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drawings/drawing10.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pivotTables/pivotTable13.xml" ContentType="application/vnd.openxmlformats-officedocument.spreadsheetml.pivotTable+xml"/>
  <Override PartName="/xl/drawings/drawing14.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1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20.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13_ncr:1_{6E226C23-BD8E-4F58-8079-E50CC2FCBFE4}"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Access!$A$1:$F$1125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0" r:id="rId21"/>
    <pivotCache cacheId="1" r:id="rId22"/>
    <pivotCache cacheId="2" r:id="rId23"/>
  </pivotCaches>
  <extLst>
    <ext xmlns:x14="http://schemas.microsoft.com/office/spreadsheetml/2009/9/main" uri="{876F7934-8845-4945-9796-88D515C7AA90}">
      <x14:pivotCaches>
        <pivotCache cacheId="3"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6" i="35" l="1" a="1"/>
  <c r="C36" i="35" s="1"/>
  <c r="D23" i="35"/>
  <c r="D24" i="35"/>
  <c r="D25" i="35"/>
  <c r="D26" i="35"/>
  <c r="D27" i="35"/>
  <c r="D22" i="35"/>
  <c r="C23" i="35"/>
  <c r="C24" i="35"/>
  <c r="C25" i="35"/>
  <c r="C26" i="35"/>
  <c r="C27" i="35"/>
  <c r="C22" i="35"/>
  <c r="I6" i="24" a="1"/>
  <c r="I6" i="24" s="1"/>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K6" i="24"/>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<sst xmlns="http://schemas.openxmlformats.org/spreadsheetml/2006/main" count="60398" uniqueCount="3343">
  <si>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</si>
  <si>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</si>
  <si>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</si>
  <si>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</si>
  <si>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</si>
  <si>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</si>
  <si>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</si>
  <si>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</si>
  <si>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</si>
  <si>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</si>
  <si>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</si>
  <si>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</si>
  <si>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</si>
  <si>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</si>
  <si>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</si>
  <si>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</si>
  <si>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</si>
  <si>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</si>
  <si>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</si>
  <si>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</si>
  <si>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</si>
  <si>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</si>
  <si>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</si>
  <si>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</si>
  <si>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</si>
  <si>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</si>
  <si>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</si>
  <si>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</si>
  <si>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</si>
  <si>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</si>
  <si>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</si>
  <si>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</si>
  <si>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</si>
  <si>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</si>
  <si>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</si>
  <si>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</si>
  <si>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</si>
  <si>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</si>
  <si>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</si>
  <si>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</si>
  <si>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</si>
  <si>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</si>
  <si>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</si>
  <si>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</si>
  <si>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</si>
  <si>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</si>
  <si>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</si>
  <si>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</si>
  <si>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</si>
  <si>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</si>
  <si>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</si>
  <si>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</si>
  <si>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</si>
  <si>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</si>
  <si>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</si>
  <si>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</si>
  <si>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</si>
  <si>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</si>
  <si>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</si>
  <si>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</si>
  <si>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</si>
  <si>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</si>
  <si>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</si>
  <si>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</si>
  <si>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</si>
  <si>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</si>
  <si>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</si>
  <si>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</si>
  <si>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</si>
  <si>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</si>
  <si>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</si>
  <si>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</si>
  <si>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</si>
  <si>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</si>
  <si>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</si>
  <si>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</si>
  <si>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</si>
  <si>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</si>
  <si>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</si>
  <si>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</si>
  <si>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</si>
  <si>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</si>
  <si>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</si>
  <si>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</si>
  <si>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</si>
  <si>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</si>
  <si>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</si>
  <si>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</si>
  <si>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</si>
  <si>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</si>
  <si>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</si>
  <si>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</si>
  <si>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</si>
  <si>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</si>
  <si>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</si>
  <si>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</si>
  <si>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</si>
  <si>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</si>
  <si>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</si>
  <si>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</si>
  <si>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</si>
  <si>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</si>
  <si>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</si>
  <si>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</si>
  <si>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</si>
  <si>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</si>
  <si>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</si>
  <si>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</si>
  <si>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</si>
  <si>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</si>
  <si>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</si>
  <si>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</si>
  <si>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</si>
  <si>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</si>
  <si>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</si>
  <si>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</si>
  <si>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</si>
  <si>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</si>
  <si>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</si>
  <si>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</si>
  <si>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</si>
  <si>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</si>
  <si>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</si>
  <si>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</si>
  <si>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</si>
  <si>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</si>
  <si>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</si>
  <si>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</si>
  <si>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</si>
  <si>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</si>
  <si>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</si>
  <si>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</si>
  <si>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</si>
  <si>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</si>
  <si>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</si>
  <si>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</si>
  <si>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</si>
  <si>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</si>
  <si>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</si>
  <si>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</si>
  <si>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</si>
  <si>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</si>
  <si>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</si>
  <si>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</si>
  <si>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</si>
  <si>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</si>
  <si>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</si>
  <si>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</si>
  <si>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</si>
  <si>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</si>
  <si>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</si>
  <si>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</si>
  <si>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</si>
  <si>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</si>
  <si>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</si>
  <si>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</si>
  <si>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</si>
  <si>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</si>
  <si>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</si>
  <si>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</si>
  <si>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</si>
  <si>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</si>
  <si>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</si>
  <si>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</si>
  <si>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</si>
  <si>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</si>
  <si>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</si>
  <si>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</si>
  <si>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</si>
  <si>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</si>
  <si>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</si>
  <si>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</si>
  <si>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</si>
  <si>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</si>
  <si>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</si>
  <si>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</si>
  <si>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</si>
  <si>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</si>
  <si>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</si>
  <si>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</si>
  <si>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</si>
  <si>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</si>
  <si>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</si>
  <si>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</si>
  <si>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</si>
  <si>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</si>
  <si>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</si>
  <si>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</si>
  <si>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</si>
  <si>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</si>
  <si>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</si>
  <si>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</si>
  <si>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</si>
  <si>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</si>
  <si>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</si>
  <si>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</si>
  <si>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</si>
  <si>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</si>
  <si>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</si>
  <si>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</si>
  <si>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</si>
  <si>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</si>
  <si>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</si>
  <si>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</si>
  <si>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</si>
  <si>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</si>
  <si>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</si>
  <si>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</si>
  <si>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</si>
  <si>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</si>
  <si>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</si>
  <si>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</si>
  <si>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</si>
  <si>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</si>
  <si>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</si>
  <si>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</si>
  <si>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</si>
  <si>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</si>
  <si>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</si>
  <si>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</si>
  <si>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</si>
  <si>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</si>
  <si>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</si>
  <si>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</si>
  <si>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</si>
  <si>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</si>
  <si>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</si>
  <si>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</si>
  <si>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</si>
  <si>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</si>
  <si>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</si>
  <si>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</si>
  <si>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</si>
  <si>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</si>
  <si>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</si>
  <si>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</si>
  <si>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</si>
  <si>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</si>
  <si>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</si>
  <si>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</si>
  <si>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</si>
  <si>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</si>
  <si>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</si>
  <si>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</si>
  <si>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</si>
  <si>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</si>
  <si>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</si>
  <si>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</si>
  <si>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</si>
  <si>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</si>
  <si>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</si>
  <si>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</si>
  <si>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</si>
  <si>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</si>
  <si>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</si>
  <si>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</si>
  <si>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</si>
  <si>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</si>
  <si>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</si>
  <si>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</si>
  <si>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</si>
  <si>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</si>
  <si>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</si>
  <si>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</si>
  <si>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</si>
  <si>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</si>
  <si>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</si>
  <si>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</si>
  <si>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</si>
  <si>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</si>
  <si>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</si>
  <si>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</si>
  <si>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</si>
  <si>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</si>
  <si>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</si>
  <si>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</si>
  <si>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</si>
  <si>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</si>
  <si>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</si>
  <si>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</si>
  <si>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</si>
  <si>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</si>
  <si>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</si>
  <si>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</si>
  <si>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</si>
  <si>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</si>
  <si>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</si>
  <si>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</si>
  <si>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</si>
  <si>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</si>
  <si>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</si>
  <si>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</si>
  <si>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</si>
  <si>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</si>
  <si>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</si>
  <si>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</si>
  <si>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</si>
  <si>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</si>
  <si>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</si>
  <si>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</si>
  <si>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</si>
  <si>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</si>
  <si>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</si>
  <si>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</si>
  <si>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</si>
  <si>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</si>
  <si>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</si>
  <si>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</si>
  <si>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</si>
  <si>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</si>
  <si>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</si>
  <si>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</si>
  <si>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</si>
  <si>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</si>
  <si>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</si>
  <si>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</si>
  <si>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</si>
  <si>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</si>
  <si>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</si>
  <si>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</si>
  <si>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</si>
  <si>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</si>
  <si>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</si>
  <si>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</si>
  <si>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</si>
  <si>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</si>
  <si>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</si>
  <si>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</si>
  <si>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</si>
  <si>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</si>
  <si>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</si>
  <si>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</si>
  <si>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</si>
  <si>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</si>
  <si>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</si>
  <si>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</si>
  <si>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</si>
  <si>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</si>
  <si>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</si>
  <si>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</si>
  <si>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</si>
  <si>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</si>
  <si>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</si>
  <si>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</si>
  <si>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</si>
  <si>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</si>
  <si>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</si>
  <si>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</si>
  <si>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</si>
  <si>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</si>
  <si>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</si>
  <si>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</si>
  <si>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</si>
  <si>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</si>
  <si>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</si>
  <si>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</si>
  <si>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</si>
  <si>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</si>
  <si>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</si>
  <si>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</si>
  <si>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</si>
  <si>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</si>
  <si>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</si>
  <si>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</si>
  <si>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</si>
  <si>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</si>
  <si>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</si>
  <si>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</si>
  <si>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</si>
  <si>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</si>
  <si>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</si>
  <si>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</si>
  <si>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</si>
  <si>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</si>
  <si>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</si>
  <si>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</si>
  <si>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</si>
  <si>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</si>
  <si>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</si>
  <si>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</si>
  <si>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</si>
  <si>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</si>
  <si>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</si>
  <si>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</si>
  <si>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</si>
  <si>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</si>
  <si>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</si>
  <si>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</si>
  <si>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</si>
  <si>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</si>
  <si>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</si>
  <si>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</si>
  <si>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</si>
  <si>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</si>
  <si>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</si>
  <si>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</si>
  <si>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</si>
  <si>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</si>
  <si>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</si>
  <si>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</si>
  <si>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</si>
  <si>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</si>
  <si>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</si>
  <si>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</si>
  <si>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</si>
  <si>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</si>
  <si>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</si>
  <si>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</si>
  <si>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</si>
  <si>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</si>
  <si>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</si>
  <si>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</si>
  <si>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</si>
  <si>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</si>
  <si>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</si>
  <si>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</si>
  <si>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</si>
  <si>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</si>
  <si>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</si>
  <si>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</si>
  <si>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</si>
  <si>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</si>
  <si>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</si>
  <si>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</si>
  <si>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</si>
  <si>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</si>
  <si>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</si>
  <si>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</si>
  <si>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</si>
  <si>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</si>
  <si>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</si>
  <si>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</si>
  <si>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</si>
  <si>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</si>
  <si>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</si>
  <si>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</si>
  <si>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</si>
  <si>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</si>
  <si>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</si>
  <si>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</si>
  <si>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</si>
  <si>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</si>
  <si>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</si>
  <si>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</si>
  <si>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</si>
  <si>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</si>
  <si>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</si>
  <si>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</si>
  <si>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</si>
  <si>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</si>
  <si>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</si>
  <si>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</si>
  <si>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</si>
  <si>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</si>
  <si>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</si>
  <si>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</si>
  <si>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</si>
  <si>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</si>
  <si>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</si>
  <si>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</si>
  <si>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</si>
  <si>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</si>
  <si>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</si>
  <si>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</si>
  <si>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</si>
  <si>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</si>
  <si>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</si>
  <si>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</si>
  <si>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</si>
  <si>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</si>
  <si>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</si>
  <si>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</si>
  <si>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</si>
  <si>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</si>
  <si>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</si>
  <si>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</si>
  <si>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</si>
  <si>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</si>
  <si>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</si>
  <si>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</si>
  <si>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</si>
  <si>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</si>
  <si>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</si>
  <si>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</si>
  <si>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</si>
  <si>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</si>
  <si>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</si>
  <si>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</si>
  <si>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</si>
  <si>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</si>
  <si>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</si>
  <si>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</si>
  <si>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</si>
  <si>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</si>
  <si>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</si>
  <si>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</si>
  <si>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</si>
  <si>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</si>
  <si>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</si>
  <si>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</si>
  <si>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</si>
  <si>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</si>
  <si>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</si>
  <si>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</si>
  <si>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</si>
  <si>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</si>
  <si>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</si>
  <si>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</si>
  <si>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</si>
  <si>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</si>
  <si>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</si>
  <si>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</si>
  <si>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</si>
  <si>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</si>
  <si>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</si>
  <si>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</si>
  <si>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</si>
  <si>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</si>
  <si>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</si>
  <si>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</si>
  <si>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</si>
  <si>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</si>
  <si>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</si>
  <si>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</si>
  <si>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</si>
  <si>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</si>
  <si>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</si>
  <si>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</si>
  <si>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</si>
  <si>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</si>
  <si>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</si>
  <si>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</si>
  <si>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</si>
  <si>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</si>
  <si>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</si>
  <si>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</si>
  <si>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</si>
  <si>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</si>
  <si>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</si>
  <si>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</si>
  <si>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</si>
  <si>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</si>
  <si>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</si>
  <si>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</si>
  <si>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</si>
  <si>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</si>
  <si>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</si>
  <si>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</si>
  <si>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</si>
  <si>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</si>
  <si>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</si>
  <si>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</si>
  <si>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</si>
  <si>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</si>
  <si>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</si>
  <si>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</si>
  <si>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</si>
  <si>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</si>
  <si>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</si>
  <si>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</si>
  <si>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</si>
  <si>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</si>
  <si>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</si>
  <si>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</si>
  <si>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</si>
  <si>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</si>
  <si>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</si>
  <si>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</si>
  <si>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</si>
  <si>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</si>
  <si>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</si>
  <si>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</si>
  <si>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</si>
  <si>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</si>
  <si>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</si>
  <si>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</si>
  <si>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</si>
  <si>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</si>
  <si>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</si>
  <si>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</si>
  <si>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</si>
  <si>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</si>
  <si>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</si>
  <si>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</si>
  <si>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</si>
  <si>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</si>
  <si>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</si>
  <si>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</si>
  <si>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</si>
  <si>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</si>
  <si>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</si>
  <si>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</si>
  <si>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</si>
  <si>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</si>
  <si>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</si>
  <si>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</si>
  <si>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</si>
  <si>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</si>
  <si>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</si>
  <si>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</si>
  <si>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</si>
  <si>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</si>
  <si>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</si>
  <si>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</si>
  <si>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</si>
  <si>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</si>
  <si>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</si>
  <si>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</si>
  <si>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</si>
  <si>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</si>
  <si>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</si>
  <si>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</si>
  <si>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</si>
  <si>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</si>
  <si>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</si>
  <si>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</si>
  <si>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</si>
  <si>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</si>
  <si>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</si>
  <si>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</si>
  <si>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</si>
  <si>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</si>
  <si>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</si>
  <si>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</si>
  <si>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</si>
  <si>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</si>
  <si>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</si>
  <si>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</si>
  <si>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</si>
  <si>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</si>
  <si>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</si>
  <si>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</si>
  <si>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</si>
  <si>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</si>
  <si>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</si>
  <si>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</si>
  <si>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</si>
  <si>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</si>
  <si>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</si>
  <si>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</si>
  <si>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</si>
  <si>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</si>
  <si>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</si>
  <si>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</si>
  <si>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</si>
  <si>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</si>
  <si>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</si>
  <si>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</si>
  <si>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</si>
  <si>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</si>
  <si>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</si>
  <si>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</si>
  <si>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</si>
  <si>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</si>
  <si>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</si>
  <si>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</si>
  <si>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</si>
  <si>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</si>
  <si>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</si>
  <si>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</si>
  <si>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</si>
  <si>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</si>
  <si>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</si>
  <si>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</si>
  <si>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</si>
  <si>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</si>
  <si>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</si>
  <si>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</si>
  <si>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</si>
  <si>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</si>
  <si>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</si>
  <si>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</si>
  <si>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</si>
  <si>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</si>
  <si>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</si>
  <si>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</si>
  <si>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</si>
  <si>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</si>
  <si>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</si>
  <si>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</si>
  <si>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</si>
  <si>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</si>
  <si>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</si>
  <si>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</si>
  <si>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</si>
  <si>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</si>
  <si>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</si>
  <si>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</si>
  <si>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</si>
  <si>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</si>
  <si>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</si>
  <si>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</si>
  <si>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</si>
  <si>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</si>
  <si>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</si>
  <si>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</si>
  <si>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</si>
  <si>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</si>
  <si>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</si>
  <si>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</si>
  <si>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</si>
  <si>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</si>
  <si>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</si>
  <si>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</si>
  <si>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</si>
  <si>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</si>
  <si>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</si>
  <si>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</si>
  <si>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</si>
  <si>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</si>
  <si>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</si>
  <si>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</si>
  <si>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</si>
  <si>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</si>
  <si>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</si>
  <si>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</si>
  <si>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</si>
  <si>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</si>
  <si>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</si>
  <si>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</si>
  <si>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</si>
  <si>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</si>
  <si>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</si>
  <si>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</si>
  <si>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</si>
  <si>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</si>
  <si>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</si>
  <si>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</si>
  <si>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</si>
  <si>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</si>
  <si>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</si>
  <si>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</si>
  <si>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</si>
  <si>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</si>
  <si>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</si>
  <si>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</si>
  <si>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</si>
  <si>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</si>
  <si>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</si>
  <si>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</si>
  <si>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</si>
  <si>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</si>
  <si>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</si>
  <si>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</si>
  <si>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</si>
  <si>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</si>
  <si>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</si>
  <si>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</si>
  <si>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</si>
  <si>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</si>
  <si>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</si>
  <si>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</si>
  <si>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</si>
  <si>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</si>
  <si>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</si>
  <si>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</si>
  <si>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</si>
  <si>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</si>
  <si>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</si>
  <si>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</si>
  <si>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</si>
  <si>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</si>
  <si>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</si>
  <si>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</si>
  <si>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</si>
  <si>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</si>
  <si>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</si>
  <si>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</si>
  <si>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</si>
  <si>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</si>
  <si>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</si>
  <si>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</si>
  <si>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</si>
  <si>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</si>
  <si>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</si>
  <si>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</si>
  <si>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</si>
  <si>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</si>
  <si>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</si>
  <si>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</si>
  <si>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</si>
  <si>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</si>
  <si>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</si>
  <si>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</si>
  <si>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</si>
  <si>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</si>
  <si>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</si>
  <si>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</si>
  <si>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</si>
  <si>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</si>
  <si>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</si>
  <si>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</si>
  <si>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</si>
  <si>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</si>
  <si>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</si>
  <si>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</si>
  <si>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</si>
  <si>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</si>
  <si>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</si>
  <si>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</si>
  <si>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</si>
  <si>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</si>
  <si>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</si>
  <si>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</si>
  <si>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</si>
  <si>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</si>
  <si>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</si>
  <si>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</si>
  <si>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</si>
  <si>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</si>
  <si>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</si>
  <si>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</si>
  <si>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</si>
  <si>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</si>
  <si>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</si>
  <si>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</si>
  <si>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</si>
  <si>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</si>
  <si>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</si>
  <si>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</si>
  <si>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</si>
  <si>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</si>
  <si>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</si>
  <si>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</si>
  <si>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</si>
  <si>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</si>
  <si>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</si>
  <si>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</si>
  <si>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</si>
  <si>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</si>
  <si>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</si>
  <si>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</si>
  <si>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</si>
  <si>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</si>
  <si>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</si>
  <si>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</si>
  <si>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</si>
  <si>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</si>
  <si>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</si>
  <si>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</si>
  <si>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</si>
  <si>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</si>
  <si>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</si>
  <si>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</si>
  <si>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</si>
  <si>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</si>
  <si>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</si>
  <si>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</si>
  <si>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</si>
  <si>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</si>
  <si>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</si>
  <si>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</si>
  <si>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</si>
  <si>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</si>
  <si>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</si>
  <si>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</si>
  <si>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</si>
  <si>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</si>
  <si>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</si>
  <si>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</si>
  <si>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</si>
  <si>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</si>
  <si>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</si>
  <si>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</si>
  <si>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</si>
  <si>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</si>
  <si>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</si>
  <si>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</si>
  <si>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</si>
  <si>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</si>
  <si>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</si>
  <si>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</si>
  <si>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</si>
  <si>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</si>
  <si>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</si>
  <si>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</si>
  <si>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</si>
  <si>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</si>
  <si>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</si>
  <si>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</si>
  <si>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</si>
  <si>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</si>
  <si>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</si>
  <si>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</si>
  <si>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</si>
  <si>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</si>
  <si>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</si>
  <si>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</si>
  <si>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</si>
  <si>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</si>
  <si>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</si>
  <si>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</si>
  <si>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</si>
  <si>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</si>
  <si>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</si>
  <si>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</si>
  <si>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</si>
  <si>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</si>
  <si>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</si>
  <si>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</si>
  <si>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</si>
  <si>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</si>
  <si>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</si>
  <si>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</si>
  <si>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</si>
  <si>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</si>
  <si>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</si>
  <si>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</si>
  <si>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</si>
  <si>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</si>
  <si>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</si>
  <si>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</si>
  <si>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</si>
  <si>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</si>
  <si>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</si>
  <si>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</si>
  <si>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</si>
  <si>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</si>
  <si>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</si>
  <si>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</si>
  <si>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</si>
  <si>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</si>
  <si>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</si>
  <si>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</si>
  <si>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</si>
  <si>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</si>
  <si>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</si>
  <si>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</si>
  <si>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</si>
  <si>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</si>
  <si>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</si>
  <si>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</si>
  <si>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</si>
  <si>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</si>
  <si>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</si>
  <si>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</si>
  <si>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</si>
  <si>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</si>
  <si>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</si>
  <si>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</si>
  <si>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</si>
  <si>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</si>
  <si>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</si>
  <si>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</si>
  <si>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</si>
  <si>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</si>
  <si>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</si>
  <si>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</si>
  <si>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</si>
  <si>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</si>
  <si>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</si>
  <si>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</si>
  <si>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</si>
  <si>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</si>
  <si>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</si>
  <si>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</si>
  <si>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</si>
  <si>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</si>
  <si>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</si>
  <si>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</si>
  <si>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</si>
  <si>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</si>
  <si>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</si>
  <si>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</si>
  <si>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</si>
  <si>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</si>
  <si>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</si>
  <si>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</si>
  <si>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</si>
  <si>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</si>
  <si>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</si>
  <si>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</si>
  <si>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</si>
  <si>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</si>
  <si>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</si>
  <si>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</si>
  <si>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</si>
  <si>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</si>
  <si>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</si>
  <si>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</si>
  <si>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</si>
  <si>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</si>
  <si>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</si>
  <si>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</si>
  <si>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</si>
  <si>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</si>
  <si>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</si>
  <si>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</si>
  <si>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</si>
  <si>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</si>
  <si>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</si>
  <si>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</si>
  <si>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</si>
  <si>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</si>
  <si>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</si>
  <si>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</si>
  <si>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</si>
  <si>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</si>
  <si>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</si>
  <si>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</si>
  <si>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</si>
  <si>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</si>
  <si>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</si>
  <si>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</si>
  <si>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</si>
  <si>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</si>
  <si>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</si>
  <si>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</si>
  <si>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</si>
  <si>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</si>
  <si>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</si>
  <si>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</si>
  <si>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</si>
  <si>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</si>
  <si>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</si>
  <si>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</si>
  <si>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</si>
  <si>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</si>
  <si>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</si>
  <si>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</si>
  <si>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</si>
  <si>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</si>
  <si>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</si>
  <si>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</si>
  <si>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</si>
  <si>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</si>
  <si>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</si>
  <si>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</si>
  <si>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</si>
  <si>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</si>
  <si>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</si>
  <si>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</si>
  <si>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</si>
  <si>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</si>
  <si>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</si>
  <si>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</si>
  <si>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</si>
  <si>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</si>
  <si>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</si>
  <si>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</si>
  <si>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</si>
  <si>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</si>
  <si>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</si>
  <si>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</si>
  <si>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</si>
  <si>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</si>
  <si>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</si>
  <si>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</si>
  <si>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</si>
  <si>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</si>
  <si>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</si>
  <si>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</si>
  <si>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</si>
  <si>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</si>
  <si>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</si>
  <si>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</si>
  <si>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</si>
  <si>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</si>
  <si>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</si>
  <si>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</si>
  <si>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</si>
  <si>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</si>
  <si>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</si>
  <si>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</si>
  <si>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</si>
  <si>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</si>
  <si>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</si>
  <si>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</si>
  <si>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</si>
  <si>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</si>
  <si>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</si>
  <si>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</si>
  <si>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</si>
  <si>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</si>
  <si>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</si>
  <si>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</si>
  <si>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</si>
  <si>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</si>
  <si>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</si>
  <si>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</si>
  <si>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</si>
  <si>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</si>
  <si>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</si>
  <si>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</si>
  <si>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</si>
  <si>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</si>
  <si>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</si>
  <si>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</si>
  <si>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</si>
  <si>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</si>
  <si>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</si>
  <si>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</si>
  <si>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</si>
  <si>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</si>
  <si>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</si>
  <si>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</si>
  <si>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</si>
  <si>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</si>
  <si>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</si>
  <si>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</si>
  <si>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</si>
  <si>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</si>
  <si>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</si>
  <si>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</si>
  <si>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</si>
  <si>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</si>
  <si>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</si>
  <si>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</si>
  <si>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</si>
  <si>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</si>
  <si>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</si>
  <si>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</si>
  <si>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</si>
  <si>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</si>
  <si>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</si>
  <si>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</si>
  <si>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</si>
  <si>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</si>
  <si>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</si>
  <si>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</si>
  <si>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</si>
  <si>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</si>
  <si>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</si>
  <si>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</si>
  <si>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</si>
  <si>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</si>
  <si>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</si>
  <si>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</si>
  <si>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</si>
  <si>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</si>
  <si>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</si>
  <si>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</si>
  <si>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</si>
  <si>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</si>
  <si>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</si>
  <si>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</si>
  <si>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</si>
  <si>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</si>
  <si>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</si>
  <si>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</si>
  <si>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</si>
  <si>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</si>
  <si>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</si>
  <si>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</si>
  <si>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</si>
  <si>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</si>
  <si>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</si>
  <si>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</si>
  <si>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</si>
  <si>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</si>
  <si>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</si>
  <si>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</si>
  <si>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</si>
  <si>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</si>
  <si>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</si>
  <si>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</si>
  <si>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</si>
  <si>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</si>
  <si>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</si>
  <si>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</si>
  <si>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</si>
  <si>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</si>
  <si>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</si>
  <si>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</si>
  <si>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</si>
  <si>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</si>
  <si>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</si>
  <si>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</si>
  <si>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</si>
  <si>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</si>
  <si>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</si>
  <si>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</si>
  <si>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</si>
  <si>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</si>
  <si>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</si>
  <si>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</si>
  <si>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</si>
  <si>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</si>
  <si>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</si>
  <si>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</si>
  <si>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</si>
  <si>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</si>
  <si>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</si>
  <si>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</si>
  <si>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</si>
  <si>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</si>
  <si>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</si>
  <si>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</si>
  <si>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</si>
  <si>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</si>
  <si>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</si>
  <si>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</si>
  <si>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</si>
  <si>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</si>
  <si>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</si>
  <si>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</si>
  <si>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</si>
  <si>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</si>
  <si>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</si>
  <si>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</si>
  <si>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</si>
  <si>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</si>
  <si>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</si>
  <si>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</si>
  <si>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</si>
  <si>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</si>
  <si>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</si>
  <si>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</si>
  <si>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</si>
  <si>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</si>
  <si>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</si>
  <si>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</si>
  <si>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</si>
  <si>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</si>
  <si>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</si>
  <si>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</si>
  <si>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</si>
  <si>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</si>
  <si>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</si>
  <si>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</si>
  <si>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</si>
  <si>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</si>
  <si>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</si>
  <si>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</si>
  <si>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</si>
  <si>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</si>
  <si>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</si>
  <si>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</si>
  <si>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</si>
  <si>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</si>
  <si>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</si>
  <si>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</si>
  <si>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</si>
  <si>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</si>
  <si>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</si>
  <si>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</si>
  <si>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</si>
  <si>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</si>
  <si>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</si>
  <si>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</si>
  <si>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</si>
  <si>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</si>
  <si>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</si>
  <si>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</si>
  <si>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</si>
  <si>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</si>
  <si>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</si>
  <si>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</si>
  <si>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</si>
  <si>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</si>
  <si>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</si>
  <si>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</si>
  <si>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</si>
  <si>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</si>
  <si>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</si>
  <si>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</si>
  <si>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</si>
  <si>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</si>
  <si>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</si>
  <si>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</si>
  <si>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</si>
  <si>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</si>
  <si>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</si>
  <si>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</si>
  <si>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</si>
  <si>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</si>
  <si>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</si>
  <si>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</si>
  <si>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</si>
  <si>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</si>
  <si>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</si>
  <si>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</si>
  <si>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</si>
  <si>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</si>
  <si>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</si>
  <si>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</si>
  <si>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</si>
  <si>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</si>
  <si>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</si>
  <si>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</si>
  <si>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</si>
  <si>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</si>
  <si>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</si>
  <si>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</si>
  <si>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</si>
  <si>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</si>
  <si>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</si>
  <si>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</si>
  <si>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</si>
  <si>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</si>
  <si>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</si>
  <si>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</si>
  <si>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</si>
  <si>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</si>
  <si>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</si>
  <si>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</si>
  <si>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</si>
  <si>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</si>
  <si>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</si>
  <si>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</si>
  <si>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</si>
  <si>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</si>
  <si>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</si>
  <si>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</si>
  <si>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</si>
  <si>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</si>
  <si>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</si>
  <si>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</si>
  <si>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</si>
  <si>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</si>
  <si>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</si>
  <si>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</si>
  <si>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</si>
  <si>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</si>
  <si>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</si>
  <si>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</si>
  <si>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</si>
  <si>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</si>
  <si>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</si>
  <si>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</si>
  <si>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</si>
  <si>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</si>
  <si>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</si>
  <si>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</si>
  <si>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</si>
  <si>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</si>
  <si>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</si>
  <si>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</si>
  <si>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</si>
  <si>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</si>
  <si>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</si>
  <si>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</si>
  <si>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</si>
  <si>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</si>
  <si>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</si>
  <si>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</si>
  <si>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</si>
  <si>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</si>
  <si>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</si>
  <si>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</si>
  <si>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</si>
  <si>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</si>
  <si>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</si>
  <si>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</si>
  <si>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</si>
  <si>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</si>
  <si>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</si>
  <si>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</si>
  <si>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</si>
  <si>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</si>
  <si>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</si>
  <si>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</si>
  <si>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</si>
  <si>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</si>
  <si>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</si>
  <si>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</si>
  <si>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</si>
  <si>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</si>
  <si>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</si>
  <si>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</si>
  <si>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</si>
  <si>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</si>
  <si>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</si>
  <si>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</si>
  <si>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</si>
  <si>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</si>
  <si>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</si>
  <si>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</si>
  <si>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</si>
  <si>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</si>
  <si>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</si>
  <si>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</si>
  <si>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</si>
  <si>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</si>
  <si>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</si>
  <si>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</si>
  <si>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</si>
  <si>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</si>
  <si>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</si>
  <si>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</si>
  <si>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</si>
  <si>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</si>
  <si>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</si>
  <si>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</si>
  <si>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</si>
  <si>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</si>
  <si>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</si>
  <si>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</si>
  <si>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</si>
  <si>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</si>
  <si>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</si>
  <si>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</si>
  <si>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</si>
  <si>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</si>
  <si>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</si>
  <si>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</si>
  <si>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</si>
  <si>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</si>
  <si>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</si>
  <si>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</si>
  <si>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</si>
  <si>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</si>
  <si>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</si>
  <si>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</si>
  <si>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</si>
  <si>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</si>
  <si>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</si>
  <si>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</si>
  <si>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</si>
  <si>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</si>
  <si>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</si>
  <si>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</si>
  <si>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</si>
  <si>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</si>
  <si>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</si>
  <si>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</si>
  <si>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</si>
  <si>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</si>
  <si>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</si>
  <si>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</si>
  <si>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</si>
  <si>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</si>
  <si>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</si>
  <si>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</si>
  <si>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</si>
  <si>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</si>
  <si>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</si>
  <si>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</si>
  <si>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</si>
  <si>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</si>
  <si>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</si>
  <si>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</si>
  <si>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</si>
  <si>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</si>
  <si>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</si>
  <si>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</si>
  <si>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</si>
  <si>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</si>
  <si>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</si>
  <si>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</si>
  <si>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</si>
  <si>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</si>
  <si>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</si>
  <si>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</si>
  <si>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</si>
  <si>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</si>
  <si>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</si>
  <si>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</si>
  <si>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</si>
  <si>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</si>
  <si>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</si>
  <si>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</si>
  <si>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</si>
  <si>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</si>
  <si>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</si>
  <si>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</si>
  <si>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</si>
  <si>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</si>
  <si>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</si>
  <si>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</si>
  <si>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</si>
  <si>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</si>
  <si>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</si>
  <si>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</si>
  <si>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</si>
  <si>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</si>
  <si>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</si>
  <si>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</si>
  <si>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</si>
  <si>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</si>
  <si>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</si>
  <si>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</si>
  <si>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</si>
  <si>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</si>
  <si>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</si>
  <si>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</si>
  <si>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</si>
  <si>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</si>
  <si>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</si>
  <si>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</si>
  <si>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</si>
  <si>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</si>
  <si>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</si>
  <si>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</si>
  <si>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</si>
  <si>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</si>
  <si>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</si>
  <si>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</si>
  <si>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</si>
  <si>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</si>
  <si>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</si>
  <si>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</si>
  <si>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</si>
  <si>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</si>
  <si>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</si>
  <si>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</si>
  <si>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</si>
  <si>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</si>
  <si>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</si>
  <si>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</si>
  <si>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</si>
  <si>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</si>
  <si>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</si>
  <si>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</si>
  <si>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</si>
  <si>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</si>
  <si>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</si>
  <si>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</si>
  <si>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</si>
  <si>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</si>
  <si>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</si>
  <si>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</si>
  <si>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</si>
  <si>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</si>
  <si>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</si>
  <si>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</si>
  <si>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</si>
  <si>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</si>
  <si>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</si>
  <si>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</si>
  <si>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</si>
  <si>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</si>
  <si>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</si>
  <si>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</si>
  <si>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</si>
  <si>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</si>
  <si>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</si>
  <si>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</si>
  <si>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</si>
  <si>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</si>
  <si>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</si>
  <si>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</si>
  <si>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</si>
  <si>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</si>
  <si>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</si>
  <si>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</si>
  <si>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</si>
  <si>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</si>
  <si>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</si>
  <si>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</si>
  <si>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</si>
  <si>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</si>
  <si>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</si>
  <si>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</si>
  <si>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</si>
  <si>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</si>
  <si>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</si>
  <si>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</si>
  <si>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</si>
  <si>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</si>
  <si>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</si>
  <si>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</si>
  <si>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</si>
  <si>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</si>
  <si>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</si>
  <si>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</si>
  <si>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</si>
  <si>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</si>
  <si>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</si>
  <si>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</si>
  <si>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</si>
  <si>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</si>
  <si>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</si>
  <si>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</si>
  <si>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</si>
  <si>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</si>
  <si>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</si>
  <si>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</si>
  <si>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</si>
  <si>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</si>
  <si>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</si>
  <si>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</si>
  <si>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</si>
  <si>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</si>
  <si>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</si>
  <si>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</si>
  <si>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</si>
  <si>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</si>
  <si>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</si>
  <si>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</si>
  <si>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</si>
  <si>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</si>
  <si>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</si>
  <si>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</si>
  <si>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</si>
  <si>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</si>
  <si>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</si>
  <si>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</si>
  <si>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</si>
  <si>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</si>
  <si>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</si>
  <si>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</si>
  <si>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</si>
  <si>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</si>
  <si>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</si>
  <si>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</si>
  <si>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</si>
  <si>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</si>
  <si>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</si>
  <si>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</si>
  <si>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</si>
  <si>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</si>
  <si>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</si>
  <si>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</si>
  <si>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</si>
  <si>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</si>
  <si>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</si>
  <si>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</si>
  <si>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</si>
  <si>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</si>
  <si>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</si>
  <si>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</si>
  <si>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</si>
  <si>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</si>
  <si>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</si>
  <si>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</si>
  <si>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</si>
  <si>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</si>
  <si>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</si>
  <si>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</si>
  <si>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</si>
  <si>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</si>
  <si>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</si>
  <si>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</si>
  <si>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</si>
  <si>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</si>
  <si>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</si>
  <si>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</si>
  <si>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</si>
  <si>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</si>
  <si>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</si>
  <si>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</si>
  <si>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</si>
  <si>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</si>
  <si>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</si>
  <si>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</si>
  <si>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</si>
  <si>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</si>
  <si>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</si>
  <si>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</si>
  <si>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</si>
  <si>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</si>
  <si>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</si>
  <si>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</si>
  <si>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</si>
  <si>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</si>
  <si>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</si>
  <si>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</si>
  <si>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</si>
  <si>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</si>
  <si>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</si>
  <si>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</si>
  <si>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</si>
  <si>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</si>
  <si>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</si>
  <si>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</si>
  <si>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</si>
  <si>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</si>
  <si>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</si>
  <si>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</si>
  <si>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</si>
  <si>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</si>
  <si>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</si>
  <si>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</si>
  <si>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</si>
  <si>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</si>
  <si>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</si>
  <si>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</si>
  <si>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</si>
  <si>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</si>
  <si>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</si>
  <si>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</si>
  <si>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</si>
  <si>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</si>
  <si>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</si>
  <si>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</si>
  <si>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</si>
  <si>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</si>
  <si>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</si>
  <si>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</si>
  <si>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</si>
  <si>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</si>
  <si>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</si>
  <si>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</si>
  <si>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</si>
  <si>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</si>
  <si>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</si>
  <si>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</si>
  <si>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</si>
  <si>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</si>
  <si>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</si>
  <si>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</si>
  <si>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</si>
  <si>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</si>
  <si>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</si>
  <si>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</si>
  <si>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</si>
  <si>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</si>
  <si>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</si>
  <si>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</si>
  <si>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</si>
  <si>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</si>
  <si>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</si>
  <si>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</si>
  <si>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</si>
  <si>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</si>
  <si>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</si>
  <si>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</si>
  <si>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</si>
  <si>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</si>
  <si>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</si>
  <si>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</si>
  <si>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</si>
  <si>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</si>
  <si>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</si>
  <si>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</si>
  <si>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</si>
  <si>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</si>
  <si>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</si>
  <si>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</si>
  <si>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</si>
  <si>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</si>
  <si>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</si>
  <si>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</si>
  <si>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</si>
  <si>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</si>
  <si>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</si>
  <si>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</si>
  <si>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</si>
  <si>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</si>
  <si>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</si>
  <si>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</si>
  <si>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</si>
  <si>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</si>
  <si>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</si>
  <si>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</si>
  <si>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</si>
  <si>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</si>
  <si>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</si>
  <si>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</si>
  <si>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</si>
  <si>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</si>
  <si>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</si>
  <si>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</si>
  <si>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</si>
  <si>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</si>
  <si>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</si>
  <si>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</si>
  <si>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</si>
  <si>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</si>
  <si>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</si>
  <si>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</si>
  <si>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</si>
  <si>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</si>
  <si>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</si>
  <si>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</si>
  <si>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</si>
  <si>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</si>
  <si>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</si>
  <si>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</si>
  <si>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</si>
  <si>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</si>
  <si>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</si>
  <si>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</si>
  <si>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</si>
  <si>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</si>
  <si>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</si>
  <si>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</si>
  <si>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</si>
  <si>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</si>
  <si>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</si>
  <si>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</si>
  <si>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</si>
  <si>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</si>
  <si>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</si>
  <si>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</si>
  <si>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</si>
  <si>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</si>
  <si>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</si>
  <si>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</si>
  <si>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</si>
  <si>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</si>
  <si>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</si>
  <si>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</si>
  <si>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</si>
  <si>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</si>
  <si>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</si>
  <si>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</si>
  <si>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</si>
  <si>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</si>
  <si>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</si>
  <si>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</si>
  <si>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</si>
  <si>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</si>
  <si>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</si>
  <si>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</si>
  <si>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</si>
  <si>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</si>
  <si>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</si>
  <si>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</si>
  <si>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</si>
  <si>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</si>
  <si>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</si>
  <si>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</si>
  <si>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</si>
  <si>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</si>
  <si>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</si>
  <si>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</si>
  <si>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</si>
  <si>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</si>
  <si>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</si>
  <si>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</si>
  <si>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</si>
  <si>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</si>
  <si>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</si>
  <si>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</si>
  <si>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</si>
  <si>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</si>
  <si>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</si>
  <si>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</si>
  <si>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</si>
  <si>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</si>
  <si>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</si>
  <si>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</si>
  <si>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</si>
  <si>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</si>
  <si>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</si>
  <si>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</si>
  <si>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</si>
  <si>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</si>
  <si>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</si>
  <si>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</si>
  <si>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</si>
  <si>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</si>
  <si>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</si>
  <si>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</si>
  <si>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</si>
  <si>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</si>
  <si>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</si>
  <si>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</si>
  <si>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</si>
  <si>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</si>
  <si>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</si>
  <si>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</si>
  <si>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</si>
  <si>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</si>
  <si>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</si>
  <si>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</si>
  <si>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</si>
  <si>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</si>
  <si>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</si>
  <si>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</si>
  <si>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</si>
  <si>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</si>
  <si>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</si>
  <si>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</si>
  <si>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</si>
  <si>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</si>
  <si>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</si>
  <si>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</si>
  <si>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</si>
  <si>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</si>
  <si>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</si>
  <si>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</si>
  <si>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</si>
  <si>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</si>
  <si>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</si>
  <si>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</si>
  <si>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</si>
  <si>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</si>
  <si>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</si>
  <si>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</si>
  <si>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</si>
  <si>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</si>
  <si>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</si>
  <si>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</si>
  <si>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</si>
  <si>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</si>
  <si>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</si>
  <si>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</si>
  <si>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</si>
  <si>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</si>
  <si>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</si>
  <si>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</si>
  <si>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</si>
  <si>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</si>
  <si>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</si>
  <si>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</si>
  <si>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</si>
  <si>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</si>
  <si>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</si>
  <si>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</si>
  <si>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</si>
  <si>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</si>
  <si>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</si>
  <si>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</si>
  <si>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</si>
  <si>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</si>
  <si>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</si>
  <si>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</si>
  <si>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</si>
  <si>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</si>
  <si>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</si>
  <si>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</si>
  <si>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</si>
  <si>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</si>
  <si>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</si>
  <si>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</si>
  <si>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</si>
  <si>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</si>
  <si>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</si>
  <si>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</si>
  <si>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</si>
  <si>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</si>
  <si>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</si>
  <si>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</si>
  <si>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</si>
  <si>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</si>
  <si>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</si>
  <si>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</si>
  <si>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</si>
  <si>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</si>
  <si>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</si>
  <si>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</si>
  <si>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</si>
  <si>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</si>
  <si>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</si>
  <si>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</si>
  <si>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</si>
  <si>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</si>
  <si>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</si>
  <si>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</si>
  <si>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</si>
  <si>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</si>
  <si>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</si>
  <si>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</si>
  <si>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</si>
  <si>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</si>
  <si>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</si>
  <si>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</si>
  <si>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</si>
  <si>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</si>
  <si>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</si>
  <si>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</si>
  <si>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</si>
  <si>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</si>
  <si>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</si>
  <si>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</si>
  <si>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</si>
  <si>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</si>
  <si>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</si>
  <si>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</si>
  <si>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</si>
  <si>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</si>
  <si>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</si>
  <si>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</si>
  <si>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</si>
  <si>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</si>
  <si>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</si>
  <si>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</si>
  <si>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</si>
  <si>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</si>
  <si>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</si>
  <si>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</si>
  <si>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</si>
  <si>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</si>
  <si>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</si>
  <si>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</si>
  <si>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</si>
  <si>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</si>
  <si>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</si>
  <si>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</si>
  <si>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</si>
  <si>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</si>
  <si>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</si>
  <si>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</si>
  <si>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</si>
  <si>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</si>
  <si>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</si>
  <si>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</si>
  <si>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</si>
  <si>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</si>
  <si>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</si>
  <si>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</si>
  <si>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</si>
  <si>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</si>
  <si>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</si>
  <si>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</si>
  <si>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</si>
  <si>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</si>
  <si>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</si>
  <si>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</si>
  <si>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</si>
  <si>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</si>
  <si>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</si>
  <si>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</si>
  <si>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</si>
  <si>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</si>
  <si>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</si>
  <si>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</si>
  <si>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</si>
  <si>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</si>
  <si>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</si>
  <si>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</si>
  <si>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</si>
  <si>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</si>
  <si>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</si>
  <si>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</si>
  <si>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</si>
  <si>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</si>
  <si>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</si>
  <si>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</si>
  <si>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</si>
  <si>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</si>
  <si>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</si>
  <si>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</si>
  <si>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</si>
  <si>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</si>
  <si>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</si>
  <si>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</si>
  <si>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</si>
  <si>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</si>
  <si>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</si>
  <si>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</si>
  <si>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</si>
  <si>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</si>
  <si>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</si>
  <si>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</si>
  <si>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</si>
  <si>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</si>
  <si>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</si>
  <si>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</si>
  <si>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</si>
  <si>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</si>
  <si>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</si>
  <si>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</si>
  <si>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</si>
  <si>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</si>
  <si>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</si>
  <si>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</si>
  <si>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</si>
  <si>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</si>
  <si>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</si>
  <si>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</si>
  <si>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</si>
  <si>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</si>
  <si>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</si>
  <si>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</si>
  <si>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</si>
  <si>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</si>
  <si>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</si>
  <si>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</si>
  <si>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</si>
  <si>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</si>
  <si>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</si>
  <si>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</si>
  <si>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</si>
  <si>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</si>
  <si>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</si>
  <si>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</si>
  <si>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</si>
  <si>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</si>
  <si>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</si>
  <si>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</si>
  <si>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</si>
  <si>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</si>
  <si>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</si>
  <si>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</si>
  <si>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</si>
  <si>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</si>
  <si>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</si>
  <si>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</si>
  <si>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</si>
  <si>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</si>
  <si>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</si>
  <si>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</si>
  <si>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</si>
  <si>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</si>
  <si>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</si>
  <si>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</si>
  <si>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</si>
  <si>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</si>
  <si>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</si>
  <si>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</si>
  <si>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</si>
  <si>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</si>
  <si>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</si>
  <si>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</si>
  <si>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</si>
  <si>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</si>
  <si>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</si>
  <si>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</si>
  <si>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</si>
  <si>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</si>
  <si>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</si>
  <si>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</si>
  <si>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</si>
  <si>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</si>
  <si>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</si>
  <si>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</si>
  <si>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</si>
  <si>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</si>
  <si>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</si>
  <si>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</si>
  <si>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</si>
  <si>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</si>
  <si>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</si>
  <si>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</si>
  <si>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</si>
  <si>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</si>
  <si>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</si>
  <si>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</si>
  <si>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</si>
  <si>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</si>
  <si>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</si>
  <si>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</si>
  <si>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</si>
  <si>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</si>
  <si>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</si>
  <si>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</si>
  <si>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</si>
  <si>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</si>
  <si>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</si>
  <si>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</si>
  <si>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</si>
  <si>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</si>
  <si>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</si>
  <si>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</si>
  <si>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</si>
  <si>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</si>
  <si>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</si>
  <si>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</si>
  <si>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</si>
  <si>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</si>
  <si>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</si>
  <si>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</si>
  <si>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</si>
  <si>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</si>
  <si>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</si>
  <si>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</si>
  <si>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</si>
  <si>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</si>
  <si>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</si>
  <si>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</si>
  <si>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</si>
  <si>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</si>
  <si>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</si>
  <si>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</si>
  <si>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</si>
  <si>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</si>
  <si>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</si>
  <si>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</si>
  <si>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</si>
  <si>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</si>
  <si>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</si>
  <si>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</si>
  <si>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</si>
  <si>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</si>
  <si>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</si>
  <si>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</si>
  <si>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</si>
  <si>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</si>
  <si>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</si>
  <si>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</si>
  <si>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</si>
  <si>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</si>
  <si>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</si>
  <si>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</si>
  <si>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</si>
  <si>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</si>
  <si>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</si>
  <si>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</si>
  <si>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</si>
  <si>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</si>
  <si>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</si>
  <si>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</si>
  <si>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</si>
  <si>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</si>
  <si>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</si>
  <si>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</si>
  <si>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</si>
  <si>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</si>
  <si>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</si>
  <si>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</si>
  <si>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</si>
  <si>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</si>
  <si>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</si>
  <si>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</si>
  <si>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</si>
  <si>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</si>
  <si>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</si>
  <si>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</si>
  <si>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</si>
  <si>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</si>
  <si>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</si>
  <si>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</si>
  <si>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</si>
  <si>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</si>
  <si>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</si>
  <si>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</si>
  <si>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</si>
  <si>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</si>
  <si>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</si>
  <si>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</si>
  <si>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</si>
  <si>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</si>
  <si>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</si>
  <si>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</si>
  <si>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</si>
  <si>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</si>
  <si>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</si>
  <si>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</si>
  <si>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</si>
  <si>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</si>
  <si>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</si>
  <si>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</si>
  <si>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</si>
  <si>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</si>
  <si>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</si>
  <si>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</si>
  <si>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</si>
  <si>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</si>
  <si>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</si>
  <si>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</si>
  <si>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</si>
  <si>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</si>
  <si>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</si>
  <si>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</si>
  <si>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</si>
  <si>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</si>
  <si>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</si>
  <si>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</si>
  <si>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</si>
  <si>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</si>
  <si>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</si>
  <si>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</si>
  <si>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</si>
  <si>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</si>
  <si>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</si>
  <si>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</si>
  <si>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</si>
  <si>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</si>
  <si>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</si>
  <si>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</si>
  <si>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</si>
  <si>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</si>
  <si>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</si>
  <si>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</si>
  <si>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</si>
  <si>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</si>
  <si>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</si>
  <si>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</si>
  <si>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</si>
  <si>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</si>
  <si>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</si>
  <si>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</si>
  <si>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</si>
  <si>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</si>
  <si>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</si>
  <si>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</si>
  <si>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</si>
  <si>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</si>
  <si>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</si>
  <si>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</si>
  <si>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</si>
  <si>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</si>
  <si>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</si>
  <si>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</si>
  <si>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</si>
  <si>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</si>
  <si>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</si>
  <si>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</si>
  <si>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</si>
  <si>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</si>
  <si>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</si>
  <si>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</si>
  <si>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</si>
  <si>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</si>
  <si>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</si>
  <si>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</si>
  <si>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</si>
  <si>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</si>
  <si>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</si>
  <si>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</si>
  <si>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</si>
  <si>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</si>
  <si>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</si>
  <si>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</si>
  <si>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</si>
  <si>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</si>
  <si>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</si>
  <si>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</si>
  <si>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</si>
  <si>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</si>
  <si>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</si>
  <si>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</si>
  <si>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</si>
  <si>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</si>
  <si>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</si>
  <si>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</si>
  <si>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</si>
  <si>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</si>
  <si>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</si>
  <si>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</si>
  <si>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</si>
  <si>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</si>
  <si>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</si>
  <si>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</si>
  <si>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</si>
  <si>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</si>
  <si>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</si>
  <si>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</si>
  <si>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</si>
  <si>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</si>
  <si>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</si>
  <si>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</si>
  <si>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</si>
  <si>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</si>
  <si>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</si>
  <si>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</si>
  <si>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</si>
  <si>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</si>
  <si>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</si>
  <si>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</si>
  <si>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</si>
  <si>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</si>
  <si>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</si>
  <si>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</si>
  <si>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</si>
  <si>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</si>
  <si>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</si>
  <si>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</si>
  <si>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</si>
  <si>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</si>
  <si>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</si>
  <si>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</si>
  <si>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</si>
  <si>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</si>
  <si>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</si>
  <si>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</si>
  <si>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</si>
  <si>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</si>
  <si>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</si>
  <si>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</si>
  <si>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</si>
  <si>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</si>
  <si>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</si>
  <si>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</si>
  <si>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</si>
  <si>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</si>
  <si>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</si>
  <si>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</si>
  <si>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</si>
  <si>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</si>
  <si>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</si>
  <si>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</si>
  <si>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</si>
  <si>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</si>
  <si>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</si>
  <si>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</si>
  <si>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</si>
  <si>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</si>
  <si>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</si>
  <si>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</si>
  <si>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</si>
  <si>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</si>
  <si>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</si>
  <si>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</si>
  <si>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</si>
  <si>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</si>
  <si>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</si>
  <si>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</si>
  <si>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</si>
  <si>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</si>
  <si>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</si>
  <si>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</si>
  <si>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</si>
  <si>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</si>
  <si>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</si>
  <si>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</si>
  <si>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</si>
  <si>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</si>
  <si>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</si>
  <si>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</si>
  <si>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</si>
  <si>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</si>
  <si>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</si>
  <si>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</si>
  <si>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</si>
  <si>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</si>
  <si>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</si>
  <si>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</si>
  <si>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</si>
  <si>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</si>
  <si>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</si>
  <si>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</si>
  <si>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</si>
  <si>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</si>
  <si>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</si>
  <si>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</si>
  <si>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</si>
  <si>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</si>
  <si>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</si>
  <si>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</si>
  <si>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</si>
  <si>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</si>
  <si>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</si>
  <si>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</si>
  <si>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</si>
  <si>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</si>
  <si>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</si>
  <si>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</si>
  <si>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</si>
  <si>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</si>
  <si>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</si>
  <si>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</si>
  <si>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</si>
  <si>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</si>
  <si>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</si>
  <si>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</si>
  <si>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</si>
  <si>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</si>
  <si>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</si>
  <si>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</si>
  <si>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</si>
  <si>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</si>
  <si>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</si>
  <si>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</si>
  <si>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</si>
  <si>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</si>
  <si>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</si>
  <si>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</si>
  <si>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</si>
  <si>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</si>
  <si>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</si>
  <si>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</si>
  <si>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</si>
  <si>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</si>
  <si>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</si>
  <si>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</si>
  <si>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</si>
  <si>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</si>
  <si>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</si>
  <si>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</si>
  <si>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</si>
  <si>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</si>
  <si>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</si>
  <si>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</si>
  <si>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</si>
  <si>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</si>
  <si>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</si>
  <si>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</si>
  <si>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</si>
  <si>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</si>
  <si>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</si>
  <si>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</si>
  <si>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</si>
  <si>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</si>
  <si>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</si>
  <si>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</si>
  <si>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</si>
  <si>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</si>
  <si>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</si>
  <si>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</si>
  <si>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</si>
  <si>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</si>
  <si>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</si>
  <si>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</si>
  <si>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</si>
  <si>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</si>
  <si>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</si>
  <si>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</si>
  <si>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</si>
  <si>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</si>
  <si>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</si>
  <si>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</si>
  <si>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</si>
  <si>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</si>
  <si>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</si>
  <si>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</si>
  <si>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</si>
  <si>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</si>
  <si>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</si>
  <si>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</si>
  <si>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</si>
  <si>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</si>
  <si>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</si>
  <si>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</si>
  <si>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</si>
  <si>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</si>
  <si>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</si>
  <si>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</si>
  <si>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</si>
  <si>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</si>
  <si>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</si>
  <si>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</si>
  <si>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</si>
  <si>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</si>
  <si>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</si>
  <si>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</si>
  <si>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</si>
  <si>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</si>
  <si>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</si>
  <si>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</si>
  <si>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</si>
  <si>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</si>
  <si>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</si>
  <si>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</si>
  <si>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</si>
  <si>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</si>
  <si>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</si>
  <si>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</si>
  <si>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</si>
  <si>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</si>
  <si>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</si>
  <si>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</si>
  <si>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</si>
  <si>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</si>
  <si>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</si>
  <si>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</si>
  <si>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</si>
  <si>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</si>
  <si>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</si>
  <si>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</si>
  <si>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</si>
  <si>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</si>
  <si>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</si>
  <si>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</si>
  <si>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</si>
  <si>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</si>
  <si>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</si>
  <si>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</si>
  <si>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</si>
  <si>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</si>
  <si>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</si>
  <si>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</si>
  <si>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</si>
  <si>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</si>
  <si>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</si>
  <si>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</si>
  <si>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</si>
  <si>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</si>
  <si>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</si>
  <si>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</si>
  <si>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</si>
  <si>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</si>
  <si>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</si>
  <si>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</si>
  <si>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</si>
  <si>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</si>
  <si>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</si>
  <si>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</si>
  <si>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</si>
  <si>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</si>
  <si>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</si>
  <si>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</si>
  <si>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</si>
  <si>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</si>
  <si>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</si>
  <si>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</si>
  <si>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</si>
  <si>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</si>
  <si>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</si>
  <si>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</si>
  <si>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</si>
  <si>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</si>
  <si>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</si>
  <si>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</si>
  <si>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</si>
  <si>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</si>
  <si>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</si>
  <si>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</si>
  <si>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</si>
  <si>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</si>
  <si>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</si>
  <si>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</si>
  <si>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</si>
  <si>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</si>
  <si>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</si>
  <si>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</si>
  <si>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</si>
  <si>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</si>
  <si>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</si>
  <si>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</si>
  <si>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</si>
  <si>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</si>
  <si>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</si>
  <si>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</si>
  <si>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</si>
  <si>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</si>
  <si>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</si>
  <si>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</si>
  <si>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</si>
  <si>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</si>
  <si>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</si>
  <si>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</si>
  <si>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</si>
  <si>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</si>
  <si>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</si>
  <si>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</si>
  <si>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</si>
  <si>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</si>
  <si>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</si>
  <si>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</si>
  <si>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</si>
  <si>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</si>
  <si>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</si>
  <si>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</si>
  <si>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</si>
  <si>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</si>
  <si>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</si>
  <si>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</si>
  <si>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</si>
  <si>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</si>
  <si>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</si>
  <si>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</si>
  <si>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</si>
  <si>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</si>
  <si>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</si>
  <si>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</si>
  <si>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</si>
  <si>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</si>
  <si>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</si>
  <si>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</si>
  <si>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</si>
  <si>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</si>
  <si>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</si>
  <si>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</si>
  <si>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</si>
  <si>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</si>
  <si>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</si>
  <si>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</si>
  <si>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</si>
  <si>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</si>
  <si>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</si>
  <si>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</si>
  <si>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</si>
  <si>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</si>
  <si>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</si>
  <si>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</si>
  <si>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</si>
  <si>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</si>
  <si>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</si>
  <si>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</si>
  <si>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</si>
  <si>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</si>
  <si>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</si>
  <si>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</si>
  <si>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</si>
  <si>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</si>
  <si>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</si>
  <si>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</si>
  <si>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</si>
  <si>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</si>
  <si>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</si>
  <si>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</si>
  <si>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</si>
  <si>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</si>
  <si>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</si>
  <si>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</si>
  <si>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</si>
  <si>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</si>
  <si>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</si>
  <si>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</si>
  <si>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</si>
  <si>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</si>
  <si>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</si>
  <si>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</si>
  <si>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</si>
  <si>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</si>
  <si>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</si>
  <si>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</si>
  <si>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</si>
  <si>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</si>
  <si>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</si>
  <si>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</si>
  <si>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</si>
  <si>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</si>
  <si>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</si>
  <si>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</si>
  <si>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</si>
  <si>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</si>
  <si>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</si>
  <si>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</si>
  <si>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</si>
  <si>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</si>
  <si>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</si>
  <si>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</si>
  <si>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</si>
  <si>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</si>
  <si>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</si>
  <si>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</si>
  <si>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</si>
  <si>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</si>
  <si>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</si>
  <si>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</si>
  <si>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</si>
  <si>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</si>
  <si>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</si>
  <si>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</si>
  <si>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</si>
  <si>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</si>
  <si>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</si>
  <si>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</si>
  <si>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</si>
  <si>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</si>
  <si>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</si>
  <si>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</si>
  <si>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</si>
  <si>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</si>
  <si>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</si>
  <si>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</si>
  <si>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</si>
  <si>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</si>
  <si>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</si>
  <si>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</si>
  <si>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</si>
  <si>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</si>
  <si>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</si>
  <si>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</si>
  <si>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</si>
  <si>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</si>
  <si>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</si>
  <si>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</si>
  <si>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</si>
  <si>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</si>
  <si>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</si>
  <si>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</si>
  <si>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</si>
  <si>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</si>
  <si>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</si>
  <si>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</si>
  <si>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</si>
  <si>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</si>
  <si>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</si>
  <si>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</si>
  <si>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</si>
  <si>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</si>
  <si>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</si>
  <si>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</si>
  <si>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</si>
  <si>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</si>
  <si>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</si>
  <si>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</si>
  <si>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</si>
  <si>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</si>
  <si>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</si>
  <si>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</si>
  <si>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</si>
  <si>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</si>
  <si>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</si>
  <si>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</si>
  <si>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</si>
  <si>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</si>
  <si>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</si>
  <si>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</si>
  <si>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</si>
  <si>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</si>
  <si>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</si>
  <si>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</si>
  <si>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</si>
  <si>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</si>
  <si>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</si>
  <si>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</si>
  <si>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</si>
  <si>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</si>
  <si>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</si>
  <si>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</si>
  <si>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</si>
  <si>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</si>
  <si>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</si>
  <si>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</si>
  <si>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</si>
  <si>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</si>
  <si>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</si>
  <si>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</si>
  <si>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</si>
  <si>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</si>
  <si>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</si>
  <si>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</si>
  <si>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</si>
  <si>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</si>
  <si>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</si>
  <si>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</si>
  <si>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</si>
  <si>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</si>
  <si>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</si>
  <si>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</si>
  <si>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</si>
  <si>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</si>
  <si>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</si>
  <si>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</si>
  <si>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</si>
  <si>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</si>
  <si>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</si>
  <si>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</si>
  <si>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</si>
  <si>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</si>
  <si>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</si>
  <si>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</si>
  <si>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</si>
  <si>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</si>
  <si>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</si>
  <si>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</si>
  <si>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</si>
  <si>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</si>
  <si>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</si>
  <si>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</si>
  <si>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</si>
  <si>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</si>
  <si>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</si>
  <si>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</si>
  <si>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</si>
  <si>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</si>
  <si>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</si>
  <si>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</si>
  <si>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</si>
  <si>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</si>
  <si>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</si>
  <si>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</si>
  <si>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</si>
  <si>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</si>
  <si>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</si>
  <si>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</si>
  <si>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</si>
  <si>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</si>
  <si>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</si>
  <si>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</si>
  <si>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</si>
  <si>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</si>
  <si>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</si>
  <si>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</si>
  <si>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</si>
  <si>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</si>
  <si>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</si>
  <si>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</si>
  <si>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</si>
  <si>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</si>
  <si>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</si>
  <si>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</si>
  <si>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</si>
  <si>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</si>
  <si>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</si>
  <si>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</si>
  <si>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</si>
  <si>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</si>
  <si>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</si>
  <si>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</si>
  <si>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</si>
  <si>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</si>
  <si>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</si>
  <si>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</si>
  <si>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</si>
  <si>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</si>
  <si>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</si>
  <si>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</si>
  <si>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</si>
  <si>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</si>
  <si>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</si>
  <si>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</si>
  <si>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</si>
  <si>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</si>
  <si>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</si>
  <si>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</si>
  <si>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</si>
  <si>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</si>
  <si>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</si>
  <si>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</si>
  <si>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</si>
  <si>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</si>
  <si>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</si>
  <si>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</si>
  <si>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</si>
  <si>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</si>
  <si>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</si>
  <si>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</si>
  <si>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</si>
  <si>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</si>
  <si>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</si>
  <si>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</si>
  <si>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</si>
  <si>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</si>
  <si>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</si>
  <si>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</si>
  <si>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</si>
  <si>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</si>
  <si>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</si>
  <si>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</si>
  <si>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</si>
  <si>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</si>
  <si>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</si>
  <si>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</si>
  <si>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</si>
  <si>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</si>
  <si>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</si>
  <si>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</si>
  <si>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</si>
  <si>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</si>
  <si>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</si>
  <si>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</si>
  <si>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</si>
  <si>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</si>
  <si>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</si>
  <si>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</si>
  <si>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</si>
  <si>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</si>
  <si>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</si>
  <si>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</si>
  <si>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</si>
  <si>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</si>
  <si>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</si>
  <si>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</si>
  <si>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</si>
  <si>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</si>
  <si>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</si>
  <si>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</si>
  <si>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</si>
  <si>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</si>
  <si>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</si>
  <si>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</si>
  <si>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</si>
  <si>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</si>
  <si>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</si>
  <si>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</si>
  <si>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</si>
  <si>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</si>
  <si>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</si>
  <si>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</si>
  <si>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</si>
  <si>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</si>
  <si>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</si>
  <si>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</si>
  <si>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</si>
  <si>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</si>
  <si>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</si>
  <si>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</si>
  <si>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</si>
  <si>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</si>
  <si>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</si>
  <si>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</si>
  <si>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</si>
  <si>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</si>
  <si>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</si>
  <si>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</si>
  <si>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</si>
  <si>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</si>
  <si>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</si>
  <si>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</si>
  <si>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</si>
  <si>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</si>
  <si>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</si>
  <si>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</si>
  <si>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</si>
  <si>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</si>
  <si>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</si>
  <si>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</si>
  <si>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</si>
  <si>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</si>
  <si>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</si>
  <si>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</si>
  <si>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</si>
  <si>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</si>
  <si>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</si>
  <si>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</si>
  <si>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</si>
  <si>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</si>
  <si>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</si>
  <si>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</si>
  <si>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</si>
  <si>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</si>
  <si>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</si>
  <si>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</si>
  <si>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</si>
  <si>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</si>
  <si>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</si>
  <si>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</si>
  <si>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</si>
  <si>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</si>
  <si>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</si>
  <si>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</si>
  <si>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</si>
  <si>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</si>
  <si>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</si>
  <si>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</si>
  <si>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</si>
  <si>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</si>
  <si>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</si>
  <si>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</si>
  <si>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</si>
  <si>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</si>
  <si>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</si>
  <si>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</si>
  <si>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</si>
  <si>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</si>
  <si>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</si>
  <si>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</si>
  <si>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</si>
  <si>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</si>
  <si>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</si>
  <si>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</si>
  <si>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</si>
  <si>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</si>
  <si>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</si>
  <si>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</si>
  <si>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</si>
  <si>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</si>
  <si>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</si>
  <si>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</si>
  <si>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</si>
  <si>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</si>
  <si>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</si>
  <si>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</si>
  <si>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</si>
  <si>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</si>
  <si>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</si>
  <si>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</si>
  <si>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</si>
  <si>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</si>
  <si>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</si>
  <si>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</si>
  <si>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</si>
  <si>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</si>
  <si>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</si>
  <si>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</si>
  <si>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</si>
  <si>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</si>
  <si>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</si>
  <si>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</si>
  <si>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</si>
  <si>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</si>
  <si>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</si>
  <si>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</si>
  <si>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</si>
  <si>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</si>
  <si>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</si>
  <si>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</si>
  <si>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</si>
  <si>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</si>
  <si>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</si>
  <si>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</si>
  <si>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</si>
  <si>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</si>
  <si>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</si>
  <si>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</si>
  <si>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</si>
  <si>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</si>
  <si>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</si>
  <si>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</si>
  <si>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</si>
  <si>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</si>
  <si>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</si>
  <si>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</si>
  <si>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</si>
  <si>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</si>
  <si>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</si>
  <si>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</si>
  <si>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</si>
  <si>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</si>
  <si>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</si>
  <si>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</si>
  <si>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</si>
  <si>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</si>
  <si>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</si>
  <si>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</si>
  <si>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</si>
  <si>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</si>
  <si>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</si>
  <si>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</si>
  <si>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</si>
  <si>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</si>
  <si>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</si>
  <si>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</si>
  <si>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</si>
  <si>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</si>
  <si>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</si>
  <si>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</si>
  <si>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</si>
  <si>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</si>
  <si>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</si>
  <si>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</si>
  <si>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</si>
  <si>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</si>
  <si>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</si>
  <si>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</si>
  <si>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</si>
  <si>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</si>
  <si>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</si>
  <si>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</si>
  <si>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</si>
  <si>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</si>
  <si>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</si>
  <si>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</si>
  <si>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</si>
  <si>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</si>
  <si>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</si>
  <si>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</si>
  <si>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</si>
  <si>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</si>
  <si>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</si>
  <si>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</si>
  <si>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</si>
  <si>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</si>
  <si>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</si>
  <si>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</si>
  <si>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</si>
  <si>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</si>
  <si>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</si>
  <si>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</si>
  <si>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</si>
  <si>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</si>
  <si>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</si>
  <si>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</si>
  <si>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</si>
  <si>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</si>
  <si>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</si>
  <si>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</si>
  <si>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</si>
  <si>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</si>
  <si>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</si>
  <si>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</si>
  <si>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</si>
  <si>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</si>
  <si>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</si>
  <si>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</si>
  <si>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</si>
  <si>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</si>
  <si>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</si>
  <si>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</si>
  <si>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</si>
  <si>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</si>
  <si>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</si>
  <si>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</si>
  <si>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</si>
  <si>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</si>
  <si>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</si>
  <si>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</si>
  <si>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</si>
  <si>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</si>
  <si>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</si>
  <si>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</si>
  <si>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</si>
  <si>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</si>
  <si>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</si>
  <si>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</si>
  <si>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</si>
  <si>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</si>
  <si>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</si>
  <si>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</si>
  <si>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</si>
  <si>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</si>
  <si>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</si>
  <si>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</si>
  <si>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</si>
  <si>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</si>
  <si>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</si>
  <si>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</si>
  <si>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</si>
  <si>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</si>
  <si>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</si>
  <si>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</si>
  <si>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</si>
  <si>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</si>
  <si>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</si>
  <si>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</si>
  <si>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</si>
  <si>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</si>
  <si>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</si>
  <si>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</si>
  <si>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</si>
  <si>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</si>
  <si>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</si>
  <si>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</si>
  <si>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</si>
  <si>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</si>
  <si>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</si>
  <si>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</si>
  <si>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</si>
  <si>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</si>
  <si>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</si>
  <si>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</si>
  <si>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</si>
  <si>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</si>
  <si>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</si>
  <si>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</si>
  <si>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</si>
  <si>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</si>
  <si>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</si>
  <si>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</si>
  <si>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</si>
  <si>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</si>
  <si>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</si>
  <si>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</si>
  <si>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</si>
  <si>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</si>
  <si>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</si>
  <si>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</si>
  <si>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</si>
  <si>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</si>
  <si>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</si>
  <si>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</si>
  <si>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</si>
  <si>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</si>
  <si>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</si>
  <si>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</si>
  <si>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</si>
  <si>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</si>
  <si>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</si>
  <si>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</si>
  <si>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</si>
  <si>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</si>
  <si>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</si>
  <si>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</si>
  <si>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</si>
  <si>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</si>
  <si>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</si>
  <si>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</si>
  <si>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</si>
  <si>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</si>
  <si>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</si>
  <si>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</si>
  <si>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</si>
  <si>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</si>
  <si>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</si>
  <si>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</si>
  <si>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</si>
  <si>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</si>
  <si>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</si>
  <si>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</si>
  <si>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</si>
  <si>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</si>
  <si>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</si>
  <si>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</si>
  <si>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</si>
  <si>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</si>
  <si>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</si>
  <si>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</si>
  <si>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</si>
  <si>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</si>
  <si>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</si>
  <si>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</si>
  <si>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</si>
  <si>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</si>
  <si>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</si>
  <si>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</si>
  <si>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</si>
  <si>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</si>
  <si>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</si>
  <si>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</si>
  <si>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</si>
  <si>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</si>
  <si>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</si>
  <si>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</si>
  <si>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</si>
  <si>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</si>
  <si>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</si>
  <si>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</si>
  <si>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</si>
  <si>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</si>
  <si>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</si>
  <si>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</si>
  <si>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</si>
  <si>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</si>
  <si>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</si>
  <si>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</si>
  <si>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</si>
  <si>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</si>
  <si>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</si>
  <si>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</si>
  <si>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</si>
  <si>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</si>
  <si>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</si>
  <si>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</si>
  <si>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</si>
  <si>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</si>
  <si>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</si>
  <si>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</si>
  <si>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</si>
  <si>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</si>
  <si>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</si>
  <si>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</si>
  <si>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</si>
  <si>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</si>
  <si>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</si>
  <si>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</si>
  <si>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</si>
  <si>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</si>
  <si>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</si>
  <si>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</si>
  <si>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</si>
  <si>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</si>
  <si>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</si>
  <si>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</si>
  <si>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</si>
  <si>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</si>
  <si>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</si>
  <si>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</si>
  <si>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</si>
  <si>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</si>
  <si>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</si>
  <si>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</si>
  <si>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</si>
  <si>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</si>
  <si>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</si>
  <si>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</si>
  <si>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</si>
  <si>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</si>
  <si>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</si>
  <si>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</si>
  <si>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</si>
  <si>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</si>
  <si>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</si>
  <si>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</si>
  <si>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</si>
  <si>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</si>
  <si>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</si>
  <si>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</si>
  <si>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</si>
  <si>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</si>
  <si>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</si>
  <si>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</si>
  <si>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</si>
  <si>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</si>
  <si>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</si>
  <si>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</si>
  <si>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</si>
  <si>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</si>
  <si>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</si>
  <si>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</si>
  <si>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</si>
  <si>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</si>
  <si>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</si>
  <si>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</si>
  <si>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</si>
  <si>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</si>
  <si>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</si>
  <si>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</si>
  <si>
    <t>Months</t>
  </si>
  <si>
    <t>Jul</t>
  </si>
  <si>
    <t>Aug</t>
  </si>
  <si>
    <t>Oct</t>
  </si>
  <si>
    <t>Sept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</si>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</sst>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Green]0.000;[Red]\-0.000;"/>
    <numFmt numFmtId="166" formatCode="[Green]0.000;[Red]\-0.000;[Yellow]0.000;"/>
  </numFmts>
  <fonts count="13"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
      <sz val="11"/>
      <color rgb="FF000000"/>
      <name val="Rockwell"/>
      <family val="2"/>
      <scheme val="minor"/>
    </font>
  </fonts>
  <fills count="20">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8"/>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8">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ont="1" applyFill="1" applyBorder="1"/>
    <xf numFmtId="0" fontId="0" fillId="0" borderId="4" xfId="0" applyFont="1" applyBorder="1"/>
    <xf numFmtId="0" fontId="1"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0" fontId="0" fillId="6" borderId="0" xfId="0" applyFill="1"/>
    <xf numFmtId="0" fontId="3" fillId="7" borderId="0" xfId="0" applyFont="1" applyFill="1" applyBorder="1"/>
    <xf numFmtId="0" fontId="0" fillId="8" borderId="5" xfId="0" applyFont="1" applyFill="1" applyBorder="1" applyAlignment="1">
      <alignment horizontal="left"/>
    </xf>
    <xf numFmtId="0" fontId="3" fillId="7" borderId="0" xfId="0" applyFont="1" applyFill="1" applyBorder="1" applyAlignment="1">
      <alignment horizontal="left"/>
    </xf>
    <xf numFmtId="0" fontId="0" fillId="8" borderId="5" xfId="0" applyNumberFormat="1" applyFont="1" applyFill="1" applyBorder="1"/>
    <xf numFmtId="0" fontId="0" fillId="0" borderId="0" xfId="0"/>
    <xf numFmtId="0" fontId="0" fillId="0" borderId="0" xfId="0" applyAlignment="1">
      <alignment horizontal="left"/>
    </xf>
    <xf numFmtId="0" fontId="2" fillId="9" borderId="6" xfId="0" applyFont="1" applyFill="1" applyBorder="1" applyAlignment="1"/>
    <xf numFmtId="0" fontId="0" fillId="0" borderId="6" xfId="0" applyBorder="1" applyAlignment="1">
      <alignment horizontal="left"/>
    </xf>
    <xf numFmtId="0" fontId="2" fillId="9" borderId="7" xfId="0" applyFont="1" applyFill="1" applyBorder="1" applyAlignment="1"/>
    <xf numFmtId="0" fontId="0" fillId="0" borderId="7" xfId="0" applyBorder="1" applyAlignment="1">
      <alignment horizontal="left"/>
    </xf>
    <xf numFmtId="0" fontId="0" fillId="0" borderId="6" xfId="0" applyBorder="1"/>
    <xf numFmtId="0" fontId="7" fillId="0" borderId="0" xfId="0" applyFont="1"/>
    <xf numFmtId="0" fontId="7" fillId="13" borderId="0" xfId="0" applyFont="1" applyFill="1"/>
    <xf numFmtId="0" fontId="0" fillId="14" borderId="0" xfId="0" applyFill="1"/>
    <xf numFmtId="0" fontId="0" fillId="0" borderId="0" xfId="0" applyAlignment="1">
      <alignment horizontal="center" vertical="center"/>
    </xf>
    <xf numFmtId="0" fontId="8" fillId="0" borderId="0" xfId="0" applyFont="1"/>
    <xf numFmtId="0" fontId="7" fillId="12" borderId="6" xfId="0" applyFont="1" applyFill="1" applyBorder="1" applyAlignment="1">
      <alignment horizontal="center" vertical="center"/>
    </xf>
    <xf numFmtId="0" fontId="0" fillId="0" borderId="0" xfId="0" applyFill="1" applyBorder="1" applyAlignment="1"/>
    <xf numFmtId="0" fontId="0" fillId="0" borderId="8" xfId="0" applyFill="1" applyBorder="1" applyAlignment="1"/>
    <xf numFmtId="0" fontId="9" fillId="0" borderId="9" xfId="0" applyFont="1" applyFill="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0" borderId="1" xfId="0" applyNumberFormat="1" applyBorder="1"/>
    <xf numFmtId="0" fontId="0" fillId="0" borderId="3" xfId="0" applyNumberFormat="1" applyBorder="1"/>
    <xf numFmtId="0" fontId="0" fillId="0" borderId="0" xfId="0" applyBorder="1"/>
    <xf numFmtId="0" fontId="0" fillId="2" borderId="1" xfId="0" applyNumberFormat="1" applyFill="1" applyBorder="1"/>
    <xf numFmtId="0" fontId="0" fillId="2" borderId="2" xfId="0" applyNumberFormat="1" applyFill="1" applyBorder="1"/>
    <xf numFmtId="0" fontId="9" fillId="0" borderId="9" xfId="0" applyFont="1" applyFill="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6" borderId="0" xfId="0" applyFill="1" applyBorder="1" applyAlignment="1"/>
    <xf numFmtId="1" fontId="0" fillId="0" borderId="0" xfId="0" applyNumberFormat="1" applyBorder="1"/>
    <xf numFmtId="2" fontId="0" fillId="0" borderId="0" xfId="0" applyNumberFormat="1" applyBorder="1"/>
    <xf numFmtId="14" fontId="0" fillId="0" borderId="0" xfId="0" applyNumberFormat="1" applyBorder="1"/>
    <xf numFmtId="0" fontId="1" fillId="3" borderId="0" xfId="0" applyFont="1" applyFill="1" applyBorder="1"/>
    <xf numFmtId="0" fontId="11" fillId="0" borderId="0" xfId="0" applyFont="1"/>
    <xf numFmtId="0" fontId="3" fillId="7" borderId="0" xfId="0" applyNumberFormat="1" applyFont="1" applyFill="1" applyBorder="1"/>
    <xf numFmtId="14" fontId="0" fillId="0" borderId="0" xfId="0" applyNumberFormat="1" applyAlignment="1">
      <alignment horizontal="left"/>
    </xf>
    <xf numFmtId="164" fontId="0" fillId="5" borderId="4" xfId="0" applyNumberFormat="1" applyFont="1" applyFill="1" applyBorder="1"/>
    <xf numFmtId="164" fontId="0" fillId="0" borderId="4" xfId="0" applyNumberFormat="1" applyFont="1" applyBorder="1"/>
    <xf numFmtId="165" fontId="0" fillId="0" borderId="10" xfId="0" applyNumberFormat="1" applyBorder="1"/>
    <xf numFmtId="166" fontId="0" fillId="0" borderId="10" xfId="0" applyNumberFormat="1" applyBorder="1"/>
    <xf numFmtId="0" fontId="7" fillId="17" borderId="0" xfId="0" applyFont="1" applyFill="1"/>
    <xf numFmtId="0" fontId="12" fillId="0" borderId="0" xfId="0" applyFont="1"/>
    <xf numFmtId="0" fontId="0" fillId="0" borderId="0" xfId="0" quotePrefix="1"/>
    <xf numFmtId="0" fontId="6" fillId="6" borderId="0" xfId="0" applyFont="1" applyFill="1" applyAlignment="1">
      <alignment horizontal="center" vertical="center"/>
    </xf>
    <xf numFmtId="0" fontId="6" fillId="10" borderId="0" xfId="0" applyFont="1" applyFill="1" applyAlignment="1">
      <alignment horizontal="center" vertical="center"/>
    </xf>
    <xf numFmtId="0" fontId="0" fillId="0" borderId="0" xfId="0" applyAlignment="1">
      <alignment horizontal="left" wrapText="1"/>
    </xf>
    <xf numFmtId="0" fontId="2" fillId="11" borderId="0" xfId="0" applyFont="1" applyFill="1" applyBorder="1" applyAlignment="1">
      <alignment horizontal="center"/>
    </xf>
    <xf numFmtId="0" fontId="10" fillId="15" borderId="0" xfId="0" applyFont="1" applyFill="1" applyAlignment="1">
      <alignment horizontal="center"/>
    </xf>
    <xf numFmtId="0" fontId="9" fillId="11" borderId="0" xfId="0" applyFont="1" applyFill="1" applyBorder="1" applyAlignment="1">
      <alignment horizontal="center"/>
    </xf>
    <xf numFmtId="0" fontId="11" fillId="11" borderId="0" xfId="0" applyFont="1" applyFill="1" applyAlignment="1">
      <alignment horizontal="left" wrapText="1"/>
    </xf>
    <xf numFmtId="0" fontId="2" fillId="11" borderId="0" xfId="0" applyFont="1" applyFill="1" applyBorder="1" applyAlignment="1">
      <alignment horizontal="left"/>
    </xf>
    <xf numFmtId="0" fontId="7" fillId="0" borderId="0" xfId="0" applyFont="1" applyAlignment="1">
      <alignment horizontal="center" vertical="center"/>
    </xf>
    <xf numFmtId="0" fontId="0" fillId="18" borderId="0" xfId="0" applyFill="1"/>
    <xf numFmtId="0" fontId="4" fillId="18" borderId="0" xfId="0" applyFont="1" applyFill="1" applyBorder="1" applyAlignment="1">
      <alignment horizontal="center"/>
    </xf>
    <xf numFmtId="0" fontId="0" fillId="19" borderId="0" xfId="0" applyFill="1"/>
  </cellXfs>
  <cellStyles count="1">
    <cellStyle name="Normal" xfId="0" builtinId="0"/>
  </cellStyles>
  <dxfs count="68">
    <dxf>
      <numFmt numFmtId="2" formatCode="0.00"/>
    </dxf>
    <dxf>
      <numFmt numFmtId="2" formatCode="0.00"/>
    </dxf>
    <dxf>
      <numFmt numFmtId="2" formatCode="0.00"/>
    </dxf>
    <dxf>
      <numFmt numFmtId="2" formatCode="0.00"/>
    </dxf>
    <dxf>
      <numFmt numFmtId="2"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numFmt numFmtId="164"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numFmt numFmtId="165" formatCode="[Green]0.000;[Red]\-0.000;"/>
      <border diagonalUp="0" diagonalDown="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DABC50"/>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a:t>
            </a:r>
            <a:r>
              <a:rPr lang="en-US" baseline="0">
                <a:solidFill>
                  <a:schemeClr val="tx1"/>
                </a:solidFill>
              </a:rPr>
              <a:t>       </a:t>
            </a:r>
            <a:r>
              <a:rPr lang="en-US">
                <a:solidFill>
                  <a:schemeClr val="tx1"/>
                </a:solidFill>
              </a:rPr>
              <a:t>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7836809117207567"/>
              <c:y val="0.22814153364185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18602148798834"/>
                  <c:h val="0.22669618670511799"/>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4839872446068251"/>
              <c:y val="-0.1790207114517339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453116095798276"/>
              <c:y val="-0.196294724678433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229185396069787"/>
                  <c:h val="0.1910937713203644"/>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6581012198495759"/>
              <c:y val="0.2207225280354103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067974348675675"/>
                  <c:h val="0.1910937713203644"/>
                </c:manualLayout>
              </c15:layout>
            </c:ext>
          </c:extLst>
        </c:dLbl>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dLbl>
              <c:idx val="0"/>
              <c:layout>
                <c:manualLayout>
                  <c:x val="-0.17836809117207567"/>
                  <c:y val="0.228141533641850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18602148798834"/>
                      <c:h val="0.22669618670511799"/>
                    </c:manualLayout>
                  </c15:layout>
                </c:ext>
                <c:ext xmlns:c16="http://schemas.microsoft.com/office/drawing/2014/chart" uri="{C3380CC4-5D6E-409C-BE32-E72D297353CC}">
                  <c16:uniqueId val="{00000001-18C5-4419-8CD0-7C7A097B969E}"/>
                </c:ext>
              </c:extLst>
            </c:dLbl>
            <c:dLbl>
              <c:idx val="1"/>
              <c:layout>
                <c:manualLayout>
                  <c:x val="-0.24839872446068251"/>
                  <c:y val="-0.17902071145173393"/>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3-18C5-4419-8CD0-7C7A097B969E}"/>
                </c:ext>
              </c:extLst>
            </c:dLbl>
            <c:dLbl>
              <c:idx val="2"/>
              <c:layout>
                <c:manualLayout>
                  <c:x val="0.13453116095798276"/>
                  <c:y val="-0.1962947246784335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2229185396069787"/>
                      <c:h val="0.1910937713203644"/>
                    </c:manualLayout>
                  </c15:layout>
                </c:ext>
                <c:ext xmlns:c16="http://schemas.microsoft.com/office/drawing/2014/chart" uri="{C3380CC4-5D6E-409C-BE32-E72D297353CC}">
                  <c16:uniqueId val="{00000005-18C5-4419-8CD0-7C7A097B969E}"/>
                </c:ext>
              </c:extLst>
            </c:dLbl>
            <c:dLbl>
              <c:idx val="3"/>
              <c:layout>
                <c:manualLayout>
                  <c:x val="0.16581012198495759"/>
                  <c:y val="0.2207225280354103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067974348675675"/>
                      <c:h val="0.1910937713203644"/>
                    </c:manualLayout>
                  </c15:layout>
                </c:ext>
                <c:ext xmlns:c16="http://schemas.microsoft.com/office/drawing/2014/chart" uri="{C3380CC4-5D6E-409C-BE32-E72D297353CC}">
                  <c16:uniqueId val="{00000007-18C5-4419-8CD0-7C7A097B969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a:t>
            </a:r>
            <a:r>
              <a:rPr lang="en-IN" baseline="0">
                <a:solidFill>
                  <a:schemeClr val="tx1"/>
                </a:solidFill>
              </a:rPr>
              <a:t> Sales By Reg      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r>
                  <a:rPr lang="en-IN">
                    <a:solidFill>
                      <a:schemeClr val="bg1"/>
                    </a:solidFill>
                  </a:rPr>
                  <a:t>x</a:t>
                </a:r>
                <a:r>
                  <a:rPr lang="en-IN" baseline="0">
                    <a:solidFill>
                      <a:schemeClr val="bg1"/>
                    </a:solidFill>
                  </a:rPr>
                  <a:t> 10000</a:t>
                </a:r>
                <a:endParaRPr lang="en-IN">
                  <a:solidFill>
                    <a:schemeClr val="bg1"/>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Sales</a:t>
            </a:r>
            <a:r>
              <a:rPr lang="en-IN" baseline="0">
                <a:solidFill>
                  <a:schemeClr val="tx1"/>
                </a:solidFill>
              </a:rPr>
              <a:t> By Pr      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38100"/>
          </a:sp3d>
        </c:spPr>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1-9974-4686-BE09-985EB331B762}"/>
            </c:ext>
          </c:extLst>
        </c:ser>
        <c:dLbls>
          <c:dLblPos val="outEnd"/>
          <c:showLegendKey val="0"/>
          <c:showVal val="1"/>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Manager</a:t>
            </a:r>
            <a:r>
              <a:rPr lang="en-IN" baseline="0">
                <a:solidFill>
                  <a:schemeClr val="tx1"/>
                </a:solidFill>
              </a:rPr>
              <a:t> Per     ormance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0"/>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tx1">
                  <a:lumMod val="95000"/>
                  <a:lumOff val="5000"/>
                </a:schemeClr>
              </a:solidFill>
              <a:round/>
            </a:ln>
            <a:effectLst/>
          </c:spPr>
          <c:marker>
            <c:symbol val="none"/>
          </c:marker>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0"/>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Weekly</a:t>
            </a:r>
            <a:r>
              <a:rPr lang="en-IN" baseline="0">
                <a:solidFill>
                  <a:schemeClr val="tx1"/>
                </a:solidFill>
              </a:rPr>
              <a:t> Sales T      end</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t>
            </a:r>
            <a:r>
              <a:rPr lang="en-US" baseline="0">
                <a:solidFill>
                  <a:schemeClr val="tx1"/>
                </a:solidFill>
              </a:rPr>
              <a:t>       </a:t>
            </a:r>
            <a:r>
              <a:rPr lang="en-US">
                <a:solidFill>
                  <a:schemeClr val="tx1"/>
                </a:solidFill>
              </a:rPr>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1228184887081084"/>
              <c:y val="0.212629957713619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865985310779951"/>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1.9655875100101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226669832706558"/>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3276613448136995"/>
              <c:y val="-0.103597440944881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646142457005807"/>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1228184887081084"/>
                  <c:y val="0.21262995771361914"/>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865985310779951"/>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1.9655875100101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226669832706558"/>
                      <c:h val="0.16219378827646541"/>
                    </c:manualLayout>
                  </c15:layout>
                </c:ext>
                <c:ext xmlns:c16="http://schemas.microsoft.com/office/drawing/2014/chart" uri="{C3380CC4-5D6E-409C-BE32-E72D297353CC}">
                  <c16:uniqueId val="{00000005-DD80-4F36-AAB8-5FAEF3CA66E1}"/>
                </c:ext>
              </c:extLst>
            </c:dLbl>
            <c:dLbl>
              <c:idx val="3"/>
              <c:layout>
                <c:manualLayout>
                  <c:x val="0.13276613448136995"/>
                  <c:y val="-0.1035974409448818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7646142457005807"/>
                      <c:h val="0.16219378827646541"/>
                    </c:manualLayout>
                  </c15:layout>
                </c:ext>
                <c:ext xmlns:c16="http://schemas.microsoft.com/office/drawing/2014/chart" uri="{C3380CC4-5D6E-409C-BE32-E72D297353CC}">
                  <c16:uniqueId val="{00000007-DD80-4F36-AAB8-5FAEF3CA66E1}"/>
                </c:ext>
              </c:extLst>
            </c:dLbl>
            <c:dLbl>
              <c:idx val="4"/>
              <c:layout>
                <c:manualLayout>
                  <c:x val="0.20121552926135686"/>
                  <c:y val="0.24249216243802857"/>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748409106034672"/>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t>
            </a:r>
            <a:r>
              <a:rPr lang="en-US" baseline="0">
                <a:solidFill>
                  <a:schemeClr val="tx1"/>
                </a:solidFill>
              </a:rPr>
              <a:t>        </a:t>
            </a:r>
            <a:r>
              <a:rPr lang="en-US">
                <a:solidFill>
                  <a:schemeClr val="tx1"/>
                </a:solidFill>
              </a:rPr>
              <a:t>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In</a:t>
                </a:r>
                <a:r>
                  <a:rPr lang="en-IN" baseline="0">
                    <a:solidFill>
                      <a:schemeClr val="bg1"/>
                    </a:solidFill>
                  </a:rPr>
                  <a:t> Lakhs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Distributi</a:t>
            </a:r>
            <a:r>
              <a:rPr lang="en-US" baseline="0">
                <a:solidFill>
                  <a:schemeClr val="tx1"/>
                </a:solidFill>
              </a:rPr>
              <a:t>       </a:t>
            </a:r>
            <a:r>
              <a:rPr lang="en-US">
                <a:solidFill>
                  <a:schemeClr val="tx1"/>
                </a:solidFill>
              </a:rPr>
              <a:t>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2504351685084766"/>
          <c:y val="0.1855147012873391"/>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Shipping Cos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        </a:t>
            </a:r>
            <a:r>
              <a:rPr lang="en-US" baseline="0">
                <a:solidFill>
                  <a:schemeClr val="tx1"/>
                </a:solidFill>
              </a:rPr>
              <a:t>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Manag</a:t>
            </a:r>
            <a:r>
              <a:rPr lang="en-IN" baseline="0">
                <a:solidFill>
                  <a:schemeClr val="tx1"/>
                </a:solidFill>
              </a:rPr>
              <a:t>      </a:t>
            </a:r>
            <a:r>
              <a:rPr lang="en-IN">
                <a:solidFill>
                  <a:schemeClr val="tx1"/>
                </a:solidFill>
              </a:rPr>
              <a:t>r</a:t>
            </a:r>
            <a:r>
              <a:rPr lang="en-IN" baseline="0">
                <a:solidFill>
                  <a:schemeClr val="tx1"/>
                </a:solidFill>
              </a:rPr>
              <a:t> Performance over Months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Sales'!$D$2</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Sales'!$D$3:$D$9</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Sales'!$E$2</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Sales'!$C$3:$C$9</c:f>
              <c:strCache>
                <c:ptCount val="6"/>
                <c:pt idx="0">
                  <c:v>Jan</c:v>
                </c:pt>
                <c:pt idx="1">
                  <c:v>Feb</c:v>
                </c:pt>
                <c:pt idx="2">
                  <c:v>Mar</c:v>
                </c:pt>
                <c:pt idx="3">
                  <c:v>Apr</c:v>
                </c:pt>
                <c:pt idx="4">
                  <c:v>May</c:v>
                </c:pt>
                <c:pt idx="5">
                  <c:v>Jun</c:v>
                </c:pt>
              </c:strCache>
            </c:strRef>
          </c:cat>
          <c:val>
            <c:numRef>
              <c:f>'Prediction vs Sales'!$E$3:$E$9</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Sum of Sales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'Prediction vs Sales'!$D$21</c:f>
              <c:strCache>
                <c:ptCount val="1"/>
                <c:pt idx="0">
                  <c:v>Sum of Sales</c:v>
                </c:pt>
              </c:strCache>
            </c:strRef>
          </c:tx>
          <c:spPr>
            <a:ln w="28575" cap="rnd">
              <a:solidFill>
                <a:schemeClr val="accent2"/>
              </a:solidFill>
              <a:round/>
            </a:ln>
            <a:effectLst/>
          </c:spPr>
          <c:marker>
            <c:symbol val="none"/>
          </c:marker>
          <c:trendline>
            <c:spPr>
              <a:ln w="19050" cap="rnd">
                <a:solidFill>
                  <a:schemeClr val="accent1"/>
                </a:solidFill>
                <a:prstDash val="sysDot"/>
              </a:ln>
              <a:effectLst/>
            </c:spPr>
            <c:trendlineType val="poly"/>
            <c:order val="2"/>
            <c:dispRSqr val="1"/>
            <c:dispEq val="1"/>
            <c:trendlineLbl>
              <c:layout>
                <c:manualLayout>
                  <c:x val="-0.39878740157480314"/>
                  <c:y val="-4.370370370370370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'Prediction vs Sales'!$C$22:$C$33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'Prediction vs Sales'!$D$22:$D$33</c:f>
              <c:numCache>
                <c:formatCode>General</c:formatCode>
                <c:ptCount val="12"/>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0-BF7D-4C69-A2C1-0DAF5D471EB9}"/>
            </c:ext>
          </c:extLst>
        </c:ser>
        <c:dLbls>
          <c:showLegendKey val="0"/>
          <c:showVal val="0"/>
          <c:showCatName val="0"/>
          <c:showSerName val="0"/>
          <c:showPercent val="0"/>
          <c:showBubbleSize val="0"/>
        </c:dLbls>
        <c:smooth val="0"/>
        <c:axId val="1461973279"/>
        <c:axId val="1461982431"/>
      </c:lineChart>
      <c:catAx>
        <c:axId val="146197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82431"/>
        <c:crosses val="autoZero"/>
        <c:auto val="1"/>
        <c:lblAlgn val="ctr"/>
        <c:lblOffset val="100"/>
        <c:noMultiLvlLbl val="0"/>
      </c:catAx>
      <c:valAx>
        <c:axId val="1461982431"/>
        <c:scaling>
          <c:orientation val="minMax"/>
          <c:min val="2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197327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1H1pb9u61u5fKfr5KpsUSVE8OPsFjmzHcTwkTZpOXwTvJFuiJmqefv1dopPYUd3dvDi5FzBQsOLi
okzpEblGMv++b/91Hz1u8w9tHCXFv+7bPz/6ZZn+648/inv/Md4WZ7G8z1Wh/i7P7lX8h/r7b3n/
+MdDvm1k4v1hIkz/uPe3efnYfvyff8PdvEe1UvfbUqrkU/WYdzePRRWVxT+0HW36sH2IZTKVRZnL
+xL/+fE/0favbbz9+OExKWXZfe7Sxz8/vmL6+OGP8a1++tkPEYysrB6gLzHPuGUxZBIbEY6RoB8/
RCrxnpoN2zqzKSJIYEqQZVFkPf/2ZhtD/zcMSA9n+/CQPxYFPJD+/6Djq9EDffXxw72qknJ4aR68
vz8/3iWyfHz4cFtuy8fi4wdZqMmOYaKGR7i71c/8x+vX/j//HhHgLYwoB8iMX9nvmn4CZi3vfelt
k+e3898jQ+mZbZkW5lSYFmfcxiNk2BknDBMuiKCMYJM9//YOmbeM6Dg0+54jbNaLk8RmoiKVbx/U
8/v577Eh9pkQNqMmt5lFh7f/GhuM2BmjABmhmDGTE5hVuxm7w+YtIzqOzb7nCJvJ1Uli859c9ip5
zwWNnpmCIJgV3DJNxBEZQYPxGaxjlmCcCE4tJF5D84YBHUfmpeMImP/8OElgnoXOB/X3B/joqvgv
+Z4owQRCFrZtYVGbEg5r16HU4fwMYW5aMLGEbVITj0D63w7uOGLH7zKCbzo5Tfgeo22zzR+fP+53
WPPEGUI2iBmCGD4ijzg7oxZMKHuQWdgeID1c8qZvGNAvYHrpOYZmdpLQ/CcPt0mxBU3m3ZQ4UBWE
ECamMGmIRUz79XQS5hkltm0xy8KWuVPyDrF5y4iOY7PvOcLmPzcnic3XbeGDRl+q91Tk+BnF2BSW
TSkdVjPzNTrYRGeMgapncZtCIfjzl7FTFt42puP4HPYdIfT1PyeJ0Oax+bB+bOX9e6pz9AxkDDGx
bT1JpBFCyDrDCOwgC0wge9C2XyP0tjEdR+iw7wihzfokEZpsI/m3ypN31Rf4mckYRsgEU5VSWOhG
CGFxBmKHmaAwEMIEgRXwcIV725iOI3TYd4TQ5DTn0BeZe/K98WEYrCELhIxJjih09pklbCS4aQqE
COh+r/F5y4iOo7PvOcLmy2lic6uq0v8w3Yaq3D6/o/9eeQNnAiUWpoIJjkHEWKBQHyrcMLPOTFDs
ECxvFqBkjfB566iOY/S69win2+lprnIqSR7vS3lfle8IEz4Ds5QhzGwLPG7IGqkKHLx1xCaIYmJj
G9a5n/wKbxrUcZQmh080Amny+SRB2n14k22uIvmuTgYC5isBBxDhCA/WzkjhthEo5OCAsAl4gsAk
GhtDbx/XcajG/Udo3Z6mzXrly3dU6igCtXuwVS3ETHPn6Dlc8myYS6CWY8EBHsHBOHqexzu1+3ej
OY7MrtcIj6uLk5w95+A2lQ/vKIVM+wyc2czer1+vpRBAQkFDAFWcUzbMq5Hb5w0DOo7KS8cRMOen
GWwYbIaLbZyCrfqeHh5Kzix7cFfbIIAwsfhY+gzSCeaKzTjmHJzaI+nz5mEdB2nUfQTV5jTn0PxR
ga79jnMIAnbgMiUQjLNtOqxaI5BscgZuBgYQgUsIDKWxpv2GAR2H56XjCJj5aerZm8d6+55rGxFn
BGJB4EJAwsKgvOHXaxvG1pnFGMUI4q0WTLCRuPn9eI7D8txvhMrmy0mKnMXD1n9PHYCeERs0NQjU
YZNCkBtWrEMdAGMKoMA0AcRsDnr1yPX22+Ecx+Sp2wiSxfQ0IYlAd1byHd3VoJlhTEA/JpyLwS86
1p7FGRhA3OIcISyG0PZrzWzxhhH9ApiXnmNsTlcRuHzMi8fu+Q29g6sA0CE23/tyRuhwmDIcrFNE
d46ccd7BIMZ/P6bj+Bz2HSG0uTzN2ZM8yO27mp7iTMBihcCbA15O0ABAjhwuaZCwY9qYC0HwkK0z
Rmfx+/Ech+al4wiXxeY0cVHNOypl1DxDEPoEhQth0KDh6jUoApQyCNBZQsd/fg6OLn4zml9AonuN
8ThNdez6MUmKLqq37+qWBkkD/kwwJRGsZzay2QgXyDOwYa0Dk4dazDbRkMdzGDZ466iO4/O69win
69PEaVihv6s8fH5P7yBvzDNQBRCsaINVg37Kc4O8AgujYerYDJIPfgodvGVEx/HZ9xxhs/l+kmva
8r3TCsBdAxLGZIJBagGk6Yw0AWGDdj3k6XBTgF9He0EPZ8/vx3Mcl+d+I1SWtyeJyo0PWaofFkW0
TR7ecdZgwMYGqwY8zByUMTxSAzi0g3sa/DhaHv3kgX7rqI4j9Lr3CKebxUnitN7m3ftiNGSJwpIF
Dk2QPmQnXQ5VNW6dQfjAxODFGbxtP82ft4zoOD77niNs1qdpgy5hWanuw+795g/hZyD1TQLG5c4K
Bcv/EBubgRoNGaQQvqF0yCgAz8Grte0NIzqOzf5ZRtgsT1PqrFQli3e2cdCZgE0Jg9ZmcghK87Hg
wWc2wwKBymbyIyrBm4Z0HJ2DriN4VqepsH19LMoP+ySJ3Tf832ttsLZZ1Bz8y5BsrdNBR/MHgdYG
NirobTofZxwBffOwjsM06j6C6utpOj/XW5m8Y8IuZWcg/03IunnauwPGzeESZ4kzkEmgV+/S4HUS
9uES99vhHIfmqdsIkvVp5uqut0Wxvfer4rEs39MDaoKHE9LfGYZcDzqkwL+GBrS3IVcXNv6YsFHh
yN6etw7rVxC9eqoxVKe50K0l5L4U75s1ZZ0RKgjjFqLgcvvZrUPPwBUH2+ZAE9dbTWCGvZpBbxnS
LyDadx3Dc5oOt7UsiuFfmsrnl/QOUghyOMDu3AkgvQPucIGzIScU4qMUNDzI3N155V7D86Yh/Qqg
g85jiE7TUh0gUlX+nviAh2DINmSQ/Dls4xlHeoaNCYNnDnafHvXtvGVEv4Zn9yxjbE5zn9xaJeW7
xhEobLEihNoYcp90Su5IO4BdIqDhMfDLgSQ6Ekh4w4B+gczzk4yB+XySboPN41/5tgi377eoURD+
YJqCb4cjDmbOsNvgcFkT4szG4NIm4LC2nxymh8vaW0Z0HJp9zxE2m9PU3jYqh1zq/wfpn7C7F+LX
DOwfiPn8vKxxCGDbDHZmI3Pn9xkFsN8+rl/gNHquMVqT05xJ+qnePfMddl9RC7IMIGStt+78tM5B
nihYqbAvAbJAYBMQ+BpezaY3juqfkHp+pjFOp+mMuwojSNJ510MoYD7BtlEBioCJdKhhtOKBsw7B
YQjgK91F6Ubz6S0jOo7PvucIm6vlSc6hq/zRe9e9i5DoDjtHsQm7ryB6+tNG7d3eRRu2K8DVoGOP
Eqh+P55f4PL0HGNUbk4Slc8Q3IbDTx7f0blDGJzLAuHSww1vh0oCpIHANixEwfvD4AyEn04HedOQ
jmNz0HUEz+fTNE0/P7bvuhsbQm8W+KUZeNdMCjrcaDGDRFEIdMMRFQhyeH+OLPx2NL9CRT/EGJFv
Jzlh7sqt/yyG38FLAG8cfAAQqxY2PnZay3AkCAcjFAKp7MjmxN+N5jggu14jPO5O08j58pjHYLa9
HySwHxFsGxD2kHt7TCuDjW4W+D5tASaOeDog5FAre8OAjqPy0nEEzJfTBOarLO5VUsj3PK4A8jvh
HIndUQS7rWuvBIuALYhwzgfse4MNo7C3baQvv2lEx7E56DpC5+viJJexr52C49u8d5w2kCslQKCD
Qw32GcDpX6OsD4iYwlESEPSBjW9Yhw6ef/vpKInfD+gX0Dx3HANzmjHreQ7JOB8+Q7Agen5BvxIz
73hm3P0/Hmu3W952w3jF+b890U9ArimDmB9lwjQhxDT6RiBrS8DWILC39kGNw6V1dNrer4d1/EsZ
dX/1JP+fjvL7NWQvJyFOt+V2po9QPDjp759b9ePCuY6jrk/OgqO47d7d4uHPj3BmxQGMwy1eORlG
L23U73FblH9+NCzrTIAqD+5anWw3RNQbCO7/+REy8AByCn52EKnDhgrx8UMyuC3+/AiBRAJGmT4T
SNsA4OAf6Bg+AmKCc1GAlxG2wJr85dzKaxV1YEO+vIyn+oekiq+VTMoCDo3E8DTpjm94ukEKgP0H
+56ICVsDwDEJQiG9397A4gfs+P9EOMgT3ITsMSNqzRJE7tosMqep34s5ri3zrqGZOY37XMx1K7IN
vGs184TsWqMofGo91lffSjMf64vFVnrKn3p1mi11YUdRljr7umi7bMmHYkQLvD59ZjSKlZWU7YVH
+3y1L6JUHFYljY2lCi9EJshXL43iFbGENzGGatYlaNY0Pp+bVka/mrx8CJOyufLa3sG+P1M8D87D
vul+sDSbJCUWX2uvPWciKEvXQbyn08jt3WXXZe5SX1mpcJeJ61m5s6+HLiaXdR04YYe8GeVu55Q5
Cbyp3fR42UaYZ+eQ0omXuu5b1ZWhXPRXGsrgogtosgp6X62iofDdlk8ilNLJqEFXdWHJXK3CNDQK
R1+mF8JrwpVui9rWmHl+G8w8r6vPW9Lbm6DI63Mvde2NP1z1bds6uWBqmuK5KkjxRaDMuC4jFc5D
w1dOm9ZqUw+Fa4RQ8KxzWJo0Tlk2XpU6NLbiaZp5Yk7KcoO9st94qUFvMWxbmpm1653nbc5ufS9t
1l5a3GVx7E6Rj1h9E4ZBcdn6ExCpxU2FovIGnqO+SKSUO5puGOaKI2TgLXTV6k3v5p866RtFrL4g
uVKLpiUqc5isumVjh4eFpqUmbw8aNK2m6d0T5jbZdEF9QXETXeVE+reua7B5QS08yanl37ZFh526
KdppYDblPAtLsgTdrLpMeVNf2DiTG9YG1iyxe3VjtjaZMCP0v4YRT5ymFfUyTTI0VWYbTYKmCL7o
q+jlqmgMuaPtrzgxzYsg8q0ZjnI5wTxhc+G7lT/R9Sap2dyLhXdR466a1r2fOUbR+Le8DZOLPq+z
C69F9k1a1LlTG3Hw4LfNrMz8+EfpdnjqU0OuWWm6K4+EdOqWnXuuKsqcOHU97IDXgznw0avzNDLV
xu98tUE8V5tuKDLeMKcVeXquG3K78zHMG2gx/JI5dpbe86pdZ270wwzixp+kIjMuh2qS1LU/Ubw3
LkmlfsD0hAd6qeYJzT8V/QKTPl72rCSZQ0OKl0EShd60hONaZqTp8x1x1x4U+C8rjf0LHjM5U75h
TaraCOw5M+6NMm7XIXfJJm7FxA541H+poyZyUCY9O3Fsr4wczNLO8VjYXYuetbsioVPoIQ8pXms7
Ksv7uUuBtY3aSUvNbh5xT35SrjIds8vje9l4F21QtV9ZkW94ks3DYR3RBax67pIN64iuxnox2dcB
wCu3T6TDcxysyhrHaz+nfAripv/muWhlFab14Mv+lvZMfo1t0cwQc4OV6vN4LYV4Yq2TfhXQWH09
EIVHpAs44UfSRSBhgk5jUe3FN9EgfQ6kC8exrHzLtx9DS0YLKcIgckwh00sjtdRlGZpQ15fj+pj1
oP7T5bhv0fXhxChbOqOkR3dV5t1krGuvYimDO9VM3LiIJ67q3Fk0wKwLbPUU1rA4XCVRuaPHpvKJ
o1vtoUdr5O5M8+27vfTY05nZe8TRPX7/G1mSr7OkSW47Ow+dolbNJ2nm+cq1/GDKrDLdemF96bXE
+xILQy6o7cbnXm6n23pZSi/cFrEqzuEwa/vCisLii2HEizgInaYvb1uvT64Nq2Q3sV+tvY5X3zrG
/IseosYzzMvqW1JnsRPnhX8Vs8K7yD2OJzjHsSPyzv9Ru0U3iRFqV3Vid7dxmF3zgV7YrT9Dce8u
MsmSr32FJppeiYCfd2Vgzt049H/g8qrpWv7N7RLjoq5yOtNkr6aLMkjlnSfsclnSPpy6jSd/EDOY
/ubrsyG48Eq3EXDUAax4sP2BgIYDn+Lrr68PiF3AwXDyIcAhCeUERFeAwv4HRb01aToTdIbUJTdV
b4MoV90PFAlrYnhlseqLjtz4nvG1gwl7jhsVTLvIDVc5QeEqTvOnK00z7Pg6THrvYkTXvG1ltYWj
+fbNgZVd5ySHN37kdpqGimCe+tUnzqiatVXVrFAZs1WY28EsVr33rbSCKz5Mbuay6wzSAL5qVtOn
T6x1bx6wKh7xB2WQ6yCN8VfL7dQMp9if5n7pUd8xqNGnybVdNQuYkudNQAPPGa5QREPP8Sr/6ep1
65jPaOV5Gyro8ZpP2QW+NPOKTuxEoJXR9YeFSPEiIFa+GNH3vKGbopWuWkytyjZ2L2TYdZWzZ9n3
1TSmkiuzidoL3VU3avq4WyzQjRGazbRV4bnbR91nEJ7BBNs4/2Z1pXRkaTd/eWm57kPP95wgLB0p
jUo6sUydkon8Bss4nxgsucNBG1yZPjLvXmq98MidlNmdWcfBFR5qQ5uumSCp9pxv6tcPv/Byl/3v
efALuvbStv+9oW1fexkZSyK+CFNZOQGW/tpOPTppmammMafeWtP01b4IdYMX0YmF2ye+Y8x+67oX
/zyTOTjeDycy2E5DwgvYJ8NBaIPR83oit740TD8nxoMM0G3Z5/YnmwfBugjdeqJnNKgE91VC7E+g
+sh19kK3gV680OteNhOVmd2gQty3XIoDfk0nHr+P3K3MxY0oo75yYHLjlfvy1e6uBhrqi2wWSIs6
wi8QMA4ftW7Whf7a9JVmhBg3dSxC4Y6auLu5jd1kkvU+mhoKlOIsClMnqUWyzAalOFYEzX1E5FRX
UWJHn0oc7Gpq4CCulzqyjdVSsh99GU1st2PLKCuLq8Zs0kkpw/g+Y/4kcK32Rwxq8mzPYbEHl10W
tW0tOCGhU2ILlKx9PSW/0QaGczLGKA7GLkQkwXsMyZcjFNOqUxzWIPvB8CLMDIfhzJxpw1DheVSZ
xmddCcOLhqXG51Ra6lZ22zrmS7cIvLVl5aAVvlRTF8GAg8bdtQrJ80/C66YI5A3rM3NFaORdFCky
V2y4IgNNX2navlWlrjHf8+mrRjY3OOnlquECbBBqtudllhdXYe89FbpBVaIFo/CZpll6ELIT3ZCy
qGVOPvSDw+afbqO5NaMIO+H880yxfp4pHIxD2KwMZ50OeywGDA4ULo/V0kCtTx5YUnqTQkq8ql4K
q5Dwpep6WVLQDlNvRkpZXO5JWQLARLIms14yujFkSDdhETkB8Ys17Sq6MYdC02VAo5noMJ2MGnRr
KyKwbE05KythlAvVSx5tkKqDqTTjb1kr8YIpVlwVbVVckeFqoCtqdRc73jCg4RWtwmVNa/OuN5W4
5lwu8yYldyTs7OuhLUP2QVsx1ChtPisVdTNlGtmiaNJgqa+Cpnu6il6u9q37K6/hwTI0i3z+z9jA
JoqfJoANhzMMG5YRHG0CW85fg+Nz342CDuUPYZn0BZ3xVJznfmesIzu7To22XujajsSx2zt5UnVT
D05KmUS7+sCt24NQdpcNzxddYhtrEvusnndCHdxGN2heCam201I1peOmeTAJVG98Z2Zyo9Icew44
SLqSw/8euW7NJPvRuKk3icoE3SK/b2eJMtx1lqJgYcokW9iWT9YhCM0ZboL8lsRJMOkK3/sx3NEP
ORruSF0vvLGJn8+pkRKnbLL4Hk6lmGdt032TdezOeoM3lziy3GvNEeVWs4mCIHBK/bkOn2dLK7Ti
+pttsi51GPGi8+qlZc+ozCqaEq9OJklDik+iVU6Utf4tzYR/azaVOZXCLs417YWjbLNwilv3Jhvs
R9b7ybnpunJaDFVNkxGPzzMBuh/XFqf3Uk/AUvukGTXNEEEw7XFQfNIN+3vF2nBNTOrgwigvaebP
stJONpXXgj08XHEzVpuUJWyJM282omsO3Tj01Kz7TmzomQ89X26rOTRds5my3d1Wk0bdX9+2EOo3
Mtv+6WNnJmyPgOSTIZMbtn+PVvvSkijowsSFzYHJFI6Ms5RT9RlY6AjMdNhhES91NWMudlge9FPV
g03o6OYRY2D7nE927JqpHe6hOffs+pa6qm9pp+wqMkl8LoOy20hKUtMp3ajapEtN6RvSbUJN5mng
nnsNap0IhLrp7NvBa1s5nEfhvMey2+yan+6CwYvk5HnMZsqbpbldleAxqfIVDlQWT/WlLgojcpex
N9MV1NB8dcC8Z+uGFh9iqksjmkEuPtxOk3aXbiVBAHHinrtFpNZFknTnKejsDgff21rTdMHAs9A6
+tJu+CpFXb6w/NJ/ou0ZfVE+3UHTRMoEHOPy8geKjhn/dGT8w/4/gSiYX2D/wwoFQfzXy50n+oCJ
tDT+CotwVoLvgjhGbmdTrKp2qmXEXpbYtWg39g9NkEkKrFqmdDHJpmHfP/Frmu7Zy77d1Pewkgx3
HaTU7l6v77/7URnwvzl8BGEbF5/ioaj5jY9odr3TGQbFAUzwPcWz4/A6DVa0Mict4PIpLCN2K4za
mxZU0bnnCnab9FawtDIzc3Rri1t2O3SgLqwDmgQeV+jQ9E5UFMlc6zaGCKspzBl1oatenFVTM8Lq
Ag3OdN99btWe932r9rzrVjQwj/riECV3Km7iRZ+2f7udGV/7yE92heHVD30a4oUm6cbKjupFYOZ/
x7hIriNk9tNWmASeBFIJqvOAeNN60ByDuggnndmxq6xD1ZIXLJ2xwvV+FNyY5K5PvvW9O/W8TM3d
tvKnIFz82zoj/i0O25nwSuNKk1rZKlBkU3/asABkXNWYM1FWyblvyHrCsBJXGeziueLDVco8zwFv
SrTYN7ShoOvM6CeabU/XN6nKpD5oAF9h7xBkgLIhXdov6zwD70YI2lyQqmtkWPdlx9tvXa2Sc45Z
N7fStPvmVurKquzmJvT93yyEHGI4r9Re8IohShGciznkhBNr5AOrGtfOUda3f7U5ePqRk7RG4li0
ZWvQ0z4pFrvphJf0b1L7YtkHqL4Ft21xEfK4meiqLur0s5X02Y2umBK+G9if4Z7rqo8TtvYC9knX
Kjepb2vp/h1GWbU0ayPdgG+V7vxcXWfMVNMYS+3D2vmqIlv4534dhZM9H9FeLFG5s0ywqRFdaiUs
FqAph2mEplrvUq+rohPxtOTpOYS92JpE6lY793WRhvG1V+fpRtdcgGAWwTG8s100IMitPb/CHZnU
oKBe0qAlU30VW639OevyVTP4aTSddiG9FKVrfy7tdEwnDQJ1KJD5pMHIc3+nybEhKgYqI0TXdNQM
jp8d/mAKHOU4pLhQ8G++XtrszCzKrrDUX0XX2NPEdfNFGVeboO3CzmkTv117Km/X+kqFSbGw8mID
9lzBLjXzUI0bN+gcQW4iFPG1UDK+SIXwL0ujidc86K0ZT+L2FiSLcHIp4y2P22VYpQUoWJHt8Do0
H3jXBU6C2MYEn+AanPgJeLjsDuJKoJFkPbJtx4q65DrhoSN4P69i13T82gzlowl/u22adH486QfR
sy8sXxYreyj2tDpJHYRbz4EDRfBMgHpX3qjaWiRufhGbLflKAl9Nu5SyBYsM8rW07JVrivSmirrm
JijdJSyB4ZeUX3HehysYSrjSV7qw+7wrnKAul6qI8IWm5aKGCJHpofnObIbA0+coLdz53tDWtvm+
qg1rbXe/8GqS5rCMdOayulwUqdct90Vfp90yjuKLOC7NC0K8NHP2rbs69yFgZbn9ggUNveqtZlol
cbYmQ02TSpA6S1S2a12DNeaJXiskz7sANZM9TbNADOcHrrpi3oCPN/8rICiZNWVrLUhigfmVdt73
mCRkAr7Lbqm6OPmK82BHV66rFp0fBDPwzPnfiSrAFwUbUq9onFifMC3vrIEOp/RBtFK07jwxeAJB
pM7vG8fNWtwt67axbhOi5F2pzrXjiRZYV7T/iPq2P7ToSjSwefUBmyfPs0D4sO/kn7QFON75pykF
ayOcXw/pfKA5wF/reD2lWtIkqUh68lfsw3yBNCZ7pQvD7oPzrItKZ0+jftnVjgmO8B1PEkVoBTOP
vfTSvKOq5meoS5wohkfiWXnrG313GdQCHKND0TE0oRQ0kT3JkgVyusxMLjJT0R2bT6zw3EKFPdE0
0oR4yjKRnUMaYztJ2yJe4DYTnzPLQDOLpBDRHappT/OLsLR9MDugGnQJxANVWjq6WkFCyFWN6FrX
Qr9Xnz2266gpsVVfuEHArz0h7wMUJ8vYAqdzRVvX0SGwbjBARjQ00MLXfHuawSByvYu1jfpVxO6W
rDFDpze871UYh1+KujZm2PRBpHSeu7Z6VE8jFqLvqPcWCFfWw2vWkIP0oQMry+p6Ktu2mdu5zyHy
UvsbeygyBO5chPyJLyN/Y7EsRo5u1fXGbjdg7NGFkZsRcjRN1Mzf5EZYTojfJbODfplh8nlkQx5A
5vvRFenLHz1s8/kSWKCm0RicY7qapw2d89BPZrpamJGcEbtx5zvmyPUnZlTnS131jOwbZ351ZXk5
/uKHxQSygh8rt4JgIiPstmOZXKcW/qalmCZBbG4J9q284krwlRfSG9opiHNqgwzHPXJSDL6kvaW2
N8t0q5mBQ2lkrxkuUosWS/tS9C6sPmXVBZeZpAu/RbETmDaE3LtiSYbCg7OnIWAIV70KFax2Yron
6SvNpjl0VReo5MXSdXExh6i7dAKvsuemy8lMKSm/WUp1juy7fh02nvtFdFc+r+U35DJ32btJMtFV
U8R0Cvux44WuqjJZ1gl2b4I8+O4W1jbEHZ96ltteCtijclf60TKP6u6HpsuBDufAHqVz8KlfSoP0
jg6HtpYIZ7qqY6I6Gqob9mHTPa3qy4u0RwujQGTtIl+dg/BDEPSG6r4QL1UXsdhhGZVz3eqB76Pb
ceeZGax7uXDTjKwDEWQzr6XJjPTEXrdghjte02TfwXHQT6RvucsaPJN3aeXCZJfZdxoadB6YUXle
9Cj9npl0LUGy39rUF7vu/cA26h5XxlTTQVWiMyaDlcxs4yD9gag0cIKYk0ud/gCaAL4qegw4QNJE
l/BywnrQEu3KC694dSdbl9sOWOVgHECwcdpKI5/VAQSwNA0OPoAIBr8TlXrFlrBvYQOWj+OnhvhE
u5senHtqgkViTEOTyHNGKv8WicwdGrMh98GtLdjO+08SAnIhRxIC/jzd8DdO4AhmOK8ZjjYb+TZ5
bCRZndTpj9Sl9SQG/WuJapnkDpEYyt215TK2rHmKJqZv0QnTTTsG3bQrcpbOg0ZGDgQ/s3kdJ9HO
EQ0Ht2dzG77NmTa5XGWlc2UU0UwbZFatnlqDOlafBExVnb+g8xn0VVVUdzmv5GJP36dCNM+Nml/n
ROzZBGrugr64UWbi9Eko78KgnfE67r+ZOII5JWMDXFx59000fesI8PFuQtHs2Iye1+u4NcyJVnhA
u0DnLsNyFx/TtL0mNIpo7JlH6tSour8zyCm5i2Lsb2q29aokgX0l2nKj45KxbD5hI2y+0pxlMxpE
5UoYoVgZXufPDCOIvxUk38D5RN220g5i+Ntu3o0LstTBaZldUQa6b2OiS5Da3TdSsPii6HKIFwxV
zWZCKtMqxXXiKLfLwK3dxtf7b9nr4rs6bdHl7mMmVtpekBhsXM2ii3L48H1L3VWNQpd7+p5X33M3
aQymdvcLVCcnRe/nEzBSwxvwRONpWzAxSwULbnRhxvJHH9NuqWtug+1rN/ymK7qPz11zQUpRQLIM
9Dl2nzYJ0W9ULNiX/9MEIrBZEjJMIQF8cMuNrJawDYvY9VX6o/TN+BL8cv46osJbt0UXT0IwPqas
YEkx1cRjzbqhTNn3oqDpUhuapbiqLK++0ZUwz4up6dr+XFeNtsJr5LY3OyM3DNFjpri3qnObXXSY
yYnbtqyZBqLypiRL1bTJO+siC6qvEkyfmZI+JPD0vbhitMEc/Ifkq53Q4FLTrMFdEHQGxOLcbK5r
fUerIdcOcpuaOoUVUKmCOokr6Cfb72d6ULEJngcUWv5MW8uuqvxPEMieWMprbjVHTiMI4CSRWuhq
Bn8t5rIZHD26iklEnSyUzTyi/f+l7MuaI+WRrn8REezLLdS+uMrlvW+Idi+AhIQACQG//j3IPe2e
fuabie+GUGop22WQMk+ek/CT8MeVhLd0F4ppuptbCZzRKW29LpQlszJWPFyZod6yvyQi9ndTUsxZ
URTlrpn4sCrG0bmVUT+sZoA7t4JOw2pcWmTpa/LYPVvGbY+ok+CMrJBKr8trULpImyyXfskvmX4E
fVdjzZW9Rh47OcYhja6zNbyZraNvinkzCIttnU4XRyVJuC95fi/rsT8bypp0Od2XSZcjWYkt3Vws
lt9TGvVnY33OMJQ3s+r3Z5gZVTFOqYcnPv3cF81m5zp9eZb597+6jRkNbnkGVGWMzy3T7I9mLFff
PzdL02r989DHXXi3HFYiJvQEmVB5QNwIMgwJ9Nl2GpBl4noE3ldW+FID8qxKf0iZbJuvLZPXpPbz
n6F8H/gUggXhiHUDBuH3XjpfeJjwt4KGRcaR8DgIFwG1a3nReXJJdCaRjM5V0Dd77tD7mHJvXpVL
nxng8UNYwgccbGsJwMeCZHxwi+0nNDfyetMkwxl3wX1clP633426IB895F+NZUg60cUqB3oM7To+
W2Wv5lR3gBZVYHUIRdCZOGBwrlqZiw3XUXVfkSA4CHus0lJJu856PyhWlk2TjXEOsPt092S61Fa8
bUFiO33ufxG+jQ38PZZ9bH1Df5NlbK0jBzRLXdH6EfNfndxX76oKWTo4SPYEftIfIlt467ZDDili
fWpmNMqpVrLr6JkpFd2FuS8y2kbu3oobHLpxEhwFItdjt1yM+XnpWnurvbrcf3apkOqtN+Hd1M9O
16stAO81wLfyzkU28joik32NLRIipJqj7RD5Vp42MRk2ZRvamRn2l4nVWBJEHgUSmS3ZxlWdpN7g
JVtSd/PBYZyfaiqdjXI63DyoM5j1QR69tFHwbZwD/kNQL40S0PjSuZh2VtuN79QCl8JVfb6aAIqn
8dB0D41VpmD6h/d1H7cPDVHV2laUbsygV8noklvJxgyarsLhVioBSO6Nadm1PgZFgABfUymA09RP
NfHq89wKvhIB+LibtrfZumJIh5Q1kiuQ/SCHYpqm01zoMvzRwlsam1RwJF8+5xgT2224jf3ROtC8
dKN09LvqUFbkdWzG5JK3LLkMS6t1KyuzqZjWZkDTZtzlXWGliF6ijOYVtpV4nF5dF5mzMXoRg5sf
i1H0GQfE0zKfzM8zt23cuC65mUthPam8za8WQOebDPh4dKbuy+e41/nxWovRXZk+1+6/xs1I4ChE
IJht66lCpqQQX2XAwlUSus2p0nZ05ziTznCnsG//YYYobGejhf/qITy7FcA/PQQZT8YiQfGHtYzB
00DKeZnZONb601rGpjCkPxhA3GPdKHJV4Mx9PG9tDdB/BBL64a4b4jHvh2Pug7CXC3Y3Scd6DuI+
67p5eMytfrjZDscrFBrr2efBeGq92kn1MosIHW1JW4q1Ga1J2a/KXoBdLEAhMB/tNnV9daT6IzgY
9NBsu5z8+g1I4bGtLChJexp7p3F2b4pFc43/TFWvhxCpXkfH/c1ckC+9G0UTrGXeXwJDXOl6ZMjK
SgK8X/gwH531FDTbwUUqNS8IjrDQQmzmUn4V3sBBhbX0hZR70/PZ/Tm1dAJ2NQM1c8Zlqh1ZyXYQ
0EbsqsZ218DI+xTs0vpHD3KZ0+Q/IhZXyBBI+RTUCSj7jppPo3CcY2Slo8rgJFqrDzJPXR2ScB6e
7CLqDkMR/9Hvjx45N3Pzzgrm3XD4ZHbtJY8GaWniPEsqLW7GInn06gx5/oHLuABBs0G1zcEMDoVM
VkjE1VtjVl4ot6SK3JX5tHDqpkPkWlEaxHm/GZyGANJMkCvOu+Bk+8isdHjpY6pzWb7j2bsfHFo8
+R4OMOEyb2NXTXuelgwXoult31nV96j2WIotWD3kc2FtVTlNO7CQhls9xyo1UwgF2gIWyJdaW/iP
DCXIay4b/gcG7v8HZxIKaVRQ85aXGeGdBf+O13ngdRZOIuovVUXTcGjV1fGs/kalSw+ip20K1pK8
mT4R9Q42/VptjWkGZi/6e9VoObupSaT1EIRDyucsHhNGU199NsCtYPeeXbhroFGgBESe7I/mkrOg
3TSB/XW2rP7Ii2gUKWr19Ed7uZgpxvS5xDrT/Fz8xxrzOePUQT73X6NXQ+5o/kgZuBHOIVScWV4P
CSbb399X39l9qZmn39yBsw0rHJJ6iz/hLBfTEmWNY72y5a2rIrI3fdXiVOg2wADyAP02sjySmk5F
q/jMII0+0SFCCNQUCEZD5/JXa3Br96Nv/N36/5+n3W4jg2LemjxlAEJwWvoA1kxYbMzCJ/RoEpPG
pP5I/jDN6Ofkz7WyGeL0r8mfZtF3+EG1lWf26ESnuGmaSzzRHVvYHeYCvN7LGN4svAUAWz7Uc8Iv
YeRlvmu37x2drBQcZXkPnYa7ExRBZBn7FHGB56VkHMLvNE97/Le/h1RZKatHchAOtuRQ9CKNx5q/
FhO2fKscna0x+Rg9Wk3E77mLZBzYeXcoN8Req7rpd6WlIDUwJpnnNNT5dNZkmJ49/oOwmb/qmvOj
58fLnY2PhtKgWjWx3R/M6ORbWVLyDoRRe0Q4gd/AfJjNqmJjfoMP008em3jg9yrh7a0fgjtWlME6
CEi1VyDWrboxCpDSEPm1IgtHlrbVOx6OtypuvAfPJt4+rJxy0wek+xJH75aMyve/FubKefnv9z80
in8Fn4ColtoKeK8JxON4D9pf+8XsYde0kpA9hyN8kWeoy/1NX5Jw2hT1Sg0qP1qhlx/Lob0vi8Lf
Gsv0I7MWdemnDTUNkHfQwHZa+2w/hQQxXuk3LItc5aRRPvd7bwjGW9uG4tqEKiu6erqZLt6Mw2aw
uFwZ0wz4bvIQdgqEwWVRBHHOqS/nJ2OZy5g7AuIuoCoDKL9r4kK3FM19tG1UPq9HAqoknMwy62xZ
nwKQEV7GCqyEmE1PYNIV+5ZEJCuHIZALHWrOXD+KV+Yh/njkzaNcyWbr+92xULabBjiWtiSZ+4uP
pNfHRVDfTf06qP8YKJcpZkW0rDCTuQjfHS8PoZ8R0McNhUJyKqHtUf5udWbE2Ej0xnGGMpnfRpGA
8L1MtEb7Ttrh9S8cwJiffdWUzmCxnUxPg+Po/AkZSLdokWXL/bSMeXmAAsR6Lkj+xcfefzGWkpfa
b+In5ubs3o7KC9JO1rOryvFo236VdYGyniFSqrYhoNZeg516gwCH37BXk/se/5CS2sGDRXBpS92k
iSDt0fQxkWwbyaZtTsRwtHJLHa1mGo5J7cYi/bRN63NOvMw2JsK+uxIgszs44+4jiCsBXhzKXDwZ
GoUhTpiWX6o2HZsETPNJINgrACV/zgsaKMB6i8xwDxz/4lRBkIUdPChvMc3FlkVw4b64Xxi9h6kL
qiiVA83P3ZCnf00jrZzSD3WcPef+kfZdeTEXPnb0Lp6uxgAaCNgZyPJzo9x5z2fN/NSMRNWSfPId
wLbL0gQ30zGW5Iwdh9zGPkrrRtdXY4mQMuQvqmU3IjdzYTVSXDP0VXAv/tXnixK+vIgzRofyzLvp
e58P3hMNRWwsURHviVjzHxZybh9Wz1z3idL8j7EBoqgVoFe2KkQ4H4KS2AfTknqcP1qmDzpML7V1
DYK+qttDFMTi4DVOjnRbpHidfrQdHzpFRmqeRsh57+N2mvYjU/XJjXPo8awpv1OazWsLqc5bw0S1
8nkpn3jQRmmukbcYh+oHQTz5LeAObudRQgFQkdQfKgQdfdelES1YAXmHOrHWit/Dsv+ZhzJ+5UmT
pL5w2FMDldgqjyFG+u8b6j+Uu3jnSmwjeMSmis0Uw3/Rq2iYl1y3ffRUytxOzdGrhWqzWpP6YODr
0YJSVdh2fTBHrxllVf9r1HbqX6Ofa82oG4x75Tbi/j+tNx9nFpQuGMZB17nTkbcjeC2y5OlfioBQ
gXKPYHhw0w8QKyaJPvlu1WeIl/WT6PIuK5JQP/kI2hXIrpblXny/Ei9zXM2HMWqWjCxMIIX2Oi68
CZskzLCIQKVvZXuepdO8BEGTtVNbb1Ugk3Uhy3AH7U+7DQY3fFJzcDOB4CTnMo1BeH4gOgh2fWG3
20KS6MkavFsFqdSuCEp/543twe4b/hZYoOZDKe2cfY+7xxJvyF0nTTg8sz58Nij376ms57+mRkPu
fEyNk/Gl0cJaQTEZnf0YsuSVU0M7RRp1lEkJn05NRXx2kYI9e1LH7y6bbyEeynfba39E5Ri+eYKp
NGH5/ALVGiSRYTg8jRFEGCxx1UNN+LRqFUAK25LDOm5L/8K5NWxADC7v8k7Y21H58hRqP9q51pgc
8DJFdvCsZtxHWtvHuG2b3RRCDJhUTbVVo4juBAmsdRhP89UFLRgpQK1unDT1ilSxfOw7F7G8y/Uz
Ni4vVWx0XqvIqsGa0NaXaJ5f8Zd03+AAnKO5jX4Emm181ZSHAkmbXavx5ww+ry9TM7X3XLTvI/Gc
N6fw7VVfOO2B9hBCOrVOTT8bZbTtwG3bjEVkv5VFsCvruHzU6jLi4d7PyUR2AlJpKKX6KkNSi37z
W5WWLVU/pjYuUhUq8VTldbFxA8s7ypYX57gI2Lq22+KF6vBZJ7P6YVGyUSrwN2FD3N2EmCZrPKpu
rMm9jafs4RiBzYoNsRAb1ZXioWcE22XpsfegnTeO6OSRNlWdRVTERyT+o4+LMfHGhB4+SFCuzABe
n6y71DRtRtA0kz6aybLckzM/0uqPjzGT40rqLLKbeu9aSb8atd3d5XblHlTI3U0B1uIjCI8cB47P
f3jlm57L+RvHwZyNHbfv3XbmO4v48c63CvdqlTEevTZq3/uiy8waHsc/lWs3T4L5dKNw6x0DD8ps
y+ERKLzlCDi6s3EsEnbAbvhQGe9juXiLl2L6OzU/gPn5q+uzH1nJB2Pp3IUooq76j8/4f/aZDzE/
YRzqV+aBJhBWcbCCWKh4VEPb30kWX12LlI+mKwzkoUcy+WIvXXHSMQgoK3trBkkQM9DJkAwwZuJO
wOPCrR/ZpM/6cVhDXnfn1bO8hNKSD7KsjkVNAWM5Q71rncBbDwuqBek0SQc36S+t56kHVxV/TFMT
mJYsefFoNO0EYDqWaLB43TbuTmMA7pq5GJPRCf+/IOArwEfeNXea4kqqA6S5wCtNl6WDL56dyF99
c4gHHTSAdm1G4WUIlEH8bwEqcIZ/d9BjCEZQSctFahUPJ6rU/kXAaT3O5oZw9wn5TyRjNthrxUHP
8TYE7nbfLgf5nCRbyDZ/WcvYp7WMmZlyOdbHf5v5z3VmZr985u+f8HtdRa1uqzs+p/mQI52SK430
SnKy+wGcyTic7kyPuUwgS20tUqMUwb8P9GGNKMAAxXHM7FXS8UNJAygZlpQbHvDmLujynbHMxe+r
YIuNosucoNQUDMRYZUMST9uSO9kM3hI0gCq5RFOVHyqP3FecJBfTZVpWhXSNKmYLJ8a/BoBudRvO
iumOJP3aZ7N7LRavdWKtWIXUakE74cFD6RD7CP+BphNz3zvgvI+VE/+YpVs+dc6gNxPPnYOT0+AO
r7wpwRgu+r1odLIGGgX1lgxukWDigQq+pSxsXkKuySlQwAaNOYKviF0rkJtu5OJlmt0qs5xD2Ah1
Z9WcrYBJueDfNyEecx00d0W3np0elNHesvZwJeR6YBDBbqd5/hq4jU4nOsg1kOn4SQn35iHZ+o0N
SKGMDSQhoAaFu9pDJv0/zAC62axk7rhbCHmczSwkkhouY2fEwGLNhM2ecZZ9h1Ak/+G6b0qq/lpD
Wezv8qgrEDqJAOhNHVx13TgHAqRkDdFF8GoLa1OOAfvmWPWvGfjt7cMiOlvjjbX9uRd+n5WMwgVf
KL+A1FVWd4iVXQGSCzinlRXr4wdFLi9Vcaqm8TTaRVsAIqhSafXQg/YkQOUO7f4sHP8OMDN976AL
TgdQYV9i0fIMTil9nIbKWeX4Y651lcgNB3X8HJRs2o0SVJapGspjPgbNromb+Ay4sd4QvIv8Hv8x
FGXwkFCeChb2G/jg89lrJ2gj3MbbF7Y1vdIRZ4AYE2DmeXceoT9ITb+f9/PKK0dMWzausR3/mGbT
NkjlsoNZE8enyeDXNEoh8abJTxzt9MXHV4giCt1bgXIH6zqMy5MkbXdXOzTPCgj03h1UHins8Ftl
2002S5qAGZW4h152FX5Zt32hDbtjIQ2/sbr+wS3dPUZtK/6X67vU0f6TfoutKnE8f6kqiyLnPuRu
/449ypE6Ua2a6QlsneTW+c+xp7DxolzGIRgSKAZq2r6xiog0tKS6DLr17kfXQWkN9NOZrodJr0ro
MDJPjHRvAhFjVn3wp2lGw0Ye20rcJ3Ncn3Kn0puyG8Wt7miXjUA73jw231eGl5vEexFE7c8+FF+9
qY5fLEg8M6Ydtkfy5yfeVGIfLbtH8kaJ6UsZ8VuPikEP3dJfgoy/Knxv+jKcWpI3F20DejcRfUNn
e6PnpshMvG9wASS4xnPlimAf1pEvt0Fj87QNPLKN6gGeJYTjyFXGvPsFpkfaWYEtPZwiwgs4SPao
T8bOi0afijFQyEqM5O8BMyUUIZaYiTLpxjWLxyfph1fDJDTcQ6jc69PSZUE0cF+KqEaJiVivIL60
z3Ek2zXep4ZgyLYFSoBU43dZQbnqFsHPKG5vJI+tVxQUCDJKOuc6Q6yO/d8BFvd7eZWDM2aW45v7
WB4Ghf+zq4bb7E3FRfm53kXVyC89ZAVpU4T8tesqucG7wtjW6nr+Wkbhm8p9fa3auXpIIJs13VPC
4x2KJ6DEz7KIT4j+fLfLT35py5eq2flezl6TRoRHZIm7zJijNT1Af3MhS0Eg3uV3EQnax0LL+qgd
b1iZ/oIXF5Dq2kdPTiuezE5q12LjSwkXHJ78CeTxPy+ffXYk9dpvOi81Uz4HjAmmqF5DsxStuO6n
1eiy+j5pebKGu2HjoKyGbUVYeyraqdlTuIUHBubC0cMDuvOIUqgRwpyNXQwx6MszW0+MjLe6TvJM
xLx/orLJ09Fx1Ktd9jRlZPK+uvmSAxbNj070m4nmeZnOwTYOwEVNvSlPFS2qIrUbJGHySH5TRfXg
DTMnPweQKfYmYzb2yAvkit7bSzatiatDjv3t3owho/Mx5i2i+N9jJif3z3UJ7crVoLn7oR5I/CoE
qTQpd4aBCW2sd2hECXHWopGWRWRtfF0LUF1xR6qHxC72cOOLn1Aq7su8qd6AhTjYKEZ6Vye1d7BR
2mbDiBs9xB2y2BVKs/wgYYanP/reOa2dzi63brEzN1sJZ+AwFiiXVLTwN1u3nt6atjhWSS3PvU29
bQQkLwXwWfwE5ZRx3/tpCfnWILn8EikqVm2s5osXiWk3e67Ye7nyN9SqyyMqpVSbuuydo9c51dmW
bb0G6Yu+eLp+Rh0A9QMsl42ifvl1oqjbIcKpvEIYgZ2m5eWu6AbvPippibDYDd4j/QUuM+QGNff0
uTIyhXAU+rjkJ/WiVzADYAT9avnONKK+QTOn9hSE10HLt04k4+sQT9Mm4j6wxoWIJR1/ZSsreZxq
3Z6ga6oyW/rVq2oI6Gq4PXbGTOburPpC37pcynvd0Ad3mZU0Xr1jckJRmsUEeAfk0yq/8UCrO+QT
8FUIiJE+SVJzNUXINFfA8n+TrSY1rCyUnLqYrohH1a6ryy1yBd6xpiMEF0WUbH3RY2ewa2vVO0o9
0nAMU7sb9BdZiHuCu6NIhbWmlDZlyok4Tt5QvMvZgbC/qPwne777cAws+g0b9XMufe9FSGfeKcbL
tTGTZFCZZeFJ+xjFn6V5EaLy8n/z08N/nH2h5wEgdsHgx4v0/qHwdvQMiXTYWo864Q64TZ6XTe08
XGzN6KHXXb6BXLJ5zBu4Jb7Lou8CvMBC4iH+nDtB17if6B3cAkyvBH8UbVmnovHCz+nMRkUq89E1
BK6Hj7nLRweLmqTPpZt9CLX5rECpr+ujBOL7o5POYVQN/SL7wc8qSfjVp527axB37IrGIdcCqtEs
tJriC4Miu4BTbhYNOqJAQcHTmMGbcJedQASseowKkrpLdr5EwatHqpH8XXYQM/bbmuj899iyDiyX
6H+UlQFl7m/vA4oTDzUM7BCvBkVplb9odIBvch90wujRQ2p3RdVExUsd5CkoZnQLolh/jG0NbaZp
dgrpSLlcPka4PyWZ6dR1j0zkPMVZwQIwScP5bHguhg5jWn9xYv4ytQ4mVI+Qob+DWAq1gdQwwAEf
4ge8oAROZzyoo2O10UnScFj3KK3xhFIlRbpEQT+YOKEYQ/DdLGJWhUURURvbQ8xvFvW0wGNZxt5T
VAu4+vXFdUX5XWm9jt0eT0lbNFk4gQwDdd/XSIbza+LIPoOWJbjZE4UsllbhWRLf2kF/aO+pTctz
ALrAxp+1dUhK/7nMAajVINmcANElR/BDycZis37k0MThrNTTjxz0ZunjBgEfD3yPgTxpmgTrKul+
LQIQXn0sQtja/l40GaZAh1JdXe1WH4vI8pOWsOnjJ+WupR/tPESKBASg7eAnbM1B7KyeZ1l8xfsM
nJP2KDnMgiRwdoEy9jl82X4ci52/YJCtZzdp0E7JBwaJ8lLpEm8+iTpYaRv8Tctywlcx/OwXnrtU
ctx0wFN2cUCipbv1SHMtfPrKIpajPBq0un3vvqCMYX5nuszFmAmrNwDeyemvfr933Uwx3a35dKPK
m47lUgARGRCIiZfW58X00WIQO8pP2KHiAXGb/cDpQjiu8+DkLBLUKASf1o15eHKH0H0yo5Oyg1OX
PBTd2O9dRr0XOicbJOnCB3uMyvuu1A/1IgJr/D7ZOYyGK2t2vbWlUA+oER3faeDvK/PUOvHEd8kU
qw/TjLJQ7HNn2gZC/gyW0GwEUX8DGCdEF0yLOOcW/M9b3nz3psg69ckUnY2DWzqbKrLb84fP68ah
nIHOu8MK4DTcGYrqbtomqJ7Wl2BXw1VDlFmsUK6gPAlSsodgJn/2z4j6Rh6wh2V+oFjy5runegLD
n0lobKkq1775jSom9nD945X2BnsXzgH+AaycUyZlfJa0bJ4sWaxNnDlxJfYM+HCmqaseprEUWxF7
ZGMShTllXsqon5wovrIXTq7CdqZnsM8eP0gw4Hp5q9mz7A184+jAcmWd40EivCSyfQ0kvRYL1jkQ
cQgZD940HQmI4kl1afMq3ydW32+rIvFvNa/dNAZX5bt0Nz7tf3JoHd54cwMY3EBE+K+GZf3d8+cQ
B3uBpH/O4a2M3myI+0zKAdyXJUcUAW5dbifeI2XkVk6xMaMDZJJtM73HUconxOo5/p0ZpATyrq4i
elJBU6H2Wh+9Kdat+1o631ij7DRx6Hxfw0kCETCMN3Wlkycmh0czo2MVAtaqfpKibrcq5tXeqVV7
Uwv4ZmagnP9WBMN0FtjTVnKpN9ItF21DTGOXzFnFTjkhrg8JOqPQy2oVkSc2VneeW7dXc/g0sLBA
XM1tvIx9WtIr/rB+r8tz3Ij//fRP7Oif5/9Ct0Hmx0Gi7p+1kLzA6q3CHqfHOTl0lqPVvmLgJCWJ
P6yGhoRHI4wwrULlCIB8aJxWpM8tcMmGfKM4yv5AnAIdPrCJY+uPMbLn9iONaLIOsVVtJ1+STZhz
oMILtdiQjMlS40Y2qE/UQrBWoajRMcTO+hz5yTOPqXsxll2MqcfJI62A2jghzw/Yt7tVwaPgDYrr
7xGIcvci6a07Og9jyqAwu5sSqwUGMd6Xcugh/lPfUUU7eeuArIG7MEwvxFNVVnX1lU6FvmsIVOhV
HDd3XRLlO+Loft8hOmWIIdeTaoeH0bXnU12pL87sDg9Ty92MyKHYhAmyCgJn3fck7FMP392OOsTa
tbl8nzrUgWM+E/g+Cm+lnaT76uBp566IXvzJz7eQA/Nt2Ap1X4biXIPK+1Yzb2XySrZEXaJJN+U1
Iu29tkqyH8cqPOYcWhRzwfEJhmLTotzaohNadFXDT+3ivEWGpmqT17LJUWjTs7tjHE3ygpQYjlJV
TWsvGNtNR3P/0mF3ynTexptYg1GQQrWNqk2KRrc4ty8eaHBfHRBm0kY0PM0jIRDwTJvGjl/KgA/v
cVw1aau7fk1mRbZhZzsZdgD9koRhlXZ+OXwrIIfvilaXqfIeB+4nP4PBukdQvJPIzq+mCIqFibqZ
lI5MNSvjLfVlcmzGftyFsXXI54avnQkq9rofUhvs6peZq3EzgBe3aXKFCJzLiyvA3+tBOnxXVF9j
JFt/IOUEzCZKsiIv4w3KBclDDVqMUfthwr9kgXyaB8gW6tNYlOTeXNrWdo4WBYVv6aKW1WUVi4O1
CBrnrKMJ+gMtXsdYXNuQi0ewch+dLqkvKKJkPzWW89wUTnTnEtGfp6C7QggASj8jBCHcD2IrfrKr
4pZA170vIlb5EGI3/skCAJ2s5zJkbzoEaiyU3W2MaU3hJRYID0N30HcqlGNaWJy/+RapVp2tyqOb
qDNomjH4z6giZhQ0ZYJWi5pNVJTFlk36V78ZpAAxAdcsU4yNamNfrKjhqyGfnpAZ4Ze2Jk/wTvq7
aSR4kmbtHLTuh2c7xk4NajjbAiT5jnNX37N48M7jGO2C2i+rDAW1AOj5oKAvg/aU6/thjKKDmOk7
coyYoVEhYZ9UqEv2YVeoiJtOUE2m+ciHtQCy/Aw3Rq1BvcextpihFyYZ3mys9hz1mTdVIqZMy95C
+ZfQ48ePZuQrhEnwuOJML720wAEVu1ZW6juhy+TA++naTiS4xExuEX2u8bbX74124OER+a79YLjO
konMbeJu01VvcweiL0GkMynS/9T+g44j/dTTMjm1+QztcFtDVkEVRCQEWzpK+OU7W1csFXicr8xS
4sqXVuQ7V4ZN/2i6zODQ9GyrtVdkxgS5id1ZTvdOkRJu+ih47Kg97HUfdpkxo6qYgbzRr8Ti4SNq
C+sbU01WL5ZooNisikGtR3u0TvNyAZvsV6v+P9qubLlxHEh+ESN4H68idUuWZLvb3f3C6JP3BZAE
wa/fZNFjejTTszOxsS8MAlUAZFmigKrMrMzot31sf126FrfF1wOjGKkNrP420rH5ESjeX01Yu4eh
4ene7UIPlNCh2CWmFp1FkvBtzIzsAalEuTFqo7mMLnPWXgFpDyGiq4df5l1VVMUResTtIcbXf9cl
lXsyoJS60aU6XoamrdYhwB+P3ZhBetoU6nOd3xizgDpwx+IGXet015uM7dPIay8y6RLEvXL2WQ/L
s9rgm57lwBZoJf+Sss7wgdQrrgbSrjsAqdRdX3eZ31Q66HaIou41G7MJS5l+MkTju46hfbVxsNBV
Zv906+JJwx7C54gKXoWhrCEuUv8yQSqL8Sz8HPV4hSLOqqtVJt2OyfbBxVdpm+mu2A4WsDKq4yK2
YMf6i2rxb7pdpL9K+wyUJgQW8GW+2sg9f3Zio/abXuOPkHvpNk3eVid3YEcvRU4wjBR+BcOo80uO
TEBTDX5csfynGuOY5ZXYk9iuWW5AL6yO42hYZx04kiD2hPbJFPKMGIiLRKWn4ZG94ardfE1ia1wL
V20OCFM6jyUXP8GtwIMSWXuciLl9K3iXHo0kgpJf0cuHwpuOL5b1LdXqCLSMVu60uO22doQtEiSL
bh1Qut89wORWWlnIR1mYAghzpm5Y2XcvCE8gQQKPZNo4u01V3HTBK+AA+E51onzvjJ6918a0OuF/
mW2l2toXz2y8IBGTXNWQejupJ/JU1oDjD4kXPlumya8OGw4ZmKnCECujQbo3Gtr8nECAb4sMcrsm
cFeE9zKwRdLsCfrVQdgcSBG3hagVoF+8c1cdNE2fVbUvH9WwQsi0tY4W63PfMHux7zotWo+uVn4G
EeMnsi7DtfFA7aiM+EcyPXOtzFvVvVL7iY44rPRUe98nvdwOfVY+RrrwEK/s+HfbYxDz7LSfClIW
jZo4HxrVHNealn12JauDqjS8azFdQLAXKz3FBzW0FV1ZIRCkBSNz6nUcMu9Kjp5nm1s3Nb3V0gdl
N/BbLDxYplnILbcG++rOc8+T5ba2jYBq6MX4IpUoXrtVXZ6VCAFA8AOxf+6N/OSl3hcnM7xzYuB8
HfOn0TASXx91CNZ6YLmz8OCgktK5BkHFH6GvDegJRPG9nOv7ss/lpZ4uya6URbnB4TjZ1TgpBKbd
6S+QO/1qsGH4hfzcCKQyNio4bTMlL1a89aq1QOwbj8s8Gg9Kjge1qVi3Ac+RnSqVNMgbW/tgp5Gz
CzOlhEhjie+rln8CZiYPRpdjw6XW8jSGQI8UqNu9SW1jgB5QVm1cVTqnqum6HkpK3ZNVOcWO+paL
xt0/XLirI67mAP6F3QgUCTl/cbngq9Ixk489RN2DvrCMa+bFOKICCwE89zY1RlAEQEgAvgdCkEJv
xGpM2rNgBo6AiFA9FcgzrUDKHvbUpxWGverHFqRixb2mRuL8RC4KVRD8Nozcx8jALjnR1a+qosgD
kKfjwVTANFmF0E5O5BSaaBSBjWD2SeFJ/lmoMQDrgANNwGUXAfD4AFR6DwE0w/azwWVrGxh6K06Q
kIyK5KTWQ7lPxhLfh1pVgsYZdaT2vPBROuIxsqMzuNFRDHEgBQGWrNuGGqtuiKeBkqw0JXhsLWjj
NnZNoNSyD3Yl0/OAuAZCIS37kNWV++Bl5jM+P/bzKMHmAR38D4a4M6nFLFSwBqe4oOmRACaCOBnS
hocPbf2dGnYcq+vKEVngOGy8ZpDGWhlaO4CZYIzXuQ9qH1s9d4G9mFzIgNMCNFIUaMCgpxZp5qtW
iQ3wJKA2eE5z6rr89S436mwN2UgLMl+Ct8jDwme+xZMIn6tc7TeQzIcuogXJSUUFtbvQvPBMF3wM
vH0HppUBbZGzxWz8ABTprW2UDF9/PBaxg3Vu2jhAHAXvzN5ilnOjvtatDnrGx12VujoEpsDs6nIb
WfgBanBqCU2VRj4g62RcVSkt3wjj6BbjVW+lI/OdgqNlo0cj2GhyCiFcgGANeks18TMN5KZX6+Di
pObnHqS+c9z/kEaFRGsn643nInBbJ5lz4CHHXmy60zLI58yd1KZL6zwgyys3fZe0a4RNkaKowYQU
Sv45zOLsC4oJTIooSvsRz3vNb9MwegIWJVmbKQsvtooPRZJ9xeEKCfiOAbzfWfhpmZp0EZ4OVK3l
IToAXhtM+uDYh1IEisj1q8EfE5OD2KjakF4J8QZDEgHKyarH8n1o6wL8DU1J/HpEPMDMrDxIRsW4
0aWJQQnEbqvbaJH62sfarkPCRm/2Q87M2U9o2gMSevYpqyxvU6cTTtzRzEObINLiQcP6WYtt/ii4
WKkQwX02nX7tZapymzbqYce1FwOI1RMCBOHctOqi8FMp0k2h1ymD1i4qYNSQ/99CgilHLrb67oZp
hcoBQhzwXUtwYjaHmwUlDV96+bi1vNA9Zkz5GKdV9ijAkDQ7xp8jKdlzBTRSbbTaQx0p7NkzhOX3
0KjGExZNVGEJt1qP0EzYhg9WBVAVqFvhQ5naP7RxTF+iImX7RI2REfKi7MUGW2ZtCp7syApGBLQ7
Y7MGegVWlJmAym2mPKmuqT7i9wMwFnQPTg/eYlzZKxsHzaOjjAAM9paxswyeB1ARscGYyjgEm4Ae
Aw/c/lAglID6Fa4aIK4Pq1S1bV3h513JHAshlhj6nYCJrmms7vXRttbqbj2P7QA6w6894nyTM3Z4
fFONQMaTNesR+zPl2MxNwLTwgyUHdUPOpciR3xxMyBlO66pRVq5Zh8DYPHYYwsBBQntLzkbf6gGL
3XC25jbvoG9RNLt5bCKQeOuREqI/IRtjxUeGNduiGM/Ocrz+0kP6flMkY31ysyPQJ8mzwv1eU8Wz
ojn9c8GGj2BReefKLIdd04O8qRiDuHQtJOiS3gN3SEnsua/VvjYj9NTmrh5iBQ8mks2hWkPnNsWJ
GUDz+OAKV1xojpIlOTRPymTrloNfOKXAFi9xAsCn82MUgfgN1tv3EsGpr3UdoxxEZViXIrTSXTK4
h7Ydi2tnZR86NYtewEfWD6hrAcVrb4heWNa2G8Ta5YasAA9wHzlC70DWymRPBa/6a5S4xsfuK2+K
aKfHlRrUwmJQDLFZwMFb3fIUSU7UtIAMklejOsg6tZw/bvPp1tSKRvffOby7NQut3mQS4YPIegxB
wvxo48978kzAeAcv+mjg03YL8+pALcUS5iWN5CO10rGEBGopvlOL4Y8GfTtpkG5t4o8jg3aQOyBH
R7Om7WhsQiBTgtRWjIsM1deLqewdRUSXpRsb/vqQh9EHclr6c7PT1rFEpvjOUEWpumpCsAUWZ3JB
PAJnHeiYibflwh4HRotp2gfw4TeJaOVnd7TDYGwBapZaqZ5VHeEuYKcDF1ov4L+z2E+mKih0QV2l
17vcsFx8vUv8hjuof0JW7e0urwpvPfQglNwZyJmsolOid1aQfVB+xRYcUQnEXudZOXdXOR8B3OtA
KkaARY7lAXJhr5cUW4VDPl3objEsfovhzu9fuCzTjwDEZyuafxlHzcVnWelfuNxNtYz97av87WrL
K1hc7qbn0QTMuzPfrbRMs7yYu2kWl//2fvx2mn9eiYbRq9R62Wy6OHlc/gTqX5q/XeK3Lovh7o34
71Mtf8bdVMsb9p9Wu3sF/2nsP78vv53qn18p5B0YdodG5UMgBFu7ZPoa0uUf2u9MSEVhVJm7r6Pm
dmdm1TzL3J4HvBv2tytQJ031ftTvX9Gy6uKjIu88rhfL+5n+r+vjMIOjtzBT7M6XFedZ53WWdd/3
/l/XnVd8/5fQ6i04EFYj+s2y6vKq7vqW5v0L/e0QMrx76csUZMmnf/ldHxn+Rd+/cPnvUwFT3wUS
FX5WZir5QzfEzpoBEe9TM+4nyQCz5EDuwAqMluWrjRsGissrfZtzFPXjzMOOcjKT4yAjYOIAXjmB
pM4OeoWaTQGZo35tmrl3BuYXDDrq6kcvPzYedoG1XutbXRpOYCKp5IP35yPNAOjlVK5tLuZGdd2o
pBs4e5D0pFtrGDPFXwq96c7rwKVrKQUXhkYKlWOefw0TruxNSD77ZVFkW+SkEI9Si+oRqMyd2ZTt
A8SWykcF0ZeT5bVXspFXg2/uxrPZEIAWXj6Sm56hlFiMYMuBXPRQxRapxNYUs5JDXlfAcJkpwILT
ImT4l6vrbn91LD1EEPVvVvYklJf08FtUGojAla44j0BiyZUN7Y8ztVFsMvaH3Hs1LwbzzcU2FbhU
A1wq8TqMxtKF/Ly3WawmizeVCfKuVoPRYrAUWQC6pQuihBApXdrvnDLXPQN9KbfvxgB5+of7u16I
K+auPxiqgEwfNPxR+s1+6LXEeaC7HLUr+r7sznf92BAlAfan+AzdDRja+NRnEdQa/piDPOhS43gL
FSi73y59dBfnTr8DDfLnXT9NUnP3yOrRPpCRupxcbApVin0DvD0wk8gTopCThbfI8UubeXM/Gamf
7pYL4HX2kZojCeDRrYtkSsjS17E0jJtJGCQGa1HzrBg2gAD0fpKOureCvh6/rhoNQRIUNVLwqQWE
GmE7e9ikXtVeRaS2V6bVzsHp3WfqWvohv/VsFa2LswZc6VIAjryxzaj35TSS+uY1aKalk9ZxnUjO
65BBrcdPRcX4lmi6dAcdqNsrX/eOugsRPq9ezbb5nji7xN6FLCzQDm3gQZczRg73oLaGkUPXvCn4
QWkUG/ehorI/3beawVSf3MOW9cOxRYHmVcT7IuCp8cqdzpTOcxHdADt6uRg1h1gnovnU9c7lnnlN
9ih1Qcd+52oooaDhRMSGfMEqgc4/CqchZm0aIErz3LWP8QSKQIVI9UtRQR1oqqSxeMS2pkE0WBS+
vr8D/WQFwOcb6nSmaqHgv1oIgATVGzYImkbH0o6QOZoigPimPCbIokK4ErJ4dIEge4G6cm0/i+bV
pCc9+bXIhs1+gFqINVRPOKTjan6bFAo2ScvSIIbUe+wDKVgCDlKkgQg9dquFZDfq06a+DqRulBxC
jHZDbTLfzTOo6YV3YbTvbS5OvWr1J08gQ7yidgoV+qOrP1RdNZTBbEDwCXiAwem+xShug8S93kN/
OaqDZYauTF/nuuuLp/lC/eGu21YTZavow617qxL67nfltYooC0cfMQTt3S/M/LODFOBx9qH2u5Hz
j4wIE9WPAHrywfCDPq6CjGmRJy8CvLBtORWbo0v+diepqNzSJnMvsnnEXT81cYLut0D+f+Kic8cV
Ap9gTXkgMRdmopyXSxny16YZtasOMJETGal/HtuDjeNHIxvXyzBE1cOgrxvNn9VuTRAOQYMSEAM0
jSQBCFhr1orDPxuyK6JDWzriVKYlDqYJb/bpmDf7zMhd9VFYiB2og1v65MMmx4yoCtIDMrpD1g1x
yAfqcmO98rEZFZAH4Zpa+J5uQ694cMYdfua0C8is+oXuCtQB1cekOy/9Okq3nQrdgnYRXD0VoNqV
NtTW1sHLBsUPncsFYT38JUB9B4kCEevZnJgepCrfViNvPi05VApSMlhteQExK/mp5+a82rv+Mm+A
jkFdPDHq+zFPmi3i1OqT1xUQqlRC+4eOch5xV4hvblsKn4HUfw3ffBPDGe98hfOJYZm8gZ5ypCEF
0HGIo+UeRzipjHYG9JrEbG7sBBFJIB1e+yoQq6qhQYWdacQ8mOYR8RTUa2J3xScLg46ZFtCM9hDv
yOV+yDQ3qLUJVN8xgqyV1QS57jiDfQFmvVy7HELD+NfZP+wYPBEta77GdgpdD4vnl4ZlqP2LYoYb
CzyXZ/IluZY/+6r9aCFNA+iDojNl5Wj4SSLOAEfVA5BhMjQnGLFqQFeNrMQ2IKvjAuhAVhpbdchD
qp5heswPMY9vIk++YlM9KcTrEYFvgJ9ammRtpkpUZC0qVJVhJgBNXIPKr9etzDDnFwiVgMEz3S2G
pS+erEBwaFs7BVuB/OgioMY8G8Dd+DEiwzcKgSTqMoCWuJuJlpBQO4EiNCYm52XtfHpRQF/xcwNY
k+GY9dqWgOMl9pB+Bg8K5WDUzxHeACQLE0gNi0773FgaQFa1fJKVAD9PyXJkwiPts1OqDpKfaniO
8lFFAUR8YKfhNGvZlmw/IN7772YNBx3aGIqC+j7YPO4t4VpbLezBzAY+awX9sP6U6En0EtfjPmoQ
7W/ddHyumsofJmE08OeqB71D2aho8gJpEXtnGzVmyOpleoM/BVOSlaYEK0+cyJqY6rspS1kiUYw5
3Lb6gZRCjgyDVwFB73SPKgTH950b2xsUu7I/KmPyQL/Di0cO4Oe+ThxrE3MLossm1KnEio1Ws6V9
8pgmxtF0Sv9urwxSJXbgo6oaRyt9tb72kSXh7J1FDvj5Wc1bdSR8dkbFn7KpfKOR51DRMfmhVYUi
Ht6aSIpGZ7qMpbMHObo+2wrq2WGiasc1N3mkiweAR50Bi0ctaFvo58Zsj0ZvogBMIYthW3Six0MW
A0Z8/x+dIm/9qf7WtoIUHYrEtOqhbjvnTC5SD8WD7Y7bZYBuj9kOT1Cw6mkAqMyW30I+ffaZ1x2z
S11V8TyJAXnHSyyR+KRX4QCGj7LtobUiX7oANZ0HwDaJjTlNPypu7Q+oivCk5IGaoo5K1XHxJCOm
+4lA4VvqG4C4PQEV9cOb9F6pq6lMSAUV6tmZugTQ6ZuM2dhFTs0ah75Hw/pENnI3U/BIvQKUnVYN
zYMsws/QDhFHL4rEUYYDUOh0Sxc83hUFdS3eHO69mjcL+VAzrNqoWVEbUmfJWrfGfp5z8SmqVIb+
MprmtZh8fR3zFNSuC+dZFSza3rnYXMUvauR9iC2GSiqdZx7cXkmAHRxV3NJlaZOdPMnsQCrr1ZPa
9uI5m8gVCQnpaxF0RsiJ5qC7ZUnUJlAM/29XI0+cUWOoDgKZqOp8uDgQGAzSQcvW1Oy9GH29MVx6
d3RWAhoUmztDKPIfMfIt+/v+ajjEdaEdWclyG+VUMMngPumyFg+RHrUAJxXOxsPJ8gZRe7YK2Sj2
1KRL1rmPqtmnJ2o1aardOmsIShQQulRTyzOj6AZi5jKkgQrHueusXSj5mPhe10JlwCu+aqB/Jz40
XkZ8RXSI/dHwaeHBjMWGJwVwSg3zAe8RN+ao8ROIAMBVhk90MVK7BYLICg/51OdyAFXHUUFxl6mJ
bH13KSP90Jje6wC9B4TBQiFB6gIVrVg7Yw/Z2Mkf2Nvy1FfOr8Uf1EDAu2xUt5scmr6RftTHckfN
sa07gNHsxKem4ubGY1l/LLL8dTWoIjUIX9rO3sjbDKibykDQxp3qlkFLNMVflkYBJNarM/UllQUQ
8dI29waIctDqh0M4DSIvatLFSOwUOJoqCu4MSxO1W8xNbNnACH40NBd1cqQRoVSKi2TTAB17C8DH
oBV83CALD+l6N4lvauKuUlkXf7HSWBMlecg3N9zoicaD3H8/njxiiNPOHssKb+uTcZkDoGBo+QKE
7kHqf2PF0PDKGErorWyQd86u0q7BzIggJGCJ76xNo0M6YaxX5N3ZiePL2BiudGmhmnquQw5Z+1Ze
SxskjyINiy29JkhMoySDxU5zy0UajSvWsMro7Xiz0qsr/saaIyT2bmw3jRXTW1eqmbVDrjoCwykH
9Sar2QFwQWhLAQD7OMR+nkwJ/6mnUlPvYA/lLzLNTizs1nnjJutlTCSqfCX76HUeMkDM+P9xnmXt
4X9/PV0/qr5hQaGsyS3jVHF926e6tW9DA/utvO+Nk2wwDbZeuXHKbSM9DKAAoyykcaIuQdbZh9wb
kHLWWuuBSzINIU+am5rKgOoRQRNB8KnNGrmmTjLPK5L7ABLSGuQrtkrcJHt9StcSOJ9VbRpyh5oY
a1S/S0wfQQ3zkDSFBeg2nvlthJ88lJhA26PnO9kRy5Huum7adve6rwmHZI8on/KAL0h0cbvc3QxV
a0Dr+I8+dTKg/h2YOUyf+0so76BY8uSCCuafet2q9zSeumiAho9PgE8KZFGm8WQQfeGebF0qm7QY
wOcQ9QlYieY0alZ9+rsmGchFQtXaZiOotf+7L82UJ9FXx4YiGrOfasVQfLozAVqZ78qpr84VFP97
s/6zH+rBKkAFI5jp5us7bSxq6oDxKmUCwOy0j6MuurC4j96V4c4BLchDA7JtRXTWnAjkM+SXTbMA
xnkwDQCY0ydj6g6LLjtInKV9aloNqPfQSFIAYB6rF11DEB5RIAiOTs7Y0c9zjNjTXFMnfopAVnrB
JcPX1sQ+BhUu7AL13rZV7Tzy0EY1yaUJcsi+jyBoslW4N1sjiJXdUtu0TpAIH64jZFIsaXRHiKDJ
a2jiwhMFKthNogdOX+PhNaR2dhrd1wE0ii6ukc9DqUXjBytL1w6gNEHtNjlinZ3cVlpi3GoQrdZd
jTiZaVkoqTf1hYrZ+nVl89mFDBITrKDMVh5qXf7sIks7IDRs3CBqelDTWD1rXesmfvUiwRW7tZNJ
dq1y1uxh1xqOl6CQdiEPmaL/mj1NkLWATjcrn9ZcXkweQes7BSymBob9SP1567V+gxIf23mq5cWQ
mV5g6uTzC1mmq140L3P2ZapHEEzAwc6YzpNuovQ7QP3B21JwpF8tnZocgbul8yK5A/MNT4jWzz7L
FIth6VumQbWfdDXie4pa98NHhNBeQKhUnttKWtuqM+tdW7D8GUp+33QAH7//2WFIUPCCRQjLkBSQ
VMGTMSDkRWKAamwbgd0U75vm1CRnspLz0iTr3djKBjy9BcbaF51lnIsMeKAhdD8B36qFh0iDXDpI
PFD5YrUiEaZJzTNiu8aZvPnQBhkzxLFqf+WVZR5iSDwdwSTFv6pRUKcSzNCKQUQMvahjPhwREiKr
nFzoji6MgyQ1W+7bdtIaB7v/jpJmNnjRkx9NR20EkTpQoZtDKiPItUdZX4AGjYsxarGyGxoE7Ef8
jvi91ZTurzw3iyPQwDVCn0lRHDkQUX7mhJpPg7ibe+uk6xLsrUpHMc+o1QzWupBgAE4V0qcmVKPk
xYvDDkXIvVerpfbsNqI0wBkEvBecOqtPXZGOK61KwpeuAxxJ6yv5EjaJtfJaXr6EDsoOVlXkoYoC
V1aKBc5uZ4DRhLSBd9BQnXbmaZtpGs5NjaQeoFbzrrlYiVf3b8fmeZT4jsCRvJ3Yn0YHeIzBEg17
Bc8525PaCdJnQLFL5AyPImrW1DcAcjkGs3kaUvSVtmbTDCYIXWtP09naZUq9g3yKu85A2/2sZ+lH
DorBTe0b/SKKJl9Rf1n0ZlCogJF7E6gX9GdszbRP4di0B7wBHJVKiuwz2G18xSMvfAAWcHyslfZG
/ZFeNJs8NC0ExrBIwttNZwJO1EJn8yX5YsTp8EOMEcoV4LF26+t23KH6SbNTzSJ6xHEQGHq7tH8k
X/QW+ifkCXkzebNTyMK87qyhNwnmE2o6BpCwyMGBeis/T52gGuRrKZ38DDSecykbRfGVyMKv2dtd
VCJUSn3J291ine/SoTp3JcSxksi+xdi97vFZNB7oAhK7+WClIao2onLg6s5ATZmGt7ou3D35Lh7Q
eUckzALmtM+jR4j7lU8ay9N1qAL2X3EQx1Klrn2rd/Lv7ZD6oymHLxGqi61Hlr334FOK5B89SCcq
TxO/SGJUE40UED5KSG1uoW5T4FukqPElpDrLsecElgpNsLmIckyHE2epuRyB36Ak1tGDZmgXeJOB
rF7u4kuTs7NUagZSyHSmeTdsmhs54OHI2bmdSu3qPQK+RuPVjxLAxL1wFX0zjLXyERGs2cMA6WdV
SAgP2SkoUSXyw9qkt44q4F+RetaOUNZtH6GjKB+gfb4zSrxsX61ktbGkLgLypYuh5l8hYacdqdV0
yQhOZb+Dnju/4nDp9yNDWjJEMTcqlNtyxOEqA9GRkbfyg6OXAVGgIY+K4zDKqQTEcnZ1R1u5tq2e
QVD081jrlacklHIN1f3KBlMGsrh0iW1VPSjWdAHWvMBTBLfA1po6KAXdtwLPRmQKJgu5T5z2392W
EYpAMtBhwXtt5HBLpuc1xL4s5HByC8d6EBfKn2PYlpulpOcI3C2q+zWoFSidHfXfV/0klzI1hmMu
Y3M1QoUjIEcyLFPRXZTxbfo21Z1b5l4UTyt4soXkip4GbWEFbWuXV6vOcdA0s3TL9DYPuJ7gpKnm
IM53KuqMmuybqAtvo/fqiFIEqE9Ntaupr/X60R+Ugd/I8Ns+dRoLhh+oqYsPDckZF34nBy2gxOMi
ED2nLd/lMWNUL9qEQnygrOVsnrWj/3o/pzdNAyXpZs3prursTV91H9wkgPjlytKH/Cxk38frTAHV
0yn/0swmlnEpEKHL+3ZLrTfXduIis+ny1k8zUov6yePNn/rNqUDSmz8tSa7eF7uBAFM9qVbTpapD
e817Nq6WPrqb9DPPeuVBxpZ8LBe6hODrv45rXQFSEHmKrEEpLZE566rJ3vssM7YQXtsiG/UD9RLs
Q9NYD/P7QU2oXoEWjTdg+YuQZZvdqMstHWQB3obOTbLc9SHi+zWMWLPSdKGueYsnG6kL1Nz4AUB9
f4kALQaGVVuRBgGPmuJkmtAJJS8a5EQ91BcmKfO/Dmp5dn5NlWiJhkrfZgm6W51J1JBCeeZVVtvD
mdoRyuNseolUIvUpk897R7Cu13haOfNoMiMmrCGziPgbsNcGhIfSnyYyb3ullMaVLmPbO4EjeLRe
+hjodUghqtGqKFUTx2KUahdT4TC6IFoNvVWGmHc5hFBwnAqHxXZmoBj1F3J419312gZytoVPfcsc
iMkB98QdZ56DDHapeWc9wlZzWqp7Ww8ooHwzjqa4N2DP8R2p136/TN54+BrUZocPn6fvoKAESZip
aCtEDdnN0CvwrB3zwktUoUdxSHabHKiLHOiSOu+7yHUaCLCyNQ/881zL9H+eS1btJy9JtYOrxyvH
tvgjXVKtQsV7Lexe69q0FUSR9NEz952at499X3jXvoinGBVqyYgI9VVDFd5zG4Er5OJL7dXbAR3n
WuEoc++9rEcj1Gl+6pPm4F0HzE+trtZekiJ+GbLEuQ0C270mM+I9NYm6443OESw0fiYOT5F60S3V
jtQgpxjK9OAyms/JxPuhfniH26wHaopZIIP5HUrnBRrHN4dGkA8YyK9LLVNNSzkI4qLsNl6M1lbx
LWTg+U1zqGBenQSWKbwps6WG5SZSY4AsgNO/xkX/wMZcHqmLLjVUnbYoiq1DzBFuiDxCSz6Fn2oB
PJApTnNoBjN1UEkYZbd3dJTI6CeObukCDccwaDVNW9ExhfroWEJ3S98y4q6PJjCR9VupbtWtYxBA
ARmCXtg70TCQRZ09U/PjLCcGuuurYFgl2dqydEhk9iguuFHAn9ywKUE6ZnWxAc0g2zRTNnWxykj/
PmhA0CCll/jgKTnrO5g8NclaI+U4WxeYPMHpkaWN57F3hnmqyZqN+CSjtiGiW2ARoabRx7GGUleo
QdHf7TXrY9jpX1CQqbyQsWv1FUTy9OemYN6j1OMtdccFCvEZAjzcQU/sj0Ol8n2p1llAViviyjry
UuTRpgVC1D6eF5inHJy7BZBMfLdA4nJ3AylToF5Bc2lPVpz5aCLsQs3CAqBParqfZ/0BAp7uqQtl
EnArSb41IHKMOvRPUQjO3Ai9siFqUWUfBoXdyAEASgdiF5FxWUaiPGD8rdFwCPZC81M+FtYGxV3w
sbKgWp8PBfRhJsxKP4Fdlgv1lSi8Annbcrv0ewkTmwZAScS5UBzsbig1FQJTTmPB00W9qLeJ5WOa
4MNkdRGrV91Un4IudtUhUEW3LAUEq50ui5n65BjFwSgQCCLD/RTzPDVDohhR6MDQmX1aLqLr+aGv
AV1664+ARjoZA4T2gj9uQTnsR/7Op2qTYZu13rc+GqoHaCXrZ6ZsqAFpaJR5trEdn/ubYkv91EN3
7TRGZFw/Y2+zdEcoKAlNOyRZ/zTpu/mW/j9NGqEgVl/yxHV8Hcyp6UxBBxArdO3tMGRfqGu53J0/
QBT+hKJfwNNOI4Ev0zdJOiBaPDUXX2earYmTL/MJiKzzeaZvRABAk3tMjaJBSKdkTzwHgU9VRpBR
isaBjnDjPEsbzHQI1vxCCTv3g4bnJ2J4WngaU8aOugEgJOoXGU94z8UqVlr1h9JeqM7XNMZq9Ncx
oaaEJx4lKM2dVXKtCenLosKpGBHtLy2ez6seIi4XxnvIeagRTl9xMX7hDrQfoBcp/ZxDy9ERsgqQ
UUkvgB4Pe9uVylZ3eHVzNa/ByQc8LMOD3PIkHiYTcR16rn+6G6S1TIHaqlndWgbdA1fqzt4UnixQ
dQIbSPCDmLPJrNL4mLHhIZdu/j0zMjApsXt7hL4mA8cUHrGiGh+Z6B8ofvZ3Hm9z/NYDJDbXL8EC
Dtwu+wBdiuJKQIdurSK79dGSnIEAFj8ToKKKVfswQGNrhjkUtQGoJ6phbIwB6lUd9Ha3tVH2flWZ
qLY9ISHSMpknpfFtQJNKoCVpUsJQgNjpzJN2muzWKYqWAFqMbYrqiGukNuUJtQ1wAkFxsrlJRepJ
N1ZDF2InUFiZtjvUP3WxVC1PNMXbPNSFgp6+kyoa3mbI99sAPYJ4BZGP6DTaenbhUyG9Lo7L710M
xFTreV/kqIZBjoPW7GG1ar+KAdLxgLTb2DwFgeotngo5AH6p6lyDAWXkJMVPl04LOtgoc6ng6EKj
kbRpVjo0H6Yf5MgOqmFEeE0WxaWooSVKdc27Jh0AqPqrgdkKzhKTIUJEbR6R9R4+xZMhSmvzpBvQ
IT4PCFUVFVf502t8R/wPa1/W3LaudPuLWEWC86vm2YPsOPELK8lOCM4DSILgr78LTcdysnPOqVv1
vbCI7gYkJ5IIdK9ey/aLzYgCNendraJBmV+77AVKocV3ZPrMZRKq6WIB33RCAzsowt4CyiFZt7kB
PJ+RBlvV9RvX7PyjpyLXXyFdkm1KECkCZQSNeXInBvOPCf4e0A9BrzJH690+Z2hip78MMOu1DfT/
Sz+C6eNmBzfO2skz/vKXeE/bWRJWQDYKcJFVoPfIsxbfUp2TpLEZxO0CZWMXgnbIXYS1NS4cr+gg
GdvYLwKVl7ZDEhLJgQtv+3pBLJvgWQGllQG+Qxo6nvPfJzWWA3Beqc5IUlWgv9UXAzyVgBdCP6Ob
ftm0I4VMGRRhJGBPprdWYDeuraA5pUKpB64v5eiuRV2B3V2P6ALAv5MIbDq1JSx6865HrZhGoHQE
HweQfZBEjo83Uzq2xVEO5hcy0cXrw2ofmKybZ4qk5fuydX9Aoqc/gvsTMkb9mA0QB636JYjQXdSY
ZI18uzaShyLpbg6nsRMXP8rcNIGXycYTjkzWupkGuSCspSXRfYN9OTw0phi6owtY0sBbkJ1uZtD3
AsBZ9/3bhFZAYruZzLuM+ZAyMrrQx2+ywfAv17fRWjVxsEozWz2JgSOP6oYPzASWi4812EM9yziS
c5KmiYZKCK2TNwD90w6i1dGSvAEeNWdP+V/RWayeXHBBXyEHULVt2y+r1rhrJLjFKLJy0Z3dqNLc
0zqsxVdHuFKtyctELw8W+l3Bhol3BBxHep+y+kDLUgSQkCDsM5pHGiUliChx5GxOtBpyVj1I7BsF
Gi0PeqMO9PBca8AxbOLsOUIzKwoeCWiioES6k/gg723Q6J7RlY2f5jaunxqQYyxMCWW2Cv9oERI+
MeSCxMqM03HXxyUAFzqniuO0tUwS3oAVD8OCVdxeAM2QnfFQAl9L7aDZxnD8Vdql1jKPit8CuQ8R
gKgpNmbZQAVYl+AMXYKLdGkuRw4oHMbuQiZyegIENmboyA1FkMPrQeRE88l2W8Rye2B0i/5CdlMY
EpI00MxCv751avum3NU8eogmwwH1F1FaxQUDkZUFjtQpSr8XeJaDXEV7uAhxCy2YbONBO3hBRnA3
I5xu51BQV5brvkdZCvLUqzB84VWn7m4pAGU4aAuIEmNHiQNyJMIZIYQt2hV+YO17cuRMoOZdWS8g
yMgPflWV+OEL2dYp+vBSd9A1KNwEggrRNC3N1k9fOhlUC38qoq9N0FykREJ+MU6vNQ58+FetOnSQ
DM2PzCk+uTIrX3sD/7XoX1bPOA8UK17m4qEfKiQEHNc6B3ycdir2+0NjhhKqvOxfr1yNzsdXdvUr
G7y+1KpCnqXKX1G0//jKQ599SuvCXKalM9xNSbkBiRnYuCfH2DqVMr7aEp/zsM8YyLDbYA2K//CE
nv/hgDq6tbVlat5nIDRb+qKpP7uif9Ggbcz/CWojVDqn7KthGeZLPPjZiuFLfx/nkbFF/3Z6SLJU
nMcundZuOFVPPo9AGM0d6xuENN7ehoW3YURx/K23kQT8422oKfzX20icoPrtbbTY2Jxt7JOX/Yjv
cyMhX4EiRPEEKtjqwe7ws6JHTmjiAixf6avyQibstsQqFHa/pSFN5xOwSjTs7HGejr5uXyz1VDQG
oMccpMj+5CSrwebuNaqs4gFHLQATOvcKPQH3OsQ6CQMRpCPZ2jjWqF/NdQWS4ysQRsWDF71NhyQY
6omJi2yC05unvnPeLkLfZYC/e8YAdKkeeckwIbeS20icag/IeaDaY5l7EyyVK9J1cCxkF1ACmU5g
g4WmnvmdzFAXhVSMjiKdGooqJ6VOdWM+YN8SLZO6Bh+mkk57GjSDCl1YNwzYH4MMOgH94/7mgDQC
os33aDW266qLdpDr7Jc28md7Kt7lGbivwDARgAwVOGvygvM63FPhr2AT5HgD0Mt6UbSegQOT5HwR
RTLYVonV2ivSe7e0EZoKwZaE3Uksnu7Iy8Ditui0t+mAnellB9V1kITdTdx+YsRSq0fKM5+IwpZ8
enTz6UjzPfL3eRAYniNru7XRSAZYWCRdtc46cCjRFnDeDZJxTGrohOjNIpXK6TJHO52NLl+U5m+X
UBlqrWrsfiX3dqlj2AApJOoVwK5VnYfZi0raGq1+sBM3bZaEYLJo8tkeKM0wFkTqVdtv8RZzfmD7
JvEbhtzLqBnb6dJlDN0isk+QboPt5o11XOF3E8AOdFos84JfYgsPrq6T6LRQ/vg5DKN4NdoFO1B1
x6/up0mJlz+ipJ/q2uIhxwn+wcB/Wm97KFwEie+sgpKjwKmFWaUtxodG4b+UyhoDw5mNymujbfgP
uWPaV7DsrA08b6CZ4vYnI8d5jZRqWG5hO8c4moi0jg1kX0pA07k4krfL3YMCbcVjHHOH1iDzAGnR
Ey+wBi1pIw8GPFJWLApeZVCw6vm1Vk0D+h0AlRo74dcKxP0gawmW0wj22WVjD9A0jCJ/0zjemzfD
sZqmkulv83UEOX002K1daNKgd6D1u1r/KWImMPcrpznhTxEzZ7np8vZE3klXxsmL6jiCOfjNb176
NtGQ++zj3L8F03cNv2rZSR7LxB+XpRcaT0as/nWnRvZmk+93f8QZKbTcR9GOW1Fm9pGPAUh39IcW
OIhHVY/q6g6dfax7lUPVEB/OFnTfNk4vH+z0YY5+xcsUXKDTUEnPXNeejwQRSEyOk+DsqFjnrSAJ
by/IdnP8bYhcAmsWNO/mtsvJW3UcCtl/OCy9fo4n7qoLbEh8GRa/o0tR5U/oX/WBePxlojvwuoVL
cMrn64r0MslYpwK0KV4ACrTfoxMOsHvufbuZbRUnt1co/OrtFXwX2C3NGhcuWczzNc24BXtGcY1l
sTcMsGyieyldNMWYbjqofEJLLmD7bjKbi6krvQYvwqPZA2KgK7140opHgZwTZBYa6LbqCHIUwtlb
6CGbJ6G9uF8JiJspa4oukCPtFkYe1l+6GuVIlxX8WERD/QI9stneKqgUQZDIWTdZ23ypsVe1rKp6
tMsIbEWFAtJY2wc9HR1Q8W16A8nVa+z1nyByUa2gvZddpYl0C92RTWqb0ja6+7+JMyqkF0oTXNPj
yK1laE+g29e/aO52GlT32WFcHZUJzDJZs7ywlqPEL0rNbehXrPsJJNghRHgMEORtWpFaWxK6mHz7
4lqV+ZgVY3afCPYPmSkqSAJzWzqO+qyjzNDf2gXwMJXhXLHXLI+Wix8B1OPdK9kqzlcjmhwfbNd2
rymEmlc+UNdbiqAJjkK6UwvAXsmmJwwe2FvnPEDA4gQgvmwN1m7+Arh0u4+Glq25Tn35sLud+9Fe
4Vj0quP/ZpdTDvXZJlrwkfeXrJTBJmNDta5KXjyDxtDeQZcyXPKoK54lb9G07Mf+wggxTKcISYka
9JgUbNng8xkKeSFnVqfTYwYSshhbJwmdrVURV+yJ9TJ5kH4nd0PmBSbScF53qPGwzBfSiqO9Y28t
V4jhH3IYFeiujgUbu8McDtk+6M1AhAroqQYsLFM9Xpyk6l+6lTc68sU0RAfBqTFf0DCue80waUAG
VnuhSlpDXAGtLDQsRiiYxa68ojIdPgS9dyYz/nXBUBQD5F5nLZYMoIJWQAhmR17fUq+Ro7pNluN8
d3vcIjuSq0WCDAm0AD48hulpe3v4RuNaN/V+CCAfJwUWOCfIvMzPaprIkINOQIZ0csDujjOkJTeD
rrIV/dg9JlO06Xoe35GpNwPoHfP2H/KR6TbpZvt9UjdOzdHq5T8U//87KemBFgPbA95aLwLkSf3x
LkxjQD1qIe3mm2rjo5Fit3kto656KrPop6V3XY3fJosAm8kz6ATteej9PiTvLRgZK3G+DWWGjjMr
j5tVaOwjR3cWj3Yw3WMUU5/x8NeR7ZflQuZe8whICFu6BWcPAbPUBrLS7QlEcMNBCojlhH4g7pBf
tlcGABPPUwMhDVU17beg4XthAW+7qADnBj8BhEIL+xuUd/hnj/lsmaHcNi85GJr20S/flpQTAEu9
dN+WREv5KcZnN+mE/GxUbAA1I+4UevAW0DmQn0uB16Q7qW1/javsCTSxIQhLl2NX8A1pg0VIq5w9
HxQXDYiT1zRs+xZC4VDkJKUw0gyrC+af3+0kLeYhgYGHcZZiL3gOSsgGL3DjRHj+LCDVMd98dP2X
GBOAn8MwJfYm7u1+xSc/2idhqD77kLPuZVV/ElaVnnMwRC9G6Hp8prAkyYw9OIKhs+n4i5oN4S7N
WLTlaFZcoTHZWSeyxv91nU/9yq5y6H7QWHVOD1oRx1mPEBWCLqg3rW3T3wLL9E/kqnhPvPUAXXV3
dPduv5nIPrnWHE8U92RyNWBkhB1P1XhPdjKR83/a/1gfn/EP7+f39el9hoToeF9bMncToqttYxme
gw/kr8sAIlvF+ru+zMD73sgApYsy/dbafpStgW1H/qftQTKiJ8wx9pRC6CX1oQqT4lf630vdLO/L
zdNTUPp6YwGFcK2G4FSu/hSJehlaQb4hG2kn9GA+vcjcXNgDAy82HqW2E1t7lEbNGTcmg9xZuCLo
zz5Y5p+Txn57AKf1W9gMI9NhYVf1Z7CGeM/Zr7CpG/+12u9hNL2KYvwXe/j02xMOxlBguutqF5r0
duM/JCJxHoD2lOgfxge9Mk95B2YLihSO3e08zw7AlchwKNHx7ZSA6pC34LqlGGW43qIVQNMx1Fjm
GP0KYF92P7yCuZrDcxlNJ9BG3FM0LTuG+N2y5+KQKcbD6AO14kRGscuhg/nJrFGSiPwoPtMQVH/b
tuiSqwFFumuh7JXSPa5ZbjN0PYlqQcNpsuwdyJjN2ZuPHECYsSx35KUlOQQ3zjTUS6ocnHy0ZAl6
nbyPu7MbR6BFMUIkK/iSUd5EX0RbACYOObgT5VL6uJ6giZfEGxpaGZdHZkKzaGh4+RSjbnR18jmV
QgFtA8rn23QhGnMZ+v3a6myoFMZp+DA2aFVjWi20lgNoJ/wOQON+APvDvyNk0B3bEY/6PyKAnEJa
XJc8/rKGj/P7akxs6MNjz1KwNZA4SKl4toPrpGn3h9TYEJH+bJv9INUHyX7TggXWLQ1r6zYOqhIM
rKaogzUnn4YomcxDQtgQpoZLdzbdMDXvkwitQ1HvJhpR6PtEhnaEE4/RSp2y6q7PsyPkB/0roMH+
1WfsE9q42jNIYn1IljfBGvntcU3OzjfCs0LKqtNOMpVlfqn8nIGVFrOzxE3XaKlvNzQ9MIWFk2j7
bZ6tJ0FKYwt4f3JPJjMYsKkC8fOW3sE4BP2RQw94QV5ag6EGV5pseCCTrA10EEk/29FbgLp2c3CZ
ZwIA8usdgfQHql/GI1k6s4Dq0/QtSpNhTwk4AYLc7dT09ZzAk4ndXfCgfSAnfchQjYXoe8of6APG
sw5tH79PF0Vdr7jHQN9cZsE+wXMA2N1g34VN8eSytHwqsE+yx2y8ixsbn3GXOUuXcbEjJxDS084G
UcKSJrxPx+9VARJX5a8Dr0ovtn0l0ATDQ2gFSO8E9h3w3WcNisqtHJNvoMH96vXQ9wHRSLgvONQY
/Ty3XjGR/DRR1UawclOAZsqVYaZs72oIvmU0aoeyuKWhF+IBdWF3EdVtvgnAWiAhg/S5zxIbbKc5
Khi5VpLSUi7aDmQt+2D/PR41wzMLW97v0bo8AsKaAamgM39/5ABrP6mXdoKCxs3xIVnYUibQl2DV
LBP8hg9DBS4NGT1AxSt68CxUWbA9DrcDZGwfwBGAnL+H1i8ZhCeKYFFq3Y/910m5brrMQ+5p+vAf
kS+9dOlqduBWL0mxtAYt6TYtNPv0KzQDQ/K2h3p3NKDpTZ/s8LvkQcYv7vY0bJm54mCFfU5w8sC2
5d9h9KgYXChoh0X317BGr0ZA5vcwfY6ZVyM7vajRO+L2orRaP4BRecgkgBMQJtt2U5YdoQuWHwvL
cLYKKIQ7LivA2CsruPYRUtcNc6svLOFfEi7rH00KvbvMH/nCHgGBbnn1ow+bL8rg5ZeiKVNI42T+
VTF8mWuD53cQqHh7lcYaP76K5yTpGnWwFvTHr41tvrHGQGlaHoHZIo6YD2ZoQ860Mn+z0SRNwRHE
FiQ2wmCdI/d2hUhMdXBRsoEwj+tcyRaLz510hkdp4XEQupAdbidwYd3iIX0FSKMwsUttrfZhvrwM
3QTR0sq5d9XoHWy9WfWA3dhYmUpRxp7EHYrtI9Cuvxtn8Xgy2joyXTuHUQTBP1VmnkywnNxufM+a
LeGvm99iqjRUn5KueaU9Mu2WaaOsBojNi8jck12GwR23A2Af8ulLH0N24JbepTSwtjsMYueOF2+o
80DJT3UMpQpIRVirBHVGSM6l08WOhLmkADf8lHWNs+QlmtVbEedLMZnxZkpc52IAcTtfrJDxUyic
9VBESG+Rg0Ik5JaWJb5kG7IN6P9bmW4SQ5iuF3eDBF1I52bjpioF/v2aykACUqgDNo3qM9hzfUhU
usah10PGNk04+i81yGuObgD1Pq61o61i8pe9AIX/5BslmLDqH7WyjVd9E2T1240FftxMQBDEtVBd
LK3c+tQEXbfivXDupAVtgaxNigMKBmB0iKZwXTOoIqRWVC7zGuQ7sZanK/VdHwDtDSAPxqaFol86
mtb6P8dQIF3SFGwnXEffFqM7Xnwtyy7Eccs+0ZFzqPh0z4zpRDJkWcrUvfbRCZN8LcOnRR9O333/
bR74UMByPzqvLWQZFiA+4lduR8FGBcDYSNAYnlkaJuu+Edanyui/FtUINfMEPHjY1X0H3bO9GPUk
g/2aBPDteEZDTwpmTcP8NI3jPAmyqvOktkJCC3ATIxqyY9K4xjKfZLpEzik7xtEIknbydFGq3m7J
NWUmEihuMR3sEQW0UrdVVgYawRMLwuvQAktOYQQGDaMQ7aPhpPWyqgV/VYW88130ei0G+XUQQfcD
LVM/eeAGn/zcBg9zMDp3mW9m0H0S/IB/2fqcKZuthRP4V5aKlySKt5OuH9FFVioEtoajb5zGuY1y
ceaOB4sqUB9i3t084OpAo86E4nynwmlLkKBqhE750CKjNyOENHwIlCx/twkPDBQkSk3BFDe+zyXU
Ea1Hcf9xPbfFHj3IuhP4N9CeYvrG6pZhGRzzCSzpwNzoJE3pABRYuR6oyjQ6Wl9oUgRtp/XNNqXh
xTJeGxy7D0kQ1jglm8aIf8N4NQ9HWXh3ShYpOneTEOkCECcl+kIOMNlFC9st+fZDNHbLq1blw/kW
7Pqa2Durrx/CIOSerEe3aMEF/gKCmPAsqtq1Fx3yAfvQjl5qxqKLEji3rAC/33g2GMjmEPRcTYs0
iQz8uqhiBTwRRA1uv08jy2uQWa/ph6kju6N651LmXbGSOpg8UY4K3MIUAAimYg7+48ePVi+YbYFs
EW3pmu3Q0/SIMSvRl0m3JhEf3lxklFbqANUHbIaeQhp4H+L4YFV8RYFuYqE9yK59e88cOdvmFWxV
71rItDl8UdQF5CYsy7lPsqnZuUmX70vbVXcThCChEZc2X0bIPfpGbPwIZLPzKua/dn4xLmlS4aXN
TuYWmEfCXt3ZWHKeVJjemX4RnLLbIUfkzZMi4Nruw1StGRT6FoXuVPB0pwJd6rFZImkVnm1HWsDV
6KM9uDY46K/QegBCxrc4nJrAXCLqBnhzpHwW75PNKpFb6KNB3hjlnDtghse7IpPNmXlQqBes8CC+
AwoUM2nVoQrNBxp52kR34C3Jd72n2xP0VFqEHKURZxuzBvzOj9rybZUwz7sV65FJTawgStalg4Pm
mDEQEt5eCrUlvBsgaHa02qjSXZSm4iJAqrAOApms6RtV6a+VmZRXKLmxE43aKOzOZdOD9w8+uoSN
KdceEBfrtArfbOhcfYgqI5i/i+iqLc/1ZN9RPH0VQR4v1jGXzfq2kIzEvQ3Z4jOtg+Qw6DeUnyLJ
BEqVWvNfWVnyU8jUv3cHiHeLCKz1ZBee6y+t1mLHNi7HZ5bybacC60suLShZl63aUliGEnpu4WDf
TgM7/KdlJ2bUC0+ChouWLSJZHmyCBbZGb+/QNRitC3fqNsRCRsMUufUPQ66HRFlmtk20vnkjiaSE
Wf6M8Vh4HqApdBAZ/koaOhzZ8soL0IigvamrOSJ5DVyiHpopsIdC0/TTECWD5JzVXTYPYyXNc1wb
P+aVUPG4pHH5lUaxcN3L0Jmf/GmanrtSdHcGdMTIxy2b37d5eCHfCOTifatscAbgFcGo0Txgg7WL
QLDynBiTAUyR2pCvGJj16IEwkOb1bt9eVZcsyVdPcfLkFT9rfPK2MgXWvY/K4SqLMgMtVz4cPU3u
BNiwvUuZU0NLB3xRcwi6aRrbdR9olJY5AwYwsTY0HCxguMssvNCIJpXYoC+QIBiONKQl/aB/8LP0
SWnak3xos0dDZ23LmjtbbDAGyN3wej+id/9CISjK8As0KPa3CV0hzC0aAYCg0IvQpS8SMS8SF82w
twFdXoBhIkQpu/YWaRMCzVw7jrFghsshsiXCldNP0X2dV9E9uiXzXQJ5o4VJMQ1Dm11Z9xfy0oWC
1aEMY+9+Dspa/Li0+AzM62YhmJJMN4t3t0m31yr1y1gpKGzDrHRXaLgChiSMTXZ08Y/zvhcoZAK0
No0/PP3HROXr3kcSvO7Mbdrnw85Dt9A15u4/PJ2K76UZonLgV88F6NL+FpC1/nOoqnoOwIN32NUK
hy69Qo7D0qMPHplF4kHTvrTi+uznhv3CxGaKiuSlbsbmMiYxcNra3JeSbzMAxzcoRtkvt0lvQ+zW
U2Sypqk6zk/GkYX4jiS8Qnsf5JE+XPoIgDc+KKj8wtHqZyvdQebdv+DAk9hjuCJLyBj2OVlVbaO8
hBqe64SQdc3F2hUsfRYFtoJJF3f/VMhVGcxxfgqUsWpfpV/cDkmNHPhsnLR7HA+x/T5YdYtmOz09
gtjNPH0KzPYZJY9hnebY7bcaC+FpfIRoHTwu/f5CI98Em8LUZWJpKQv4Du3tA/nmjWO0yzduBcSU
nvo+PwzGcmOGYDBNQGGNXAAa4Qfdo5LboFXBF+SKun0AriicBQafma+9fCJ/BG63FbPD6UgTcz2x
o+aWaXxq8kQdfN1W0XRBeXH1HQ1jL8L3NBpO1gStbbBwgJ+xqeSJwihiMuJq2/Ugi90DfNQvA7do
UPFUxtwbEOVptUgsU95bQ1BfgH0xgGZF6dSTdYXPZ63FSX/NsOMsfAAhIDjMc+e7LwJxpIdT3ybh
BTJo247jSb9sWTxswKTXrm5bPT3Bk3l3JJMETd/GDGyApJEeFak3vkZ5vQfxjvHDcq0ThEunLwLM
Aksf/f534M0ydm5vDju0lwK1qSf5LvoWU7PZTyOv7qbIKReZKvk5112pWQJ4tIQk0Dx6t7vCLcWq
kMWhtMGleCOZASwUuj5G74Nd1SwP5Mjx8VpXuYMaP4ug5Nqb6tyAIe2l/1lLq3+J2RiDIxesaGET
2i8C/F+b1JLjhoLA2vo2h3mN82J9d+J8J5syeegbm19ZYQMYn5ugr2rT5JqLqj3hF+cLOSfO6zMo
qs/l6OUnW2X5Csq4EFjUw7DHE3BBt3SJjBQ/YdqjxgweH8KdWqjHW5NxcL8BEpc/OMpvLjnwo4tu
CM3PvB2NVdWwck/DDBULqGPK58zSRzDgbBcczDCfo7QZga0wg73Pg/SIrlNvie3Qos+E+DQVMT+b
hgpBoAsYAIRku5VRBfGh0kMdJnSYGTf8jHwlNNHiFsUwoLBWoLLhBxq+h1l6NYDFwI1GoIKp/YbO
DjBs1dXX0ENOXWfMU7OVQFr1wWUMy+qEjjhv9R6BkgRaAFIpl56OiDpQylMENImqr3HztgZFGFCc
AxcROJLxg2Q+diimracGPSBj1ViPaKW3HnMRblpkKe8ookhSG4iDcFwgOwWeXT/1pgV+bdSegh0b
PdlCtcBcYSrNaPWaSEe2a6eSU7GsPWMzDu4XBk2tfQY6pkWnmWHcKaqPNIRIjf3s9uJtGI8q2SRo
VV6NjfB2dQnBMDqre/ird6KSyYoO8uSlIZ3Wb8FOJ6MjkjrpgqpandOBKjgth03SBgZAykV/EI4d
HE2gtubqWBaBkmtEhZUmkJ1KZ60ak60CBmhe6TbhzzWRKYIq4Srj2PawHEA3XgzZfZjhiTZO/kMT
lTABQ3AcWfB6Mw2pB0kEp5DLuMv7dOnzQqxSo8s287iOJ81Zntj7eWxFePg2VXmhJarCy+7V2ON8
qCcDbzevn6PFFiR14yFPjkUssxN2O2+XKUgB9vlzzKt6OBbtkew0o4tCGzSqJlHN2Bdfg82nIYJg
sI9eSjsy2IJsrnbgv79algBFrW80IHSHNDrKqEDa8aS4Tq5yn0YBmIxK7nphuE9ksY1pD/qI/l5o
02CbzSKte/9IESUqEqtWQAmtNVoPOyq0SooGHFI0lUNK9oBmrHBBQ7TEWpf/8Uq+3fT3CSAuLarw
YZ+76JSemuLY6Usy2hj3ihfADE3Fke7IXTn9CHJiewRv4/ucmMLJT5H1VIPP589b8hvt0KwhpZVs
nTzOVqQbvi90d1iNz8mKtaY89wDgn908z1a5yezj6FU/RJT1J0v2b5c4dfoT2bwA/Hqukx/JOemI
HmwNyKO9h5BnRAcdKJ3Bq1YYD7cy1TT4/Giq5ot47yx3UGYgE5Wp6GJ0oKjUUTSiUJo48W6eOFe0
fq11W/73tcj+/oq3tdivV6SVWVnaR/Ri4+cTP0ZNhs5bQvAG70Mcd9hz2uFn5ebFduLjkLwoiPOc
tWfHNeR5ZCLa49F26FgKxA7Z5tsAAJV9alkHstGl9Gr0M+sL2gxAUvrCO5wgwNslfPVsAH4fpMZL
3TXVt9IOXgJ8EL6BCnq+AZ50vvnNZUaj/wlSGQftLvXM/7HE/3kMJMDQ5QX+7rXbu+6pGT1nQUQP
Bc/5poVO7cwOYftQdqlr0710+JM/seApmZj98rdJUcDamR3i35PGtLZfYttJTrJE82VfGOM9XbrE
z6GVubxZJiTi7r1Eb8gzrkVfTc1mWdbW1kpwRvWkpT5MzfulETVVNC85WODqMEedlNCvoHN6903E
rW0WgQiWbA4qlIu280tQg5b1ekBP/T7yRf5JGdO2bBhArdpu2ll4s8u4erP7YGzbN8DXfXIrnCHf
7bf43+1Vg/41ql7NhS9dvQLlJTSZ1Vwsa0Bbe+rD9ulWP8sH1mwHNxiXt/qZRAkTWdgk2NyKYr0T
f8ljZzySabbzZRWho4xqbpMRZSdu10+3l+7xg7NtGq6Wt2XaaPi4NDmUlc9L00ImqJzve48tJwsd
gsKbkBjMAUm55LXnLY1WFOgDGKPL7MEvlNqjr+W50DaKa1kEBUUgSLa0wjyXFnhfRYLdBw1NetH3
C7an80o3023NJsm2eN74R3ICB/aYunl/GtDGvxoLHztuvZGZdx548NXKQWlWmwLwTO+qXIGqSw9p
u+KWMWptMsqOZPMCEBwAFH5HzjlMr+uhFL652Ur287asoYKPy9Kk0EAyK5UiwzkK2yBadgCjNTnp
0r0vGwkcFVSNXdXYGe6+7rCzo/1MEAMHQUPaz9DQCwaJRiSUJm5D8qKXDd+X7BTEOPUM6CDeRuP0
NexwJIp9cziBUBx7PBr72kh3dEmiEhKxWbulqRFY1vHY0FNofFshqkDwbw/t4x/2eeUPL6LyMFn4
QSk3SHEM+9GPr8wZzFcfQqxh5Cbfiz4dlu2YBhcI/nYn0HignVBV4VerOVOAC1XiZeWDU74Z6/pc
QkdkRQ5va0Nj6huUnZuV18jkHPK4uPAJ2AOUtpLvHnsaamv6aqMpfQUd21Jvm6MtSsTIPQgId+KZ
q14L0xGLJLPj+7L0nAs5cARAb4V2GGixmx21Af7liKGPYmwOvsVBrehqCNQo5CPZZOcCZacG9dgg
M7ixY0PeRTlnd1ZrPgi9qU1RSqKR7Ay+McCYD0VgiDzGvs8OyKrsqanl1uhCQ6g7uweQn89Oiic7
XRRKSwc38XZ/2vWyYIc2DpXV7T7Eazu9QDYZ/IiGnNn5x3R076J+bMr57d36bSgMkMjyONX59rYs
A6b+nAZy2RhiPHseCjojMPl3Q4THNRrNkkeRhYD9VlBsGNuwXFqOVb/4okUbn2zz1yAACkDK8nuY
gTyp9PqfvVOusqzwoR/6iGJQilNKLpZ1aEc/UToDjDvPvo3JP+jRa56dvldrjp/GU2OW1dFCdXUz
BQ42lSAfWMRF0H23Wbw0prz4CQ7uT72rnJfQGJHcR+b94hmmua8ctO77OJM9pGUwLGVnWq/KGfbS
s/Kfpj8dehU2rwBtQqAL7Id+LxZcDtPVZGW6jZwmOzS+yO6cgMcrKxzkK5D0W1Vn+Q9T8c99nqpP
gxwVTp9WeQqt3jnhm12t/cGvXvwe6UAdanfTPvEDfmzaxF3WcdqDAtsVxySwpmsnrCt4OtxXaDRD
zSlyuhP0w+pH0LR9Izv+GGRlhkaeS9DWPbSCA0idBCsjRHMdCDDji1GUybmxOA77tj18a921lybl
d4BrIJOlA5jw1BY9lHydsqy8R/NLeV9FaPBCwqFGvt4t7i1orwWLusA7nvI7MqGHy0BlWoY2X4xG
tYv/H2VftiQ3riz5K9fO89AGJLGQ1+bOQ+57VdYiqfRCK6la3HeC29ePM1jdWVLr9LGRyWhEIIDM
ykySQES4u9FEm24q+sBXbVwtJwkXCBt3B3t67s0dHtACo5ffUyuQXn5OreB8G5TkeOoPQQgSz78m
ypAwXuFiijYGlYhgQf0+MfmowKwXqVN9J7K3ceLjLGI9HJt0kYmJ8m0mfpuP5EOHD+2i98djjVpX
bToHSNgshASLR57Yl7lmYYQ0BoID0YZqHPzMqs8AaHyiTjLJwDxbdvvuX6PCHWkyXxyNyhFLoqPg
efUlD7n5YCFodvqNvS2zj/bIar6IpH73L1EAtCT2CvxuvrheZD30PtBUcyQr89r6nd8VSZCTkuAG
pZoEgqql4F9oqgbcEx6/xweTP7eQZNo1gHBvmsE2v4y48fpaBd/wCAN9Sh0bp0GL8Q4q1Q6IMgBI
nkYip5s/99PIOkdgyJfFPJIchAcQGI20UVFxpyOIjqs/R9JrMoUSRRopAod9qVF8RA5Y6QF74a9T
v+IPqBCPNvgy3FMXh+Abhnj1zq7tAnmBwIZauGbQo7ZBr2pb8XdIF22GQo0+MInBGhxd5veIA1mI
itnokxhZt3KtzrrLO9/YtmPbHGTZDCfk2SE+rvLyocRtHvC8NnvBMuLJi1HcuwgeRl2BMaxQxaQq
wl9qg2XL3723Udt/e29+wT68t9AwILI7Yb8IuhX0dbqs7aA5zOCsqYmq+eZAsK/aMh6AI6n3RRfH
3QKRVVDIUbjOqVS5tkMwBsxGibTt2ukDY4E0doZda6M2PcTMlkHv4VMnY52HeEb74jROKl79dMg0
U5vah9i5Kvqt3avsYKAk5NxJ3Z/pjA46ysFQ5km5unWUpfctrJm3SCvVb+zIt/eOKoIHZ5ggbQOo
flF5cgLEs/hMHgO3LeQ37Wegf7ol9Nj9Q49biX1L63+I8c+n5DTCiVIAKgrFpusDbPvBRjcguCuU
AwyKl6zLqay4tutmYTaoDGxRFvQkBUqkeTx+ITePgeZUFAUicC32GmHYNJdmcmt9YPmm4b9z63Hl
bzOUIkLGSunnKk23gHIjr4crb2OJYNymU7NLimUE3ZDPcVayQ2xJyI4bI3thov9jiFznHonm/g5s
2kCsT/626cplrRUyV9O0qc625D9E6n3aHHHj3ZgC2Q5qbTDsbhzUjC2RXQz3tLWlZsGiaD9vfKde
IDbCD03EMsN9VDJkokugSx0qXPVD0S5MsxVrN3PZSVC1Kx4SrdwAnnH//opQpzn6DeI0yWg1J4BM
QC+Rgqj6BIFOz9r4BUDlueq7DfXTwVDhayQLa9tnlgaGBYcw89tzXpc5oPyJAIOMI/sFGcO8fvex
pdbLoq6R/Z28qUMrvwf/JZQW4gLJW2it67PuPBQTQl9q2eSQaOxiVPMjdY9TrLyaDRjfmoWD0GS/
IGM19dCZg0qZfV6qu5u9MC1Qf8y92l6ZBQoNe6wMBB7jx5ouNFxCwbmJOa45Og2cx8JOIiicIW5O
B+Sokg4h3T/bDfiFMvD6k+XDSGqPcWhCs3xJc93GQEgIofjpYKXKXvM+kckF9GDNhoEL/FKYnn1m
+tmcyr3oQGY6G4POXspoyNYhVioKexDPOY1+uiSXmGyDm1XQ7wn4+jZDFbJn7E4C0PQ5OlsYUCU7
uNOBzvxYNBmYFCSM2M+5a7I2Y8VRvjt5CcWhdF4PO/IhExf5n6NpylubfKiZ56ngy1uPNFW+MiUE
JasOCaMuC98PEaKRFfDyaCe9U4JwyP9jtiXUQ+6iUvmmTY0fFIH8EKSMwxAqPwHI0xtUs5+wd/wY
zfwluEmDHeE/G6HxCVXQ9tkywA/Y2cEApfghOpdDkoF7SRtXgNCsZdkEFmI8ib8AY2T21vvxGkWK
GWo/QgjXCC/4Q0flt9yXzZdqQN7ekAF7wILHAfdkzfA95vEeD60WLDgV0PwqXks8XHE9iAyfRdQN
p/nUsLVxMCusqbK4BJJo6qGD7FCZNYAWr8dusAktgPZAh/GCwssrxDqrR2cs3BPAgtWS7IYG+WJe
BeVd7NnjvSt6rF+mAQG4ApAxysWRA1/85OSQ0+1Y9uznY7Xowch3osPQGemJTYebjZq60/VSJNYm
H1EQ3mX1uZZ+/uyiCvahdrwls6oAdS2rSmbJs+ib/BmRV5Q3FvqBHP08uaBKyrmjVhVVb31WDvMk
0KsDrWoS4Dqc5synDS1uRN2emskoxhVqgfiWmo1TID2IAPeGmkPo1diNVc7Knl4UXKHhHtkNe0m9
yMQbhzIHvQX1OrINz02DFSr1st6q7hAyuFInlq7hohAD26WGYY9gW44rADKqQ4PFAUJJaeyd8dvy
znRmdMUX8GV3O8vMxbiwSq9FAH4AE7yZYmOYQpl5OqODD1WAgxficGv+zu82jEaQCw27Nf//p7q9
5C9T/fIObq/xix91qLrT+9Z89AKILBtQCckXdHo7gPhDrHK76BcQSkiOtw4VgpK+zNM/h1D71u1M
M96adPbrCyQNMpKmAsvhP08TlH+9MXoVeiez8faqZJRVyfOF5OZ11CH2btObuA2h5uxCpzSkKKLP
UN4s94Yd5vcNpCEFUkGnbGLspEMxCFSBGF6xHCz73dbRWRRvDIganYfpCkBttK43lY6BlfhrLI3I
I1TL9co63+wjA3Z7THAnole9dQyg1+lkF18yJ8DKXAetXMdF6C7nV/xrYkSpANwGh3dHr53oDLvk
0oxW81Q0ONAvieqCu3mqRJvFOgiNcnZxDfdig4RoC4YJfZCa6cN8ppL2/ew3NnLpHa4SXNgYR4fs
r7ObTU7T3GaljputBEvoMuK44kHv5j4UrQI3VQAmdWp6InYftAUJ7S627oLJo4S82i5oRLukzpI7
7kOOeEtaduw8D+o0lAIB4kHkCyWima6zO8e2L6BJKd+KUVwMyYo3rtUlUDjJYHG8qD6pMAE3k8u8
var6ZypIpzJ0f6pFRyRgtt9M5EH2tBzvgDJfsAEbgkRE9yDQ49cojNQFN6Q1tehgjGBzTuzmrR38
GJm+BhV5hVvWS0d6YDFQqX+sEj7t50v50vx1Fkfmu43O2oTLlyAYkgXLU/Uy9/pbZrqPsdbxVQgR
X8F7LU91Mx7JBHGI+NqgEP/Ow70Mqnm9vyS3tr0GIGO6Jy86NFW9i+28O1OrD6P4WmX551xlYNKY
ZiZTX4OzQhqWv7/Z2tyulk7E4i25UEeiU4AucoB4yEZzBiXkRP2Gx6vbq/pK29u4BwP1bT7fTqy9
MnvUa5kO3nCUj86Ry+ZKw+hPQl1ECaXS4sPsZgka3mh+C7c/IcaOsgP71+VmyrzqvndVcLq9M628
cGGCJhGYVHxg5FvLylsYhlQf/qrS8lBGaoGuilzo4I7gAKnN2pz/KppUtS5E99JUL28vy5rM2Rkl
6tZvf2lbtcaBOd2X2weHACl4/3Wyv727PhPuXe6/0Fzzd+j2xRR1He7m5ljwAxg2uglM0+2VBZEE
I0/716hunqwkjZ8iSDYeFGOo0J3s0LOzjby5jFiHo/jTqTcNqIz2TlrwZw2iO3Ji0jKXjWTVObSF
sTJEni40BPge29781DVDdu6mlizccYNaETAnl675WMm+undAetU4sflIptYEtZef+uGRbH3rF7s0
zNlyHiAs/7E3N57WJpg4UaKHdXUb7WlycOLGB0RFzAU1aYCLH4shzf5KpnZEKDHp22pLkwNtkp4i
O/uDOuntGqF5RArXv5tfvbE7VJuFck2TOSruLowXF/KngxtFr3mszBO1eiwPt56yWtCJ4A8ajd6/
olJlRZ1kyiGRueCV1x+oGY+FvVMhgnXkQm+hAzKOjY9kMBQ0XtxyZDt6A6D1YAdf99hKYk/VhZ9Z
aLfXkSt9X4zdm9e57hdIuw9rKAIOO79HM9DGCqRbqNGMXPdUVCkU+ICg/gKeQg5K3LQ5Fm2I0jXr
OptbKPDpsgRfCGI0y/cdNyjUdnOd3q02P0bq49hmxeJDoZ4d1RATN+0HA2+78L3PlL/2WfZN1zp/
KpBk2+kaEj+I0rpPkwOltrEG/MbrrwaCnN8igQLIuOM/Yju5a5LBetFRM0AP1Mqu0g7brVNa/cEr
ZYw4RczAGsj7p3iAMm4Ggc7v03BolPIfIYarFMFg/ES9jWcn+GkkDJCECUceOgaYLcwY4LMk6D9B
owJczrDf3LoJfZ64CmlEBNRmNwnsPbkBHfE+2zC53WYLo+8eER1A8ngAzTfgHcYiHd5SFaC61LU+
Q3a4RFGime7qvok/lS0/qcIMvgHPkywLlEdftLLYOTcHpNbsIfz218gugRgFjcylj7Jt22YrI4qQ
IPKz5BOdZb6M57PuN7bf+fnMZLhvFsmHPJsh7eEIZrDdh6zenGMTw6MhRrmn9Nrcq5AlWwujBMzk
rxwdOdMsSVnvyN5HySIbkdi9FG1RbCXoBz5baTHzWcnEMdex7VR7VCFBnDfJZz4rrKVhjxoQaFuu
8WnydxAnA0oNZQpiyMGjbBWdtZ5q55eBdMGDXQbxv2l3y0gvvFB7RzeG7AhKZeL8ko4CCRezW1EH
8oT5JYSGoL2Kxn6FGirveHPzBhFsBj9Ry54DzdmhUOOo07Z9CjorW4OlrN/MzRFEbFxWeEuWap90
Z44gcE1O1EmHToEwDKCuK7Votj4232fjZvc+m28b/qbVWYOIl2PFC+LMgvzQqXPM6kKtmiX1LnLT
aklNOiDIC2JOv77w0kXB5uRRg0BsyScpEbL9Zo7ZYxrw8xy/exW7hPZr0YJ7Mhh48WjE5pG4GTyo
k+5iYK3W/XRRQKMvnGLR3V0J0e5H3o1HBvHXNW6O6hjUfrBsnJGf6ji3PzHQpc+0dTrLD2ChLFY+
qua+kJuXlPxkMn/rWHkLUL38RldMXUO4okTM4tow1hwbv3VWzI/Dbzo956Xtfm1j0K6OzRgeWJpk
j9NA6q/iHBo6FsqF7DCW+zjBPLK25JuPgE8QNN03ZEu7Zcvd4D52TBNiriNYRu18hIhy/O4roMii
IceYrUwkT1sw9IL7g7NVT2c2tqpdph2EC3A2905ndvAqmh4q7g5gQtMBpJja39Yo6N2KhiMpq3En
arCMAL+/Grcu7jPXUiG1PvGlzV9G0AyrWiLoSt9lErTRFcpykwbXvXCZ+JqAaxdiit1Xa+zZUsdR
By09v9s1sjV2DJnOuw6Q8CXycuNL2fcn4tB2M7B3hnn3lZUJ5CCBvzC6KH3KAL0HdBtnflVANhS3
5Ccj0u+2Wy+dZYzV6y6rwAzEcaMERCM90Fv2ZJKcZFm9zu94+lNkAbIv8kgDvYNiQfTspsUpzw33
KQLh0wF3lOkq7Iavkz1heFpYQcAPUoEq5Wf7iETGIjfrcofbX3/Ggr8/j0J20Ifm+Ta2inBRsj4a
FtSjgnBcNKUItnk3QNfMgA6C405Bral5s6k4GXaobauu7XSoQayP7AVs1KSOmy2vVb0pPatdUpUb
1bthD3xVXHp7qm+72Q0VjVuG2uFFQjStN2Ur166uyK3V60zj7uEbpnWXxcJYh9OZL4f3M7L9rheF
paDPQa3kNsKv5+AgdbCpR1U8V1X2ZiPK+BaW9QaBuO6rmXrxCvVTw0U7DiJ7Zl5vskTJpZWNxsJz
UvPkECMCBYqpLRCRwzrHP5CJDmqKItMZ0hTQci1GCNGieHUTKQ208gS4oyIusoEAAPo3tjwjkJNf
3On2m2nrxRobtou4wC25MPp4z5mBp0QZQwO9rX0OMR0zevNwVTiWFK+FG0QrU4j04sbMOQZjXq97
nWlgvYEXh5rnG6/TH0PeNk9OEDZbz8vTvZ8KKKVNk5HHaENxPazFK0L70cpTY7ZSzBl2oBCkGnU6
uFlWrj0lrDU1O4D3HuS7A7fFVqYpysWH5nHMPED74zDdI6cBgCEUHq5QBnm3lepseNE+C+T6d5oV
no1H7dQ5Tql4lQVshZLFznhEdA2fQhf6xYqw/zFSVzvkei08wqDyBCLF6hogGDPbqEkdqG5vdvbS
UCBAaHlrPQMG3h64VUzc1A7ChxWkIW5NCQJFfK72ObJ9VEg70l3GE8M4pFo/ybryH5VoklM7xN6S
GL3ln3ad28kptyd5JkTg1+DyTSBKWCxw2ZrfwLehUfNvJfdKywFcL/giEhG2j8ypQDg03WqH4N23
DcBobFs6eAhMkFdrD4ks7A3Hr5xBmafXw2fIxbzbqRADHJmznfzHLPLWvjECY9A08Y53YbBBkgN5
PWfEfRG5crDbABQSJ8nOjNPmC3kETci3EcT5FlhspcuZer4xWL/9bZuI55EvA0pGOO7OkqCGC2QN
9TP6SHX1sUm9iPh3e/r8y7D7W+8vY2/O7TRV6Rh6O/rjoRuQdIUUennsEQHYZJVpP2YoCYPMcTa+
5d5d0XfeH/ZY/rCF4zzrxMTO0u+9E6rAq3mMTgtjnQ1AKtH1xgZebSMjyBF7mtZAelrwdNMhcUd7
ydjrDTN9w1UXIJPYpyXEfTiQ151MawgUD/odiX3zgyYD1uZt+sxZzfA77Spw06T2JhEoLg7jsjgD
BJ+tUfZUfqqU+Z2gjYb8jttW/HYbw8IxWBmeeNESXyah1lBhXG5uTbfuyw3kkYNNonz/JAZAr0T/
marf87yFNF3gDReHO93J0tjIhKVnvtbx7GD3j6w3F8gWlKgQwSWRY4WJsDAvTiRDk05NMTWp126B
7aRe7BWtZ+r93dhYBshcpBkIVI3sgmUC1pUQoLXK3jmWmmGpOdm7SoIwYGheSu3k9g8dK+cBerQr
MNz66TXwJwCDDk9g6hb8ewYM8Qq0GvzOKKD6NxgqfvaTvFpDSWo8A/KVHGQRy+1Y5Pa9HRVi2QoZ
vLRW9pAmOf8BYD/qG139FpR/DleBRvlGG1sg8sezAvwILkIxbnoSTeuheqD/RJc/2S2eya0qqll9
yB2s9B7Y7mOWQRjpJkiUFkGzFToAGe4IQaJbh1lwCH4Y92CwARNVgap9BFcWpQi7IzWbIX9vEvQQ
T4ePvcPPTeqNGOBh/3ZsPqJGp8zSFahtT6JW2d6dFlioRoQim1OmwZnadJhcvHzM9lGswpOJxSfx
GUS6+8MTeXAvu54/sDG+EBmCnXX2FmWj0Ya8hnT8Ayg9/x5r29mLzNZgw6tP4DWtXP+aC/wVs1dW
F3KjndpeI0KJAuG+Yp9DG9xwuK69axbU4OPGzf8MjAxyUF4bIOjS2ecRpeIQR6zthyavm2VuZv2X
yLVfW1fFf1hlg+FTHkokJbZKLH6TLoRWe18wCLL5uKb9Gtwo3YA0SWuGZ880XhPD4/OCso3N9JRH
wSst02iD4ADlunDsNj7QYs3l+A0CDF+sic2LeL107yVno8KjYmL+InvTa0A7JjvvnOXNleyQ6Uzw
YHDLBQh7xy1AM+lnBXnxzHSCb6kHGLQCF9slSoLu4gBAjVKDJvgWQRpAMHBvWCr0tj+PjM1wvM9S
+3OGlc0ZFEzZGave7IwdSLQTvfHJscPwaEfhxrfS8jFJovZexgoFLR2UQXvEXJaVx9iOeo1WNCff
d77OvWyQbzXAH0csjrBrkdyA5CUiZORLBxDXbUSXGXfUCktXrv71X//7//6f7/1/+3/k9ygj9fPs
vzKd3udh1tT/8y/J/vVfxWzev/3Pv7jr2I4QHBwWwgX7iJQO+r+/PiAJDm/zfwUN+MagRmQ98jqv
HxtrBQGC9C3KPB/YNL9E6NblO9udWBWApH9o4gEwXK3VG1LnSJ9n31tjNe9j/S6Ij0CsbGNaYXVC
tDuUmonkIscg3TrEKwe5VL4IhjLcziqDcdj81AaO+BKgEOa2zIhiEa2QjUkhEAJmIjr4sffRRs5l
mqwYfuMHyBOjenY6iCztz/Z06KOm2uS46YGR6c/epNJfQKaf7kTLsGIXqaxQj+S0swuNJWeaAGoK
bPHPHz23/v7RS8klfllCIAct+c8fPejxcqOrlXxsunDYIQnso2rKHNcpN8qXKkbSZFpOdCNw0KXD
q3vykMA8AarNUCb2e68q84xDGjgf5unYRLNh9xpixcZBiDp4ScLKWkV23J0VJDGPZQGejAG5qU8j
SJ/x8cq3yRX806jxnlyZB6URPxlOdJmZ1XCng8g+cG7hngtIg/oPv0vX/vXD4QxRX3w6HKUhUkjx
84fTOXHpoHQ+e5wX6bIQwOXn/BMyFPkVirLtFVD9Z7odhnVmbOiWR83JC+Va2XUooFVsBe4rYsB6
LUWagTUNN6YgqyHWIETzxdLVWU1rRDwUH7KI5Z+FUUAyqOjgOuT8WKv7wMirexTab5CwF4/5xKZf
gtsWdAexdyQbKMPibVOA/5F6aUAV9hsx8fIjagbV2irkwO3Z6RLBqWg/qgys/V4GyGPvgTPD7uJq
WXtAEQbNI7TrxeMvvty8r6W1d6Dc8cvSnhTmLC3cw9RJ8nNj6wOd1CHogeUvO5k8/KPq3PSpmQ6I
FBaViEAAhkYaynbRAnp4SN0ie7K0WW0Mc8zX1Eujuy6ZR+cg772b4428sNja4k38gVy+bdR0Vzab
DXWUFgv+wy+Cuz/9IgRjjon/AorZCjBkZU+X04c7Fe4s1gAqGf9R4BEF+TjWXzoT9MqEMwzLT6Zb
W6+0CONG25984fUXI3CxRDMqSEFG8ZlUZWeVWBKPneVh6bRyi6JYNJPaW4giQGjvlBHEZeLySIOo
g5r/1jZP5rPY29a1gyqbwXaSnepG88i4Yx7pjPexXS6ycEC1FRJFbMedaH/r/pvPbOCV3v6He8/P
t/3pwwQBlORMOq4FIjpX/vxhxkHFzCRl3oPq6wGp2NRdmMAv3Fuh4aLoOzXXbeJmLzkTa1rrkkdV
BUDpdbwDwy2IZ5FGLBxgj9tiVyPPMN1nq+nu+uEAkNG51RBvgwOZofGBoJMZIJzmj9myik3Qu1os
vZpuHC4o2EIdLDXeO5CdCRElAK27wXW2jIoCXDaem1wl6lz++VNx1d9+YjZXTCjTAuUu4/YvnwpW
VNzPmkQ+MMjlnu1JMAPUJjFK2CaVW+JE9WUUrfriGsoxWX2gXs4haEB0yWQDfx6AsQ6o5Ila2VMD
6uB62azqKjLAxZ3WSyoFzAXoOSCF7B/FVDEY+VulC/X55lVLVKcpBunGbgoNFV4EUozQ8HfU1JOt
c4BQCgb7bzbyK6ZQ0+w8+ZFtqB0stbnxUk303gvlj/wRt2Hoilh+BKYuWe6pJyyhseVVkOGi3g/e
Lq9rCORy9xRoa/oJDF/xcyo2kVWPu0ygUGWys7yXuEcgqAjWFOz4QdjvoBhfOIu2dvtHawKQFAAi
I3WLndLUmvq6AQpKSYOwHCTCAj8DvXNnenuIexcX3YSgmR8b7+ik6kuS6eaBTDkeXasEOYwNNanD
TAChYubrP/9GLPG3S8eF3oZrQlzAFRy78Kn/w31ocBked4NdPgSBOUWds89RXYXfsg5Fh14v2T0y
PyHK81AADH694FsBRgzk972XAmmlDXRTwZKhZPj080i3ahk2MMPJTY0QGFdwscguqhCTAl0tNZ1w
XAeFHh/bQIFVxM824aSIV+RGfgZNLEpNpyZ2GM3OURPLzdRMK5CPlo7od9QE0Oh9SmpCCnkdotRs
7dj4lRMiKPSseh2OsvkAvQZaHCujqpqBQwhUjfuEA+o2Q69FCiIJKIGZM/QaanP5nWeLD9Drwu/r
te5SPb8Evc4AYA7qvq1YvViW0ldpuf5d3AL/2gPE82JrC0rhjKUnVCioJ9Mv915QmC9gFWk2uKd6
W3KLIvCfF8h1dY2DeqcWOwiyS9683qa1/RER4Gk4TVvo3EcovjjVmo+oG4V041C2wRM41znqcxCt
q1S9H2pkBAArUEuwX4RvWD5li3Qsvee4Ha2VZ/TJXYba0J3OW2tPM4kGGcDbTB1L/Qe36AFOhk5W
6/VLC6JxCE4Dm+xMB7KLqhnWtbD10pTju406yK/HKJsxe57DCbcQsarvHB8RlIzr9CsI4A+kDNlE
zVH0o/uCIka5jNQQAD8B+VTVVOauDxGwNy3bxjtw0q9OWB9qL3sGmCG+Y7gdXgdsjKB5AYFrkbdP
yHP5kLPz86c8HWvIBBTtlpqyTPS+blE4Tk2IMNv3dc02kbbzKyLs5ipniXqwyjy5Y6XamkOvHsjU
h16z8ixv3NiTzeJlDeWO2d3rkuxiFdmegrUQDQK7YSL3FDAKKEM22ZpeoTa6ZQCEY7HkgLrtxcjM
a1gJBPXyem97VfmjteJXOxodYF5rb4ltOr8vTbve8qQ2UA80gq4BKM5NEer84XfzJPG+T4tyi4BF
uy5bSOJlYfFQTGgUlEFCJXkComRGDtHGOslwScFGBwHhAPKVI+5STlgiJ98PX5w8X41DPjxHMQAa
TilN5FqwY8fqlgOgkeNBOpEbiqRYAVjUH7qqqZCB69ouPtdRXi5rk7lX8JMGW9spQijO5MMpthCd
R0miepQWEgUyD5xvwFStk9TnP3ztHtsGGRkajnIA98r9INyioGnc/POd0P71aYlVA2c2w4NBmqaJ
e8rPN0KEocrG6o0WgvEmQqydh/QSQQZAN3XvBtrcgSoMERGytdCOCpr2aWxkCcEbsORLVZjXqM2w
HujK9HuOXyWKy/jnmwdq+H0kqr1wpyaKFeJZ0SBZxf6ndddEqqInAVs6g4QjhHGXfl2n8zrCRvXx
UvMhvuigse6pgyEDcv/PH4P567p0+hgEw7ph+icl7bA/PA9U36PO22H68l7TrtwJSYpLnkH5GCRe
CAPY1gi+zNtFn/j2ivd2+evNgEYUCYr86eoPCvDZIVMWLf/5LXPzl3WOMh3TcfDNObh58L/tPIE0
NSE0GEaXeUE/eqoCE7offkVMOJmC8mDbibel67Htn2Z6xlcmSqn+bvbB2zibma3Dr5DauHnXUaNW
IiwzcDStKcyZKjd8tgS4XPJkPQQ1iIOR8lhlsRk8GH75fgYhBL7qNGAemW/y1TCd3fwySOT9h+04
7R9ukRCBZzq2wRwbC1u6nKH988+5G8Y+rEYR7wYPUC+xtCHK0o6Q2lZYaCKApB66sYOg7gQ46XR8
j6K36tPNwzP4iPyQ1S8634NqowUoQ9j3kHIKQDCd4JkDFGgePAqWlodu6qUmHXwkggfZ+6eAM2hV
/TU+60QMnLBpfmPd8Z9/A9YUXfj5z8XF6yiwhHBLKWCyfv5zAbVIB2Sy/N2M4bKL5RyRQWzfPVt+
hsQlOFSq6RCPfg0ecNjbIQOmDQTVi1iCxdHXLYj5mELY2rfs7QAu5wD7BUB3P7Rv/YQJc6r/8GvG
l2RP0YAPf4xgFv4S17UtRHi44/waxWJQ9c1VGNTbRMf8oCEXvkSlECrYOuF/CVMXFHgoPHdUBaQk
78MF2VEBpDbgYkQCOsyCLy7LE4gdCXkxkXN4TpEXJbcsF9nRDxB2oWYuQEtdRx0DqWOI1XLfFAdk
zL6h2Cr6kRYXLBrxRMp8Gxkpz3mZqIaXiAzqB+4lzSZlZXlqklYdkETutk3Fx3tgs/0VbuXW52me
tvHCH+P4Po9lgOlRIplYFBfTD/AAAYNke0Gh/dnx4/xg4eo2p/CQBgOVr8+j8VyBd+NCXmSm5qDL
cQf08yvZyUSddBja0luZWPYv51cgYz1NWZt9u9BZ5m/J9uHFHNVs9RDVxw+2tM3SU8PKlehK6E3S
EHopAfDX1kqq9KONfAxR5ZMGWouAxd/fNaSosSd0mLvFSqvc+wwsiAmQY1BxNIHPdJJsBbSfJU5R
YSFcH5seaPK00R6pnTu5v2x8M8TqdlgnXi2hqjbGwxIEyniiyCZ9VDpQ55F7d5IHaE0mnXjmom6Y
gFaISJG/8fnR4OmPm0cn2A+QYCvc2nmM9SJGIhGn9o2CzDLN4U4TgTgdpAVanMmDJ2W8Q2wcAeip
k2x2zNcIXQX38yul7rBJh2FczXOEWPFGY3Snqm1Yx2CKm8ZZtZOtTddU63mG3CuvNvQtb5MqcwxX
AHoWW5qVj4V3CRP/4Agm8iXggFCkKLxhl7D5dRrf4ydIt3wmd5qnR1p/0YBI80BNL3D4hNpBXef0
FuhQ+uDTSKR1olG+4xu7qsB3Qu+KbLYFOAJy3RfyD3kIcg7PDFb02Qy999XO6/DkgBsO95h2YwWc
P4DokT/YI6iwoCfhrhspgmzZG/ECii3plVxQY2ADwgY10tCy8rUV8WbrtmATrpPXpEuSTT/ycM8N
q/iUjB4WICp5RQVkvZJNbh2hOto/GG37zSy9+BV1UVhKZI15cXw3vsPqVC6oI5P9j7ZUxjX08vg0
1k2yohdAZPzoTOWMeTtcQNUHGvseXwW9SOI95YVrg321T7ZJ0bnbmhvFF0hvLwdWeRsrqQEtdZHG
MZpjF5XIPWgEA5e4u0R7M1YMGGt8ZIg8skXRh6xceriJeaafXanXlGG7ktj5b6kZGC7qmSC8Ok9V
4TdcIkZzcVzNHiGIEW48C4E8apZZxe4AadzNvk0PfDakAvKNV9vfaTZVKGMLkV2xxC78/1F2Xktu
I1u6fiJEwJtb0LNIlne6QUjdEhLe26c/H5K1mzqajh0zNwikBYosIhNr/UZ71pXRfMqMO9l2rclh
QmQg3q636iptfuSdBauV5c6NlPcrRESgDTUsmsRjv+55iYnGJOt28j66QjVPhpl/3fNgu/fAifPr
PS//Dlu0DYqNvGpqgWCfHYdM+nKB5SDvm3jzcL2v/3bPctDYKP/jnsOkRrCfvNt9m4/bQUmsXVd7
h5LcHBy0rgTYofRsLeTplHY1sFVyImXkWHtPtrhKAVsxT7F1u/ZsIXXElhvi2rbgQpY5BhDV2yBy
3xNDYCQt61TkRcVJnl5ry15XfaB2Qa4kaxGxABjJc9xU8DlqVN7YgqTP8C7T5yrDkXLwHmUHQAPG
RoVKtZHFUk30JwbLjnIIDmDuehBDvpV1jUuyuItWWKFOh6JPV1/DmLcRLbicrkJ3W+/TZzW02vtJ
s3e3Hlk1dfyZXbGXc3Vz6535RPJ+VZXlnewnh9bhiB2bOjYHWZeP6nCazPhzrubu4BpVuiayG+/M
drSOapJn53Cs2amP6yAvD25SYG+l5pmfinL6KeZtmjvNrymd/+INWn9zC5ILcR3kYMIRvpsbkxdL
vQ0fxwAdmbzXs2+65pIrZhCAWd50Wv17bBkI8bdz9iSvPE6FdYzj0T4gDbgrXRt5IX127tpY/DQG
vSJNqiBuabvWOWLV2JplqMGmwzJ7SipvpQZgHpRmU5kIc6SgLL67oXpBQntJfxK1cUc+5BiggIj0
4m+lC/+qcHb9sEc1WZnDFDw36FOusWFQoX3MX9eGxV8e/7hu1IXuI3wIaHNCDG+ghCE4ayAK/r/r
YdENn69oyq03lSiYo36+rdEAWQcpFjp5r7HhnnrtO8Q8P+j15tNroNoLVOP2KrGMN8+0j1W2zFp7
2sqdMToyxl67z6OEXI4cSSwyENX0HHhaeXQwk97IAVm+m/XY/Qa1JMUgZ2gOwPTdl9mzH2T7bMfE
dLVquIiS8DzsRvzOlytlXojQl+m88LNrD6Mqkm2l18G3oN5eBxpuv9G7uThqKhEuTP4+rjcCatZX
cj64hBeCs07+ZlUsEwJcOhZRl7/Nrpj2OlTwbdZ23WdSTr7soBjw8/Duy+4QX6qePBfzKXmpxoK8
3bBreAjBQJxsFDDXskGxmq3HU/O9cw1z5yJVuhPJqLwXJt/8ck0k7qr1LNyUFC6IHzySq+vHVWCs
7oN3CZ9sBYeaYDERliPqGMQPgaTPdrbD3TiX9R4XkultLvBZWT7oJENXAQHM7GzPigcEL9b9mSXp
lWTVazXh4BGBJ9gXYYJt2DXxTfbbQjuBeJZN6nIRgpENWug8KyPmnMtqWiux9VQuBzdlb1cZsbKR
y2fk9TS4fwl7bK4LaplF865A92clB8lePejdie3kWZbssfNw3RhYhotC37HN1Y4wqHwHVMxrairK
YxKWd1rQh++jU/DhQPa8xiLrWgPmpGbjRrbaWZiuFVJ3Bxl8BEn6Ky1d9SJLy4w6KIrXfJkReTqE
1YlfWhXX/Q9ZPBX4TUIKOYE9dU+d1bM77atR3w9Od68vDXDdIJH91qyM5Z6Hvn2YyxgPO3BZ7imw
9P+cTsLGZWce/w61b4MZIvbd9RlBMM9IVsIR7cpljdxVhmomK+wYd3rvGpcGvsnTXKvibGTq/Vfn
XCHhN3bZ+lrWiRfC0KxanG6WyZocH1I1fkwjL30iNU7AX3g/OzulTe/cbKO3Df9m8kKNWfzVla22
AYmubsA7Gyhx2fF7Gir2JlO8AmMbitWAJHsgkvIki6Oh78GgsYsqAus5n8tNMeXJeyhqMhmLqRcb
6eQdtwR3V6vBV2ucjskaxabpIFt71fluFqK+l0OVcDMbKoyFtCofCL68yutkuVkd5U1ly/xQxv/9
pmRrRvRR3pSCwiebhaTaBdOsniTK84r3XIo5CXA/4E3mKhYgu1xlBH5DhoZKQIB96eRIMYHbRNdO
cs5o6WRl2byu2nDDK/0KWFL8DA5kfjVAuyct7GBZUoeCLRpq7LLkasbBmNXkWkrL6WSExfAg24LW
u0evy72XJT1UnyukJa8lUJXv3ehoF9mWh9kPTVjRVTVcxWGe3Ig5nK+XUOvU57cRnKQ2OAKrtZ97
E4CQ5eaCrkCzQEvdO9mas877WmaSp5Gt+L/zm0pB2nah+mo7XrrK1HNr18mB1FjxMttOvEsUVVvL
Ypiq7dmtgw9HtSP+i/EpDSfUxmSj2nKpwmi8Y94oxcuY9MU2jwnRy9YhMLJTM/FEu45t0Ulx0xfZ
NcuRKidQz8Z9uajohn6D40NK9p2JPBQYjqD/03poLqmBtUCaZNqa/HpzsSp8fgHlcBoLMBYTjg3b
a2UlPJqqRnuIs948EHqYsIRb5lABgmRG9lEP4jDOYNQRR8yfNW/ILlUkLqqiKQVg0ZkXNs3ATmhp
taKmvQsmEGdBVhXPsg6jq29WpgPEWqoib8A0fnkRmuQEkwZrQS8anr6MHzWgU4HA3FEW5Qi93Iqk
V59kjSbY601Wmmxlm5iS4YEwyLW77DGMGF53JZEkWXQJeyLc3z/NzvgNqZz2JKtbBVgj/6D9URbD
pjJhGkEXkEV5GGr9xWjT9Cyv5M3QKyJWLyhL3Kg8qNYa7401/yjpw2CO6sZQu37Dk6ba5m3hrOXA
vtCUp+Hn9a9tKm9eT5DNgeUxyxwb+n2SxjtdTPmz7G7lJGZ1dda/bt8NTd6BrHcvwW9qBV8UPn64
wtkJZW/HMB4SZ0FmK+7xViXPktHZguQbz7J0rcJwg7ThOO4g1H4NR+ffADo+9SuUDg6iHJ1NasJz
mEDBPvSxm10PQeMuhgvB0esKZGayBrm7ccy/+hleN2w7B2M/T5TRekhC7Uw+uz2DBMzWyZiKv4KD
DDPf2lWz/6/tcjxLc8bLX1psyXI564oU0V3Xws2X7ui3ohTRuRWhDiE/s3SGpkhntt+vt1Y5tgGW
ua49dTy4ZLDuG0P7JVPCtiuQaKtreydTwuzazhNGBE8tu1DZK4id12lArzjMBm979VDStde+i9pH
z/Sqx9RI3yQSpoxDd+uUpbftWDpJyfqTDa0SknGxu+lspUqdnQSvLUkSiRIU0H+6SI2tZBTVGimc
cTMNRTL5jpc/oHsYHyRA6lonYVL22Dbrq7kbnt8ARMoRBXRbdfnQEFIWswlkN4c4g+6f8SpbsRjD
4BhfhzQZwu0YEqcrlQE1TU0v1LNIvI1GduzBWA4T6hcPYVb+mPQ6OcqSrHc7/WuorJMH1VbG9cRL
271loHUcIU59NzlN/2IlXbNpK9Fsh6VoKppzsOMwWsnWwoy9+6o2j7JRVpV9v/YMVXuUJfxykOed
suIOD/bfZ1O1bRTW9iNO2e2Tkpw7PR8etcX+fMhIoXtBq/qyTdbZoYKNVTQQEFr6yzovObd1p5/6
OLvcBtrTqPqy+MdAI7dIizMIPthAmGL+upIcEGd5sC90100vOfsERBc0Qlihs1eUXL/Lg8H+H2fs
8LeaE4D+aokeEUkjSrGwEIAHDFVvnWSpGxXrDmOM77IkD0D+p1WM0/nOyAaEuns3fOqJpy6D5TRB
1CrLrzta902C6vYyYyss6zQMiniyBSCpNMcDcn7T5Z8UI2u9NoXtIoHKxycPcV3fpYahnGVpGuDR
joP2Jku1M/SnunDnXUrm7BSFAkfJ5ZD8c2ZFXrdrk+pT9ki16quHLE5purLMMsaW0GyRoIUENGNZ
63uoZV+GKvXu1aUhWxoKEzArgrDQ9IvBu4ds/DUCtuuvudSh61jpoV8gCoY2m48m6pez3jxlC0zB
4dG+b0rCKLKDrBsWMSAFLOx1UFMo5qPjbXPnbFvjyk70CLB0bl7kYfBGbNjw0N32GCrxQk+DcBeg
87S0mPAXR4OQmuwnWwEXvvS4su2lslbu2Vii2O6dFNbyNDT2fdkgy0urEoR/gfmEfy/wEsq9QX++
nYXKJNblUqeEtJqJ93vrrd9YWCfMbn6IYag+Cc6SDuHrv5B31Z8qspGyvsaDnrBZU+7VMao+Ba9J
2Vjab33HhgcJTl65l/rb8ByXmrsaaPZDq6NYM+Pj9M6LBALoy1m91MkzWSdbZb+hr8Wfra43fI0t
6qBeeYPQd8psQJJrBSJJKPEfAaBsZNWtXp4VdhueO9dsdp6VzC9mGpwVTDr+Xk6ATA7yBFP4a41T
4+R7tSIP+Ca6uBNHpdYe0oB3iEh+c/K08WbMetxpIEDCd2ovB9lgzLo4ev8Z4fKXXq5UIAfjFjAe
xrzWi7HdDW6lvfBVKrshDfO1LKYNSGOLsI0vi82Y8JrGTiGsI71bGYq+HYY4BjvEUA+Eo1/xy7tT
WkN7kRPXcUVgdSkKm4m9nFh7QIQXneDJfUBgbFMKfbx4CzkoGbEIVa1w3cN6IpUdtKbxjmIYkoZJ
Vq40LzXfFTsnWqvkFTy3ynivy+Zzsoz0IST++fIvgxRtUtd5odvnHFttRYkT9krrMAR1yS9mHcmT
YV6zYtl727Ctbabo+W4C4018nMVXFo3G5M1qWXxlscVPdTVnonqcptQ86qmnrJCBmj5URJNWfWdl
J0Iu/TuYtNzEM0H2EqWpQDfzxg/PRbQXwafsZPSK7CUH/1svQ4ELkmu2IBqS9O+mcpYzlG33dVlZ
/OOy9GrSodhWyqCtyR9ml9shNtCDK9XzrSbTWMd9MFmrurbKk2zAXSS/QH7vTirCvh95xm+ZdeYV
lzB7n02VtU3IfH70dbNOF8xS7GBiEJate4pRgr0feyzPr2AmRgZ1nLymVfs1Uguy60jZIf1nZKVn
xnWkRDthMfk4Fe0+wqvie5PvRgSrftU4UfpV2duvFiodm6IfonNdKcldrYz61rPs4plIC7ktpzf/
6ubOl6OSYvrsxBy9twTj16DKxEWYpFY1i/gdJNjkKW4CsQqztPoRDS4qD2TOkoAVVSmbjznyKjRb
GnGPXGR/cOvik01/tq5Gk1gUxkvoPU3uNzacYGq76NdidJLAevvMM81ZBYUVPWhtoO9dN7H3haGR
JAJ/j03vMH6adoGNDWurpgSfHQtCp1neJai04qWHQrAq8QjZa15RvKikqqB7evOqNEX5MkyDet/i
lsjvrniRPazR3YfzlD7IKrv2mlXsuuIg+89hb+2qTEvXspUgfntBHu1RXkpWuWJcY7XTPcpSKwwP
vhE+JnLuKKqVrY2nMtKw3IwdGgUg2PKb7DsWWX3JIgvGd6QYmOlE2Quhq0uf5sU3IwIjbSLpc6xd
F2ztDKmj0YpvUzCh5tmZ/FPg5fFRqj9kd0UDmzS6bOxlEV0Gp2iHz8Loqj3Oes1WVuNjum7NOINL
kemHQhfVRk7aK9ax4Mf4YuctlDzDPIAhS56SwsS3xwTc3Tg9/lRFH7AUVqzVRJOfyhaUkZh6SF75
kKzssO72qHgpJEiX8v9y8HWq5Wr/OoEW4gIatwXqK4tiQwuzHz2L11hDjKzTSsuX9bk2zusyHIxr
tzoff+vWuunv3Ww2SweVffJ5iqQlOEnEv6Ok9fzG0fBLaGfzXcV5N0cP+k1VPXFv25Xw5+Uhyv6g
33lwMzayaFcWeXgCBSdZDIzXPrTbN2HU5mXMwoQ0JpP1tgWZuEPiMO59m5z/X7DZ16qeE5wA2HQX
a573zTRwk8M6UX1CrKXfjkmr3AVe1d1B7na3RlQqj/GE4JuA4/3N6ruLLsfPCTJQQ1T/XeZYVIxO
O6DQivdwGXj5xSmn7oCM9bSPg6a9zyYFVWGsSN5IEP3M4l78CtW9pRvcR6Xpr27qjrjR8NtTFpJZ
HFfaDmZAd2zFjFtrn1ubCO3PF3V5UPD2Pv5Q7AYta2Ji+EX2+8RQg/2k1OG6bXTjNY9ad19WBCFk
cQJStk+UJL4WMTk19rrXJNfiEPIrzbA+W6tFbL6m6ki23Mhz1leKrRWPFO3i2tkhXb2vMFK8ttp1
2O4dIkLXsaJw2OelAqvBZWxpkz1pJg37x+WuoPdk2MYp/bU1syCSdq6KCuXS6nlltA81Zbq2pl6g
7MJeU6+tcxoHO1LskDGWmWuHRAiW4Ma11dJwerZ0BMflVCJSjZ3aoqMqi6xt2m7uGmQLlrH5OMw7
3QowTVmuq/X6uMO+DarW1Bwat2z3wZS/4j00jj4sy+YsD3y9X2exce8083j6s4fsJqC8+iTy0p0s
NiUmw7mwME1a7CMzU3fP3tyCMyqDexZfw0EcxY62VYj4qayU/eQhLOIfTgSyVJZko62gP9llwzZe
xt+6ximxqDQmF3ark2etrr7oOZamt7kbnFnvXGEdmyhgxZPdghjObYVWzlpOrGU8fPwI9ngGy/ru
drGgwH6kUoqHhBfy364PhaNB5CiPN7Lv7WKOnhwstylPt/ouVLIj2tVv8sq3uaNcd1cExrTrHM5z
4GhQRRe7FXlQIpxWhIdL9rSwyv5TnabCan1Z1rHK+OfUIpWGfguSA4aSrVUAFqfrqezalqniixY/
PtnyX6Zr02inByGpheWS0zKPHXa8FcmyOSkuEiOevtFil70ZOrjeoHmHKuS/XBZtK3F4bxLFWbW8
8K3Gw03Wa6NrHKpaZRsL+OpDa6CC2Q1wZ1DO5mtGNEDWJ5k3HmYxQg6Uk2PLQ44EXCExEDa0GqkA
eSjb2DvVy0EW29aqtmoAUVzWDVVFkpocf+mrumoSmYqdc+y0zjlJm3XnGfMdi7BJbGxpsAOn3xD4
Yl1JcvbZsqNs0SJsG5feYhl7q5dnXqB9DZPF69g6tI5mgebqjyptdtOkKycgDalrZmd5mMwIwarl
IM9kXUTCaA0Oul790YDUOATEZazsHCv9blLL4vhHvewhh5ImD7Y12+XrFf/tYnKsVns/CCAukTlC
v+kQTFt1sUeclgO4rq9DKQ0UU2glBztUN7Us3voMRqiuVE8ZdnrjxL6lWRGG0nV4cMos3Q0iTN+i
IHmUlJK5CWL+Ldrfe3iA0f97j0Cp2vU0t8jDeiiIel1L8KoN85OuOhvTwGv3VuWkMeIIt/JtRK0n
3d4oqjP0mOwk66+dnUl11n2Go53Vde0DWvMwW0wcO0ZiJx7pvtrZY0tV+NVktQ/XyjJvdgD6FiFX
6orl0NRptOEdW13Laa4NmoN/TIKa9qwuNk6Lt9OoTOoqTYNudauLXeE413IhvZtuTZqGnKovR8rK
39pluWnQwvhjun/tOC53IFvkQc5oa+5X3a3Ir46FXfZx8wpHmG0CAW3tkXEZ/TKcyvOIGyOZnaJS
7yq4KaohKMqWLmj0bh22NdxKvuWtrLRrezEFmYx4ndRonxpD81RFKs8SPXIOrpcQLhnq5FF3P2Sb
rAFxGu8dIo+rW51t4eMR5bDptMSqnwRYgafiSXaXh9Tw2LarrnO9hqwzhRojGiKavV64w17LVDAw
WZaeCcal54bYx16gAlEFhTbwv+tylC2yD1jOFjx2j47z0ls2wJ3UtkVvIBmWpfqxsJK+eQkyDH+t
Cis8zw2fMysaP7UMzHptZS156ApTujQEIJE303GqINWzcQwfENLEoFGBgZnw6uwPmTn9DdF+BQll
CP20G8AaGR6YJRNBgTTqXpSAJF5v1Eh3OEhvq2kSH5Rl3wV3qdgY4zS+lA1g8shGWV9zk8N1JoxO
Ca4ECD52/PzSLL8Ec4aIalveGZZOHteZ0pLs0H/K8kwemqgp9mZjIPYUhmf7nwOhNbjvI4+1LHL1
neo2n7LxVv9H33msxIJt+9c5bkNF4vZHPPk2cu5bvTy71c2lG50iZLOXO/jjSrc6eTPJjPSyiwvh
P13d3Ix2lZ0jtBVazRlhWIzqndDYjm7WbOp4Br+fPXoORE6laN2XMtcfSuyX7lUSqS9Np83+7LTp
XT9k3sscdM2auIvDZ0Cr2Qz21mD7v9GXord46c4KEBw5U9zXGr4x4rtstJAKegr4ubDnPtWJVWLD
FvJTx3udY7DI2ZKBAssgy/IUmfThCKJ14X2M3msW4POdjsNFlqByPme5OtxfS8IksOWOD9eS7eyz
uVAfZclLiJDY6AbkhvMO/hza8NDO9/KgA4Td5IGhAlGgLq/Mr4YaRCWWK667aVWrs2H4Ly2Iqvgh
T6j9bYYKnYD7OBS7PI0wo/9nZsjx3iY3QF96mHBCd8rMDdpj9kML6ObBLJx4P5kOzLK+BFqyHAyi
IucM63k94G2EXSl1nRHujHoe2Z5Skn3jyNT92o6gq2Pv89BhmhQr40mNpmGdEdn6gQpPpdk/apT2
1mqS6SdDKZ3L1JNWkw0VbHN8O9XPfrDgcM7tTwhZ7m5q2uKYYdaACODtNAaefSSt28yrONSLY6vZ
eHeNSnDA0oGYM4RK26rLF9EDA2eFrw8E98qXjA3OrsYKey1bM8iF53rI3ghGp+2qG2bf7aLmqVyS
qqjMzL7l4OLYhx6mADCksBXpcvXYaMF8PST58HvxhzLbGUK/SnhHVAheynIWzIX4rSgb/qhLl36l
m2NBK4doc7vh2WLta+BAoxBkPKZMbByh1rBio/hRs2qYMFVT/Wh6+8UbVeMl6UZznzhmsE3LPnhX
oBGMQGl+VDOSo3k/tZdYzYzzSLZzVdVjfj9GQm12YQgTLQflhR7GEBy0JsErstGDB3058NZUXYaF
yBYT7t+AgWWT3gy4xtAou7FE/yR8HR/lHPIg7AgQeLiFlgouTZgz3uZIGZrG9M0oS5Q2SaTjCtXF
u6gHER70lrjE6Dhcikqg+doENpEIircGsRQzswX6ZGDCdGtQbKs6KwA3nSpHOTdvnA8jDNBaFrVz
Z0Msfh+6H/ZSHeABdeiW4CBZgsoHwRzuNbiuKGANCu6otnKCPGxuhjAj8bM0yDrZamm85iLWTh/g
sNUKDUJfyWbn3mtBiLuOGf1Qp/SpqSrlpQTatW9mU9+mVa585Jaykh0mHLbXXZWYJzkyyIHqSOsV
bEaeMk0lv/tlBdFaKatdYtzHtqXfE5EctmGm4CDyT508q2NRrZZwxnbyph4OIW9G/TS6/GMyVh6s
OtUvXvEiC0bBA8LPAP0dxsL526mnLtmw7043Jgy+9W1UtYwPjbL3mylwdrJB3koA9gELnxCR+cUV
24GKr3SNeJvwfL/vSy30SegTcK7naedUjbOR3dyAFIFteqy7S+v/eZTVR9Vrh/mSYuj9A+JE/QNs
BKQ+DHySySSdbvVdlJMonmeX10G6yYYkVdUTIdaDHCTr+XsRfWiHJcTlGPdku4mwD679rlrqhxTV
ib0dugPOTyVskO/X3PLNaRR73Xvg64xQtIcGx6g9yCzj3iqbr9F8oh+gh38ZYfeT6cLzVedPKgA6
izSNsHBxigIMPW/SgLKh7cf7PE3UtZ5qgIEb9zxpqKpJRaq413ehGrlnWZL1S5Xs5c0i2F0Tv3pe
APgzbfFcTnrwqGRPgIShvCyHGUumdVyN0VYWgYsuNsrVtKviGWFLtzs1WjvdW3OGkCVZ9xWUqvkg
GyNnnLa4MOcb2Yrf7XiX5fjwyNY6Q9FrAsclG2UVTAugtuZ0L0tWQIwhaE4Brze5vl78ptPFTqMH
ULpOAaSvZPHmV301upHlcenTVEq7kp7WquOOcKO16dl1ke3UFYxM2fLOzwqsHl4mxtdpKckqVdff
kIlNz7J/w7/sDpt4Vp2lhwuM6LEXJgF8JvMgUyCyAVJMx0ZHjy7YY7EFHHn6lOnjpNrsHs3oTF5K
XXNDwyOydjobW5/n5uNY9yXgSj1ZTdmE357S4xLQfYSt5T0kR5uHzaMDtzudJrKtaebsTKLrW9fx
7K1ZpB9lXCqA9G1lJUhP7knHHhACjh69gIe7Bkfxm0ug22xRaNZ000Djwhwv8kyxgBtVJQKOus3X
GitDhn17uYgeeyviT6zShGKJnLEkD2qA23ETmGu30IniJguSfO+Mj5O37Ig8pH1Dro8ExlQcDb2e
V696BMsb+Ywjv//RB8b2V4HE3lOpGuEhdLNPrw+/izj0dkGkefskUIht8TrMKhnxXzS/WtGU7uwF
zeA24yGuS/5W9HPcCJti0/In5KQeSpiIW4HsQRKAPq+0l87Qvnma7voqiLC12QVEOxXHrw0SROoE
8GcIu1U/8OshSpDjOdVi24VmiPrgeSry5+QJfX0WEIBIRGwAPTsQT8uxWZPp2AxDx7qspvHdCGzR
F0V77gjHh0Ts/06sHInZymg3YaFV27JVMn8wAZjqab9CVxKgU/Sp2d38va26Hf6Fh2a27o2yVu+8
Bmwri1O/8aI697Vo+hV03+sc9WXefX8ihc1n0XyiMriLvfy9zwCT6GUHFbd40kGr+UONubyuvId5
srLqimWlarEfE+b3NP9A92tr8MnkHqZ5o9P8VNkmrC3zDTZAdQRyzNsJZi++GfeEDBRlWOlzngKw
sr7pkT4D+GZP6UWFWNHhEzLppsxZYKcMs6mqTC6RDbJ6DsnbWQkeBWPR7UCLfleGPH/pgl8VEro7
SGivCtFR9gnzpRwJIGXRIjg1piwes7NWNf0CHpO/ZK5QZSK8AERy+JnGYX3RJgMztPSl63vt1XCO
PQjKlRKIFw1eyLpA2WA98gwg4mkesBe/mPN4LISKE1eSXYYWzycNisxmTvgySPT2uwg86TEKD17V
bhwd88SgqLHIMYfHTotqNp9ttYtsRAf7vnsA+rE262kAhWwetcJVfDWKMpB23bMzFyQsp2Jed0Fe
H0U8HOoObC5SS6Rmga8rnbofBjhmhZkDfAXXhWw92f7IwUKlJE3UdrjF9bgyRIF9cR1gzrjmiK6y
d20XoZ0ZqSsbBKRAemE/z/AYTCyAfC3ItSOv5e5q6BS27kF9IIbtm1U7geJQj7En4IdXVaRvqqlq
jl2CcPq9PK3gvaX+b22zrlKRF3a/a9TuUJQEukBHMkrOosnm6wQhHkFxoPvZOA87yB45bGez9rF6
H9HRmJuj8CJ9a3XqvaqX1REg+cwvLHKxS+H9eN1MgEw6ffrJWmVDk5m9x0YsavLsDHxWv/Bo64gr
5OEqKB08qFL37yf8nD5jlxe4yakiP9d/6LbzLILO18npHUK4qhsn7v8qG74e4c0PpWkj4Fui3UwG
vsgXkezeu6/TJEI/GONVW7zk0Vxt0g4gct39zBw0SwDqOsimluVmViL3vq+DQza7ynOAwG8wRXea
0b3mVltsUS75bPNU2ThBw5eHsCPqP/1ZtUVPCp9EtdYUz03Ufwtrs0XJMLJ3iU1CpRy6bdDX+Yr7
Te6ybNx5ER9IVqLZomdWf64KPiwtFS/ZQF5fr3h1CcQuibPtTEB5b4vmlGUF0j5J8TqU6kos3jD4
VGIThWcaGc1k2xbBqS5RlUj4Mapa/1AG2kekO4RqmvpO5X1j1c19v4G5aB0VXRHE7BPzkApELuq2
+iW0ovDxpDbU+hcqPbE/mjHW5E2KYWr42OaGtkehtw47a40CcuE0z2oq3ipTjXzPGHn1dbNL5Njh
tjYG9IVDsKm1lx10jU1C4iYfbe3Nfpe408ppTmWb+q492b7wcgzfs9LdFqR7Lh2QxTps2ktudURz
kSNBTA0eVitUNCmb7pWYfuyL3vowihBGFiGne6F6+yFF88RtjoUy/fQc9K8s79MaMuw/jeGQk3ny
I0G6mMV5XE0WcL5C99wVYehxz5tXSnYNNZs0q+7ioeUZ7I7mFvMM3e8Wp08j1d4gdI9gV+uTObne
Oi57vDMSyKliiO/koRdWfEd29C7NahvqsJ0B4+2f3QSCBZElP7MVv2vrX7FhvVnD9Fett+TAIvME
GPuuhIXoTMQRTdut1uggvDeYjW6cPH1BVty6jCz3flun9b4Mm+whm8DhKVH3KLrZN7ss3WRs6tY6
xCxEsWIcvrQBLG1mrzoNZ+VKFwaCQG6yrzM3PGFLE6D2Y0R3s5dZh4Cd2lFEiXaMBwOGZpTPd0Wc
DPscEeQT0HBjpwkxnfsoC9nMQmsFHlNt+wFjRHJN2qaME+cha8NoE9bnqoPWYwqbZCoGkGhnsCXO
K3wOI8R/VwsKctUmKnlzE0i8JYT1YhsedoGzqF6bZt8rNn4Deey+tiTtV7VjdajtR2gMd8CAjAlL
JiTy1fe54s1Jq/riQ6nIiXpJOx5Ky7TWUF4bv+Vx+TFaMH0ieC0f0IpbwMlgH8Cp4vrXCeODBQxn
RahaH6PddXj4ChVvTQv/DOIiHyGCKD6P9eGDeDovbEnVf2he0PsZKKkPz0IKyZrd+iMseESgY1h9
QCEbEdVG4i1UjCOGg/oF/UmPgIQTrGUxFrN+yRVYRGP0MbdJuYKXZILp/n9snVlzqzrWhn8RVczD
LXi2Y8d2kn32uaH2dBAziJlf/z2Q7k5X13ejsgQmjg3S0lrvELW72hxZZE3zFNvsicPI7K8tIq7X
hv/1PLpyB+CMvTIL0KbycqiWmWO9EGuTUfJelVkqb23KVzaYQW/zKZEYSpHyHgc0khGF6SJjyYKi
5gM0CthvhIOePZpaYAMZ36mq0mCc0vxw+4wSM9ogcPzLJzWdadejJ7IBKWQHuGEZfq8Z2a22Bsef
RGpsU1LAvmH1e71MPTzJk2E3V9c+radD1yThdeZ/URL7AmbxPYtD8UoitfPRpGLJkop6QwodRb9i
frXNiQW7lFNAIgF0HcrdFKbYyap90gWQGdqdsZigdkUSwIhPb/bQlUdvxmkVaUc8WKr577Ir8Rkp
532NK992qrwPwMGbTg4JxBee/3AG8TvVruBfscGGYDjczqC1HXsbpnHkhxmJ1kaigyN4uUsSKEMi
RONLG7JXW0mv+jJ1RxmJKzvv5KZDO1RBh42FW0B8ICGAFmtoBZ2XO76alxQiWR7aJLQfQ+WRVLfy
XdMZlT+UJDVKL3I3KQZwfkNledvElb2ZXNmfEOqwXxKhJdx0M7iFhnSZZjKhFoTQN6dMLoVRA9I1
LhPSdNvempIz3I56T+Bv8clu6KbVBw3FDKE04bnlUUUcqvplOnOHEZuwDj1SNHGckEKeHG3btmG5
LyORBWby3tha/RpNo+6TUfub2ZsK8yCmU2H5/dRXftxEys2umu462qPiF5TrXxoxiADNZv5x1TvF
WG8UJWmetJWvZLsBN3QAf0qJAmVhYaDtaBrK9Ghe+ojSuqqWXqE37rglxmvbUG3ERtE7RaGLY2ru
viDkvu8jJfN7V72ZJHS2hj1NvtYqp9Yr34WwnUvRKn/kyA81WprxYlZ1sW2m9HdjgN+RiIrjnPNa
djK5ZP0w+koyOf6Iy0DLuo8qBMuKaucnjLzD7RTiHiR6mNJdGGK6hnSHcJQ/5mgOZzMEvjVWcRB3
oxU0gvukq/T8pIgeCqhBYnQay6M79TiDuGV9QXPsqkq2VAZQEQNLRB3LDcCyRGQit89y9HB0GQme
NNk3e0i223hUoKzVYj7kVtYAraze2qa8KyqANwS2m73TNN81kemBITWTJyzj4fPM29yNsOTm6OhG
uBYtOdGuj9MtctBE8JE2bVR2H5UXixMcJZXq1fx30xhg5QgLNjwUcCjwWQ/mccR9qPO+Z2Fh+q3T
k+tApmnM0IZu7Bul0vE6AjJEs6jZZW704SBWsx09HTdTkW3nMbLZDPd8QX0vdnYUqlvhZB8YAo2b
mpTZFslVdZvFoAlLJUJoRa8uxYgeVhOyROW2afgOknA7JemdoM2TNhBhvCcHl51SpHdtVbfPxPgX
zC5bZMyTV0PTlH3Fg+SH02sGgGPIE3Fv2M9GFoVmw6VuIuCVtHXDjlWVOpE+O7vKiMZ9XtnaJgFg
4wsXOdnkFonRIrxp+iAHIbmxnPQee+JsW67ctkjkUrfO1V0PHe8wO6oH4xeRE+ZwqDR9mu86hN/n
zi6R80rwYkBPfRdO6rZxXOlDV852oWcxk4Qi2qLy9F1Dd2dbd83w1HLSQjnsm1rXsfryPDxLDYS/
6jAZN5g/PvmpXHIs7g/Sn9lOKDhdTMbGycDIRCTlQOs7EkcTiaCdHubAfEbxEZOfgecaKGADAbW3
MugJKXa1hYJ5jRIE6PCyfdQZFC6DQqBHzV+OIOiz0Zx8lUja7LAGY/75iczCcBZJdlfCeg56VQtf
RGN8t03q8HNfnZIuFcdiYro2FeBcJdWMyjk77DKhnp7x3t1ouNAFda2hiFSGUOdCcEppc2r1ApDX
mKHpGNV+iMDqXlXYs/S1JT8bawYFYZY51ki2dQ+9dN7B0cQMI4WQ2s0KO/UxTwACePURy8vuNA6i
P62vvprINrtTngCdglPDSu2Qbgffvp+KzN3z41YnI1Ork02+a9fO5XVC7PeEJNJ8SnI2bR68pGC9
mttSDOiycV9TYESG5kz2wvVJ9V+F5slTWhcf0s1JoBTmIA9znLNF9mA1u9mELHE3nQajQ8vcafDC
tbU89y0LdRa9MI+9shjiVftxmosTq0jBJmgMt1ZXftgxqIC2j0quT6qlwWc3N8tAicuYvZQbntaG
8JU4NE6vFmn3Xaio8jR3Er2swdpLpsOTVFOwizFhqV/L8i1J219NW3Sf39X6av2a4tlC+3wKZxfl
l07sw8WNct1nrK/cpbtY8/F7b2RVjHxoGnsMh5MdvUNqqpjothpS/+wuqMp6TvJhFFGhBY1ap8e2
nSm4zxttSO+a4iW42fOPUXyzkKFECYIIvmnCMGCSWj5AfevL5poqTBdI6AZxOoW5H6thuJ+z+jA0
NcIKBa6ISXwcWniJCsEaMNjROK2fADEP6sLO/E7ZrsKvwnDnYH3ZaHHF9jc0/LgFRIlUCPTvt7Lw
2FoNJvkaDKlOAB30k4BjHlQOPLb6pztnP8m7uHyzIRpyvW657I7p44GFDWosjutvVeljeZJLs3bX
xkTMg9t8+Sn/v8MhRvT/dfbgeM1uGgTJxWKvVUOA2fJ3Nidd0Jiowm1txURgpEgPfZ17FHU4Iarw
/y7dBLH0yZeeBJ8pnBrIHU0P4m83/RZ4SlABHDWlvYRZFx8zJUfO/dZhE7jr4v5ehNUlZR44oZKN
Q1qV/0BOLiJR3kDT6vCYnfVbgzY86XDF3TqpVHyA0ZQTomR+hHVeMHfP+U4bortDVSzMn/iuv0vV
Nfb9kiZQLSs/jREykVLq50nD2mYPEcF5dpJn2Otd8JJ5+eatNEjsB4oIImU/HJXSTnl03OkqJgTZ
LEdpiJrIM3qIN9R9dgpVgS53qxBWQcY689Uc0YJRLH+m6uwrIyAt19D91IvMJ4pHRVWlJ6+cf/Nj
408DaPVoDgXemnrSbmJKZPrQetdBzMaepHIFayxI2EJsLNmUNzWH1NizjQpEViV+l0XlzUqoOCNk
hWh/sYdoP2+ownicheCzMaJsi8eN7s7pX6D+5TksEjPAErnYNMpcX1KEMwytVD4qptmdM0r3mOFL
dMc7k5q0Nbe/xlTsnbnFe741n44jyj2PQHEIyaN/lEWIYkKi/OhCswqQp+1BjIrsqqjsexqv31ZZ
LH5EVfxOJinAgdv83kfijiCq8ycX5NNYF/RCsW9ZSPhSREntSxXbNrOxf5KZd8kFMEc5atsdSJY8
KA3CcelqiFZkSzZl1KRHHcX5jZOb8wEV03k/UzrYgNI0NrPSNlvCx01ZDclerZd8h0dGqiDT2orO
vgL0x65Q9I8CPomRlPH3UKlsmOAUE/RnWqnlQl6Jt6phz49mUL+3jfZXMbQ16uQQJqn2U4fBqyVx
Ew8doKHYoLmc3kWS5pBb04lJattOeXau82o4W0v2bgLqOxiyPni9VN6xvt4KzyClCmNvE3bZdoyS
6B2k4E+B0dSLKXXlzVAtBfsMddi6XQ6y0SrjXSZH97skfy09F2x9E05nEp/RJjORU+qpIB9Q5N+4
KLn/aLzBCJzU0W7sAIyjrOJm38A9e8ZmC+udSvgfiXyw5SW/JYbExNOacffKrFq8R8yDZ/TibtQh
qQ1FFL+y6g+yAjE10rjyZ2l7T9DG4S6KHQjD9YzH1pzON1IMvye9Pc6TaJ9D07r3DmGLuADPjNG0
3KMEznS01r8zPuxprXmn1NIy/6v/eXg9cx1c+2uznv717q+x//cS62F7Dtd5HrEy5RiR+YT9sZga
f74sB+yO1/76al1v+ljlpLX/Xy+/jn+dvo6tzf+MrddZxyatLTaGWo0+e7sM7beiqFhUl5eqQwhD
OvXfo0ZvEhAsxzMFyO4WP7Z/9T/f+tmKiTKgYim7KBX1aW2qZZkdzBLxsbVvNtO/+6hXE0X2yaWc
9OhhaSqPg5sbASCi6LGOVbnN7J6Yw34dWxsVbroaD+Hlcyi309eIaezrTS3OjUcTNf/PsfVA0cyS
+s6idbxc/HMsURpf03r1+DXGjjNAzN64lWambWO3ivZWhdR4qdTWVa1M9RrmXszSN7Y/pKt95ACR
n7qqjKc5FPnWxoDoXk4z26do8pF4K7/HIC72CQaQBwojsJZhJ2Kyt9F0r9/0MiOXEhYvdtk3FzPJ
9i5r7BknT0KkOc2OMMf2KVv+c4Fk6x5xl/dCZs4V+qG6Vdh2Ma1E9svQjgkRvvqSju0JMZT8jHuv
wFIHIDcoqnlreJqN6UmOflw5/xAOspN80d6ThP5L0Ur1O3prxUYMdrFVZ+2VcnPHFrNDprFMx6BB
3XBvypJKj4ogk6ZDlCP03qR9r77XzgBgtE0XNgWZpAx/KCyoIuOvpPptNF3DThlAYxdZH/NgVpsc
7twjixEpqMbyJ7n86bwOyUjvrl6WH9fe2kAUjnYN1O/Nev461nb6u2f18rL2+ricqTCNL207eeDU
WrEp83R4FCIsoMHGw1aJhuGxjsUlwS7gqOva83DlPMd1/gcZmn+dMI9IVZOVBIOyXGNtcv2feLDE
fb2MV83xUcW60P86oe+wezAVmR3XsZrn9tIq4dVrqOFP5Qa9xOhVm3MVE8902jlutKQnmLbXsciK
73lBBXUdssoe1G1W/lrn9XUoHuYpUCtN36/dZGrKx0RW/PMKBRbYOkClFfO6glyBg74mVeIckob5
FcmWf4NuP09pZuJzLfz2Nf6/55HiL4BDGvpuvd7Xib0WP0eqcexs8iFAwal8QTLQPBrjop9Tx6O/
jq1NX6rlS7s0UaIA59SnedF8gprznwNfJ2vp7BwqXX39GlpfTVlYvnyNuUn+R/Uk0Y+MPd+VTfJS
6pSMBWa9n6++xmylBUQgvdN6hkKF6fO0Iqqzg6IDhml1VMeTysQMRc3b94hE0DYkZtitXU2UOW4I
Hbxrx2reRRguIJ8lV7icHA8iPyRCAKpeuoPoKhyDwZkg1cTeS9jvhpeBbytNMsxL16SoftAbkPvt
0NnvYyGHg1CI2Naj2dikh1ZW0yYy4cr3re2cQklQYqdk51RFE4ikZfab0xdswTzxsfasXEufS51g
7cVuaL8ZpoVKUpvf16Gyi4gm8mq+rF0QU2aAh+P3Gp2HjT7W3psV9wqSYLGytTzPfdMIjQ5qQVC3
dkukXtBfI8hZTzaYLl5hMJzXgyGIjrdvOrd1HwyTwXNVVa/qctG0JdxtPa+4rCdiS0xMN3U4I2Fc
6K9jAyvPVjSoUHns77246iHRsOSN68K2rk2u7oSkO5cyTttDFwkMW58PTtbshNNnYD+jeF+gFvIW
DfeqkvnOUzCGzoZF93KwnyQJLIq/WrctQWW9K2lPdipTv3VRyuo+Ffm7pY0TcT6zHKYxGbG44Zzn
GLozOqLZe6+MFFu88AM5aCw4RsSfvc7cr726GuSbYxyZHeOtjZelAyro5Oi6B30rRYq6CMV7M5LJ
ympKUtBo9INWRE4gqAksWT4n6EG6bOPM7HaksZbcmEs4nz+nzigCU8+jg6dvEB91X+3FD2Zt9Oxg
mMrNKOS3Tlew4nHr6caHRoajHMlXZ+xdFANaZELxOIjsCqqhjoYgqlnlj7boX8OwVt9wMlwRN740
vfCZk9dKa2J1Van5fiYNdNHSrK/EEmPYpfkSFVH2OaSNYXxSjP6RNNmvynaNQ4ONxVVY6MNNhLjn
vM7/IvZufrmmuPZjrv3BZmOXeo3FZunWTLNPQF5Qw25b4BJW6nuIK3+LFvy1KKQf4Y3xbibNMQbI
+0vLEYZTXjNsTB66XZ5R5i12pUaetlCSYusOSUXRO/5G0Ffvexcig2g9gT592r6afSlJBNjxLyl+
qNFs771GW9D5hbuZVHKERSJKjLNdkrYqyFh71u9zMhRvQ5cs7MJMnNZuVqM3CmjiAvPefg27iTpU
N9RwNYzxNZbmwi9Lmh2o4OTQ1GiEWEpxwO4JE4fMlgeSfnJrLrRydubGg9CfPz9Tg6RAsQEEtU0U
Cv0UtTI/0duY5I3tm/od18FHNDMDGUy1uyjUS9y+C1Bfila9606LZm1e3C12a+/97Gr3ttF36zGk
T71zh4e2P9q/Oybnd1M43jOvkOfHIuO9t4wJF21MmJdjI0Jw5JpxNV16KnqLj7onc7/0eorFjwIn
3rWHHnD1aLx0J8LKem/LGrPdIt+vxzrPUu9OKA+fvcqs7+0wH001VZG10A9pnc3XfGladTjPSauT
rqFXdU2/613FRstIt6+jrjnseafcJ6ODZsA6aCxHEos1Zpryc65L+6oOGkfDqZ23Zhz3CNYu/fXQ
2lDAxOapv66dz0vldWNRVC1Jo+aDOAx9TlqyERimuZYUEIZQDlu75fIHKALYvHuBPVO1AE5Ed2x1
zp5ddT52Ynr77K5HNFn1p9hKr3nW/2WWSXnMyXhd+77+V4MCprPFV64O/ufAoHrji85H+Tq3NRzN
8JtRq30A5EiLLFeJW5JBo54gGGCG0c1I3XEnesiUWqZGN54kSAJ2P0+XxcNoHVvPc7EGuq1dtzZf
YdyRZVje/zU+1w3yRdJW0GWMJKFcqG3EFAoYpzRF0hYAjKFYDllFEXkZi01mT4SAIuAcdvuWW8V7
FdbiuvY8bwoXaCWO5MvBoU2UvTLYCRvpontT7UJ/sfH9ADHSAnrhjBpYKpvj59oRkhoTevXzZe1q
LVAOyHjZfu1WU5Ecw8EDOby8ExnP/DYP8ecfXodsawpimUWPtWflAynWAU2UtRvj/b61zSURvbxd
2FZ1goth+2s30x3rVULBXXvr52sj/ZDZuXxdP3u+4LxGK1Hw01w+9wIsmnSt2q7dCnN5bs0Ct5v1
s9k5MkgJQlBLb71aHPavWUWKl8IypTVLK9RAqRt5sikWkEieauZqs2wOqk1lKML8890Zy8lPosj5
AYD4LHmFJx3PU2PN/5C3+JjIhH6vOugiFOXFE59vlnpCQx+PzuoKgiM7VKUdnlpjFucwVOIDdcji
UCLiedPz5CNDnu13OzkPc8Kv3XGr30Ve2lgup+NJqzA1dhPQN+R+4t9HCvENGXw2BlrkJtdsLBKQ
OFF0pkS6T8b5zZ4Lw0eOE/hGldkv7dyVs5/XGrc3T2qf5be1UWw7u5ENRSI7/OGg8Bj0KQx0d6ip
p0V1D+AK6DkcOhWNzQ4Wi9eOZ8Dy81E29U9sM5WjpeXTm9XV3Hbjq4Yf/Ae+a7+K2Q0o0KPcXYU7
YYs/dZentziJ0a3NHGUHTV/9qKxEI2htd5qr2+/C3lMSy74Z8zzsDCVOtq6SnSPF+0W4rp5MGf8x
4/JnNwqT8k7tHDQQo1TZXIyzEBobZZKhwAT5wRNG+vdAkSibLBcoUk2x0uHBTuvR2+iC8lINEOBR
lnsy8gklP0zP2yLB/AV1YqoE2rd6jryD5VH5BPiebWuBPKbpAFYawMI3TR9erL9dWN/XodAehtqc
IKLXPlWoaKeWZMQs5C5JvIzke1Vic+kYt3H8W8fxxLiXre0eprxD/nAEoCwD8ozKQVOoq8Fpqndw
53XkQULj9Auoh3rNyIBt0FeyN4VdLD6y85HlEYlNO/pe5658zjqLNkP6zaFwD7jbEWRMaRRzFJfR
S35NBaaL44B2LlaL/8zQYKpW93ADjJrA6kV7p3ir7a3aEqfIKsjKx5W7iQrV+AD5+XOwkuofExVM
akF/4q6rIX8LkvVlhTjE0Ha+ikjdEee+4aGWWvxag1JZe2tTW622gzhPcmw5Y23CSgfpMnrnELLK
AxkVDdhfcgAbsU3wYrj1mqk+J0qrW0+n1r12LYQUr3mCFvxysAdd+BwMyNij3V/WIQP2wd6J7XrT
uKn29HqjBeUJgGjprUOaYSH41mbpaX3DsvocDVZmYpf4UGrhovZZdc8pBNJqxtV97eFJFW0zN8RC
Zzk4srOhXt2e1p6na90zVjIQAg6S9OuYjkfIsfcKGxYNb1gbgpIdjwb2ossbIleZtmmdqqAROIOo
OnntdKoPy0FlacaBxJ8CaeC4nkGqeziFJSpQX5eM3OyE+Gr6+ZnzeCiD2JueU0K6Y7I0/dmEWKMV
UpyyXLDSlW3yj93a6EoTOz0cYT+y4XeFJ+4bOc1gMqwRa5LCeKvG6pdIEZpYj5GiVQPEKb0DiFHz
zdbwM1R6b9iu5xaGHp1qbGqC9eigUunBft3ah+Yr630FGEZO+ckTRBBQ0eLH2iCOUm7rNCy36X/G
9CnO/aj2EO+29fgxRSMor9BD+9vcZyI2nm7ZGc90Vpj0wbQc126ieN1Rm4GHrKdog208WcAmJ48/
zy8aysgjKq0He3l7HckdcPcQQXS4bbXSOY+1SZOG2a4ZxqMTJc6jRRv9OiYKNHMdAFppRrCjcaTZ
ryeTERR3tOTY04RtEYD6bbZ8QeMWYPO/rie7f8pcCbcw+wFGYZvygEunY3HXdJ/ddaw15UZqrGdr
DxPTcj/XAOw+u3rIu+Z8HwLcuK1DozFTzusSFVuPOnquY9McnrSCB2PtyVbpD60lS87gj65Nb0+3
CnDIy+cQLEgcrQbPN5wifnVcHvMW7Sx70k2f2i6VYmOIHmvjqWKvlsZ8XXtj6DbXWLr7Us/iNJib
JQssa8dfj5Yxq3xm6aTOmjTZfY0ZXvrHU1UWvb5q7loMq+yPg7fo2KiPteE+QsGjp1r9NRaaw7uM
1fGCoo/66KMwuUjN/uvrhJR9CsobTbP/GnOxK2vHz4s2/YBgBTJCgTXa00WPk9d29PIra2B+pYR+
6iFBnNYeRpm26q8vvUw8tNZsj/81tr7Nasqfsg2jjVbVOSCfwrmvjSvJEjoQAmCoM1apCiBdajFy
2KRwVJ8yCatnmFak17wk3q9jeVyQq0yAmIuirIKpDlWfez88riebBh6tJSrFhgn8p1Kxw8qYZrdR
F8unnKtHS6LwBb1X+SxTRG5NoYSBCh0Ur4fh7HRmzxfAQQF8akMhFaSUZsunOsnk1iTucT24DuEz
ppG8b7yjNg3VdTLHsy1Fz+85GO+NOVQnb5QdqKApyl9kVG2LaquoQ7VpGkduNCuaAR6Fzc5UDOel
T6FoJH2YLvZjW3zcvjVGWMKH7y9h1b9YfYRiu6AmBS/hZ9glO0sgeJBa7HRKIgCv0urDGNu/Z7cA
wSaPah/BnFAEmG611zctMUjQEH0UHv5Ceu7PoISDMVYgkoas5mu1D3wM7HoTDLqqDCcQE++adOJ9
xIJAglsFkg5Iue/1szqjNddqikFxAXaSq+yzUf9g38VkA3phUxnqNe+yI2bUyqXuKuix/eAe8x4C
nGG8J82QsP1z2SeD9sx74T7n3NJOExVt8h0tyUSj9PNiauFM+eqIky7qxJRvJ9wAvKpP/XZmjWQz
/KL2d0003usiwjdBYrCn2oT3GBkXs0nUnYIxil/GH/M8v1ER2sStVu1Ku3XPfY4bDIkAXn4104AC
vG3UZ0TLvoGwGHGha/td5Qh8XHU9vPbFby4jTsitGD66z0PgmAaV21LRLjmxam6N6t3IuPJQ5/PZ
QnA2EoBEcgXLxVSHkzelh0Yb5El2odxiHzlsGseJLpkr543a6t+iEf8AEFPdNpqhaKhzdbeAf9xr
3XxXkrg+5Kg1XpBJBFfCmrLNGqe9VGVJlkQf4G/NYRDVU38BSHDoJIKMrUyDQlZ7Lx+9Y2FM9SYj
bmBrZQrfwE0rkH13sOoFERh12tYc7HQHQPgnUk0/FjPRg0mVPODb6gPgcF2AOhsZPO4bu1GA66Vt
e9Zo0UkAroWWBDv2zmC1N2zYNurPOtUneHWmPA8ADY7KkvAwmvsaUWtLWE2Iwm3UUQfJBMIsRYpk
RDy06rue/+ht5Zpl8HwRRwmy5A56+Z/ZNeoT9TeVlTCVaK6pp6mstYcJw8Pktqfca8shBX/j1IFR
iPjSFXV0ikYijFzj+Z0EvjxZVyG3Nyx3b5WTsnJ6NCmc+B2jXgLMlByqXUu5F/b00zVV9zK6aRuQ
CmwFqdBPsAPeatSWbOcY9QJHiAgyjVZgWlbKJVPyDSJAEQxJ/LvJK1yyY/PAWt6nIFaQt5I7vtB/
ZIZFzEganuoDphxtbb2SGNH9BHTZJkyap+c2cMzcBvc31SiPQjIPJooZzEPfBFVHTkAWr2iaqpc+
jrVLuzSOiWGlAwkzK3yhR+HW7EDqCU1nh6I4HXOv1WyjNHUDQFm7uIx+K1QeUGKIURQilfGrt4bq
o0XWnEX70BXY2DkunCY9ogaijtBTPcLjl6gByDPf2ZG0AXXPujKv2JrnPm4A71miCv68Yy0Q6s0E
ufg2eiTYpd5NVIWjB8IqLJ9tDUIpVDtw+GZyGUFe+thmEVWwKexSFQ6P2ZK8nrNoZ3uL+mzd/47c
MEegzADe6OoZIAazAHgY7sWMVaMOYd7vNKhM7Z8B0mAM7HfbeMD5pO2QdXZ8s2jVAKHpcquWHQjl
TsGARVMV5CPRi4mikMJC5T6nenqMwm4upBrzYO4mRNHy9gZ7+UGmufEt9OSP3qSDAtVD6+jY7kkJ
e++kpKF7shacTp10PxrXu1Qx06zZKExjWV0fZhSWsFD9ewCIuq+77m+8Dww4wXa0Vap0ehnwKro4
JI/LhUAcZfozc9wz+IeJKHsM+QaHv0d27WQ3IuBLSbLVjS70mxISRZ7UJCrayKTqVlmH2q1L30rt
dg90vQQU51mAblgMdpCZT05BUUov0dxCOvZZWZ1LlqfUNmmS7KupNfe9rL2/Mu8NLlOntuGv2ZYb
OO+spd4CkVF+xUYfFFYenfQxwh+xVpsNO3Xv0AM821vgQMGdUJJSQjZvHYR7xypJeqjmhpjxxRut
4TUb0Chy6CEmk25bM3orcsU+fzX1UDqfXZvI/2hLKGLYfF2tkNjRGyxwjG4O0LP2vF0YhV4gPNTX
NKa+gC2zr6sRj2JoGudZJpRNiT5+Z4W+LaJ0Oqkz8k0IRd21JPpjLQ5RUHUu6BavNyO7MxbipVnE
c8xi1C6qKdv70LfTtU2WmZueV0XtXcaEurXM9lXkqCLIHH5GMGFHpWX/0fUZkYcVf6SZjs6hWb5a
xmjvxiJm/700ofsyex08tFZLtk13z5wmPQm2B6csdOKNUUIAgI0dny3bvOuRAXvDG7mjsHscQFyR
30u2gyLvMwaVJPbYnHWLwJmWH1YMmL1UpKEKA0s0rcXrCgTmfxqlo17Uo21aethlGAJJrbACqTHm
XkuaBb8GB9nzpRCgzPpWD7F1xXALjgRmoB4c66gHjTVFw8SOM+S9pEYuCEofuVHLc2NOr6qYR6gd
ob0ZUaUJpqWLTMEU9CY/lpm5AM0ckcEr6ZCenDXQRZ5ZnkFkHIYJRgpwpWtndnelxf+pMJN0o2Oi
OQcrZk4sBH4L/NnWGaYCTsHsXsdM0wgFu/zmUZo7JU39MQM3esdrA7Rh+UMMcfauFrjEeO1vtwy5
udcsgbOkCuSss9PJuKEcz9Ve1mZiCQNg5SmbcD0bDXDs1aq1VQB7hiAFJlmYp/UyuFa+xTIqjnlS
MWWPnbPBsBt4CCUFQHDlHJQopsVOafNc2IHJlPcyaFB6JUAB/NeGXdrw95AcCV8SEqyHdBYfAik4
xEd3E9ZyG8cZIbgveCMA2ptU49dF/zdTgqyX/7Cvac/tkO/lKFkmQQWmDpbWagpJqIXHKeXREd/L
ojK+ISGPIuf40NPIOmSD8phJAiz0VnVfm4vxQPK32hmHxBsF1fqNl8zeUcTWNaGUFmQ6skqtWiD8
Z4AYt8+uqU8XLUveRpVdqqgjZBQFlOHFpKkO0bVJG/4eUKCPTwWIKJfdzqbgDZarsj+FI7Lpn25w
tCewXRdpbGViI2AyT2sLrr7I+mZTZrb3CgvAuanT2wyC79UAjGAXUbOrk/RbRWCAfGUMtLKimLp2
50zPifmqHICmouzTzhXET0YG/MXaFFFnBHVV9gfYEeVbZ8rmMMIWCdaunjoNeGNp4ReqNC+Ey/w/
bWdv9Cr6PdnKtC+TbD4j/PHaz4C9TddObxFSLreo0SSVYaQwnd7Jtpa0630FDdyIYGcoKRJzOR9v
YWq4A1LBjqDIWEa+M4/5ll30zSDPwSy+yfNbJwCL/R9j57UkJ7Ku7SsiAm9Oy1f7Vrda5oTQaCS8
91z9fvjQWvTuf+aPfZKRDqiCJEnzmh+5/YppWXvNFsxMueDqQhAWV9N5jBbcaG1M6hVgRLggSSWY
9OhNUQz/GP83S/Klera8dvVNGXBfvRY63S4rUkIBejY6yGmtroKDf5pwhLxY4WvcgBTwX8YmSE8B
dF67NeAWDeMLQuWoG+J5t+pqCEZIcEOZyYTBjR2UvBfBDSno/BSS5PjX5DbBDbgsaz4yWOWXSFTe
aKuCS3aRaDKzggQLi7831AVoX7fVURAqlfO0QAoZy2Y3RQ/cOmjwevB3iaIt6wjkBmCxjuyqfHOU
/JCoAQ65f5v9AIp5uXHNckaJbfhEW0vU+ShQRckc52zKLlIzclruDLKIwZ/j2+UkUksL1WlnO1l6
kF+ZoDXNBizCZ4ur3zlo1LMojDjeHpL7cAXD+bNbnt9oRs4lR41a9oAlSOT+SzRmisyWFsZ3ksyy
6hyWio7/zPKbcnCfAd4ZF7mk/Aycl8OoGhAn6aujV5Z/y3HpGMAxXx7j+oQlU/BSuc+ui7WQRre8
sdS7M1IreDIB+lixv9IaoN2yQz1O6XhU9fqH4IElGIBRdzX8OtZTkRzJqsHGjKhyUvp4tznKpveK
8wrV4HsPc/HoNSFP1EZC9NQmzYs8eztxHwfWfU5zbdCtW0OE3h5Dd7a3ipvUYfrXhmi2bQ8N7LAO
hLoJDvK45GlIrMTjM9lJVFqBFeo++8rdziv6/AZfRw/0mUSXACICbUM5V3i907cMyQwQAZgzVsMY
gb6LytEOjhQgkV0jv1mjc9qDhrKji1xvbBrWqJtD3CZf5lG/kTu33iWopbvCSqeD3Gu5K0lbMP9v
NcRXFgyAPBM5QmKStzYHSUtgpDiGNF0IRBPRx6H7JA9+bZpya7bWICU1K5+7Cgz7QW6F/Ei9r7k/
bVDoe1bQGeVa1V/tYhuC3OV6f83c6WeAV8YpYzRAq3vRqryFaRue8hmic6tPn/Sl65DPdhbbznkO
ZpDA2PHtVOicKOE26AlZSV78Pxd+9xskiu0VZHc91Nea69NDTQaH0t7QD9IFyPe9Q278YgPIGj+l
cHnXm7vCKd69Ne9AFR/voME2XhHBmpybkxHm2nyM3fC70mXqcbvDdII3uuNC6d46F7V/yjCxPMlv
6f3qMbVn9YRGYz/vmyy8awddAeax9EPLay1HSuxf87yunBEOCJODtIQ+Tk8MYZi6LA1BH5F2MuFY
b81nqWBXMxVMfT8gwXaRFjx21nCZcotpSXXMnQHjI3cBV/7rde0ivfohWGEvN4ArLICUre3N8b2r
LwBGo7DrRd6G7m3plqUlSXLLK1j9WXokS5+do+9UA5iV9MkJFPpIqS/B9ra+a6JrVMrnyhsuXmPu
pSWsh2ArcFbe2oYNAukLmbA3ZxS6r9sbvrVlyZNksLRCte9PDSC9c+hEJykzpbFLje34j01Q0vLU
JLYeI+k1+qFckh/y1mZbVrb9p+vBVo4N/tS8BnDldinwmCIF5NbbIJyXD4fuQTQNdCaqk37Ch4J9
esYF8sQHW8cY1HnM5/bZYWzA/PBOZ8ViVgs8tpPnHFDKUHe31oJVncfyOR/c7mSaM0OJRlcPalCw
dtMjMLNjg/ckvIMpX+wizXmoD0FUPjqYF28PXq4qyfV12tKSuTWTD4cUQ9peeuwHpTFKUC/dtcT0
BPqSGcN5krsvJynAM05gVmh2vQ+tfi9vCax2ciX6Lndwja+5hYiSzFsmXIOPkOq+2cKlCLlhXayk
V9bBoYbEC75hTPTPUQ/cHRmTo9xjCeSxx8vwBKFc5shT+lc+6TdebGQndR5vE7NEoMzrLtLJaPTa
LZzdEvXcQ1gE6xfAaP+GlJ9d5YTy5CVGT98ubBg7Gv6eB+8Jszh3xSz7if3i43l2yqVFbJ2BqqnO
leO236e3o3boJ4j3210sM4eeNFk+M5mbWQffgi4kpBJ4AV/BJRuMxD3kR6UKe2tQTgx0UUbNOq46
ZjLYAq9bnSfXuU4Ac9jPPUOPRKM4svcZjmHr6GqdRUVaULDnpmtrJwyX+qE2EuMk55ff5dvReG31
x9nI25NqGs/yVLdHK7G8637GxhTtxqJA6R8K+Z8J2tZxKPLtl/Q6sGN6WuJIw/QBjP9Ry+wcdn6b
D/cIspsXoGnVjbB2hqirbmgLv8swy9bnK09i62O2B8MH+lcKPdOcvPpgQZBGFsMxcDgpeAlcevAD
CoHHklsmT0aadaCy9mgBD/YLfEP+25lLha1H357k2qCX/n67CVupxKTK//9UjNVG2Ev3W1cvP0aS
61h8S0tszZwjbD8Y0CLMIANdpbMvKh6LUkUuuw65JIrDJq/aGmVf+w+sfv1Qyu98N8pYjy1zdw8s
4I4NQewx+NDL+JXNEZau5TWZC+Rg9sFkfkdrhfXksE8uRROG6lGqr1F/+YJGgEG6IF3HcdJSZUS3
BVveNGdsOWgoRWrAxJZBmPydLVhRkpJ+N5Zdf305jzBx7scCXbeeeAM8/WSzSzXv0est2IT6y5Uf
YtY3uqurVxmWyaBOYhKsp16GhZJkIwjN6wACyFZZqmxJiW3B9hi3vO0aH46N8s8dQh30YfSZ0nF2
AAHyi6TlzeOOJ0zjl/L1x8+lVuwiZVDfDSPlEa4tb/4RQLS/SnONUNIFNL08g7DrkNyQlvLPUTl6
7aoA5TQXt0wPH6kgAUyRbQr3gRMiBA8p3Qq2OaAUSLDVk+Tg/xy0Or+uv35pySvZY3tn1vHM2pgl
19Pzjv2T/753EltrSfRjWg5az/qu1scLfDxK0djYaO1XbUZqVvqVbfQgx/5T3lZFStdxtkS3QJ7H
lpSYHPevZ303nZHaUvHDpf4p78NZP1wpWDp8jObqLoTRt7zieDizV1HN61xVXngJWEqBnAmNiMn7
ssy2BVvenOEJCv2OOlVrEF0rSXcrJ9+qviuRqG8GIITYgl9btLws8p5sL8v2Uv1r3naYvHdS75/y
/q+n8ud8IfcXMWi/8eDi0MawdhkLy4drC9aZ7JZ+t1bxT9U/5K3zieW06xXkPB/qrFcYEu9OU4bf
aueFe+kaZA4qse0bLX3IlpTYNiDbKn/I+5CUen6PYED/U6uRREgKGyIfLyd77wxvpQmvUcmV9MxS
NtPqrMpOule8bN07YCpo41tamRcauaSl52csFLCiZGWWuy4d+YHVznvpHlj9R5K1QRn4D11t7TRs
lTUE6V2KcoaEifjb4Z+6260pODLp3+pszWDL+9BcJCmlY9CkLFm4ML0GdTYPnaOn817mvwkAA5aL
kvE1aIfotL7xclO2YO1Wt7Tcrn9NSsH26koyYCHlT/ct6Q9nkLw5S8BOaAmv0dbZrwPrtVyez3Zk
g1cJk7fsarEwYiwrJO9mjls1OVYCGRhsSYl9qCed6Jb37o9LyYdDBq9SjrNxDyrwqYZKgWuA1GCl
3NBAciwfrhJHvPZFui4/S7LsInemTPo8u8yqs2syx7rIy7490fXdf7eY+W6osFWVmDzeqOhZ0Vsr
rYtcuYPoiRFHyKToaGUPs1eyHYOaizY9yCu6rlNKCxhnPW6+yov8Z1WrVoMj1tlsnTRsDuZ5dk2Q
CIYlDmlNgrpht3K3pX0rUNA/C61duegOO7OFARkd8rbyYelacDZ1/1Y42xYbAJGKdo3cVXkudQaV
Sa+K1zKGZyJ8cn15wHOL6E67rmd+uP1yU989onXqut51mbNIdH3NIzYnZ8+cjnKX5bJbID9gS8qN
/ZC3zuqk5COZc6spxdtf0sNQ39tY6+2wMcQqLsj9t66Ix7OBEOBRhzFLEuoZAqTFFZ9JSi2dvTPD
QaZnKfU8YJ56kuDdVAcvkZadteUcalJn92VQtzupNXfZeFHm0jyofQZIbxiKXRPxqkvgZa65tz0A
nhqYors0cU9qFFr5EckgDJeZ2R9ZlQQ1PDnXRg+aRzhZ7DUjGgvxPHNwL4rVu9QfXxdE+6cAGdhP
8G/qA6pxI6ocJCUvQ/AoS9ieqEdUIGK7Sj/FnoOyoNndTzFaCA6whZPO3v7Zs/z5Ka2an/AdL72p
lW9jbuKqlfrf85IheY0P/I0fqCDFs+a192brh8dqPTu7fsCGg9aijjMMu6Cp6y/1DKaXKXn5WVdT
e4+iDvCqCNkutVhsAUyWkufcqtBvUtVDhUQwylAlOG6MGKuHcSlhKQkzgQFHgTDRzk1hlw/zlFQP
EpMgKwoH3bM8R1iYRXiriINDWSE/5E/DN5PNs3OrLlJ+mVoZ2JGgxHFYFoB3rs/MLS5iVK9VCJ+G
j5GoioLhoc0KMEFeOzAfbgr3BqQG22sei+0tql9TP0VPwxJAdImefDX5jqymcpWsMsOkG91FVLkK
hM8Mi90aJ3hqUMN+UtkJfUoVTdtP4xgwg6Agtj2gVanNvcyxFMVDdjcNQ/egJZ33OC9BnQHbs2lb
sKupsRWEepbutdLBFW1gd8acMJsbRx1dGP/XlETzw5oCzYHyr0Ob246vIst7RGUm2ldhu0P31Dg6
mmUepqnJ0XgDTF8YmnljO0CdgbVqB93Wk3aHFTwyGDiAl15Y3lVQ7e6aJdiStM9zUrCGOiBtZMNN
K/WbfDZTY6+ZhnYjQTEF/8ks+krZTx4sdy9MWWxG1OC19wGMuvbYf0uG/KvBVjq4cOj+vFsmfGaQ
iaAVigqVmH7+xXbnlzBP9G9Tk4BWQBDnNRgzYNfoYD3OGnvJ1pRYt5Wb9zd6H7eXNI2LBx6BBuW/
VT81o0LjylLzXjX61xrVoHs3Sh4Hu2qgvir1p7hn48hB7PEoSSlgK/Qz8uv5sR53PcYdu2mpHmsp
pnwxWK7lOHawyXIUaLf0GYd3B1v5dyedzVs5Vd2Y2oPjhRfIYTh1ZsiinfjgVIftF7RB8jsM52Q9
b23M7WPTtcdcRdZm72Ox3AfZC0aFM4v2RcNc2TZvIVo0n+Ce9w8sHV8lhdFu+wnTOshQ2YhY01JD
8hyj/HhQ4r6qLnpcuAYC1Ib2w4rFElVg0N2hn9bf1QPLymWK2okUOChZXJHBTECzcSt0U2nPiG1q
e0nK7clSdflUOWDClvtjjyNAl2oZ6MVne/y9/p00yf2zXdRwzpb7h+o0iLxs8vCnp82Mg4lyikQl
qIIZhvuWltY2tkhIvsuUYinpIHcchkeAMyDwgmEHrgtLhbKiU9Lrr3UdhJfeHgI03sPqe1mepDwe
wvqU6qg2VbPisGCtuLiFsx54bYIouOuWYEjQPXEN//yuoO9T7GTeAt+Oj1AY4ttyzPAwXAKJSZ7J
LBvLBhtFtViLGvwG/6WiHLLW3o7uRswB/y+HpO4AvkLVzh9P03YFIrfP40Opshq4//DrpLZcZCpK
vblL24VHwbajabUwYFGkvI+WIEdg4l6Sk++jWBj5A+R1NWZxfSkuVZTLd1slieGgd8uHr2MfmYNj
l1WVsKw8PDEmRblx3iyg+ChLSemHQyUpF25RHb04CIGvh8rV3h2R6eaxKwFofCxYftVUxpAdn+fC
/ppiTwpyaXbT23aq0lt3jACcaChvdhn7jCq7FcekCLUXtQyHO1ev/8pDTX0Z7EJ90cP6oaODfWBv
GqYLooN8/XoD/S+nbvVbG2jJm5txKjZzyvsUNYO3qFK+wEcOHqXQLIN7v4jtJykDKXxMIdR9ypea
Y/2WDJr5qvlR8VlLrlKFb072ojYN9MuHsE6nuz7Q0vtxCRD304edmdRE7Wbe0WeDxluSUgeiKRs5
vvtLTQbcS13WLmEupW+ZV6OjrRntXpJG3wwXA9fUQ2laKOLvbKvrP2FjhXSRNerHCELlW9Nji6DC
1zsv/Mo3oGDlwc588zJimflU2uMrEJrum1X+mN3G/WIpbnuTlRHSSbbefWtmgBSqY+VPiOigpRv2
vwPHbr8B2dIPc4yLuN34rxrgMzRs2wG8J7E4bI8z1rDwhf+TBS3yT+GHPN1yQMVm8105ePURv7YS
hTmneM0Uy75p0m5Cc7svXnUY05+wft9JoQKM7RUExheYvOq9ZNl+w/6CO5RnSY6oSVw1b0r2kqxj
13ya2aWTlJyxG9R7Fa03HUb0bTDN4BIKKzRua7RioEXXPipsdn7PonvcHcDiIeuJtOyx8gfnRkr6
1veOpjZYtDvcTmafngfBmOitV6t+D8cnupGkE6k2MIWov5WkjRERPpC6fyfJWZl+uHzzHyQ19dkT
/XX+ZMTge/wxuITRoDynWaveRz404tDHrmrIqyeAPkdkJ/rn0ms/J3Gr3gJWGJ51veVViVGVrxL3
TipIPrqIp1KpswfJksBE5SiyITDUnY7haoF7bGYHz1I9ho72lJvPTVOc3M6tMCysj8iYl7f25BS3
UQdZbhELLm8VlaDpKheZWXU6xF6P6LgdNY+h5mAFPlmvKISl31Sr8o7oZpYXScLRAVKvF2+lOSJJ
afRgCZZqWj/5OzT9QNXkI+7KagtQvEq/gaLOztDxnZPO3sc32zJuc1exXswwc+7LxAJgsVRrJ/XX
BFryyqdNu2dYp+FGRMxdgllL/T0reA343f/kbVUkZintr6rXtfM/Ha+3AGA6O36sx7l5GJUKuHTh
In0HqsvkS/QrV/3P5jjYb40zog+U68VdFho2ysZVCiJumL/0lfssVUcjvasjw/taN7l6cOvYuk9L
DwOWukYtBV3Yz9CRfiqIXx3jYu8CG7pTS14qd4x/dBoAMctwm0fP7IIbxXaSc5SG6guqKvVOTu/M
X9XSa3527BsBIzJjdBgn48KabYnqbmk9ezaa47zuDsKWWr5LsrpAGReNqruSPvXOLsND7+vxTY04
+Z+CtY4Ul1suPBLAz8j4H9Q5UOODlIfgHu/kbLHjkmlX0Akrx7yuSSnWPS0ZT7za0Voz0PRny0ys
s2oPcLe3U1iOeWsDL79xQks5plqhY0s1OBcLvO8Vr5vmTjNM52Qn2fQ04eNy6Fu1+czbqAL9cZ3v
jJ2f0eZRfjfeqzskDEnHwjo9v9htYf6Ek4hYpEk/T+vjpc0SB5JKMB/rqqofYr2tL6ZRDTeR21q4
+/oltgSdgz4WYFU6PpiZeokslt/73+Jg/JxEpvJLAWm5XijLNaTiCuvvKR1+hIrifNXsJkPtWJtf
QhttcIYowSMUavecLaLiquKnt30aW2eWA9JHFyoQGOfGYv2Mjsz25/AbHfB3yIfK33qADzLoJEbY
DMKTwDV/ZSgj613/GmDN0bSf+g7MMjrFzavXMifs+kp7BLfRAc/BYQnelXNgcc33L7pu4EE1Oouk
gZriFqd12a3EHKdmCxAJhPsuQdYF/5pPmjN4r3nqfdWmWLk3e8/jHiDfW4dpfSPJzkB5Lnfi7qrH
PcJUGuOya1cCdSsa1/scQEjfVUOo3vdV6X+O6vmbbgX6g6TmBQHu6NajVPU05zbSLP9JUmEfnNu0
TD+Zhe5/9mf2EgureSkNx/nsn0c/c77FfCrP7ai2Z6cdgu+Ffq6H2v5egsjCMqeqL0MwFF+xudv3
VuR+Yh55h8lD8VD7CuL5AeSNrg+13Zq3FEQFO8446y5MlvGM2NHES4TwmhEZv8Tu0EJMLXSC7vNW
oTFq41DZnXUasBR86JaAhjEdGryRD5KUAjZsi4dmxm0Ly+pbwE5cOegq0A0Yju5YuysejCWwkeK9
dRXjPneq+ROrAF+7Mpq+T9EC9Gjhc6ADheReqn+N52H6PtaRtR+X/GjJ/9/1XSSXtvq+63Me4Gn7
JnARfPvP+bf8fzv//64v19WrAea2Zx7N3Ir3AxP253KY6mfdMfWzveQhl1E/S0HO5HfNkyoIRTbP
5ZL34Vi+nMhZKd451vkmSmAtbEuvatQTLSP7k6diH+3l5mmrJoVj7Hm7uoZvEJSPStZaECbhfI1a
PQRHh3f90KNjc8hGrXiUYDR5XkX/pu+0pjrqYaLeBRVEPDopSaDQrt61SyBJ21Ag3a/prDr0TNfQ
evxPqeRvSTlC8tC2u80jAG1b1nqmLZ3S6c2j+1hyu3702H+gSOZ9S+Az0ajK/Or5cEn10fk02b33
w0CAjtVCb3i0XBfD0QS9lSJVI3ZfYRNDPL42pXIydG/+giLDcO44qwievkHLuso1wgw4X1+11j1O
2N6D32lsdC3nxrziUeeufQY3YuE6YBgnvWnHG70O0exeDHfEUWc117HCAnIuky8pkKBHq/voArKC
id47VzM1S8R1Wv85cxLlGYHo7qBfPGzEknlG08VAOwYRcsfcMQSBFxOP9Vmpsv7M5A9ZfON3Zbbf
kRgZvkQxTvBJ1/aPUdNrFzVus6s/puZDGOh4Yijl/JaG6W9Ah9lvDg6xg79RTBN1LKx/n/GTORtj
FzxURdM8F0tgqAwPwwK5xKWCoS9UpAbIhtWWD1oKLx7JZPU4eEX3IPWlGgZPR0wjJwzQEKdJFk92
IPN4yfbJc4BYB75qTfqE6BAGERbGaEanjid80OoHK+iScwW15j7JIFUYoznfOS7IYtjx9q2TDdG1
QMr41jMj68qyR3HjTfNwk1XjeFXUqLzNjAJjH7+P7pLGR+JpcNy7pJzweq1ZJIm6xD/FbaviwKDW
J9crRoiuiC4jANU/sT9RHtPY6Z591J7QDQY7SI8DGqjq+5e5w+oHc+fxNbKQR+7MXd+FLEoFhfq5
YQ96H46q8Ta6Llre6J5+wXum31XRNN77+FAhQZ2nh2oKI5Sw0I/j2wThw0/nv5LGPfr4kX1l97pB
1yZauPZz9AKW9Hdkq/NfSmL8xcIv9HIrYKE8cPVT1vJx9gfz3C9ncGP8O8CBlVg8jEyo7AmRTiAm
fxXgEvXO/OGBNWAKmA23aKOOTzVG6osa/4zoWn3vWVOHFDJvADOj8pI1GkIyiPeNDzFqLQzKx0tu
KtGrr3jOg6PBphUj+NDsodxZ/nDp02H6atrMnTQteHUL3hRtygtkA9TxawQA8BiUQ3+Ro/Q4udbG
oN3kjjYcWEssbmAExUxVF2Sw5WHI4be7NcucEESUKhJ7l2kvJZL5sWSrPmaiT8gFtvNIXlW58NDY
wNtnOAY+WGWLlWOrdG8dBpY3o69myFdwSzL0tlm3HGB6LEkU7bzj1Bb4XC5J3ZwgLZlWcZWkn9ba
DnZivMPkAZKc7TApWAI9D/F7Ks2pvB29pMLBgpgEWx2JSR5O49RudCBKQw4a6/9w3IxgVAlB/X+d
W5LvLu3gI3BlJLR7l7cdItcfo3K+ydKvzRSGr/S5/q6IHeuq+3Ar+tx4UT3HPxtDqOznnMfseEX8
ZFfFRVJykGl4L22XefeWpVyQLpofvK6BUtjm7Zd+dKqdMTjBjzZQXiEUeX+bmnbKXboDdMD3gZbr
ERUQ5e2y+DeLGY+og8R/VVEd89lp2q+L3f0+sbrynnXuWxUR93uIAtV9rlXhCTnTeZeYanW/FUgp
A6w/9UwseYrW2avdGxAZnJuXM8ghUnFL9vbo7JyhZs/yvxf5cGplTOAL6f5bCkYVwczlItsJJJkO
6oXNr/jm4A6Kc9eNAQZEWIfi+KL0IRQS3XkyUXJ8Su2l99UKEAZm6K55MH2xVErdi8NSwb2jYlwS
q0j9r8klD6fu4T5aAskDgqkd8UVjF2Qp3QqknuRVtZqdzAFXAEm2tpEfI2RhDl08sbxf1X9FEBe8
Qq2/acEE/a0vpzenZNJeT43/ks95fwAq1j/rXYwapjNmj66BqEqMiNv9ZPXDpQBVi4JjBGYf26qr
lXpogiy9+OCo0UOeqtUpY677pKK1y4oBq9epVSssrBfZZ35duGfN2/2S2CigWLNpfsdT9KvfpPbP
0vJvVBYyA5Rw4DUldcJQ+nNRtjbyfSwysKHR/R4n787P8+Kn0cQ/FJNVanpLAPSghiyrxw3LRGrB
QtIzm7Phs18PDZrmTCCkdHTC8jbMoAJKaY6F553fz81OSuM0zPC8RFNOSqfWTh9qxfyeLGdixyN/
TOvqRcpi02XNCaElxuTRY9mqykOMkxDxwJqjR4lJoGbBt1lXq+uWJTHcUMNDjI/PetRWqjqZc47Z
iNpJntOEyE26DbxTxEH3W73tOuqQ3TdmYd/4s07dOcaVCibSy5h4JVtEPpsnWqrdem6n3arwqOCs
R9o5nZGKkQIJRhfVoL2y1KkVZapO2zGar/ws5xJlu/+e5l0Vy4nhkMnJt7P12HTse2cqD+t5pdhP
Yy7xruZsK8oeOyzzYNgeRLDl9MpQQxGEwfruQClYLyk/MMxU/+SZ5tuaZ8gv2C4+eQlN0Hc69dqE
7eEf/9NW+895tb+zAN2G9Tcsd0Fi737s8uPW3yQl60W7MnuMEXaFKn62Wle9LZZqUsE3a5Z5JCol
Ekxy+yVquh3SDcNfHjtC90o3nBhtYKc2NvdNElX7GgOLIIJqFjT5D6toJjT0wDT26tUO/fnseN0v
YLnTIUVYUY1+9nqCdaRp40fhoQ/mDd01TNu/68z3ToyZbl0kTKNKjw6aPS1Stt5PW8EiO+52Sk1H
jtCsiRy+67HG2OBu5dbJG/PMCyS8z2bTe7ue1w5dj+m19ivAxd1nLRg5GTQ/FLGTh15t7pwY/mUF
6okFnWPK6lZh6j/CYrhT2PWcCiwRJyQYymXDr1DYdEjg+17gETNN9ZLbSNGe6zZRntSYKW+Jn9FT
5d+ajEWwl1uyhrGHJpUm92uehonLbi6G7LodFbCSd8hqJJfwTVWepAAO2o92hnFVtT1UzvmlqV6a
1ByeBgZCrVOjhZ4zJR9mICOIl8X8kOCzUmKygkMOtgdV56Ds0I67Eaqp6YE3tNKHXhtxAFuCKfWf
6wEef1bcOsFggfonKFgt3sMxG096gdaY5OUoMJxnXNZYMP1PXjczkEDSVD9XuOgVruU/ZkuAHIVX
OtVTayPXlLbo4oyMYZ7mJYhSo7y4kzPtJEkPYjzFqFFAGGrWrC2/sc0vkdUaN5LlKpWOLtk4Yxfa
FEfJk8DQfZ1tIjQbpcq7AhTzjKlZLyzZll6wvzsV+VUuLHl+OOxsrzUO7VSzY738SCmMEjW/tWwE
CJcsi2X1B8dRDkMQxs9FeSwgBD+1mhY9s2f+e4wq/zpoxj1C5OndiFnVkwTujNY/slbWactLpz7H
xA1l/kRVYgVKo2/ged3dJFZiPbHYb63HdpF9nAsf96OwbXDRcpm0+SkeQ7NVuuc1jUNSdaqL1NyD
86U8LC39dhk8x437OHuMDvq5Yq+o6swnz0uURyu6DZaEEcV/gtGqv3WsWt5MZrpMC+H74P4HMGOr
NyaoHKUzXa+cyFELG++K6AnDu+6hLKbD2qLmMgrAGrc7VJGbx6LOgmeTRbJnPS5eSj8Yb6WaBAzJ
9B22QOVFklJXQ2X9YFUgx+UoyYNRkUJJSO6Zw417Tw28pzQ3vCd0uecbw+i+B36NSsiSrztZj5NU
vPNjF+a/VEMB88rOfXgvNRj5PamRZtxGM+2vmKL2ogSe/QRZ1HnCQaw6aqGLl8E4O09SoLWIe6ol
mzOSlAIEU8yHKmXAiPOGgnJs2LKVbBj7PqL/TXrrbqsbsnaKmVnjnFO9ik/uBGICOcvwuYQNccCe
JTkaDspoe6et/JPhGSiHo9/yjNRz9Gy2DdxQI2H9YGQ91DVSTIUWLxMJGLvMuGXh5qnPI6ONMsAO
T8EsxF+U+nyEh//EliT6el/yFi8/vDU88HeLtYqPOfSNxLBrzti/vmkXllC3QBglJsEgQMklYFIL
cFIyka7tzp7OjvcYI/hSTK/hCrxacN4qw+76q6rPLLO0zGIX4sMWMEaG6iDpTFgPvZl9MRfiUbcw
aerlJ+BNBPPIFv6RVSHshhokiwLo7t5IoFftOGNwVC/6G/+N6qn3M0p0NDCaHNlHKe77GYaoRGNk
Z5D8T2K2ORDOZ9MOlb31jrkTFiQJOiOxa7OFKHdxLUbs5XZZlTmjfYLdAQwz6AvmUZkMBYpd92vq
zL991CLSojqP2H8dLO0lwNfxpuj6rw639TbCDuzUaub3cDK947igahNOU3i39DjZUf7vdrclJk+A
PazwaAbcKwWXtFu10w91EpiXFqO2G9soyqvNJCGp4nqnqN15MO3PKf/askYY+pA6VJ4wTUCrGZO7
CNLPinWIa0jMCyktXxDXzvKwJJYh2nCskAXhu9trNw3KFkFls9FllCjxJel49+7GQFHmvtleg4Si
o+0VJfNZ72fBrQqtn2YWKkfDuiuGerxpQntYA8OMxhtfX+5cNn3PNL26gfJb3Xh5hei4RHPX67Wj
RMV6VWISJI5fgXbyUMNYsPPFYsdSGhUEHQYd/9iwSs/Jr1GGEMDCEV3+pgTyh7dklxkoy2j4ZvoL
h2leMIpyOwrhnEq0nVnwyjNnOmxPRtrplpSYpw3YW0HgpfMu0AkkMBbY3xZYnRmeO9O6TRbsvbQD
CaIlObDFcZqj5k6ySt/C3CFwGY2IrUEvjga20vN8+6L4lGpNjfuokcMBW1hja9Tp9OGaIPIFSZ57
uuhDVCY2BhJIMo5QIdYi5XfNkHK4xRiy3c2N0+OKosTjreMWBwObrrYYp12QYa0b4k99UN2KWYyu
+mfWfv720vFVKxdhXcYj+MYWGM5BpZ/YOj/qWQ9vNLnPiircoVHGRulchnc2WJj7wO/27Lc3u2HK
HjKNT0TuVdbBQ2X1Vq3aPV1GyRY6K4tl1V2RG1imtrP6DPtev8wDDkK2iyet86Wt2/xksgkDir3r
8WJpglPUYkRp5julz9gfASZ44INLpxE/mrpm7ydtUo6+0mIL0+sntP+Rp5s/G2Z6zcuS9TssiaLG
/FYNFZ6FU3pCfik6WhD9ira7C4Na3fFxhJkcFsWhgZARdncIv4InidnSVVS2XoOYRRW4VHtE2aLT
UC0e0a0BCpclCjan93OpD/gbu82hRKKicVlr7MffjcONcXsPqxSOn3vvLpiSeB9hsOXnsYquKRal
kcZyda8ifGvEqONjmln1v2MfRrYKkmo/zpZ79tG6Ucr20uohNwEdusi0udNmCFe8GUxwMcOb5y5L
lxhBMh5r/nb4dC99i6ahHePY1zw5G8oEEVgB798NypkRxbxn//E7g+fw6E7w90vFTtAmAqbjzow9
Tbg5LvJowDf540HuTZfEfR6RQLqw46neAabFPcPFgUHNedAlLF04812AYLAbuCpeW52J5hSsp1D5
3fp4y9Tj/dKC9Nhu79Nw/mVRuM//h6vzWm4V6Lb1E1FFaBq4FSjZsuWcbiinRWpyanj6/cn/3uev
Ojerlm1ZsmXonj3mmN/o2ShbDtmGF9/W9vjdltCRbG7R0JonwpqWmX5j6pGYY+YiQhA91UVPAq5k
TowJ7kghJziCofC1MFUohwtSBNbyRtvDa8x+EUF53ZDLTD5oSQvH57VkG2QwIdYpxJWzQPRyb8bW
2JVJH98vENfX1v9qFKl6iZl8LpOxG3wOgrM1RZcCcJJOeo1XbucG6Y8Bh3VTa7KJLb2+BS2CBQKk
Zfx6RCTCNXKyo2Oh5AW5eQ9xwQ+dRUVxOj0tlr8jCBf7SIoVyxAm3VZOSEbxXbTWuFtbPUZLqpqd
4b+kRlVt3LyMt52q0GemaudKoz6tKU84DyiDmWWdE50PoCmX42h+cvJPw2Dxpu3YPfYFUa0deV3o
+VsZNO/WMIFnAZDkO4QeD9MLjlwH2FGehqR4lhuqQStc4a9uAgJTN8Oiy03upQdXGOZmAtklc/EC
SKwVmCTBfCnqo9aMqpz0FR9iqGmNB8tJXL62vCbB9BknbQfUqf7J17fVLoCvqfQbc24Z9fYzEYrP
E35Jui7QUufrAGTqpbcx6NGP0Nr0MnpIZpiAZWz/Q74BYSLf89m9rTVNexWchM3DSmu+cUyqf9b0
fDuROjw0/SleRwJkq2VPPK8kXbZKD8sXydno1U9FNX5YI4Hy5rDciZzKf1wvuN4aIZBodBp9ghW6
AjI54hkGbJhwTYRdPQIEyz8n3qRN1xAKbDjGsdEUWamw2nDY896bkfIQ/IkUuHaaXVe68T3ZhsOW
1k4e6tZ7lrqMnGpkITDA0Cr1Rsa9iqyAhnffDdmm78tX/KIMOQ6coXWRkZeEe1N2BAlfcmJxRutt
b6gXYP73oNP8Tf86SQh0bVYwdz8f/cz+qY3ip8zs7751CAvsIPObnKFQuPfVPC47v6RZkFl42X2F
jyhdkjcLFVSXwP7mpX408/a2vQhV1XJpxP46vUf0wswPnGKV7SexgXvXbbUhL+POzXlK801WS9SS
i1G3TfSxttgUSjxCEngfrBdWTZmEuXXsyuzsYcTYNKq+LYv6X+l4x7aVn33GwUuLu9RXZSRMdcCo
gh4UD+S1zDFz9f58NZBmloCqjloc6NvRySHyzFMRSYM0etsYlo3hVjqKHePbh2yUxhNG9MzZCkKl
7MGT+0V3T8S80YYuxR4VYO+uKJlp9VxpcydI9d75qcQ/jGclc7nMjPotMOv8agqT1L8wxB4mJ4U2
rl6WdVAR/JmntFu/ay1f7Xq5n2Rol7LdyUTfrKA5Cwl5rid/0pLypgZj7dc9nMHapqMm+mMRx9i0
5X7OjMjPyLp/X7LmI0jUk2zGk5Z4Gs35JR3UoceDU2iuiXzodyDZQNNMpxRwIIY2wGidcqOi4QRu
dJHTcX9ClXfVoe3rGRF3gRkHHxpoANkVifuxDPqDbOpy4ynjufcB2QyZ/d6XxfcMTs9p9TvzZb/Y
dvHFOvt1yo6jKJ8WxshDZdYPzQi8PIPDNBU4qnk/HgUhYvuaNgCePwftqF/3NCCBqfXHZBzvyTQi
Q9BHH58H77cXPWgKdlgytol6rwTIXwDKG0PMRF6aFdgmdbKH6r4AzbOx1tndiiDYaxkc38seQB+0
oWOt3QHefoFZfsEekZKjSRr7NaEY9S1zw1j4PLDpNndkE6PsoAoP7rdZDqfCnN9GfiiOfq8ZJgxI
n+ol6IxrVr5HzGXNZhw93vrk1iKZvnbt/ZDPB13Hu/7Qz9Wu521hkeDkT+9Qb+jtZdT/Myhgr7nN
UKkOA3lqZk+wmA5ORQ3rc3QK+inVbs64e2c//lWKCOUCf1qlu1c5Dic7GO5GX4XkOdw3Q/Lhlpwb
GSEjumFW7x4z9fBJ6ymkNUPKgyD6c+XaoCMANr6ibOismYpGb33HxGA87gXnjGPAabkub4ke7agD
MhOtittlfJUDovKqfL2Bw3NWue43rQcR0BQYjpwyeaql+m0G3W3KQc1RG4wkRjJ02KXmcTKDB8+h
iFxSyNlVMl07PVV2M8Yf48B9t472TgLz9vrpxkG9g5xSRCDupKHohrYxKFG8UyB3X2EQYnRKkNAc
tMNucniTPd5GIk9WFnSrjEbbCxj49/3NlM9lVD72JYyoqTDMne3AbOi77IEA+CGGbc8GRyV5H/yY
ehxPFiAyTmPuwY+HJ0MsYDeD8UMMkMYXI8P3Mn50fbBLJpCifUZGcVAEkUIi6GhwKIzxUWUa3DwU
Ya3IwzZBERhNs0SxLg7lOvlHQiZfvQx4Dzv4ODU/1kBtvMzcnjV8nTw7CaMmYW6GoZhzubTZg8Xy
EzGdhKuJ/J41a09JVv8jZDTdCGukreQ8x71PUEn1ZUGu89eOKQmLRLA488nnrG7GpL2WFIvJUN1O
AU1D8kVAXd0wQPRCrf3i07QI3eSSFWHr78XlBFD4k771A7YauUSFP14SBtnNJQFSeQ9HtX0t7Ja7
Yw5lt5pndyo1xbgqNsKnBpMK30aS/ZvQs4drt74QslwN703Pz249by3b1RRWhGZkHmwHOd4Zs26O
mVHcOQkFOZm0le1Wewdlqm3XmYI2nfYMaTu9LCMEoWeZJl/wrWCnFnj2UqvlDuCiMf4h+n1mdXGM
paNJBh7oVt6WDRgzEPdio3DbHlY36aIeImYw52G+ujfdGOBNHX9d44qo5VNGMGuFCA3wEe9d0WwZ
ZbzLJyF2ZtW+A1m4GqsV4nN9QTR/tILgah1YDOvX6XMjPCohPFA+IsGmNRPqzjoDM4kFvfL3mJZc
oiG9Ocwlwz1yYSrE/cxHEJDTvJDZLu2dcJYn25SnNucOTHmHC0GoBF3JX9eLp0gNEIfLbWrJfSb1
x6qvcM48KxypG3JB2m1p8T4RJX7LJAa2kZXzumRWaVguErz7akDmu3jbQughb3Z/bVg7SeDRJnCN
R1GL3QTg9rJI1Rs4qIxCLRio9xe6HOkfBQub4VyDDnyfUufLlsayi+0JWDIjpBANOZ4qBd6OitAN
uPprg9kBChNiE1PmV6jxhyyFkVQ4/xw5VBupkftdqEmsm0iILnhB27zPfNOGKudFBSmnGyPgKvFc
+xPB5ZcM5eZ6Kuha2zTuF6KKCtt6ANhXRlhlGKB0rMgsavfyDdsMjTiybRr7frEXLlxaS+uDZ00+
dUDehKDmeugpw1tuteCoh2sj42qrO7HpVfOcq4pxJHkFGDNaa+rneQhI9UWk2EiV7mcSx6F2rrcS
C3sjfhYr+G7KNY8wsjVcpuO9V83vXj9/QxI9rMsSStv6qHXmQkueQfQyfBHrzoVPMlchfRCzEY9T
4d2Pvc9YRl7eTP5IA6U1aWQH77k7kGhfOk/x8DAKE1Q3DFESxEjcMb040ml1o1xxEpbk1k0G8pzo
Y3Smd244dUx1NUdpZt4ROPJsT6RiBmO1S9LlIY3dCS+gd09DhQCXPIbZvL75wYMvDUwi9oXFVw46
HIacApsCE3xdEuV2HS1QbIk530zdSL8h3RtNdVOpZ7B5Ac3O+MA1GXZN6mx1bnESmyweamfV1rCl
E/pXfQKwE9EP7wLZ4MGI56TytnNrvhlK0WoZ7X2sYe7pmDA8BQat9cYwmYbvtMV67zpH6ou+UhQY
s7dxqSo5fc1nszhSSbtQhxUpVVkQWvUkeRnyEFRghDHe3Kp1rND385/FS99S+pTLMpahMcEGzAN7
OXrLay0ytY3tvRI0pCvmUJlBTbaSHJhajG9FlVwUak7+cc5fLZBdyIZAr6SzUFrJqzP2OUOkiyye
tWb3dkn13jUzJcckB9qEPe3hlJDowAtgKP80MRkZRdrcDkm6cwgS2QWLvm4K+0sZDOymOeT3C2+o
Hb5xJD3TEK93Bh6VTcsdvw0Mj7NhwK00z/1ttewCKMDLgtyOn6uN4iKBzlYzFtgyiaDoauU9s38q
RgvJsp86VifTM4Ca5w3JQrFL6ynrDymAjQ2mJW/T1fbP7ICdUs+W9Kp9UlsfnmUcvFWjnwS4eZzm
p65BncLr/oE380lFPe9aO71dQQ5D9i2KkDRYKATruUuJcL3T7KbcigwcVp9YYrB+T//It7yNAyKW
M9Yoi6DzcvJeAktfLx0wEjhzZMk73XnqxGfFHwskyn1WBPbeuEQup81yUq4J9T2rxl2WcU4zqf2b
Zn7hHsUGgqn+shzKbZcse76PLviYAL5Nj8QKPReWbUQkYO1fGCSNN3Mb4x76CfRr6zuvaNtPXjlS
bWJMdVccZ0RXMzpxrYqAYypLVOxQ8HJvYrJF62077DXvprQ/WgsvVYlnAsH2oebN21Szc2+oAslQ
OG8TfUsrmaeI9J8LTyVITqkrnpJVHixFgS4SQvlYnagAIO1xhvVt2K3t6GA0hiSMYHUXpMl988vC
G9P5mZms1Ol0rwQnNdkxT5PPxKII8y3tCGpY7Jo8qPkJAKna4eG6y73pRFuBQT9D3QqVDBGHwNN8
IbcuzqP1mVT+pzf2L73JhVm4L2RfPNqyikRCTiERwFDACZJdrvqOu4WxLhzih94x38bB/TK8CV0Z
p1vvkF2Xm4gxOfu/t2YOExPTsR1vixYOOAsANrgLvNl6jy+HV99ITiukQpDap8KWK8Jd/920etd6
xosiknjjpc4czjWFt+niZoi5WqhixqoOGBUX5sYV6qqOh69KMEKRjitQSuxP3fjoKXHtlLIPbWOk
pqqw35sAqnVuGJG45POOgbVlFJwo+rz+Tsv0ALjiqsvSnVm4P6nfoVN1dAFJUiVKMdvbS3NbSAJF
u1Ydm4nI1NFstrjCPwurxy5qk9DtZtu8oPGcD/jf4gpwsLvlR7ge07OXVZiE51NlWPCdpJVuGHqM
Z+chHhihiON/a2U82UQJaVmnT0bxATOxclc7NBITN9Zs3y6wxyJnsL69cTjaQfZYz3TWmQD8GeLL
m52qj8WaXouKuWrSFqBf1fzO2Xy7FPNNnWPPi5NPSohPglXTjVdPO7dZPsbmMpdnspEbZYAjcK1h
j9u47ajNL0ql3tPFSyNnQZo1M5sAeBs1If0IXBIpir46lYo4pdp9KP1Z0EE33tdkPpktCOmgurFZ
woXn74e69sNyBnJXDdtszt4y1YnwX+s2366jvuKmwWtp1/cltMbBK1lcZEfakjuAx7teq3kbkx+P
y4lZbau5Zs7o0TYmzOlM/jJlcVhmsIQp2aB5biLqjdXE1YjnfBVOZNJThcGVMAtSzaEZDqvOSUrM
it2aeNdMUH5K0X6odT1PcL5oq8kb7pBXWUBrM8YoqGo8mH6yt7s89OYRw7FBWlS+3jK8dAW1dt23
rrN1wRuw/1jkUarQt7m7ptWcDmQ6QNHHBq79Ecg6v1TjBA/aQ7zx0FM2DhUdV3F146iXURQRAap3
XTq8pRMt8MsluC5ETGEsMXeJ5EJhfuJ2VfEeRfwt9oZblNtzDCifUwJzaKq1tqQQXStRPg6p/V5q
KTjopZS1zFP5AZQnMbAxVtnjn1UgMRFlEI+bA6exR0K135oh/+b0+8QU6HAEm0+m8hpHzL28uc2p
a+J3ygP8GCklSoxQfzJo5HQWYSvj4hZbv7QPuIyQ9fLFoWRoE/IhjVPtNcYtZ81XXaLtrqO3Iy+7
impXzpzpdbArV1A0q1DFoepuqtqgQcATbP3C+Obcu1mYhRBZ7B/0ajA3WYKsJCQr0X5yNWUzh0bI
CfT2jbDJXWKLF3e/9KV1ZSg6WC2TCHQiPA5qfmoynmHtlyVoj4zHZZtuIYNJW075YCw90Hiv6Pd/
H/7nc2Doc+7LXsWRxwgHIP7GZq8aCBv3yposg0v6k37zRQaMmwAL6eklbIPlWHuMpDPk9CHRkS2B
/9RzRuPA77NbLQrVUcQofUDsOdq8rKrr9xMVejezh00dAmQ2PJIv/DkO6jLZxe6zGvNRWFOw9+J/
Hpmd4aKsT3xk7DU9drfcFAk5x+rdGAGq1g6lvZyt37jyuWmosMs4/nJyMYZIRH4ENkAEDhBns+J3
kixLfnuVzZeSLTWuUw8PX+x9p4H9PfXYtxcW4XiMj5CYAaSjWA2B/RoUQL/dXbMYN+3l5bJLB8aR
2KdmyPeB/wI/D+xhRbLEWoXTkp9WUz6UzbnJxbTJ1fxYJXSfle8fu0YgaXrnwmaa3PN/Ou0C8U/a
u8VV9/mldRAYJbKh7q6Fmcxh3zncEQEp8EyVXZGPUUVt0mp6+ENEcT1zWzvHahIE6ric3g5Okgpg
Ezg7TAmRwPIamKiF40FoTLpt7jbnLp/edHkJWtT5tI+d8t+crf3NAGkjQd42XU7KThKwwS4O/QHH
2Qap+ZYt3k2Q/LN7h55sRx6az4GzyfyK5TF/LOeX2MmgC/mc0dLESTaMWG/0AMtB1zr0g5yzs+fO
G3qq+zwzrdciYLWGHcvpFolFl+RDWdm1GFFf5CRuOWM/SbN87UtfbY1OZBgtkjcYI4yw+/aeaSYz
xOjBMngxHXrEDqEcIlKN4UX23E42w+o2f2P70m1dDYIh3aLYE2TKd9nXDr2wnenLz5VJ/nJGqown
misgVBhxp+M+D5oznEHukl8pPyyktJhomp4sBRDQdEC+THWDrQrBym1+iryF/VLNB7WgM1vKDY62
OA7lMG6WhMZUvyI+eV7xOSLysdvUxqbC9NCrOj0m+XQpoO13lxGXDWplAu5Ed3dmWdJYsd2v+tJ6
ij9aFJbQKgxq1+HUo1lik+2uEkYDR4qR+1hyVVY1YudoMncy3U7M14V4VJptULlQ0hfaHvKSWDO2
KH7ZOs70y7hgICMU+y6FUkF5t9FdMd63ZKZHPfFGFyD/Nbr8TeK2oRrRbTREDWtG1qSWao751EL8
YEdIWxGH7ZiZN8Ns7kpqys3iMTmdrSSWC/McNMLZC3NsdxAij2ubextZVNvUJrBlTdgckkT01zN6
e+FjcM8L/SIrTKbm8EzXjL9/tWL9QZGNsz6/UjWyOudWOLW5JHpl2sFigCLRVtlp8Oifth2ifeNo
g6FYeJAqKLfr4LAZz/0biJ5t5V7qz5rRuHU6ugUrqcrql0quzsGza9zMol6uRH/pCXXYaYjfwMPn
FR11rSJPnNmNrUi5LIxZMIDdIwRyo3HMku5Lqboy9KwqDkGuVHg5mXpt8pDItgoA1OWWPCvNSxQL
t7CjOjcUQlzyFNqTK/LXQfLextYgD3lWYGDitmfM56WT/Maty0syT4QSk0iWNVoy0p9e3cDFWFyU
J1Cf+jqp700kFK6oahPzV9mmRQ/uu+847vHaVrPsCBqZ6DpTZXn0erbSb+owT6aD4OBOvHBJxOoo
qj3NYgdGzC6YbuqU8BZmZT9NKYaH0o63U768OjNTl5M3Pfcxs57YgLp9RRANS/Rw1tnKg4x/gpQg
ZJ3kq3HkGHn+eJXQQ0U4DGzAKMmCbC6bH/jNvEVLfjeZo0H4tM8EzOQTu1ExmNA2+GltFDqbsJGR
hM2KK9mNwa1xIzH139yIZWC50ZV9BFRSr5QVLtecaKwfnbifpv1v0usP6BnCLQCFu+3d2ksTMk6M
Dh1/At/iu4Utd6ZigoKWIfSaniETdA9jnm5nesySFJ88nbZ9arwHnfC3o9URuJYV9Q2dP2+rVp90
PEFPh7ZXaFpUOpxzGO6lYuVcuwfsI0KYGEXEtn3MnXi5krFJb4Ojj6iw5HhJrXcGLHh8yI+Docxd
59/BuKAwNJeXSVuHtTdRhXX3PEx0ROQ8hHZS9aGeA4tCUa389MlN2g/vStIic/7ZU3bnc9rnEMyu
OE0aqxHHgVHTgE4Dg5r90DE3fk7IIzFqwqwJd4rm3vjp6undScj1UvFNMeKtFOPP7CPoNzkSPO7K
pwFRgLy3AO5vJRE/nOcp5niYQ2/YMqDzaVym11JvudYe0QVlnt8booGe7y5ccmtTb2qsKJE1cebz
Lkz8vql+TWf+GiaTikXOB4u1Z3+Bbs+1+sK7QXol9FP6vZyMba974DfKuarSHPnFVfsUBC5mw6gw
8kNpEujcxc5d2wf5Vd1zbTttlPAmb5YmwB5IE9xqA3ebDvN82/hbB/ds5GtB2sb4uSz1mR02pwp2
NqJhfK6rK3wgzW7JLwO7A+cOQtswyK/NT86QFUeF/NE2gzhMW6TXtHYz/odwopJ6PFeSyVzjG619
/jCSA91XE7STuJ162myrrr4978JmERyNuh5j3cRfxTLXfRKs/Tm7/OOivpU4aa/+PiVVS5QRykNT
SH7b/hJBE+tDif0RT67NWkqwum8EUPy7aYmalnU4bqynfMxyrgPztQcvEVm27YWJc/CldCOxBq9J
lgqm3NC0676ct13MQaacmYPIN52u22Or+6fJa9a9nTvZdurUrcYyRu+Y7pzTqXbPzUOwsT8WcIQ1
vVo6cZRwrLFM6YOpQB3eOl0/3k6N/6Aq3tBqVZuysbrbIRgaMrx3Ppu+38BkGWhvQB07d/GCyI/M
OKT6ax4tKOIebfl8tF4cibOw6T+aFpILE12UQuU26LxzSUcsalbRhxSt25jRwYkWK8ycS9DG/Jt3
SxTLaSC+8KroRr0D/I1zMb4N1uQmkZxVOJbtCrtJw9ko0GOs+coif4AiR/+y5AKP8vw7y+nu27FA
hpHJi1rofwr2pQSCdGcs/zT5wXnsWLeZ60zRUJXJzlAkI7SW/89z8WiWw4sepngjwCCH3mKGXr+w
Pjvrj9D+oXOIyc7/eZILdC3Vd6uZrTW9gdrPIMSoWpLr2WmeuwIzxcDFZfdPzHFcBx0OnyROt3HW
QfEY7Y0XiO/LxAmFOHSSPrCdMLa9k43zWtF/2U6JPAZYfq4YVHy2LjHjSWPQba95Azzx0yuGLZkj
qhFfdzr2gdrk6imQ9Kltj4wiWCBXsl7Ok0P3wBXxe3qHA4VVJYzndTvaWPen7mYZC7XHlnFcpvhM
XAijL2gRhaWx6ng8Z7Isr2Xl/narvhFiPFOlgi1Or4uYR3B1GhiC+l0hRq7uS3VGH+Us81RQzvYl
yolzaN3haGly0Ev9aCyrdTPiBbLxAe/q7FB2lLhD4PzahTNuKtm/GvWwonMVbAa8bzaTmS2mp85P
rwd6aWhun7YYhpNFWGye+svOGIYg6tc6DETK1ZLdK8gMYcJaX3d7sEpHPJNs5YVpM9/ffChJnFis
HRKnjd/EHT8LUXwNXbpy9dv7ueXvIjLCC8lb38m1/0gcRMg8v4zT53TQHDKe7NpPQgGiDIWBjq3L
2zx10w7jEyvsVT7kz/z9H7yvrumCKEEvQKZF9O8Dc2PMHKvc5Ff3+qG3vd9GDa/+0j/ShYhDOzfg
5HsEZwUQpdqY44CwLu4d+qgGqcFSYMkm8sDfjOXacuQ36Tp7sXMNKO3Limc/bCt8YpduVjUwns9J
TUXE7hwnLYE/XC3Osve4g6qk3pcs3LE03pwx+wfcrEJ5bvW+NrG1Mf6edr+V17+SM4UaXdXnVuys
mJ2TNR26cnAoxQT9uPqyCx9vut6OfoalzhQNuQzMnTaX+BljwWAXWz+e/UtD09+ma3CjsaRFlQUa
Aet11pp4eoP0Srurtcmz9KapDVIrnfIkmVYrqrbcD4trbrHNuVQXczhWcm/NOoE21rREsLQPNk8M
YY3bvxBXHYfShIlO0h1TBq+DdmCF3y9N/pvW7QU6NRydyuD3JpVTSFQcylsOYZcMtGV+sdY0uEbZ
CHVP9rjvZtZWe9VT2nR3zkgQBJhqfowsmku8rj5qOfPe7o0sOAq1tMvDbDEJrnKKE0y9e+zfQP90
Q8dK08TQhDvhnNq3g9Fs5+Y8rKZ1XZXTbq6MJGoLirKmP9SVRd2KJpxVGX89XW39dL3JShagOG2r
rdkMV4lPcHtiEruA48gKjH4bKINx5elN6W7bTT0lwJDcGRZF/1zVPwkNvTYnjDJIjCwyFvtTDu1Z
mMOhDNSyHSzqXTUUEj3IYVhIQWSJ57shcb4acZ04rJrkBHq0w/4FeBxq4TLmPgW/ZKR8In6J1n+h
g7LXxMAx03LtcChNE8oIndhnBlbO6Wyes3nE7WEdm0SVOwt5QJbyTtvBxcpDOdq0BCkueF2bzn7t
dfaEw5JyFA6VO0wMalTytlqdx9jJHwRrys73xn3Rrfugsa5idnKGRcOxpkFGNOU2z1EjSezMs25j
t9qJsFHykZ9Q7DT4YvoS1ZxZ7qxO98tk7bxhoCpBbAzILNg0hjoJ3f3E+fRT9PQq8nVjtQ+qHUdu
Gkb+4vrNTuVPpt3fcarh9duRY6pmD/yeftkCWKHl1C7TLyRZGvZN1SGeGWenXp9S13vJPX0wbefY
ppSqxmCfwO8w7iHw6IxsiG7vj5vTP0sY29Zs2DBAQ0yB2LktO6w5f3UV2MDiSziCHLbiiKh7Lz2U
ODXUr2scRN2yin06WM8BOaxtG7yn48URn6UnY8ZIgdGOFIhSn9yS3NPaRuAu/WcTitsY12eARxPO
q+mxndBihoRh2NqTNwyOEWgXNw8lgwybYF1O1RhE2eqSosRD6JicHDgptFn9net3D45bfnY9WWWG
6cHax5BmTk+BQF52AsYKXP9xHiwKNjdiyaUDDSMBG654LgjoZNwEvJjrdJ+VOUYGLtWW1FCd2Wdp
eWSGwg3M0dzHJj5ctjz6Aq9rVbgbkVbMpjPqE7fufev0t26n/ZBeI8duQus2RuvcqVH22wpPz+zj
fNTDtT3SDU5op3TGNyQHoh7RVjdzB0ESX6rt8aed6ZcrZXEu9Y5I8KyNmdWwr6370RpfShMJDCrS
ZSJ9bzDY3QeSooRCcWZa5dIGhCeVgZ0wkwVxgOo37j9a39qNnTiNngcPpSEZsmDNBmjh1Qia43Az
N2K4sepsvEGAWGnrzcYB+8i86Y1GH8teNA+5MIoHjtWX//99ou6Zf4RTxLYpY1iQcZpYYeea/f5/
v8wDDT1tiTVsz3+fwg5AH8IV7/99knxOctZxX2/dtW8e0GHaB+xij40JvOPvUw7xrrdtYB7+84DL
oxQBpjt+2jT67xMhpDOlP9vG8e9xmK31vW6Jr788698/zJYcUgYqaVvzk/19rpf9EOKwc8G4/N/n
VOaHFlCf898jYHctuF1yBG23mM9CT//7D2e7e19U89X/93lBbQBKZ6ah9X+Pt1oJxUKc6JPat//9
tCJa7TbBYfT3pH+fV/VC9FTq3nEW2TV2G9/lZHo+tTHGqbqZh6u/D2VQF5cMuHWb6Xx8CrpEXdst
WmKVzCM7x+Dfk4EQKsZvhrDy9M1ssvj+fevSBX2YYNY7/n2YqyDfM9ggov88cRLPJ7IKEc0uL9sp
qHOF9Z+H/r2UHzSvdF3Ezd8rzRmRjWvsJwgSPHwe2/LAcdoI/z7MmDy9mQP7uWwNfg7TPDut1T/+
PY/FdyJldO3p74ncClNfWwXx7u+rQ+6GC55epmpUff/3j6vabld03FqgstI0HGUN62Iu+/Dvyzia
63teMDt0ZDCzil8eU2ZriuuKptZ/n6foF815oNojUti7YXCyMxJ7uqtnre5owV+cA01zD6LOi+ok
mx4KkJpRD1XhcelaGcZM3zxRe3VhMkv1MqC+cd+582u6wrPzlOu9VdqtNsoY6w/RNb+EyjIu2VWv
/pSX37qpGBvMnZ9qxciu/PrfoKkoSnoqdDjqcDIbFo7VvIs1Fc2mO6FWYcktodAImWM/IJqYcmfi
0Wu9T+mF/NKIuHaGtf1RnXfv4fD/yub83a/S7tPkTED11gfvNr3bTZGrZZc1CdEogdXeEyYPV1N5
LEGXwOW/zyVFw0jlalD8TG17//cFK7E8Fom42f59+PeFLkMcyhNlUO7wVP95XJPorcRiFv19OFye
oPZsfztpH6Le/3sNsp5r7NP00dy5rdNw7TxzZzgWFOLLY/6eP6AnuNetO/3nR/37QtXH477q6Wn9
PeTv+bVh4vOfUvr9dYufjYn0wzoVxEXSAj2TFlQextbNiQRt0htuM2M7GDp/BGKQhZ3lDh+lMm5t
t5kTesT3qx+n/9rS/cTgHbzO0vaJQB4Ym5099T+Mnddy3Mi2pl+lQ9eDfQAk7MTpHTHlLVn0km4Q
FEXBe4+nnw9JtSipe5+ZGxDpUCgQBWSu9RuiKm55VLJcHG29dzYsXjt+/6lOXlx0H3uv+2jmSLkE
5hr2AP+gKZ5uMruwPg2Wni99v59uXS3MN66VIreT1t0BdL+zxbXZu8bWtF6JMlYfQRRGCCYFl1KN
b7NJ169EkSK0IKye1AS5wDYOyituHBJFfh5fxSydtgKthXMcG8m2LVFJSTISXGncj+fYFM1WZKAK
MoPkf2to6VlrR32Lso1/1lzd2vJDsU9xDBEg54HLr+yQATrZFlD7d8KMghtmI0zpNNt68ZMDuhLW
14Z1+KJu/PFWdg3NSSEq81fXoat/6yqgOd+qeHxvu8bk6dvGd6CnohPeZ9veQ9sUtWXCGbKOgOe2
K4s+WPfYha6KSiXr5/U3qV7jrBx501oPp/5GbrCXtZcCOYmNLGpzP62DieuLwtwWPNow7o6IZaPq
4+/1sBzexgURQWVH96oDSfCvE25+CFUR6Qfrf2kKF9kbeEqsBp1djosKGMseMjC8hBuBqvAK0M6w
lnV97ng3zO7B6KO4SU6IfrLO7sWqH5FnkqU+8NIrJMp2siQPBD/N3UW45wFn5hhyYxqmh3Ezv6H3
OvCcFalcS9+3P/qR/1jpSNtdy6rCdTIk3apdXmGhPiRJs1L1HnQFAZRmo0QG/zvsIIM1bET4mMoU
E8vS62ub1wJAgLmS2GS8fCvXZYUAH3Hct56yiHA+oaZ5834I2ZCbfnNtkVJHc9pBBqavrzVvVHcy
cJ8pCSfBjfkfKn3TUneKRohfDpQd5UY2wEMlHTwPnqYC+HjsWnt/XoCWQSWuOuI/135aAmtBNfAz
UcOaJI+ZX/QCoQpzgo+TtyQchZ29Znru3oQ+xBu3JJ4u61PbvUPuQ71z5+luWUKLUYKW/ll+zAtU
ocwRt2lvzMq1rG8DVkR9WzyRxbERJxqwV41IXaYmlrNa0CvH2uZuWsjdZsS5NBs6pMxN5Sirqiim
VZbfdmXte3vnQlxLUuXbb/Wy+FudqTvaPi3jde8QQ8X3ajwG+vh9o6r1TdjyXScDvHga2OZHLYJ8
oBZx8Zmk3VfTKKxnxc4eG01r9oYljK2jRcHaTQWqH2jAPxq5RvoMhkemOzxPfQ1dpioJn3C8xNSY
ByaoDGVdi/HooLLljZFYgQrn+ZcNV2NZpq9jgahnW+sffbNWQZDmDiv2Xjn0Tztd65AVVUndL9Re
+DsvzVhaN1C7HD19LlztE/7kyi2C2fkx05EZDO0JQMLQbsq0SJ46lSTaqCTaRoHC9dnylhwgXbdP
XeUXB62sko0KQWyft3766IzjnmBk9qz1Iof15HnHNOiiW8/wv8mPm3SH/2A55Nd2nnZXnk+WYZgH
zOcBgpKcVgQ2MLN8Y4uc5JcISdKz3IhsaM+l0QKvNR0kDhRW6SUAybPQQ2NYyD5wOeddYNpw4Izj
9+KPQ8juaVE8pWmS794PnQhgwYbSNeu2hBowDNMe3Rb3SpayGAKa3SF7L4tRBYoFeOq+d+orm4Rg
s6+JgIAOU8NlXirV09iRV40yo/xkT+StwyGpn/MkfQLm0b9g0XxumY++1p0FJSvzcbDPp0XuQBNY
KCzk53C068NvSQcQMo5vzHT7FJ54A095FpfL7RKFOV0rFiHW0ltZfG+IEyXFBxmcZUe4+zp8VDps
xAWC1CfHCkp3UxdAfPvBqveBaA+yJDeyizn3k8VyZhcZvU+8rLFvwkFV9pkDryuFpc4qvUNEQYd8
tQrnZtmnUjx1mSTERCvTpA+v1ReW9MrhbYiuJctK983rt878n640nCXMyrRvIAxxkB+f8Ta+99KK
O4vPqIEUHIei6TfLBhz2rR+n2a03LzlCtQKr86POqdtmFRMCA7qDJBzMFf1SqY5zKvWoOsFleWJN
bN6r0KrQG7MuRW0jKRuBJ7e5EU+y0UTVfgUOpNipBTjBphPFNrPBuyaN8B9CL7fXRYc4gh4N8Kig
d2Ke00F1G1LrfkpA2bi5r7xuyK95r1nHlFRUjXmfcqw1ANn4NJgiWBVRAoEIpMAd0cz1wLEuwhTm
3VR5BE5tnRUmJDvW5oi6C6OJFrLVFmQ6x8b2TqTnERgNw+SqqK3qygaxRgq9Cr+Udnqossh8rERh
w6nwkQOZ0vCpUAggzB3sX0eSS60JqjvBF/AibyMtnljLYqz1C7klIu52mdz3CQwlBDzDm8jz0I3S
mpwUSWJv+9HSjxHvCOAwaUtGO8pPPN+a7Ziq9pXB9VnbcSxu8gT7u1BV7PthlixCj3dRloazrVtv
Ghfp7MHQ2qN2JtWZELhEdWuuykDwn4t589avqYwcbwvl+wjZ0owjDsm94WFBCLmdHPcaRGJ7a4k2
uCssNCtChN7Wsig3dDBsq71lZj+zgBAeeu8g6+igGYQDiYD0e89tDZxpO/9oZUl17oM+Xcdp0jzq
YfQi/9Wa+BaaffA14l4lmD5idDGPcZAqOhrzmMQmplBFRv04iTl90HuvRvY2JnMTbaE76fcxpQUu
JU6yI5Qq96g1o3sk5Ul+q9dJSJRR5m9i3g0Vbtg0ZbLp910mwWKltOEmGcq0xaTAgMeHq+6i5tuj
8oyP+ugjwrAwVYdtNle8b5okxAAY1Ov9BJF23Q44rtfhIE55psfr0IyUJ0jy1z134Vcz7C5G3Ysn
eAsZafH6b129tL2WU1cjGC6FG37v+ttRjUnFYz0vY8KIz3qViQfVq4p7v/upEHbPWmfpby2a+1PL
72MKt+i3deUBQpnKDmfxWh14x8L4JyGqGmu5G2sIAoTzpnAjFCadaxXdrmMVz+s1uZuhQavgqfpr
rSyjDF8dJkHI2h2VQ2b6RygjxjYhVXwgK68cZD3Ed4KnslJLBwdd5Lk3ST83W8heraW15k52qGWt
3JWb0jHJldlttChQzvjeX7aMmv+5davgOPKcv/j8NHbJQGBOS8vs4mVadpF7zEIfG5Kph/f6wfO1
nSNI3Muhv/YFbfq9b4N27wKNgxbZYcc/y42J0Cf3UWqs7TJFu6Rp4X7L3fc+9Ui64/c+stlSTcRa
OoxlQmCG/r2C+PsxyxqV+PS8qysgvuSe3NQ+7y7gScHiva7TnbE8v5dja4o3UYqOmRwMxRGlpt+O
Q7iSJE1dWzyuHHJkPx2DiZO9zMZBBV9TwNVCrq9zwwtCBtnFV4PsUiajDUfcEyt31NOfG3ZNh4Df
e20hhL0i0ypWcqDcIK2cXepdNfeUFXUPPsxiyrGFp5HiNPM0kW48Y4ZQLmQRKlO+rQVKS7KoG1BG
FbiaJ1kMrXDFC1K/L1xdv8SpcS+r+xDt1sbAQy4as/Gp1kj1soSw97JVMdVrnDSnG4yyjbs6m94O
7SZGe+yjtkBPiUFkPMY1ukKsR+fT0hLUBHNTEVc9vkpPuoczyd/P1pjPlmlYsCGTNDy9n608ZMzZ
pjUCzSUs/a1UQk95XWya3AcXPYulv6mjz3rq78WyDmCiuUBoZKtsmIaEJ7ssJ2r2KdGSbCdLY1oe
eVRC8Um0tRsx14UWGIYXtN2GVU08ez3U9giUKUiXHkIFVzlTIayTPJP0Q4V8luz9NtAWAdjp0pl9
PcKLqdThBbyZz9Kiv4nxvzghIH9slcF5UnU+fnQHWEeueym7+KGeqzMXnk0Vk05v2th5GhoRLQnE
hyfZ2lgRnhhj/OhroKcbA4udoVecpwrS2CaromEjR+l6TziyjaIrV0ncxyk6yY90lE49ofRKBnD+
KC+KSORWmbKVxTEeP034zqJhVRf3te+t5Ue6DbkxbcL5uu0S/dGANRaHzrlJBBkPVYVcjJHVGads
+9yXJrmXSLM8cKHG3TgmBnJDP5oHBQzD+5BpmkYeokjsm7xahQnrJOju/KDt7jBaInSYAA71fIpI
3mAg04/P7z201nvoI5GcZX9cT+qt6CBaymI1H3DO4s7HkmP6KjWXaIq4W1eY26Ydq+shg2/PBACo
faXwa1URyWyF5X8Nbtqgy7/i4ZSCE/RnrwEDtu3UOBD9++jBtOovrlCyr7GnA3+xyo9CN8t1gzLh
iWikdS4mrcQDybU/R0q5kl1Lhzyf3qvO7ZTgDTeqIW8Ss+pvp8LtFvLzLEiKSWeVz14BVFEpByZj
Smwea0iV6zy0nCeAA2fZtYn0T52jwkHULY2TIqIjv0Pu9eXSZh3113eIWUO9fYc8ZU4lv0MFa+gh
zMovwHe7jVfGxiZR42kHOCBd6Qh7PMhiV8XZSg9U/cFo6u+tk+uLn4pqrJc7kkbpBrYzeRKhRI8q
PukrdVSrK8Dw/b7U4nqHbDI6okqYrGx08z6OY/cEBNr45tTHOlGm16bkMYEIeQShnNGT61VXNfHM
vEVwoRfZc5+WwRa9rBT5u6QvTkTmsIya934rtog8YzNsNEvWAfQuy36EHYENtNek1lWiibU3KOGJ
tJGzTIi7rmV96ehggSA6Zydh5uu86bGM8FtGCDfE+MUdnLcD9HthG7hqabO9nm2rJ8MACzqXysgH
xZNX41tjVwXauqo6FAnmBtlFtrqdnh9JIKCiH5GgQglsk1S+eTaIb56teSOLQdJbxwlzSVmS9bKH
lpI/Iuljo0ydRVDf57F9jsdRYKabANebpRRgh+n6UCD0fxf6ACZrDZyFFEK3p/rBcp34jnR68FZf
JPay1fT6M2obsM27r6iN8w4D/nLjF4a385EO2jpBkt3FPUmORlG7r6JXlwhAt88qqk0rZBy1K6RT
cUBrk3AzlEr9WKnag1/FPZI6GGWNmftkRnioRJodn9qi7PEAESOq/aN/YY0BGTvzb6CV9yehN9aN
OW8MHdyimd+MUWjNimLtGQjmEf4fWMvKiKu9PjGteO/f1nW4URuWbLJODusCUPhj2KZbWZQNali9
IltvHt672SCp7DpPryFvWjdJ6dXXTqcs3zugLMPULBpf3g9TC7vcNhOkPjlINrRtOKziJPCgXHAg
Wac12YDZdZjuZbHLPWuThQVoCBVvHNc3nxyWdMfeBQQgi/U4BmuUatSdLNpx/tCQ7rpApvLuYKhv
6qY1n4rRh8Dm3mpDZJxJXSDB76vfgGGp26gqWNLIOrkJw6w+wbmCtkxfdcrFxpuqYt902SewwFDP
XU9faaoT3fZjZl4M/UtLbAHiDHYVe2TMoLzOjXmVx7eqEaorlezQWta9NXjFJzHq2lGWkFI0L272
RXaXNaGpqXsmrT8fJ0pyFVREo6wru+sgkjb1Jx8O1dsxWFwA1y6nT5BfnGXlkpmOSP1r8wMoRO/1
7r3keW8l+awaULl4b+t+Kf0YJx9yP3rKceSc+ju9J1c9PwB/9Hz7vLltFtz5h3Hu4IN+9Pu934/x
GWZjfDZj77ZNx26HHEt8fq+Xe2915UDCrAfZQPf36qziSb+Q5XrqXhIfYD7+DGcvNfOz3JObuhzR
VNGTFgOxvxo8TQ2Hn8qGHe5y1U8PUY8P5dth3o/Q1cq41qJZu28+vtzIYzEp6BYf/vivf//3y/C/
/df8kiejn2d/wFa85Ohp1X9+sLQPfxRv1fuvf36wQTe6lms4ulBVSKSmZtH+8nwbZj69tf+VqU3g
RUPhvqiRblqfB2+ArzAvvbpVVTbqgwmu+2GEgMa+XKwRF3OHa92KYYoDvfjkzVPmYJ5Gp/OEGprZ
vUvo7xDLuXamdx0vGOC1sovcOGnpLLMKvG+5UMLeZaKCSUCy8aPYuKomU7xt0km7Mni0HsgNc61R
SzKuQOUXW0Xz28V7P9lAzg0DzTxEMrkICYqa2a7MnP5sZulwlnvix97cA+WUjGkcuNOApcnZ07V9
E7b5TRECpfWM8aeSm6l7M3DHzf985U339ytvG8KyDMc1hWPrwnF+vfKhOYLj80P7a4WN69nS0/yq
b9XkCneLeR/2dk1+Y64p1+aIMxmwjQHpkHnzvTqqXGQDy9o7KyQ3V6mhmgjeDPWNG9oVEgrUDZ5l
AidVuwBW31/loq1eyqRqcZ8JHkvg+tch2fBHVX9M4qZ9EJCmbmOw3LLWaZvorHlQDGUx0UiqDEJB
PH8eY8I9WPtJXUHeb81HsBbJcrKz5Chbszz+6fhD8dPxFaHu+7aCaOlpuJ56XoNYR92diT7/zxfa
FX+70Jamcp/bhqNB+TKMXy9062QOE1Y/eyUi0qMXw/WTV9hPXS6qiZQFxD7U8uQ1fm/uc2RR6yw7
vPUL6hamMDqih8CYqhNhHfiwMTdcao0tpplzZefM+GG563nGvGvr33sVpvXalcy7Sr9w92hWiXXn
NNNz0yzGmnj4hEHMRk31dt+mhnNvetpFtqescoiY6wVMTs+6qpA3XtadMz17dXw/EGO+5xnw2wET
4Ae3qisAGi6HBN3SyRwunW0Hp7YvzrKESOB4+V7fXfB5RoGvKzJv0QmUH4G5iJVnvHdhaGNkb0N1
xahWE/OTXR6B8giQDkHCPhxuVa+8HwdNw+CtI5bkNPN38ZWPtr0eW1P9pKL+vwMsZL0VrTG8yuCw
3gkHk6AwN1MMUxn9T0edh1cCLQR5a/zXL4+/Wj4OX/JirEI/aH4r/nv7ml89p6/1f8+jfvT6969F
Bn0/6Oq5ef6lsM6asBlv2tdqvH2t26T56+k79/z/bfzjVR7lfixe//zwjOwV0VE8VcOX5sP3pvlp
rakq9/aPx/v8Ad9b52/w54f/kzx/eU6f/z7k9blu/vwAMfJfjusgueM6CENrjm1++KN/fWty/mUA
ehK25rAmYcvTKEO1LPjzgzD/peLSZ7uOKgwLM1j7wx81BJu5Sf2XriNb65oWQHVVuNqHv77993fP
29X+53eR9uu7yDQ4jIPflqaDktPVvz0RI63QjVoYyg7alrvRMSxb4keIXkaf7wp/o6VFtkO5S8Vz
eEYuokywnDovfrspfrknfn4l/uNp2K6wCT8I1dH13x7MEwKXYzd1yOsU6MiPie4cmdl+sWsEKJEI
9stIh3xYKGsCAPayQUR5FeiD+H88tjT+GT+9meXVcDVNCEMXrm0Z5vxY++nN7BhaVLud8HZqZRQr
DyG7WS9U3yveUuCGg730x9jyLlbofuQHj/Zy3iwLLYVFnREyqEUHb4Z15PqnO+ofJgyaYcxTgvcp
w3xitgAZYqoaD1Rhq/O/8acTA+1ulsgneDum5WSI1DbfGlF5reWBc8JF3V0MgzGsZNCzmnSC5Pys
V0OkI2Za1i2huc7K16ZlWFsPD7quyN2TNiTVyba3MUD3E0JU0850cTPMdeM0/tgkhQ3g0uyxpB2d
cZ31uclcJBiuSbuNh1AZnzwymMfBA14tQiU/+yPgJitXX5XSsQ7GjenflljnLN2h346zMIwy9coe
U41vrucMEMQg5ILDWNdNvSMNcva0pF5bqgiWrLabs5rWX7sBD8WpL5Z87eysRtOdAyRgo4wvnt/A
rY3yzdCsbfLaXd9sHTvJV/GIe2O81xyiBF23bKxUbEqlvLKjr3hMIu3XBwg9JIQ+UFdeCIKRpGX7
e9hVSDa3rbWu3SN5kmWks/5NVMPaaG7ULkwb9ojTn/IwjvZVQMSxQ802Hh1jA8oLzY29ExAtjjit
OP02lirGAAVGlSJwX5v5H5IFINbCp9S0xu3QtOlq8jsoIGhEx+jHL/vaOLggdFZh42wR5vW25Ri+
kjrwFwRV1uCvv9nZdMFm6FIiPx0Znr4YuvImusuS8gts5Yr3FF4KUQ50lcfJNZiwBRLdPb1A9Pvm
uDQFTC0bhCp6r1sI/mCHW9JDCgpIokKw3at2dhbDcnHNO4251FbXoj12QtFsKdkvCkjmZto/ODqK
UpgutGtlINRSDOUXJgRYGFy0yf7s25OyKUwIvErgPQEYTdDwQbKa+cdNMzRXdpy8asZoLJqUGH+V
TvaS0CzM3b4LVpn9SSsIVaE6BQ0wvI7UL35XCBxWINKB3wzSmB/AoKIg1b8O0ERNgkNwv1yUx8hI
LqIiAcnqtNChs+HcjhoAZ78VFyPN0Eep0AZxRhBYFaphxLdfRl8jrka6bZmP/bfE0jHgBW+zSFr8
iNHn81YwAHHIRkljg3ervYqMwjxnXkWGsPdWYQnbotCAqbiJQARamKvAMrCuMtnAkZuFxOddXEJ+
3qRNYK7KCLs92aCY5ZcxTKY1UqcNVzO4tvza3JD9x9x1rup8ljcLWZabps0eADnB4vjRRe7Fc2c5
4r1B1r0X5V5lDtM2Usyd1DZmxRBOOK8aT7BprDddbqlJLVulVrcxJk+IzWoTMDMEu/vQyNG7mAW8
ZUcNogzUZ9t6k02WfaC7BRMgRrpzy4Cb5pJWS4QxwEbMA98q37ayV+jGhJB7wNiy+JtS9mS1jkBJ
YB7605mMqhrsvFFbN7UK473UcDWZP/L93ByAjXCN5SnI2lGevDw8lF1OTO6W8nR5hCCvB+3BsBJU
RyL3tQXwDlaY21PxtS99DLVLJ1Gz9c2GNRrya03gOxsEli4INGz7XkUwCxGyaqgA0A7dfWjUX0nS
dSBKHi1LP2Wphep01t1g3/doiBacZH9A9RJJWBO5Ma/AjZeVVboTE07D/C7UvcKDHVEZ3yGCWO08
1b81FEtfmyH6mp0d3cKsXESWuPZi1d2NZXOj+w5kaLAukIDXdhuIhVVXxiqYNYRMv4Dz4WC8lo3e
Kcs+E484D4UDiy2CYMLzG/acW7w2nY3HllXtMgF7x9MrmEhmhPqSit9XpobbvCuulMELDlOQ7I1u
nO51kW89pX4hNYDLGsGqKuuHJUvymMdzeZMRL8bdC4neIjBaoGVQyaEVmivVHpVFOBb+apyIiLIw
9Jow4nGg1nBPcXED24GO1IDuVDg6aztMdR6/0zVEodeS3++nsr22gjZfhYqYNs3X2PatE3npAnhM
FhGyHdp128wvLcj3rWXgF+pAyK1b8DcwaNVmkyKNy9I/RBAvHx5GS+N1lunVpmOCB2XvWA8gl+3J
35Em9lY6pI1N2H6t+vTVmKYvnVo9mEqV3SqdXe50xd25Ma86n/zRNfK0yGv49ezvFOVH4xvzPXfh
oUmao+ywwOg1AcfRPdcDeQy7arWlsMN8DQ0Mxn2lH4OY4ICrHkBP8gCAx981fr7o4PcoE7ITKRzd
BR64HeINK6zrHBUGtK6BhS+K4FuYd4e01I5mVX7VnKLfIDK+LsprCHYfQ9hxK91GLMku2wN6H2uE
FgXCk89ZF+pHzTEhUiTlsAMncae18Eo6A2CyFsKF0qwvelq+YjWvQxMsyzUhbwhPmLGs8uKoWcM5
cYxpiSrE1aQQa5hMyEK6gpYVwYQlImILV+UO0EuxqW2x1yJzN5r6KU5GhGjznYrkz4ob+9rSg3Gj
+sw3Dcsvdnq+0XTkPNtuWPtjgHJig2tKzmxm3w2vEyYCi9jzpw1gyg2M3M9hrk4IGyXjwg9ukjB9
4Se+74hChrGdru3CRJQoXaEa8uA1WcRsrrq3YI50tw7+3M4A59sjQaxU+nPVFTsRgMlSChI2oRN8
FGGxtFQHAZBsAnddXEcTIgFlh76vzgtq8JaxS8ylwxnoFFb+RQ2Aq5nTbWeJ2zEFVuYJZ2k7ON0Q
DNoonW8vdevCzG8f42eIg0G+U8IAj3B/uK00EgrWTOJRJvGNWDX3FnmWHK5lZqfuuiuQfUnVz0MJ
QTBwixcjQ5MPnZFmIfHXZchbLA7vgKyj+N+BXgBubJ8tUVwPEeIfvH4CKNLumiiPshj2aK8c9NS5
OHZ5qS303QYFh54x/jR4/Vk17Mcq5tHkptyHygHTOsTF+vEyhD4XenRuvKpem1p3D+zW5/aAZQuM
HzEMBZVQD+KFFwRwDnxAnTa6ZBEuXqQk9V1hd09oSplLBzGdSKCj0QUJHMhy02SIuSJZfLIQP7Ah
mVhdiJbZeLKaAflERT1lCXyyqWuP1XSrT4G+dnSAz75XfC4Eaq7Agx8jGDiAWMS9PR2dcBZm8oKz
Cvl9jKxXZ1Cfx2EZK96DEliH2MDwkSltgI0J1pMVyu/jyXCdr1mfPuWFQJov3LnHEfNRss42uknI
nFzZKF+rC7Le2HaXlliH2chqam6RdW/NWmIxl7LICefFfclLhsS9/lH28oq0WhctDs0jr/8ryKLt
Vle5bRqdOLHvwVzETi67mpBeP+kDxllBOl7B+1w3upKuEyxKkJxyZ/EdFM7DquDXqEPKtksXfS4i
+LOD/dJz1G/2rsvL8STQ3lsHYQZQB3lAoFpn0ejkLDVmejly3xubIGJYJPrSmnileUD4z5pyH9o2
33A+E0NtpjXGyilPVZvL16nx2kUZD486AvmtibBC+M1vpux6EDkbBDZxMOiesRju0HRwMVbMsdyK
ncGbwUlIqfP/nvibk0JudCzE3EJ/1d2eSJoyfFYKsUrQj2GJ5J2iZnD2KbnZOkQZIMtgbpioyupT
e+WkcbhG7+iboljXMcq0h6nxr3tdCF56jbjSUFGwvSQ5f1FhHjAk36u5tdfzrj30ZnU2UMlBY1O9
MRNd3ZOLSU/FmK4CR6kZa6OgM/8TizTFCoXMBtpnSHCNtTaunRL5zcLs9mNlr/HLyRcKTNHWKN19
UxbIoyEWfAXwos+8+Ap59XKnjeWXMPcPwkCm0o36+OAO063X4lEKNZo0s10SDYu/BRbn6KLaX3d8
TMqdFU8mUUkzPuPCPk/Bzacy47kPGmen6eUKS8FPjsl/BZ3vgrUfVCO9Qqs3Vne8l8ZD4OAOF2se
kN6qWmJL5xFhKk3e/ZDlNHwg0jovj+4Y7LPG6a+SeePq/SugTGOTqtzoFpat7pguzB1UJxZDDTMX
w47HpUpkESWo8IvrD/0OSaf4ZFf5Kk1UgLX6hE3HcDHdL8AYuC36g9x0856Sg1AjKc1u3WqTtpRN
wm8dXlKs6ILyUKCpcJB7UWDlyeK9LCsNaYYhd9F3p52F/Pf+/1hZG+4qFiipZm3eL5uAq23NThpy
LwTT+J+LsguCD987v4+Vw96Lvx3KMRDNGvAZZ07GB8kD8Pw2savYe7OdjyKdfKSxz4/Nf6xzshnw
8E/jSog3oZXHBBWn4q2H7GaTZYX++uPQaZnWB1l8O9b7R4XS+EU2GcEx9TpjX6LzqtqwTubhP7X7
xiyzJ2tjaakjd+VGHq9tEVd2Rh0lvqohUTp/ZlyCvV/L3aSr94mvP2A4xazAi64xOEiYeAoE2kw4
y7mvXSMz7y6aeETpjyXePvLht2UxhhBAR71VSZQQ9CdpkQge9IDyZjVxV7fkhFBuBydt5EjmtjYY
EBgqmxLa9RlAcLVRghqg5FzsfC05hwrazUpgDhg398ZJq8VjpJrGdsJQZZGYno6kI9pHK5RpdmFW
aXvHccTJJgs8qdUdHlN9YES7FoD2KQrC5FQE1WwfyTtMC6zl1Nfd3qnU68h2iUJP5lidRk4PXwk9
2IyoaDZTfsKl6YGF+HTqMmU6yT2n0pkk5C5v2rlBmzeZQGyVyQPg6PB7N3/SppOwRghlmoaIrIA5
zplM5qcwtbJzhHryYhpZE9QYDi4K4a2Ih2trtYF6LSz90CWef2rmjUbsoo58cx+VpbYIENlcISep
KGedlcrBR2v1qMOd5cXGNeKALOd5vUz5cOJpCiHWT+9L3bR5LtOj8pX+FCs98kiY4YApwuFJQXaO
ZXpChGEIH229KpDGh4MK+hUqtpG9BC56Bl6L6axblzsnAGs+qeYRCPnOK1ngTQniqbkbpVtrCJ89
8O6bJgo/Vq4VbnEhUU9q4uAHPu/JjehHqBKmOi31hKB7hB4rsR9F8C/ophjdW9mrGN0MwFCKxDxZ
pGOZZtbRFBqKdY69GjX7xWU5f0IMAjYRYrzKXGrnO4X1BXFKw+p4U/1VF9iEVsDh1l1/W4BNWERT
apzkjSX3nK73N5GJpidog5GJY0O2oLV2ZjqJk9s3YhtH0dPkImGzwvYiNrWTPTfJdqsvxMkBGBUk
TPp0vkrY4+Cm5tMe1tehGHNkj1X02m0TqZ6BH8lJV1PlJPcSH1AeXiSI1aYFhPiT3SAPG7Ym6Bxh
Ktk6SconpCEPlYWyBV7xoMTiLj5ZehKfhN2QGdi6xqBtZC1w4WpliZQIT+5EJ/tHT9ldbmznGFnt
PYHOeNOOcXMQXequjJE3MRh79RTMCBVnvobNfNPLjdaGOa4jWsG7tWAhaEbHKei/b5TQ7xBdmstv
u6hJjPOqHUlXZXqUDe08JI/a9peOskkeTbbLIswCaDmx0N4+5r3h/VNl3XvRbUqxAv0N6vfXE5P9
ClGnh7F9EpHT5LC0wvinU4enyBLAcDey69v5vX/i++mV8syTjsiZRy5gKVt6bi4EuNXtez+599vp
/VaUXX47jfdL0DXhCyqs5wqrsK1vJCrvXXQzzCK+i7E9cPqARGeF44ZBFuWSE3DeiUJ8xIMQE9lK
z5Y+kR/QXka4xOrMPLuoFvU4Rl95uJ4JdXhRK6VYTsBzFwDy21VmJtohT3T9RPARiC3auMzqg7GZ
cCt7qm11mxCzWOtV/KIzz107luvykGKla0AWw40AHyyfeGyhCnVeW2LSlm3DPLHhjv5f7s5rSVJl
27JfxDFHw2tokRGp5QuWWVUbrXFHfH0PyN23ap97u4/1a79gkaGDBMd9rTnHJLO874fpZMUGVKWu
4gg29L0l6ZoXo0BPlL1FrGv2VDdYjpokgPKnceRLgGVqmQ7afuLtNB2N4hhepqD4yMXovaros+qi
XdUMOozXVd6o5qA16r4Az7fq6GMTOkWZe/JUs02L9D3SuCwTRYfpuKaQ1EvzB0CCH6nMrONc6QAl
Bhe3GxIUi+q9Dby73BbOTrNQ6IG2SfRX1mn2ORuzLRGc9pbxHB5wqVNS9aDT1R7QVhn5j4EtjHWZ
jIxEuUcDYAANDS6HeT9sG0JWpqBl6eRbX5gu8IOL/lhwCj4YZWpTQUe92SFJ2vsCfECFzW1ouKtA
7UU1eFjrFoLiSeI6M1rx1dftRydsfQd4bANvzMRx+zYldviYt+ke6Jaz4yC59D2JeqWV3Ck0bDu3
GW4xb1zVSEGHU9k6ZYdpsFKWYBDmOqe5F363bVJSXqTSigN+z/5sT2SCxLdQkdo9mv9T6VvOzeCN
0wYiNeZa8H7X7iMJHO+mV2P11PnxqaN8eSxVYpF9EbRril/2LsLrs9ar0rm1JMulMreKldVOO6Uq
+0FPQuShxIap0rn0Wq9fAiLPkio3T8CaiJEKIu9cx/0vA1DFng3d4zEbD0PXyy21sxTa0DTtg9zQ
SKCF4wqFRjsyIYFiQSZeypJ4K3LRrRM43LvIUlA/x0m7r8boKjHdHZ0ip8ohnZlkWxmHckz+Imc7
vRVWSQYGRxSVNoizcb+n3Sx3vgZ/G8W8vZVZ/8WqD6+SM21TzzaOYCeOqe50/3/3am3bR/Dxf+7V
rj+z+K+yKeJ/tGu/X/V3u1bXrX/pRFLRMkNRbtsWjde/27X42v6FmIM0eRpxFnOX3+1ay/iXoInr
+7owXG/uo/5u1xr/sk0TDKqHCcp0vf+3dq3xTwGLjY7f0Q3dIffepDNMnfGffcCOZApgLnK4whxn
0lWKXdUN1s1srt+HVaSeS2soyOWJiVCLgcDCusS92cXVPg4kZOgyf8pF9iPMyxvaatEuMItr7ESb
mmhvtJ63ufC1E1qcj1jzqn3UZOo4+Nah9avnHpLFLXq/4dbvPOc/KXOsfzY45x9mCd+YxVECadSi
mfqjwWkVoDt8tMnX0DDzPXCVtdFZPyarsQ9RFxbAhamy6LlM9gUuuLUkS+Gm6Qf9Sin5VxdNwF0G
dVs6VCiwwRUHlLxwaAzlXBpSPkTfyDt3rkSRk5AeyEFWq2ae8wde8FOlfXwQQ/FQulIHCl82a7Sf
ahsklToDeu32jij+6sqoPzcOrunZ7qMVNQI3RU4n+pbknHZQgga4+lCHUwIFBh1yQdTfBZoGsZK4
xmeqa94KuQxBcVsbRNGxGD3tESKDeSgsSL9h2MT/YZ86HKt/No2Xfeq4DiMv7WO66uKfB4sVuxFX
zhF89IQZmiYeCQTKksAK3fBJhYLOGXLzxfNB7zaGmJR8wOz76Vlhu4/92jhDhYL4kYpbRYrCoSMe
cVs4ysAntae/YT8mTpY+AIhesaONZ9/36lUT2G9g4RRrCbjPqlLFmUrKNrQ8jHs9+J8iFv1TWkKD
j5zkcUBy7KyyNIwBLVeA22YdFhPLaF/bGPU46Sh0l152q/CQC6m6ZEMjfGYa9PqT6bIv/eluDud6
GUObmnHebzobIkKKjXOknONWEJ1jUrkwb9sPqPSnQxJ1+YvRXVHm1zcsMR9ZG/Wn3xuMKgP8JCz2
fww2/1Mb/7+fvGh4hMtRzpTDMY35HPjjGKfJEfZalZHmYH+l4VSevbShmaQSjUk8tI0kMOKzsmzn
MigL6jqqIAfbF5kL564mmsYo7KvsLHETd8XWjLS93238uhYv//fv+W9aA+HqLmIU9AYIFOfNfFj9
8TVtgYCzAjh0FYbWniDIXAont7d21McbOTr+f/i4Rdvxh7Zh+TxfUMgk2lP3Xe/ftA0Vx/9UN1F5
xYWqR7caPR2W+StNMwBOUPq+jh3QXEAE/mPNCbUSVrvBGVCefUFVlMiUB/fBHP3wpTNZtOK/Zjhz
v8hBx08aay9llNEcaYJqXwYCajOdnks5YXytDJf+mgicy3/Yf/+mqeEHca4ZNiodejnz1eSfO9B1
zRjpW45h3zI/3CyKzm60sOEhP1Zot9ahkwrAyDZkVVVpN4ixMgrXhGQBOnuIYyPckP8JSYwXmSOj
YVvpd8smtfxfeoEByYw5BUd9Sje9mADzTyRytgR1GrJhZNf5dQgF+l0voVmSe0aRHj5vnENKpx+j
n0QMf65t3OxKxAxpNVPivlLOj9ZRdCLZNbrqiQSPB+6OiT9ZnwvEQlXtLqxIZg3wxl40Yt/0jt5c
oRsDVUo69FpLM7MV0VVrmPaA8rI2Mo5JrfIgZlbkFR1CJ2vPAUJqynYEVv3f97s9i4T+eSB57nx5
NB3fsLiQzOffHweucKRd2DZontFbd8FgrHTN7u89u3nrI42BVyWwkBuvpyE4/kx1L/ll5vqGqPL+
s05dAE+p5VB5SsQRP7raUwoPHpJRG1bx/Fz8v0gwx59SplcrNY+D4SQfSenhlEVQcJtG44irDXFC
YxO7pwrH+rT0YO4qPgB1s5EetP4WkRN9nnq8Y57Z3wBSkRvb8hHEFPpjb+A7GaEdHSKWEeupFsUB
j1m9K6zBotjkMMdHqTmQEgZsr8iudKBXKmjeVTpUt5lZNS+We78YxrzWRjuj/wcdkuG7/+3QNi2T
EYH1lq8voqR/7mKngXNOcIF56fKAtGI908++J/WzaAcKSmGs77PJ8Q7LA8tm8GAlrUHY6udGQzCy
+/0aPdB+VFPV/HHXH0+xXbKbVsub/3431ebJWrm0DL7fd3k4yBI+4o9nTg6eDwBC1oYjxQRCyrfU
sDsd6cXt/njh8sD3Ry5fMMpFsPMt6+X7PnP5Br8/fPQpmiFxkeKIvWPzP/6m38/++331n3nojafv
7zDvheXWH192/nLf32l55PtDZZXfJvpGb5Tc250nzuX8tOUJgdV42veeXx5ZNuOy+5ebFqdsWl8j
rvF7XaHXCNrwRjODc6wb/oFg2LKVF6Uz9Cl/MLeJVs0OfCnXPfPYF2VPf03QC3dj9zxq/V+qBPcp
U/Mmsaa/xNA5GxZyT10afWZDN22idPiqckHQuAQs2Lu0Q2loSl9Uz4F0ryDnUX20Dmx3MFEG7dhd
aU+XQopt3OjhXhY5yCG8tVLP1A7/wtY0AnMVBWhcq66hy1kzTcBTdsW9R4dluO81LuchXaQ4I/es
B67dBzGSxC7QsNSSz+sRgwOxpATTPzz2BcMotVgK4Z5b0nf+xewM0C5d1G0en6wC3VFvOK+tZ1yd
+GedwI9P3eQSz+740Ot2qdPc6cq4laFPwy4hkEp0BUI0hwxWV2rUF/JgU/gesTFm+QDtgQuSo3ac
vh9W9uHBstnYI37gWHkor1prTxIsvlALQd4c9BR7+HZyBxaTRrczTSsS5WrEZ3HkUwLV3yY8JSvP
PBFjcA3DNjprHWKCmaTm2b48NE6zbZHz3tgkI3B3+pbij49arCN6Nvwk8+AR56jclI7xkITNBbGb
h5Usf5ioU66qttrXPoylTJ20InhC8xFsQuohpei3hVQ/3GHYgA1J951ObR0isnlrWh9pV60DWqCA
REHnRqBC8LivB80p9l7o6OdSMDLqkIfHmMyHg1Y75yZyYEn68pwiANrICENU4jUbO4VhqGZBaTL8
iOvsIXcL6sseoyS4KdrBwy7UNXEcXYLBtIEDrPDQrgfdTS5LGIfKPg4RZF+EBjTYuwMqAi7vUX1T
2+OedlcA8z/BF5UW7OmOSixeH2NltMScTTJhdgMQ00jdZwIGqQ+CFQfsuMqBfq41o0UNMdGDRK1K
EpBCbuJqxirvtXE9GcNfLm26bHix7OSnU8pdOTRqC8f+AQ5sc0PT7VQK2mAlnrkdlI9tYqgvEz03
i/dsrcUPHdf5OSb1pqgBRgmyjKoWzEdBPHc/QsvNDoGmn0F+vQy0CG/7isSJiFZs1ao7UG0A+Vnp
TaJ8jMzKANXpONuwQYxjG3JLAhAl1VbvL27o71RthSc/IAEpKZ5wg+6FF+NOK2ckOnWGTYfCYzUO
BTRYwpIwxGU/J4sUPQMUyJZG9FQJWviFi1hNJyI6h5Bi9RTUAfxXjZbtxehcbUM0OzTMVMwjY4WG
Kzz1+rgrEvdLaeEtAxaxb236MkotZWVXjQcCAk4jFKKtnYpTHho24UGAq0BL31tlAAZDJtso+Mwd
HA8mk40dITA7VuvdSWD08ZxwvKonN8luTfBPggER4jzRA9OEzgviZ7+1qavJ1iISRVoNpf72CbZP
t6OjeKO50PMHl1N5KKrDxPxyBXTwmckW6CP/uXfCZAe0lQZImx87o37nGELBWXjewUxzYt7zCsxn
T2+SZum75rH/Blul24pgt51VgpnNJQW/IQUGUzZbN0OkU0rr0WCGSnm6KA5KGPHa0Gptk/jer76t
ySGw22Kjxe6Z5dCXneXrct7TYPKnreVpL1psMvo54atyYYgpIoaqqfPX1rS34+QyzMVA9COCATLb
JGXEQmkcrbON+XmVsSqaEiu5z7x4q4yxvWtFskka6yih7PAPQNfjOLiEYdelyJJ8fzchSR06sg0I
4v2gntWv2JEtaF+C5F+jNj0OqfTIcLEmOOmkQ/iyu2JvA8xjHFF3QayqIIP2E4LXyLnvwBFtzZFF
Y5f752YkPtf3wd8KVDm4z8nH0CWkg1o7q9teecY5r9Y0x+zHWGSk0qU14QLk+Vrkxa+MJn8sAtJy
go6UG9ZFc7mw2Ov2h/TVjSHpHJGi9wRJ6sYN+A9PXXT0VOStx8BPN208PRo1HfIBMiFUPfQNyvzk
BFOUm+PnlIFzPTatQWBhvY+YVU9pXKzp7SDcTcN9DvN68AkiHhuaUk3Cn41bvcDgeViBZX3HpU6P
BMBp4Sc6UlfnramHa8TQWeXwTQND7ly32tUlOQ4yJ58bdQ9lckSk4LG1PUIcIjC0YcRWRriMiP1j
DzlwI03zUdeIpYSLwwgAgmFDZ+dJYi1mZkO7hiwtd+d3PoJ52HAUJu7ABD8majqUJQIXFfySRfpL
ly0SQjWAGp1y/LnDmwBlAdgL0WRs9UT7VNFcUYT/REV4Y/X0TEKJfNMuXh1ynNYTBzklTvQuDaum
yK6PUX7T+s2OASauTOtHH6M9HAP9zbA1tUXf1Z9V6GvXoi3JXJqfsWyWP1O8rbfCiYZzYE+KoEZe
Nr9eZ8f8QK07C9wm7aEb5HCoFBCcMA2Tp7gTfy3v0QIA1BBrvAK4iXZWLoxT77vaLQitYj3N71F4
9wqEzBfo9pgEKj26ksnT3mSSlqfpN9q7QmqzvJc7kXLicg2/N7ShPLIUy/cyp8SeRAXNBeDorlY1
P41cPzv4R9408pBRF2nlDWWX/qKJaNj4QuYfmhPulqey67OVTEPKI5EaWb316TGapua+sTh0v99N
XRIsSD8MV+sJzwYgKjBMnbwI+7lOqeU5qPw3e/5cIdOLCgi0HCViyEGE0U1PFN8FnGW7qSx//CBI
ZtvDbv85QK0iRKuWj0x5zgOrZixeyj8opev3QoLjX54mrFfTqqwvIjnmLI+iuR3DQT/ZpEruetHM
vVjvZXmmPVnXBHbvqwyB2MbuQAtWa8NrRAiDVWx0X2kfBb31srabn14IpFY4ZvLoN422h9xm0M12
tHurNnB8zb/FQq7aiKL9Gijor5vJi26lW/onhzSM3SwMYAXvPS07SM/qOy5X9Wtmt+aW86A/12mN
KMvtk01JntlnSbzS8lQARJjqytJ+qNIgOzilpQ6FjOuHzERkuTzFZ7brRV7wqdkkh3o6WRS+6cA3
0zK0Ll5pvwR+9Lg8NZThQ5/MZYNaeNsG/tE557i7NmauMVWT1mdHAsj3jvQ0cligmD3owdQePAJ9
D3rfiYegRJWwvFuvckDFnr+SIe9ht6QuSX3Eoy9q69qN5IhFIi9/9NarNmXGJ0QQ0hZUI27KrOyu
oE3Ryc1PKIj0QYb8lcQdGGetCW6UpkVg6XACB6NZgElifdnrX7kDp92y+vIyWj1yqlKPNss75OsB
r8IP4WDoymj6XwLHbTFJk7kMzNz9Qpb3/VUaSXW1c/2Lh1fqoleStMrS45rcmtlNoA7Ls5jykTHA
Z13LQTNvlicI+mafo/awfB8nwNeBel9c08zqbvzWxlc5Te2ngh/6/YXAys6G+eA6VnpCkqDrb4rO
9j5c/lnLM6hDNOS55vUtg6d9jkYDaTdYx48WIfDyKbbfkxka6/ptxnL63PlutY0Y8d4jjsrlPdom
jNfsoOguRM96zuehaV7cvztobJdnoEnGxuwH7V0aIqiYMlINRiuL3otR7pZPQahpr4zSOcSJhmnO
rCfy6Ap/y8E0viUDgPD5X9QhRl7VrpPeI+pAccQ1Fxy+lrwR5wNNkP9RhE0URWEz3LcGFMaR7JYd
bFHjlekBTEaeAb0MWTSnxP1UV9bRwOaww++3loZbvpR6uEa1P3zGHrnkthjjc41s8sGuxQ+CO4ZP
Th5BPYC4Iy9ito/gFHr+/AKBBJW6pP2cGbO1yWFhE0RG/6GTPTW/0LCTYdtR1zhxPc+2pohaIpaK
5+XBqvQiCqiVg9TM665DhWdweVcgzQ+o3eVT0rTO0QbPui3TePx0eiY3TviJbzjfSRGVRz8T9bNB
gW/5+sLp+jVlrdmdHwy3ehYTlTd/TcJ6PjrbTR9la5qnGCXBdrm/IFc6a7v+HUkDs5Mi6Q79YBsv
k2sdlq9YmmO46cNRRxMYm3c2jsTvd3RS0v9IYQQanQBRUyNj9fKWDmx37OLRGyJfbCMa8Huc2umb
ABe9vKUaMLp4U0zhQDTkxo5FvPIdFmma1/p3VaED0mhrHbxdbN5MXU9myPzbhyo6UuaZXkrYDIdG
H9xdMvjTe0W8AHTa6Y42h4RbHKTboWqMU5wQ4Sg97f37W83gxiAuSTuObeviafQFlgfaaLqmITJl
NTkwCvyUNe4g08+OxvL8D5RTb2+BP9lHgiVJdQIbeBMb5cP33oFUiAC3ahnLA/dqR230/a6NLp97
CqOPrt5niPAymCrzj8i0s8GF/sMLa7kzzYJDZiidZ6+JWZ7yuKZr5CzPh5gM++B2OexGTIYfRrJH
xvRjUFy6Q9JwTghXACNybe8Cz4XyjRirk1l1bBLng9ZsdchNuyZmC0KjXphq74C9vRDyYxNJQLO3
Voqrqnwg4a88Jq6JpBkYx0m39H0v4Ks2vsxwoynvNummh7FrrEvpt1vhVT66I6m4xHw5Iwpx6JWE
kfRIKFTbE9gyOERletqH61W0Z3R4Jnnvlc+l5x/jpB+In63N00AUV1OwBlw4Pq7Jqjq0pLH2Yxpv
E9HoWmZ9UMbA7+XZL9KYSc0GznvpdMYucjlHW7satpFqJPLTtD4HtVt9b8LcQOtPPWn+pxUn1yOS
kuOJm4Nt5yepjHMzwHfx4iA//b7/35+3PHnZmHr+92sHaUX7sJjOy8uWN1ieMamGz1hu/r6TYdyH
PmjTM7cS/AatBR44VSHyCnCbSmspF3jteOG9yvXgaNlWpcVL4cLtjmNWQJHWTfvS617i6C2nw8WE
OM/wXKjq1EqrOtXzJpWCuW4FD2yE83nSg7Y/9V3MzhXaxvYme4VmQu4y59PtxHjUCCMH3YP1fbLK
aqtkJrkIDMnWU7euJZ3vJ6hZQpSWHWanebPcSs+C4tTBHIzHFAQJspD21IlfpQY4ZBXFVXlaNqNf
oxnxgZ+FvbFDZbWNYFNs41q9xW1YnlF3kFGJ5cdt+61l17e5i8AvJL1z2T2cZe3WSPuErPsmWDka
C4akVs/Lj6M6Wp3wyeaimkuO5XTqrC94guVZY6WyK9z4WVfV7FbrnkQSDWt0eBXShYZ9hRN5WidE
OcR6SUTNfN/yKFxwUOdmtYnQTW0I1VhHLlSzonBJgb8Jq85cL18M7rSP+4JVHG4ZfvFE9g3/tD3T
saeWRLOV2Wp3ESrObWmoq5XAEJMsLXHlbvUCOabnyRbVmNmeypALb1kIhexIBqcgjYiWM1v7+/j4
fne76crT8rl5rPvrZCAJg9TZox4kB5JU08Okk4QeMlTRYhHwCehabxybkkMSZxpGCJeUW5Ug1Oia
e3L35F7MUq5EkpNptO6Ng6QM/wmYvBVdaBoilU+qatO/xBaikrKGYB36/onFotXZ8SkSKHWxyTSn
Rg0UIVXsrG1vIARn7u1VFbpHPTHGrR6ZzgnT0o++bX8mLsJ1TzYp7TXzaqmi2jdoRTKyZDfG0L+o
+YwU8xnZzo6y5VZD52w2jPWoBNF0bAl6mRAHmi9T7DsXUtfJA3PvNDIazpORMT9MKrIneeml7XGi
Zi3pI02tsU5PbGubuHNCmR7LfeA2h1Y6mBYCw1kbKh33WCj8ral0edXiKTmGk3oBCzadOxhf52IO
dSBbh7T3MXQupGiau8QkJXRELbSmCenugjIwT0rq5ikYOuwbUEbASLI05tKwhpRoImpFlA9CYoec
M0Bezcy6AqcrxqfQ6oO7FHXlluwXnMMimx60giojn4OkSlKzTQH4nHBKutRXAFZnva4fqjwzYDX4
l7GrXMKeAoYT18bFIusy27dmek5YIp+WTT6Yd34rYJ+Xxo03D2AR8rM/NunsFOxLgArC1X6Eafws
fK9bMwELEIrLF9D56FgHmg1z5rKo25NAzHty1YftpfpuHIy7yDTqk9vaLMG95BCZLHS2NTN/zmsV
I9VN2UGG3uwhKd/k3Wicfm9KB43A1BjDSsvLryDKfXJGSdGLHO/7+/fk23GRyMyVrLCtQjGRp2VD
yUmeYvfFL9UA8w4LZ9clt3GR2btstmcudxX/dUv5CToM136ZNE7AbBjGbBXqnIbxvDFGU9sKd3gL
U3riVGtAvsSCMzGsNpkMEsrB7SwAXY5zmPGo9E4k4akTiEG0XRPADy8dzzYhNSm2YKwKAZMjl8to
nfnye7P8KdCwkME7PyIonztlXx77+Zcsm9zU7E1QEOM02FFwmuZNFapsm8O3WukCQ08xlVinBJkd
jPJRwFdYNp5w/74V/Nct3swkCpZefpp0/alziJxbblkYjP74c3lAVO4mT5zqENZOeVo2IMi4rtT5
c2ghi450vzktm99S9t/3kcZMZz0KrbUGkvUUmKjTogS8FrK/asVw8CxDoP/BZI7E1DOApLPoP8IS
sLbzelhrljscpzkBQ6+wtvkAe0ntDfMNXTdKox5juyF6ytC0QI3d1Jcvlpoo1FjiHlOZyVyiKs+9
jpGpGxkvwrkHS8AacodmbpSyr5aNw2x9VYoYO9q8S2Se+hTxfaqU81Gx/Jy04RwKWK4LDWm8J0mr
Tz+FROJKKMOmHvX+IOdxahm2cGxT+KBmSCMkuKO8JmfvWLYNo3442ZY1nBC64Pjwe9inE/5CAtnC
Y9qSmaQpBu3c5VQzCpH//bePES4MZHY0+mSOhoRtY+UmSXJ+dYKXuM3MgGtxZHCwSwN/FOEbxS4K
5BOy/vI0zufKMhwst/7tvtDhQERPS8eV40J2pb+tUBtc0Egn22wW0KdlWtzQK/Rbisx4aiLUy5MI
h72LwI7uLosxo7SeEF7WOzGA1iOZYgcNZfqkB5Nv8jlpC0sm5HjAVce+1m5Q/BObN8AcnJqQ+4G2
O+6EthkVzymoW+JaovrDz41LTIv1KccNdvYUBC44cbY/PBB85F8LNAalqalT4tMQNCN6SxYtcTx7
ersfscPd9nU1rp1OKzaBBwAHcalTb1ujp02TqYharGHf6DbhcakT3eV9mnvM3vNuE+UhJeVkXq64
9hXFS4+n1xVb8kbERmV9f+/aNssoXQSHiEAdY9KKu7wpqBI75l3g1cXa8GndELI067+rN923MAPW
82idYNpcZNs6OrGVPprl7luiXYUT3RnP2Kg89J8ylfxsRFBdlr+oxTMFJBoaeLyfrlvftl4HcpbI
pNE/JHbkrWnpqC8MSNiDhSF0vt+tFF0EIyIx0EyblyZv9mWZ2A9+X743Y2hs/NSkplR3zsEYEcAY
k/1UCbt5hR5NulmsZxtJ2utrqU/E04YFTaH5US+FGWHjtsRAXMysR0gCmR5pGKS4NrtqbF5dB9Wo
5/tftaXz/zDRSeYlOdigtyjl7OK8Hx66a+ok7e2yMdsqRjwx+PgdYFwyWSR4XWsQD+T2UygDycKA
iUdrZ+OdpN3O2uOl7jTvhUD6+AAY7kIjBRhCGRl34XxrBJiGtQ4XZ2NhLaVVnzKds8b7KGu0Ndiv
cT1OY4kCXnXsakCbQ5aMK5UIZG7VFJzciREok2NzBPxpHNoi+5U3UqBuraoXX6X0NgiFfvStSdsY
JqIzz7PUjnlDtxJcK79U+Oin6hBWpngZvPjUDmm0TpywfnKNIZtzHJo1Ci7qyeLatprNl3C5jODd
RSPXTsj+hu4SZdlA8E0GDiEBI7ACyHffwLw+Q8kPfpkpybdti5Roq7fy2Dd19dLQ4JBhmZFQkyD6
Gsyr4+OLtg3jKY7M7gmgcOYmJHGPHQiNQba3Bb/Cccf80JkdqWPzmQ7Z0zzHxc7FVtCNvIb/Gpe6
4iErMkkYQXNZ/tJdRHuaqOncuGDNSIBfk5wW3R60IbNe3SEDzF7mX71PnS1QSXhV2fBeDxXmSQKC
VrptukfXs417e95MarqxE+roubDgELDqWxs1B5mfZN0d2qe1RFqx0pum38SBM96b9kQOZES3LTAx
WZWIRYqRhrYRMPcMVGG+GRQrVyS1rt1Kj768lqkEaRn0teU7uitSJ9rWPhFJVT75PmULp/Y+cC2T
BB15FXysWq4x9zq7KrUFrY9x/IFbZutN0fTu+9Ce4izKMa2YclOJskU6PnaPXY5DS9ZT/GMI441X
uc4vQjYHQoSxmuBYzLxTWXVbBrLoHQFkuMu9KD/1Uvj3ckxYF0EonoGCtS1iGohcCIyZd2oH9d9/
Lo/S4aRJajNVLNugfnQGBudhtN6guUz7OgiRrMx/1s3wphodxZ3R/9XivLkSZ7QKlZ/djogBzh7k
MoYNKsC2k6e3VC3ztdOE9ErjkboJ5V3h/MB9y5w4S6InK6ARQJdkPITCcx8mXcxtGOLrLHPqn4q9
bYfWX6JTXyXN5FeMR2qDeCe/zUJmSTEpN6scWtU+H9OEZgPe/kolz1Y8vIuUZHLOD+/TaL372jPq
X71T0poBxL+aygPFH4AQLdFydmUzLJdz+jxMQ8gvYXsaXcd5CqYeKhwzgr3mTsYmRPK9NedAtTjT
37M4nI4W+eAXa3I3upNUL1CU3TyxnpXj9I8553xhWt1trIW46EdPP3IQYe+1vXLbwNzdyFZ2p9Fy
7HOluseSuAC9NrttYk4fmVGCdwA26JzaLn5oNdKEGqT0QEor9cpr3tKGwI6u5sRoaBWva3cK1mNH
fWv0K5ZokHxfsWx5K/ISwd85byYd/rw4DrXQyTVr91kYiR2Z6qjeQW2YlJIOlJnite301qFQhZiv
r+VW61LipQ3qMku8DV1hFoxzfq2VBt0WuL372IyWv2rLwjllqUlPzy7dUweQ90j1aNoTvXBJUhG9
R1AJV1OmfUW6Ro8uGVi7whXajIzIP9rhpzX09GB7s7qYmlWCNVQ6Xlr5MmizN7jM7ZtEth9NozeP
WVhVZFpS33S8hvSr96Gswn3b2fpTrxvZ2e9ynTAqyASMphkzX9D40+R+JpVOcg45tQ7Iju0UGOFR
N1Dqt0lCqtxEYc4r6w6WgOlhYPdZnXVetqctwkWMdMIbpDLUFeLS3dP9KkHZ+gRwWtolQaS9pV9c
PVSN2ewwBxnrv/+DnZFhIzeenBxABukr7SfM+h1qZG1P9kF29Mp5rwjzsU5j8yjSrDpXAX1cXSdg
S9nDQzQN2lXv1H75y3aIW+aa0l5aAFqlMxVEnQQYrt3Y/JlO5c/G1vHx8t/fhsQPsIxwP79h1SlT
MVKTCOPqOhoZdT09twPCC92LrXdfPRcRZnin90YEla12MYWVn8exnaVEAjTz9L83Tbl3NfmLTsZd
n4AJYcXJ1CKeBoLXxxsC+GAuayMx7MjnVlGR+LdjKv1bzsoR8bdettjI81+DjR2J9OPpQJsqeczy
Y9O03qkZHdLBhfbYmiFHYYvZKHWM6VoWKT5wlmItsKX1RHzwDs/NtDOimryreTHd5rI7B5kBzav1
HzOd8HkFl1zmyB4Gx2+vDFFuCWqlZ1lVzb8Q/ZN2qQMmWHW/TfpnDEHyQvHCu7adm7OuUISBRNEe
iMgE30SvjjSNq81UtyUMAF7b2bV/4u2eU9G/xiyqXoxhxmv2xXYI6up97jx+xgTSbqykB9XXjszQ
choI/JrsYlW9WnXUF04aoRB7uyp+UOG9/V/cncdy3EibRV9lYvbogDeL2ZQ3LLJoJWqDoKQWPJAw
Cff0cxLsbqr1m5h/OxsEgEKhaApA5vfdey45Eub9kMGewT5PnliLJ0z6DjyEAZJI57Yn8nHaF1ha
p4TM2jWWJYMI9rJaLXlh2eR81QUsmiVcDIl9cbYZ2hN1aSSbqGr3XU+BN7PC58gieTVHx/otVCNK
bTy4CGAha9nryr+3LKCpTd/3X30eLC5wsC31ohx5kJFcCayjfx9qJHfN8lmD84WpPOFRB9HDmato
DWEKU0uZpTdOaz3aHl0WN9HmO1OhsQdE2IcoGMNdTu+DFn77Vgw0gWRT/KBGQ1fN8IqbwWe0ZLrJ
Q+2LZJPbaXVwMFauS4sb9uw6+dkuqmklrcg7ajqhRK1PNng4SORiszbMIDYBydmxvRFelX8CvkqJ
hXp92YF9pJgbfIWOvANmWTwKkCQNTLqN3bsB/E5CWASA9vNUJRFJSBFcnYp+qinpZbn9a1HVEc3b
IgeJbuzboOMZlkSfncgb+IFDVN/apjJEewGAus11HCdALvryaqaOhHFH2HpoMBXi116IsHAUOvQN
0b1IM2PLj55vKWAZD0Wd6g9cwM24yjo6o7bNxM9ucKQiFS9IS9xqSUtwwdwb3FdiwuOF3u95fiCL
kmZztuquOYuEp3zVTMcIAf6eEUcIdcbMtzrxKqC3qubc+GNzZq58q7lossJueB6b/FJn0joyNik3
pW1S5ktj68wwi6db+xp3dXodpVOf9Uy75LGZ3fpZ3vGEs+MLla9ileV6DPUl39tF156NJDziO9au
MFwMkGVcyjnVsE8NWIe0lC9dtEuguNx2vpXfavUMP9aJQfOzq8gM5LREFpoin26FmT1Fie499TpA
+9oIPvVJA/Wl/tSP+5HSyQNOaArAbm3ucVe2W2FnW7+iTuIZhy6uuGDEvOktwjQjjaFO4SgMGkFj
Lh3ftHK+OK6sH1JQ4CuoiO5XvYbaU0XRYzZ55trqsNFEyZdU9sGudtzy0EXd+KlDl5SWY7AuCjs/
aprdPmYOX1jaHwc/iFriAx0CLM3CqlG7lI/8NShKgYs8o4SBq/K1k2q6a30hhZ4U0zEMD8McjKck
yXCMM86psCivGcs0bx2yYlAcJRI7zzzLeJwxfvCXSCc5fsJ4QiABegoaTN74iTELQsqweZDwR4lt
ze6ZQ5SboWyCrVuBf3IoYKjaQUQ6CAuSajhvafSbAMxdQxrG07LIKO1OJjk6STF+GgrEUGDe030C
yS+KXOybg6afwljmlzbkcWwTWYsgr8sOeRfrp4ysqU1RtOILlaprZ4WfNUc7MBfvGVpxK0gl01df
+qBUvpgTt7tUEuBlu361a2nnIEjJNWRbfb6fIErxn52yp26mURMwE+gJMOcpZdyG8Pyp2NvM1ZPi
SQuy6qxTrU0Jor52TGiCTANqKNth7YOROJsaoJ0k0tGQw405doj2CEgwLlPLNBO3ac3YhCwuRLYO
30nmbeOQ34OXIk2tD24il/gOU1aIzAoazqSmUncjzKMTdXEiEoo0Hy60rLdONkjbiwcwaUsRM3jw
ARsEefQFmnrwIitPnHKGI2hEq/BlJoF198Ikv8Tdkpd3CEy2PamdN/He0KvoLorr7NmJk01v6MOl
NlU3kITXuyayScPyy89GExt36FjOwFHro4X78NkrjVM51ikNmTraJtMI+dJPk6/jdOpS0p3N8An/
9/BkzhnTkOw7fazuogEpumcGXNDfC0KQxxDRi6KqMPuk9cUbaLzqBBehzZK0IPSONJgWAndWTc2K
m0d+6LqgYYDBwm0zimPWeMYZVEDVa9IDYyBU0eNI+awCIuMNuvMUd91dVNrFW2D6FuIvBClN9Cis
OV/3MqteIVbTwPGc3y3a7KTJCgaiDqN4J9gDo05PYMiMC2Uq/VLQarkgx+tOQ6NhNa+35Ih2r16P
sLbu4uRcReGnjprwgQ4e5T6m79Scr0mDjam2iqewM+W9BR7QKUq69IxDC73R3wAGorfT6BlLg1SV
ka7p0QFHiRy7sF50eCi7ZNIo/2eO+WK6yAXGycsfB0JQw8pvvydz/uwJZDq9TGamr63Y0dS2d9T1
GsMMiSbo/cfCE5c4K7YUrZzTWFEkm5rpkDjc6VYUPQhC0CNrZ1LVuRt7PWJO0H5y28q+W3bFMfbo
EnDbwREVNUOemnkCsI7HarbuxEBVE5nlzWQ632xKWmviJj6RRjmeQlkP18SOxis5E9EuwAJI50Yi
IqKbnDo+uv9Rz1+Y8d1iVao3TSKx2QU6FB+Elwe67xaVD6hsqVnf4Qm+73wzugzYtR466hk4GrVn
T3a7uXVscNF6urNURoorkzMCZ/HgOlxMpVZtICE7lLZymiITxcmSourBN2Jod2FlbghVfjbnnItv
Lq41zpStbQfcY33j2U2S+kDyMAMGQ2FzJnGgK4YYkcDfbRXO0SW3gz8WSdAEp6yci4L7lHgjgdA9
Lwut7RBD4Auk5AK8CDk2ZYSqfkTsb9x7ssoOepLDpIlyt1g1zEMRQCSM2kffJvmA3kHT3adqURer
WsMFrXk1yES6qhvDOMeDnr0aAF3W02T0W3eajVPHaIVSt5Wi4tRSNDcyWllFWh7oRRvb3K+ddTMK
8y5prHyN26879Bplw2nQhj2B0N62oZKKgaf0gQ7G/s5I6kfpev6ZkrZ/DqI43bTpTByoWxUE+7bV
TaKV82ObPtnqvhsZib/vi6F5QhrCRL7tzLXWATQEjHlnT/GMa3wUJydHrOH6bXFApX4KhFLBlG9w
oaLL1C9i0EneDQkXZqg/W73sLiEpitusNrUjaPkHfNHe7VhJ92nquN4TjGLv82rweDNYKe5iMxq4
rvkS1P38OioYnBNa6W7ZRCBy41YzGnFKBCsAePHJHA37TlhTjbx0ttelIz5bbWddh+H7MBjyOrcR
VoYKNZCkBHthLgkxxQOWM0w5s9Og3vioSxwbfGlKuPIuG3SdnF155UKjk2+SU4Hlu6dcEXp7Q31V
Y7jF9HTm09DX7TbsVQM7Ce3zuCzGW6o+gIJorVbAOjzgyqE8uZmp3xZD0m2aoXwpTKJqEBpbr249
H4rZcu9rF+NAVR2rynK/21GErlim4wNktxtGB8FhSHTktlWWPtMODG4TJScnOuPkNIytfTuwH8ow
QKlNTS+z4lNBOaoBQ+KFKVpIS0CBm0Z6/Gb5PakVXTJpb/N0gPUWxf3RoKBy8mS/smwzeEA3jZc+
i+3DsonYq994WHOvs2/cEP6NZq1voLT6XCuWpl9QM1dbKqXuGte8fqn0Xr/kILhWRcoj0YCI+DjK
10IzkwfTa9vHiiGyFpmvpavrz4nLnyLSyj/Wln1a7wPZKay912nIJzFdPVp5cKGM0r/OEyUuMfUI
mwwQoyMQGBKAuWUYaJAwo0paiNH0hcLoozU04yPU1oEyeoYBwEWwLIeiuXNaInfSfLbWc9s7z7aP
WHOq3O4zvxKNsSSt3mTnPzcRfCEu9X3szNQX9e4qZ+wntFmYtnehO5NCPPpflUvWTD0U2nGUH3Md
zRMZYOJINS58slu00yacOS/Ox1tLx2wWJ61yDlT5EZNtczJ1Izxlu9yyh5s070s4PTJ865wUbbxw
P/ep4+0IRP8+eFR+DaASl8pEgAVqQnughAxjcQZCgXDxU0Rz8ky6IkM6ZuNHt0OeUAVadM/9E7k9
ATYIUBOHGiWtAnCP8eOy0CY4ktEceCdzKOrNDOtgMwgvgV7Dgijedl/H1ttSwY3RWRpaFEF8k7+b
3CKPdXTtuHsdMm2Uh5T6K/303t+GLm1mS9O2FZ025NUGLsikTlGzGwU8ZPxedVjQ1O27nn5WBiDC
sClsd16311ON+pOtOXuX3tcB5l+9zhraeHUcMAWiM3nwv+JBC+47ClzrNicZjXZAu+WWZq0rh4Ky
YZ0dVR6u7cF8j/T4fwu1p9/1k7fyH6H2TTJX5dvfoPbLW/6kJOjBb7qtGzbDF1s3LRXv8CclAYCC
b9gus1UDq47umh9Qew+ovY+8ULWSjb9D7Y3fLNP3YStYvuEEhv8fMe1dS2EQfnaCBlSgLXqx+HAN
wybz4+82xaLmjjJm7nDDTFEi7eG2vCxGHmInIzHnkwlgc82QsV8HqulLx4/FAl5b1tSC8dinskPV
PXSQCrGYxD3Vevray5oTr+ACxqd32PA0l+9ry+agNpH7Ie1a+MLLTo2p8j4w4yMNSriB1fQUVz0d
w0BJHxDjR81nqiQ3ZtyF2KOs8vSxMGjQALZWOwuyh9Dh28Un25y9d1Rzo7q+sdfhfnHfWcc1gC28
U+aG0Y84LQuz7sYZrCiyIvtj1cyDb0lmttQAKTUxUOHlvodb834kPReev3mWTpu0x4DkminsuOUv
5k95fci4PNOF97bse395qItzixxN3w1FydhgQgXSKU3Yx2ae01lalVqcnmoMfhWihXKm6ECjl9Vo
QDrzvnfZXiRh/ljbYOvwDq7niu5zpcQ5HwvDVb9+tKhzMvWXpzuDMKFAPCBBj59igXjA61Ohb32A
kTkYZNcoD8vu5YCPo4bGfHEGZBczCPXdVNcPBNc1J8JsKPartUUutawlYHGx3fz9ZXKHMFxZVlrs
tNF4CpWuCtccuoPlwGUb07+C8H289HH2n85ZWq56V1dTf5uwKv/y6eL95b9+pOUc75+0rH78nMsb
C7GHYlmeMi0zoTOocaVaYzpsnixMRxi41eqyc1nUMx5Gm+nBx65lrVBvW9acWsPNVaXvR3zs/3iD
0xoFLad9oRmoZUqfv3wL6oKMxmV92f2x8NR35f31Zec/3f7pVMtqUg/pLnOsp4+3LGvv5/n1FD99
7j+spsF3C+vH8ddP+OlMuTu5Kyyh3vqnd//0+r/54X96w0+rHz/0T2/9p68vR/76o/16ZOKmFQZC
a+chtFqbPpf/x9d7WfuX+96vi19fTnKrPPyyU6u4mJZLhwksJqFfPkG0FVNlbWYCsbIbJIgmt7SP
93wc/ctplxfc+R6ZpnOkqludFqHIsmaU3Eo+Nn/ZV5FNDSpZveUfVpdDl5eWtWWxnGg55cfmu+5l
2S6W0y2rztBx5n//6cuBy2L5GGYNT5oc8t2yy8TR239eVnv8QPo2bWdjrw8e/S60n67ji9OEKTdf
oX2sT8vOZeHnJs7W95eWo5a9XTI489qjt7Bq63TY2J2W9uflpVlP3ZkxMWfV4S9Wdz+dxnTV3EEY
GeG4dOdX7+fSLPAQ54YZ8C4jDGgz5cYl0JpkJdzxa9LYr+EsKOsYZFjH1FbHRn7FzoGlthvHbZ9/
n8g8hBoRb7EFkSQkSvgKfnIGZi+2+YhknkaELE6WF32z5r7flTyCCHAyyIxtIA//9FO+/xqTDVx7
SuCeyEXIpO7j72omtfkv9y3qzOXV90PUkwHU1p/v+Ceb2J7xCv5y6v/DaXCCyD0ts3ehVbA8bJdP
el9dPn45jb8895cP+Jc/SaGjWwW5v//5p2nBWApzehDLk2yRnAbFSMFQyVC7vwSpy75fj/l4+eN9
H/tE7QLM/Nj+Z6c1F5X48u6PU/xnH7Oc9uNTPk6z7AvS7LXI/PJElnVzGtWjy1TP1WVt2bds8gS/
Gqk+7T7293E78CxUb3tfXV5Kl+fq8p5fzrhsFssTcnn5/cjlTbP62GXt/fWP7fdzMs1AOeDkm9nA
hetVGhZn4ZwN/QsWnuIcz8VNNeg9o4spYkI+jPsW6szKYkRKFaHdVAiUNnNoEV5ru9j9Y/E16915
408BgMROtclib0QTlAX7plAuyqA6UJ/fBzRm1lnmf7FsxLgiOWXtF1fzj0YmCnScNaS/0ER45z1M
JXJF2p80Mdr6Wzr3kOQYYUDJucUeDVOxDvetGP1T1uTGKk/qJzS0OJWq9nOeaN/QPybgY2Swrahd
RwM2stSc1wRvtoEKBE4QZjiDh0ws3tsSJ3Cuw3LKy34F+WDb1vG3DHUxQ2L3YLUa0bLhwOQs2xVi
bLf9mA9I3e2DyGoIWMmPrMTjyoxDJ6TCvWGKENN+Y4beZtnbRAlrhV63PNMYrjY+Xd3c1D8VVjbe
Fom40WksU0frNvR7H3uiG3Ea7YKYSkNd1QGROBq9hG4iFmFIHlwDMZQb5dnqrS8rgN2ywi2r6SAL
qyS9SYYZZmWCzwD+gzG86u2jjMS1pqIY1Yeq0Iut8NR9zokBVljwJSc8r1mi06z0w2KF3JZa9Iww
5R7O6KEmYvFkmo3q+FRkmvjVl2ogJsTvIqyCiK9XU2zdm9Z3QputUxHi2c89kAKQYh6Kzr0pk/oV
XM24kTAt5XQfFdEpNcU5FeMPURjlSasxGDgCNZkzCNzrXYsOi4LYKizj5NhNvJpNzQUU4WnouKnW
ulXubCSchcQG4xNst/bq4FtKShTYA0zRk1VsECBGGyeokiNBea99DK0fNJBI4A3WOOk3QnR7gyAT
O3K8rbWGp8rY30nETib8Wu48HMfBfy1jM73rpZjv5Wf/UR9lv/cSojqdVvtdw5Zdl4DDYv2lCggy
b1A9ISJBPTFbV4sGYFXuIkegbQ1EsO6c0V5jel33Ip5XdomIEdQ4rRYAk3GZt8c6RTybpAlYJ7/x
Nvi1scon3iYMo+2ARvdgBd1rlMkfgmrWhm6mJPL9joJ4gbG4de4cKqvVus+wGgqrc89+hP4lyJP1
KL5jVAt3Q5Dv8gJMR13pNF6lcQpa8aOs7asjQ2NHkMZ+3sZN1G6piYp9kF0hhfTkKdPwdFtUGSjc
i7VViGADFScBr8Aj2s2Z2dgu7n8/wkJPYMeDAP+8sg3qoXaIZzUdXrt5vHc7hfFA4b+SJpFB6h2T
iJVtc7qUVXstw0gAcs8PiUFj2vN2BddHmxXw+OGIIEi5l4z2YUPk/tk14oHmDY1VXRZXKEmnupqM
s5mSi8zvE23tyPg2Ok2+DQc7XzvRJK5j6R6nMZgOTR7oG0FvZRxzeQ+gidhRkFE87QFDOUZSXIko
ilFbYd4tJv95Hnqe4Y0CRMiw23lWZABts5+QUcLgSLvHxor9wzwzZ0U8uZoapLBG5TAhYwhdZ1F7
0X0kw7Gzx3t2HQemfz0KyS1W3mfwqeWumadDP2TVcaRc1svWQNBOtITAvzin/ZvdIBEZhzJakVEx
ryutqXbESRX0wLeOFu6lE407MysJWZHiGRk1+q3Osm/CGpQIxmmLwYhL2iT3UwGWw6+4uzWcIOkb
Zxuh/m/temf454xv49HB9S5xv0/KBu8oQzytzE+VPq2tgc6eUKZ5y24v9RAAlOi7mqAqfDuzMtnr
uO2R0iClToeD4J8L8y3+nRi930sc+glOfRfHflgStqEs/D4axFyZ+oWy93caRv8Rx3+lrP+gcXBZ
KxxABxegxxi9QRhyBHYEyVnBAwaFEYDmt4dqiHVGIQY6BRsQCjvgwh/oFIiggkgApG9bQygIkXzR
MzXQaQEvKKAYVNAMNlNpPmBYe+Hqg3ugkAeDgh/kbHVBuKsUFmFSgIQIUgJdnf2o0An6VPZr5PHP
qFn6vbTejArMwqCAC4ZCL1B4ehwVjMHrFZaBUmGfdh7VQ/cmi4wnIuwZosBy0J0vgUI7CBgPgYI9
FAr7QDX30VIgCJi10VpD7Y09Ot/T9XAec7HuFT5C3rkKJjFwgXGlWXtCthD2Q5wgI1jSrg/OpoJR
ILZA+OTe9wpTkSzACoWuKBeIhXMlgPUW2WQDSY7v3qCAFxHki6z71DCKgnRExgG3uw5CBhME4Bww
M2AwBLtKYTQcBdSAEdbsuwbIBiPpYwN1Q5rgN7CkbicF5AAQsOFuh+hSwTrQI9BFhd8hFcgDcMyw
tmF7WPjrZlAfssfjgmJlD9bmZXanam2Pwctk6gBC8lpFa+XrbgrfGumce7Ok2IveGTy+i2g41zbe
OCVrrhT4uswEVpEwH8tRxbiHSbPNvbPpxjrZWfQKujEwcDbVGbnkCaJa13ytfUKJgqaIVhgQATwK
3T9M2NuZwlevVNQK7BGMiKSb7DTHfR77aecaxTOxOAS8+eWB5DRv5RFLv4qDGeG9DVfJaZ9KhWaR
1oyj0opvM78a4Os6+CARPqxbv1RRYNHWKpHcPOidOd4iltuBtsAdyLXhoRjYcSOBF96/0TDdRiEB
iAnhjJZCyTDBAyqT6aeaICbwwgAisK4COLezfZsmL2GR5ic6areetL/a/YiJZI5OugLYOJBsbIW0
mWHboL5DnJLMq8qdbkL1lxZwcCoFxJkEd76hgy8MKgcykb+y/OS7MJJ0PdkMFFqF1ukUZKepwO2Q
foPuGwKPhMSD+WAruR+fXBg9sYL1lArbEzoAfGwSQmSsg/RRcJ8Jyk/LyKFesD9ddw2sukFDiw6/
M8Wd49JKbuCDhfvRlSb3s4wRq8IJIRUvaAdJKEMcxL/Nuh8dA4VOEeEN7r8KuES2Duq6VKgiskhx
zoX1jWHGD/aYw+RIu92Qxt+z8cWFdjRBPcoV/qhWIKQyMo6tyvaybERWmJglkbwKA/UDEGNB1gxE
JdOzn5Eb4UmCCBj2QMtiX1MWebw0JWo/lOxask6yMjzWDKExHd0IMZeEP9rtocIq5+H08DTrCDBK
wtO48fhE6B5NusYY0G7s2tKPNZCoWdGiuMdtCyMIL26ZEt/Uf5OApWxFmEpATXULc0rRp+BmnesY
HlUImKoWh1JxqgJL30QtwUsD1KVgLhnP1/gcRnArGWQ5Rbti+rA27S+DomC1iodVKzIWAVi4KPtv
JcisyEVjV2d4aiL/iRkbZpV4XwHZmhRtiz/Lw2iXEHlLcYks/YG2itxYevnoSPk9UswuXegr5GSf
MViIlT/G5o2GkUJPTHmIi3E71yO35jiNz1j5bzPK0AsdDEwYJg/MaYocliqEmGKJ5UDFUJGna7lw
xhgoCEUeQ6ANg6zGWuS0BCvUA6kH+pe+m75oTr+LLPhlBiCzQhHN8oVt5kQH5JPTBuQGTaVw9lYy
SRGqAEWjkX0lR6DbxeDSpOKmCQBqTvK9AafWKK6aBWAtT04C4dAWhA5FZQhsmA7XaAsZHAVODMhs
5jsKyV/zILf5ub1iiKatBj/E51oZclMP+KJwDfSK/DaO94YiwUFKvYUoQlt4ocQpXlyquRb2iXAL
rYxKw5BCldOzM8CMaO818xYpxSVsUDKXUf4plnMESBhBi2T+Q6SFeO7IZjPtbM3lxejAkAAbB8od
inKHPuVNTsmTHlXupgyHH6hTb7ygN47G1P9wo2fK8ZB82unHgKnxxYlR7meKq4fzwILNAtAiVdQ9
d5MqBl9kh2cwKjeiI8Y7kHq097VLEQxfg6nNLlSOdoljEfwzIt3NkhoXe3SMqArTWy/fnIockqHD
Nd3rRzcO570XyN+FLyaA5Qi0k2+9mTWr2nYp2gSIyINBQgXovjdFiBoNOp8/0WAHzY4QnYeC8IJv
rlZsSCEg6Cy4OF67txuXJyYN7DaM7v0me0FuehgM/9lu+2DVM0leWd701IQ1/1X5bACN2xghKWCe
nt32envDXRo4JJYvv8HAZcKusM23uBpuyPehp9rjUvXLlcgS9Lpa3iJbNOJDb9rmvgn4l6GlaFSw
m5464VUQjHqtw7OtQfhZLbuGscc6kmeX933ggIlFqQaUwX+9KzLDmMgCOsBC7Vte6GcLZZw3bmra
i1aMyKF+bHN7uA7GsO+8BvATEonVMGf9Cgltyg8SPWuijzTcgfMpraW37ftuXI3J2UHInlAiuO1h
Sd93ajHl4T0qaR8iztmLBue6LChH4uqeZkaiGO3f95UuuoRZxlzyf+2TM+Ihk9CCfe1rq8p3wrtC
LSRfRkEMGxcFSvGua3ZjYZLTqhaUZsXBnwidWTZpvFrXtPGSuwEa/bLrY3/r2p8Shr+nZZev1eY1
F+O8KQZEyh/Hwl808ayiIl4O+ekFPAZ4nd4/eNlNbAm2CtrEx+WDl31hPEBT6yxcOw0CaPVDLi8m
mV6eHXd6fH9nIZJbz9NgdsTpPbVCbFsI8AwjuR/q8ceY1OFxMKyLPqX5zTg69nVZwEuRa5rezu5j
Xz715T4ETbPOyITWVjinSJDX5ClzMueaqMVysExc2jlgNybSytdlCWkJU0nkrmZH+MAi1HZTAWTB
Ywlsb9mOhWMyMhqvaevfzQH3kH6uB64daV8DpIJ3TnIGkWFfLaY37wumVq8yjWe8GjlnzKO5JfTX
4uHw13FjBpKJnCOIW2qfR/DYmaCwayEKeSuqCeWe+kbNIsG9D8gkyIsWaWdBr17zo3uTRDoRRuN5
OWxZuHVlrkIfmt2yuRxrgC3fOPWgb5d3LfvMCYeBViGqlSOCED0KyO+xgiu5WPPJsuSXKGyC67Lf
9Ir+zsW9FKa+zu+hDgvldBSeGV+WI5gFXvWElnoy8/2rpqQ7aFHgXsnv9uCjxDVWe3/eMMfCDa9e
MLq0PepC5eGqzeWFKNPtW1Lr1laadRoD/7jbtQXJxj3h0oRiOjcfx8Y1OnMk4N4+N2tSmidCk2ct
jO8FStLNaE/Z1vLCMlp7XR3urIDqW1vXyb1UC7truyM1pRI71qj//27+Myekv/5vYhIeK9nF/7V5
o7f6NwnAH2/8QwMQuL9R6DboPARIAlHacs4/NQC6/Zvu2ph2nMD2UDLSfv8j2N52fgOgiz0r8E0w
456FcqBVn/c//02Igo3PDmC9FRiubvCu/yTY3vIU3v5vIgDOYeoIAKCKYzYyfuGYB3pbdmHIXBBs
U0jkbCgYppMLLdH8rEdmc21Edp/Wtp+50RJaN4WndGw/o9a95mAN1nRop3U6kBjWu97O7GcoNQe+
ZlOO6ciPhmskN7mXzNRh8Bg1vlzNqObhOKFEs8mgRti9xeTi78fAwX8AcURUxUPrys/W3O4jfR5W
jSxv47FkSOZfDSurEK/NztFqjIW8sc6N4FVvvEfqw8/pPN8O9vjNFxQ8clvugJaciU04+eFI3GyJ
cBaQYhF7F2J2rLVuZg9Vl3y10jlaQ6gQGjUXvX3IHEYjZp14WyGJQ+icag3KkIf0iBG5p4pE/Yrm
BTUTrfxBk36v2yOT010p+u3cyqscSdkxqcr1I+PqsPoxxByMBl9AELWfJXidQWZgRfC3cNeIVw6W
42xo73F7VKtM1u46iMxvs2Fvp44qHxLAhzrPTr7rPHaDPq4sQe0klcHGb7QvndM/ibp86zY8eItN
O6VkxZJWCMeKwmw1b7WxeTYgSm10uP8zSaWOAhG7BBbLyL1onseAdnzR0x4UGmZtbSguTsGvm/FX
aDWBerPsryLH2yzMENhjEh8yxlWpeOjK8eDDrlwbTD1IuSG/dEBdiF7trZ7invBzZoUAR79XOeQw
qoyRfLRltHM5B5YjQehokjSbwdTRigokxH2EhEPTbsNMGYyd8WtTZDcEsJerOoeIG8xIcR+E+00f
3csgcjgI/BEmUY0P8FkPKaXobfDVz5IzA19dldyewGldY/7XmAWr/ZD0R0dn9odQwjsaTH3WWpZu
G2OiZJrHz9Ia/EPcdJdMUGMWnopntdstc6sD+nX4ex70W6dtd8xbGW232BsnUojg4VobqmTAvUlx
dCtuvSjshA3EjOLsAcjOLa4qwYAwdNdxX34ufPEZAxBzPP3F9rJPIqO4lvV2z4TQeKEa923qL3pQ
XkzGzH7m54xVZ1DtricB0TJcqx6rwX2YSbSpYvzpkxhOTaRvWreQhKmGV9dpb83y1tMwuBqJ8zB7
kABrTD8zSd6O1cgtoaQrq4LqMg74MjorI9b0z0XrgviqSn7FwsdBRAui5IIeps+BT/nHIMPQ737H
9oSXxi8NXIg1/DhIEwJ/eEDKxbaLojWS0tfaCnBlxdR9Si8uN4I0qbK37hEb2vhTNRi8uvW97pt0
o4yoAbnzodNR09RL/WQpBdLghTx21drHPo2sPUZVeU6HbFlQr6ALrjZbtaZuxtvR9j//8aKCNtUL
7ecd4PS+rs3CYVoKP+d9+6fTFYxtbaF3G2ESSj/SNjjwxXzfyhr+TFvqF9PGMrE+mmPo8t8p6FmU
jsLNUoc4+TL55unuyO1Dr0HWkLZsTnl8wGe09pIwOBCZayCXRDjJDLhCzDNTsVnWENleiUcxdh+7
lv0kiN0mY0K986/j6QX98c6JZ8lmdhAtLgKCRTGA5n9fzB6zBZI2cSj7iBzgGguoMOgSlgVoOecY
6fuPPR9HAdviXQkwF25uZCGod76fqVvOt+zok/QhCnosmg3fbqenCiMd2uRlYj8NhYbhcS+GLH0T
ED1zs+V241uvQ/UcztJYBTWq6bpi2G7gj2a6psiZPfVQkCfnoa+ecLY1F5BhJla68nZRDciOfkEj
yuQIFKlU6lFwEm9j3D8k2SbAe0FXXhM7SyGIMWvczkVo34xT/1QkWrUtCbFahZ5iAcx4vBvPJIc8
qp5bGJVrsoRuNCHktkuFt80TMIpxd5bz59EIypU/tTCe5s+NhXPc0V5nhRGcFRJvHNPutsoojJh6
dRLQG+vW8A5aabWHYqq+2qNFhBnZ0QfQuf5zEoQQMr3sQOqGuxWaXxwZsb7Wk/y9jGX74OphdTXh
gFl+v/W0Tj7NcDpPKBGvMhy1lQui9ZM7Zttiih+KNEYz0tIaEcTEbFtP/9wT87PPopqmZsADt6U4
EH+XYmxuzZiZFxLuoQio1E2QgAyilylhS9LQoo5qc7LiMha0YWiyHW3FVnNN5pTqwlpgRHHT1uVh
2SZ6IbX6QLW59OLw3sJXfXfU3Hd97w07RhPFacReRqm6a4lH9G1prQQBNVwiSqjneZQG8vTkjmQx
o4hGtjczAdk4Y0AerYkabVmESpIGTIMv48c2VUVzL+S0j0cy3NbmiCBvWUCW99HQ8Q1tTktw7AjQ
l6CD8ijsPxNum7/Wln0fm94sXrRyVCQhzmEpLc1UKgneVA7bhLHCwcghbTHzppmpXrUFau/EtMb1
/3J3JtttK9m2/SLkQI1A85FgTUpWYVtWB8OWbdR1ja9/M0InrXPPy2y87u1ggJRIUQQQiNh7rbkK
kIp0s4xuQ3stOVFobs5q45B8gjZQPhZSxCIs56vrovJdEpTuDrMCE6TWyWjw2eDW7N95Rh8PaVWh
A4m8cVsoBaEC3bzvxpLoox5rE8wcqlpvNkspFD4ayeB8n5yRfA00CPAG5yyAccIR+RETxVstBJT4
6ejgSmHAxMIh4W9y18Hsemhcf6+OcpyuAd8wa6Y/IpMPOciHEkQ9ly/ZL4dCLFmZ1PWqSSra5Ead
CB8P1R5r1AUnDZQ2ddyhFNPHlZtEngbqubrwmL2ELcrSwm0+q2OPSwGxlNol9ZLdSOtewhJylecR
mqwnPxQ1ioQ6O8giPLzqG1XEKLXpPSvbEXwHr0DygtSG1VkHh7QzDs5MZqqGcuJjo/23kOHV/dZU
aX8SEOhybnD/IxCZrqNL00CIrQpT/th8nIPqOXXmeUQd6lxYh1HTkTdFubjPymp9l0UpQZSSYTmK
N6Qek0uNcCgBvyB5Qe/H7v0a1UnxQdbG5ZqUPUNbxjr5z4Hz3nU48iL9xzG0BtB0kzcc1bEZ1TX7
fuW+7ztp/ealyF/Vgfk4ROqI/eM5GNHjVlZ9tx9XqyupgjQfOWDqalY/oU8X7hqa34aUYr1fvG3H
N6Aedyk58PQYveLEtG8DFqzhMpSXjLqUFLFM7X08Z9BY9TrTPszEC5w7hAUZSE8qdQhPjKk92wiA
z+pn778gn6uivtiMzuABp/5DRvuz94/ntBZNAIVHe2MLscp7Yw9kD2zFZo7X9uIn68FUA8fISkft
lX6MBdlvX/+Tku5v8rma2JpjR2FGXYLqkqy6OMZIhzyZ6VomdlR/IwxuEqunjt56509N+n4kLdez
KMjRvVaXpNtBlzC6/C99mPshsqot46FMiT1SB7pUUid1tapNqACbbRNy8g4ZKxB5QUIwYsKojvTf
HnfC1QISUJl4glpkxFFHWG5qOXDr6sli7LVD1qd74nX/OsKOFFqrh2pPbdShV8+FFWDXsqHw82e4
zNHW5Rs1cr7v8v4w5KmIQeGw9768yRRylMHKWhVHof6F2ZrRcL3/zIyoSKnfmA3mR0e1q37EPOyv
16qHkal7EBVc7ceIlCH+EfYZKa/yX6JeBFFN7n1s/tNzpUJofvxOVMiv5j+9xcxaZVes8W/1Nrl6
XRjpF8exSGX+eNl/eu0/nqMq5QYrpT1Yo//+hHruffcmh3qafKqae/QXVR0Ybf/TmOTtCMtfc7Yj
ria1AXndnD+em1J5sZm6ttdb0ztg1wVoPhQHixw+GSnLy6IlYVe9RL34P72N+sHfXkOi2M5JrSvy
kxKdiPXViMk8UL/1/nbvvzvWM8pLwbdhAJM9qJ+rjSv/8PtPx9Xe6EDVjppdM0x0kgJaKzIoPdnp
1Lk1ft8ByAC1PgiorgatLIkF04KyPKzyGjXkBvYFr66tlFGnr4zsvD5Vcm6gkXZwbtQsIXb5MFFY
vLS67ZAsyxVBbTTci3q6NmNUncMaXllbJGF5XSS3SLkMlJNBbdRDoUZe9Tj1Ea7MkjpH1RUHvdqo
YVvt1r3FjVgs/YMtdDqL1vCzsOt2x+fmupEbsDQVYkA5+VB3hLT8DFmq2Cws8AAuMPLgZy352iB7
yf9APaX+IbWJQFfhVAQ84Tsz3k5540KkhI1D3hqFtAMrj0Ik5xYaNwaWevIeqKd5th3mEhS7wPGx
ieVdc5E3UbXX9Xg8Bk5EiZYERfLNmVab3q3DQCw3as9AGGIn3XDs5dA7y19Ve60L5h44vCRi8UEk
jDKbTE5BQ47Y6jEyHIpKpg44ztErGtScsJ6cThUmfNAoCl/oEmHH0ORkUdkz3vfQzp6pME+FRX57
Kv9PIT0raq/hH9un63BLGyc2d+YtlAw+9Y+rjTuQ51yGEFvrCDplAfEC26ScolWs5WGrxRq8/CEs
grRjGUd42j6mAnhY8ynSCaTl0lu06FPjVDPOZTmUSguLs5aMp2oXgzRmDDu8Nj7ko1VKV3VIsmTn
yN1B3qhLU18O5ZAeLXlTV4YZtccx4r7w8aQ+xlowtE26ITkemuifDUBP77B23v7jKUeeQZBMoi1K
OUoktkO3RNMe1LuNckqh9j42KDB5gdF9HUh72qk3ypX0W+26c8EXb6f0BNvROfY2i7FLOEa0Y60m
cLqFWa7cNOpUc+LASvP5COqCA6x+oFVw50TfEE7/b3eR8EmH2ajHDkZfTreeQrVWW9/N0byUoOyY
DMiTT20SaoQorMvoN8W+ZmdS5uStTR9ZUZOcmroEsR3Bc9R1O2Ox/+dxETXTMYNtHUq+ZCqBkhXE
xmJjNHFCyoh8NkkSPpxTvmGd+8vXFElop3r4/zyXwvvyJ5SF0xV5SXXf4Am+G8APbTpzx7yGQhFA
VT+zw/2KoXVLuwon6pqecZd7+9h03a3wq/LglUW4q9ei2S/6muxaXSD0LR4XvfSOtg/StG6e6m4l
LH6unlcbxkWX0IzqLfcbBnayL5p4S59G/zQMRnXNI2y04sZ0O70Ni26BpWs2RupxQUQxjdel3yWG
vc0FpFmquV8AGKHhGesy6EbvMZ0h+U9eT9tY99CHUKic0zE8tuH6kIWQpJvO6y/1NF5Hy6UBivhD
qyZnDxFiDlYXLpDH8mPp0gZ0JPRvbSKN3J8762R3cCpCQ9tpflce7IUz2kUteoKxf/SjhMyCxkF2
663XNCFFLNKXrxMdC2RF07ItvclCEIUO3HR0ECfmRPMpay5tajUXtTdkza/OKsa903T11YrVJBf7
TqbNMegeumRrbaDUGNoR53MD3SHynK0WhvbWye3kLs8LCp+sxvdEPq3Y3jc6FLYjMssIlHF7t47e
PcPZ9GwNiSCREHGj4UHVsJE5IBubinv02dvYbGUZJOoCJ0Uu0aLEWKxouJqiRMhXD/RYbRNvZ5VU
gSbEzULZufcaoyDfzTnhIsgpFT44tfac+4B0hJfsjJ5CamENbw50OBB5045S6wH9AbLJgQ00p4KW
ko9+cvxZGRLIC4l+neqgCa1npyzmWwiC92g7y+cZFP0ObEyPQls4Z7SlYpcOw2tlz8iOSpQwLZX1
JdV/wJ/4WZXjzzqSMZWrToXfP65zskInGm6AlmnCWaDCW0unEpynj40LMthqaFbReawpjs36Q2dz
s5xKNON6Cclk6Zq94E6xzZp5M/aRucl9h/4htuy5WZyDo4Em0Mwh8Bya18gIrT2CrfUakfS9oS8P
eH8pplO9msu2gNCyTsnPEWjG2G8sprDXVUt/6Qbc/IFp31Y3Sg8ECooOoK43ywJKQtsL+YqDdjBf
ZPqNVi/MZZEtEVQngn6gmZGI5hcAHeabFn3GjAXmhpS8YMg6bvZmxN28J8bTnAsgLn1/JKLyEJLA
HVhVbgZhgsUNWkkwc4LC9hD3oV5cfM3NUHj1R51AjlOWNT/qmWZJZVh9oFpS/3sdtw5Rmv89mvz/
tNn3EqLb/7Tcytf81W4T/r9c2yHV1PRt32Q1hOX1r3abb//LNVwfEJ0N9FXQc/vTbrPcfzk6dlxh
+Jbl+JZ81V/tNssis9zgtykZ040TxPL+f7TbTMPks/293WYYvJ1uSd8vYABCivkUf09fbdCU2LU5
2CdgEAI1tO0HUdFd4sT5kttechrMBL22a2MF2nvd1rUM9+T6LdEXjb4bWPodIwQCwi2+dX4eg6vC
7l8ht5LW8s8+coCKG8vJWod5Z1qJC8w/D0R0G/RlZrwvxiANkd6Og/c1WtL54GtkyJEUDNFIMClA
jE/n6xbEIp33WgG8JTcWZ2+CTt0lobWtM+OHmLdhinxFL5NxSxgo1EQPIV/BdB1puPcbVo/71NFb
mki2Nenz3+dOeCSahAzIAf1p7S/4qWbdOSB82HBY5q2ru3jcl/iTXfomGACkiMXrqa1jGgorUvRG
LMHQIAtn4n9XiGr9lCYEf2bdSsfjIXan/gpVZt3oHvLLqsr8Y5WflyRLTwlBf59WR9smROptKzOd
753qHmt1te9T8vN8vTBQrLmIGYtw3kZD9at0vF+hZ+WHpq1e/IXpPY2+8jKtl2VdHeRWDNwEbISb
O4OcjFM1ULcPzQslnFs3gn43U+AL6fJlKswnkChWUBbxV39t0h0cJ6JrC63ksCJRWaffYT7f9234
CW5sGDR6hqGAmRx1D4AQeF6O2ZDYFxf6mtPo/r0HchbsAhrjwaw3o218DYka2fWl3m7DLNyHUbJv
XZf0VWRqRaNVe9sf9QN345tjiL1oogNZeuexspp9LXHoM5mwG6uFx2lkAkEiFQHsN/GCxcV/rokJ
3jRt2x4SKYBz6/S4TuUrmY2PVdeePChUdHMTWh/+ehfSRNx0vb7Cym6T0wIg0IyaM0Yme+u6sRrw
Xxvt6Dd19LlLmeGsAVmSb2nTbyFvPfb9pkSscCTrlP6fM7/Ggjy03DW2U0F7qwCyOUHAXNwa9Jgr
XvTWIQyjpdvX+8ZPrUk+4+Ugm/O5zQUO5rzg/zK87/acfrMFAi7m1bS/nOq7NyLNjiZQMqEAeZ5o
mnckW/EG/C7b0mIIL0iQsxoNjJkB+fV6hMp4qr/pdfJrNaFkmxUSVKu29xPa3h6Nf57XQbr24yZd
QM9MRfR9NCPnlIWftDSaqYYuL6llHk3qqovZB9AjaQd0kf/oFePR0n45a6w/drPzNia5fYBcd0zL
7mcY41HI8iXmCzUfukk85fFo7b5UqahB/GgoDIUbb3QiPObB/dRmzIuqrdHB8YGWU26bLCUkHeGt
lVZVEGJFAj68kaY8jmQPGMp6RX6b7sZwAlAIP9eo261nZOhwHTCuyNI2U/lYuRN5M+vImnFIvsQD
bTqXWJOZCzo28y+1bn+D8LWlYXqJqIP5dY+OfzcBXOJ/quA9A8Z5TLnieiGuTmLeha2HgMsZy23p
04eeR9Sd+dQezMxi+qOdSLFDwcPUJZpoKLLwmW0a0nNnQL3GcUmG1Js5orhZCshFePnpSibPkRaP
QWROt8jH1ltQlggoDswYkDMCe8vpt2atUIVzjEQkLW1ZCloaQfFCs1+pksV3dtuewm+NO6Nrm+GN
2Ck91D4Zjsm8kIjRO7+Rq5P2mc/EPzyKmgZ3hmLiyTbPnun9zEv0wUWa2rukyLl0eoIpI5vIzajJ
EBCNJ1T5LNlb0mH9CE4KFW7uAZzmlBE34GCcLeqgb1O5PM4zc2MuSqY0UYnzJbRuqYCKXjQt9FJO
UGucb5HZO3RpMMmZaLWOHvrPTbFKG+lopIxlUEqLZH6dmE8HcMBpxns/7OTWkj6HdDeiJg1qyWN2
X3V5sW9j0zhw1MhfyvfFkN5bWZPvgf+WGzfqWqw6qXYUWURBUQf7XQL9l5zIKQMs185aciUydguo
MjxmeVNu8p/V7BEBNFWbKhJECrkU4YnuC/wMkUCT08dgzgtHyReXYYoezb7SUI4S6IdYdauTCF4T
TK4Ta2RR39/S8NxGtQECpsBiu7hdfpgBui/VfC3C7haLCOwsIJdA5G2yn61Ug6i5wLOzAYLVsbY1
YhC8+RRH+74pvoQQIrmZzTRBugQk24SLZ3RduH2pGVQJfyFuCY0qTO37bOTmEek+t1iseDu/L+/H
uf6Go0pc/YmEL4x1u7mbXzRcf6d5eNH6smMNpRP0VyLi1suVNFrcG46RuSS0wJaL7AuDAYNyiXYr
MaeDg6mMyFBGPH9TQY46QCnzd2M790FuOV9EFX1pqF3t6I+TguoUUWA4ZCWkYVXDSBOyTHuXwww7
THlGtBfJQxszyr7XyfQ5rdr1yyqOne2LYLBQyZkZPOvpWEbpcDQF309fsmR0R6SRw7yh2Xdfksi4
c/xzhI4BzwVcsUrjjugm51BYxxbkEqvlBJrSlAT0RL+Mbkw3U2BSswil9WkT0xsV9XjFzcFHHSKO
7OogcbecFpA/WU4hd1UagPxVfAfcgcbd1HzBxFEFRI0hPlr5xXrVCFXKKJOF5rnMlqesNO/dns+o
MZCgN0i0YyKNnFrf3tym3+SsQh+Wwn3FzSmzVqfTStbOxYkmWlfUWlr0SWHLhVxhgiGpLwaL7l6T
peivnTNue+pJdRkmwZQ03xdSEFIqDKEHPLK2f/sWCGVSenFvd5/jpiXNA/VRzlJjnggTHBK8YIMW
35vrmN8MeB4RF58zWzeCMo4E1rgkZVpAkPlCk8E/6iv0xP5rQajNtnUqpOJTdqS2sQ1niL0GXqSd
5i2fnPth4cTLjObV1TPsJUDJjUkjXIPBjFTaet30BdKLISNRmxNuCoeWscX+0UpibK4PL6NWddsl
rw/ukFOVe/H0/pW46OKqh+JTxeztkrP42k9QPi/4a1+NtCFz1fSYAU3ZM/obf+vJu/YQhc1J6Lp/
TvkCvZA2oxd1hIMWKMA0Sz/Edn3zSIzmN5+RIsZ7vfhlNhm4LZZv1didwin/TtmlCjqZuVRmGOw1
j8GqS7r06OnrSdj+g2n6s1x0z9vEXr4uCYUjr0NCXKJqpuTWachk8NJzhWHn7c1T2mKRCAcjhMMr
ssCMAd/6zXxaJyfZpX0MpbsKT8JbiekmTnFLcodPgY10j1GcZoujnlGaC2jNxpuxsAJ/TIYrBZUk
AHldBG2cASdHpTH4PiBSq8bEbJHlnsGIAxy6z1dxx31p3nmVtUAxd3vOSE7QvAy/mvja1uF5nEd/
S4YXNC9vF8aptx/LlAJtZL44XoPEziXQS7Lu1Zwr0xJYdIKvOoW4NYckKaV1AFDUcBAe0e291paX
niaXW+AiMaprzMyijalPGDYWSdoGgT5kdoB4D7HnvT+NQINJzgRVpT+ueX3sQZfGCTRxZzVgcXfE
xnEQWvSeg2F9hZu+IBmra9LlQ2i2lstUYvICbWw8hGr+CH6U1bjvmIHLwWStDaqUMkZ+cm19l60v
sKG5simhQbBqx5u3eq9G0fwYgNwHbRn9SNZhZ44h0qFUlIdZug2pAl4WEuPhwjjetjDH30YXeRuC
LKqdB/AY27Tn7mwqWUzbbKabTDUxL30bq8m6m34jZPi+xC5BwdatMCEoJMD1NvFgvcDvPA5Zb0OJ
RlIDrI3BTeyZIgpsnhhpzU3XpvW+A9F1MqlEsxga9GCK10cP4X+QFy1YRY9OeDc/UwUbgrmmpuX0
Ng6pWVisOnCGtDrIGVQcj13F8O5o6RNtBSdIeyBfPghU7Kfp94TEWiwWTDdJCc48f5uoqBoXpk15
8n4KLyIyCiEMIkKukzbIxISqLh8vVfFzjX3yv0bsv2hKL6xc9edlOlFVRoBdtvuk6t6YK70y0ytJ
O2HRYw873xWwbHVohsvQ7fqZFGJZoKjMKIR0XWEDxHm2MclWGd0RgAJWqgI/gs6yBe3HQllFP6XG
4N4GrCLbaQrfVneq9rjoN4NXWjtah+4W7VveCw0rA+4l6jHx6O2FYQG2iIH2kSZ8b9uIb1aQfK2D
WC6rtEvGBXhqLfM+Hhxc5Gn/VcTUWbMxfS26CSeWBqR+pXtSNO64cZxyDLphuuAZ9h+GJb1psT+c
Zg+DXCQwpA+UTq12Pba19Tu38qexYSh1jZuIcUmM/uhuyXBCvajfR91eJ6LiYIfdFa4cy5jWEjtM
NyfiT64hJGUt05ODaKwvkSetzcNUHdycZHLuoSursI03XlzzfoyYS0QEKFvl7G6jVsediOUlcrQ3
qzroPVPZshttgrYKdPqcyHuKskGrdYcs0X6kk0FZ0MFSSIezRX3HnITFDuY2LwZ+C3/U3vUs5vsl
Pou8olrcNEgnY04x04iNTcxEbJvBOhBdQwG7zCxWqyLdcjv9LYR3F1PfTyXds8pqQs8X/1tim18p
XfZPuEEedVCmATGSlDDtbRpBsuXIZQnOwIgle0kCsdk82jWreZ90Dwb+0A0iCmGmXn83MkgKbpL5
e7djlpWuZZDaA8XiKnv2vfEKA6E9ksz6rPlxs6nbZQ+l3h705zS1Nt08I9scMBzHRgxDOMmA367D
1hfNl2WhZbksfU2T0vmhdc7nOk057OaL7xRpQAAs9z2mUZYRODFZ0hNxw0S+VMu+yWBS5u45yzAT
D91i0TW391ZmEO9efes7LdxWiT7uzel1SuLqUjEUJEiaD4TIPgk0/blu1892cRh1E9epiyGq1T/p
BLQE49pzz8uCmRyaHbBp+FnpWxnFX1MIolfqPLeV3IkN98vZ+A0C5pXMm7Po9b3drs0BQXACQWDa
Aac2t6ExXH3MHCSAcA3HqAaQLhu41wV1SmzTlCDCU4RxXXpjl/xqTl29Xaf0ztOnn0P525woIlYT
8md9GLahk2GlnwgwnTVCcFyCpddwGoO19/alS15bEaVYsas7z53ChxAAN+yMlpQuC5eToW20Qdwg
bu1YvWlwaHA6OkI85uSaHmk0IV9iVSkaFI/TMkzHhVZelffX3nZIGR6oUSFj3XtCfwa+6ZFDsX4t
ICtqGVK2lMGlCo1bhqP82DPjcVPCk8cJt1QbgWxoRX1H2m7GDZV1k5WXN8OBsdGLxWA81b/Uo/+5
tbjS3P6L24h1b7nm21RhOnEpiy92A7qemcOAQwbQ7bxzIOLiAgFazhCVSBvlOHBtFukTUVQkCcaU
ZbZpHj3lEm/WF8utbygN9fUycTrpJjkWyQtSve7RiNFLpuX0fXUOU5fWJ8+yXlzEXLfe75+SNX5G
5GdxRBnAErvGjke/t8OPS9673FWbtPiJ7bk6aUmfHhtt3dUtbDa1MVxBVqtvH9QjJQFpjJIavh1+
MqkZL4Wnn8K49M9mvmr7cNDv3/U2xXDqCts4haphuNBw5Wyidzjl4tBTezuo8IE2G45qMSla29/n
0UwKttuNDzF68aWZfqM/JFHdQBsYmfGnzjO/DOQ8gy4Yy6PF8s4YsZj2jMjkIn9yY2f4MRE6S96d
i8LEKS8de1t9cAG75xOK8yQUG+JLGZianO8zat9cbz652krBwhkY0QzSdRkgdkZBW9Mws3t5uW5i
P1t22pPuxfTs9emTFXo3bXKZQ5JjEYCQP+n9QBHISFjS6Uer65fHUKtmJie7Uc97UpGaN4YiUH2W
e7NFQXM4f3Wn6a6KtCmoiGfH5n5nepc2sT8jb8gOa4KtF6f4BgfVtqgFEVNIQ7e6/oolFsPvMJKV
kYtuswjzMceDEfRe/Y3bA/Ca/tykabcpMBIcBJDnsC6Z0WmZfWhrww9ISb7LevebX5svNWbVpq47
qkEYaWcCU6cKE0BBl9o1hkPaRAvRLjmBGjnDylrDRnEDXPEJfTm/veGKxCteecQNcAmZJQLauunu
PDp0Rycvn1Ztx5TsYXS07ADvD+OPN74UgOI9KyTXpSjgmeBaRKgaEYiwb5EWv6dIimYNaUBloMHJ
67TM67JoZGhLbcBED4lOD41tJXFUIiW1UXJG649wieDCbqtZc0nfiG7xNBfjzhTaWy2TK901uu84
lWRQkolDuPjcFeJHMlI1aTosx2tekmAsrxAlC8LnYjLIdFuRD+65SjLr3L9rgEp/oiozCZpVzYti
bYHqR4uhFEGj9NN2NjR59cm1eZ0Oycrab/XAWKiP2sPMzVkUxeKQRNYhGjP6VutDmzLlfxdbKomA
Qnl9PDY4UDDA4tPHRfwuYnq/ns2jTTn9VLEy6smK3aP5Unq1VElQxxmTC6SWW9SZ6bpVWjhWm82p
F1/VxWh5VLQARB1tKQBQb2lEETqg913+tgXH/rREgnwwvO0wLMrioP5jxxvKv5hj6nEZ++3eM5dH
xxp++DS+h5jyydRxdJ2hPYRxQ5faHubpPK820ynWYyRdU15iMRZNZ9vvT1OS9ai7ER+oT6pGEfWw
apGrCrluauWBUh+9tfKXhrsVtxha6z5cnMFFpk+/pT+WYbUTHsNvPBCzAhzjAfGAvZ8dqa2flXx0
lkpDzSdrrin9RyVSG8GOx3U1HpiDMSYUvk8oEpJSXQoclmLW0BR1uEGTVL/okgBttAMrsjmediof
U5fyvL713KBYF9SgSh6n/s4ataxlctKVB6nw8aTCx9FA2BI0fCS7wNW3FBehl8sZhhp/M5m66Jfd
XQ8jiUNYU/JvfGajGWKfUCp+PnSa6ozTE+33qs/gcZRMyARsEwo9P75fKlKBo/ZMiTpknk5ws9RO
DLWEN6ZSgOHzYoRMnReowNMqscDLdCUm7AHKNIALvAqnemliVhjOryIazHORO3eCSsGe7BwSRuXG
8lqSZXsueRVAatWN4Jy3ZpxX8Ne59Xbgp3NGG0lv7Ziqs7iSKKrwkM1pcpm5sQVGz6rnHxo99TBO
tPZI7kagtRJs6vjI86I/AaKrPDXeBnfgLmsMlXWO6tlC5vNZL5G+quNgSl3K+xGhmiNM7U0bHZaC
bvKjmfzlylJvvdIb7iCJpq20c32eTeA2TlLcL5rAvSo3DWagQTOXPZz8L8SYW7dZLH/9DBHQwUld
cfLmyrmSdELerAaetGbBhETYJkqYSleeuAf1C+AWOuyo8PjkzwyUGJ0b/p7snjGj0TBtT8tBz2gQ
m1M02puIvJ+DxYUmTQXF3QgjYcz97thRDTXGtmKACp341jjUIJwZEtiEb+w6o6ajevVEbYEKbssk
yZQfWm/pcWHjR6vNROMWzyxLtZGHmr1iWx+4PVrDtffsCwFDx2wtboOfU76AfnMLl9/VYMRX1+yo
IVFw26zxkp0SYh5E5Or7tGf1PE2LveDFM40bQ6Z5G1uUq6agoWBn+TXOAKIPjZYB0Mj3RG0Qaim0
b03ksZpKqXJWxUWEJbyIAVN6UM/Og+53Kdav4rVeqPaQX/xCKt60c2pOBmMSb0lbfCok8GbpRtkt
Z46tXxNRA3pyEyI58Ujh2OPLXPDSoH5PWZ7EEX3NpU0w11nF5WPjzaa7QX1oIKq6YnBw97HwHyjc
6tVmXBpEhqgxqmHtmYMAHB5kJgowk8BZTPMsOs2EkcuenZo7BPjukbzs4mKtIn/fQF2hCASACADM
LyIjkiB2il3iQz+qCNE8G7ZloHtnr5Ebtffxg7irzfMcgmbM6Jhu1Q/02Gb2VzvY/v+8gXoX9cu2
kXzpqK/vG11zz6NtumezSjssgXLX9wztSIBPkGsOziykHvLZj007EeqmHpYtWtXKKTLoXhZTtNk7
l32vb8Qq7yTUyc9RCAEKoQbwhEJHdwPDgBnh0nFyTg30pLHtf1BckXgwI0N7dPCnML7UC1eMX1s7
bgUcF4bHyNLOOjfOU82oOi0MmwUOTIryk7slxHC6GMiqiNaagw5Aw9YgA9Y2Gdd6Lav2ZPnAM3CM
NyfWuby7r0mf/6K6ssXC9GJVDZcXjIuh6p6TjDVuJvyvUybCLeb7Dd/jkXLrgNon/pnLPKCZnKyt
NdW03hA3doWraphnK8tfobyky0Qdg0ra6IJa08z8DWR5s7P4yvK2e/M9et6i3/mz9Zz6L/ZCYTxx
kMr09vKZW7a58XwCGJaJSlfVPnmCxpfArLhpe9bZBfmdFXiPOHmOyeuGFiBQ/QxiN1fF17xL96FF
hGdpDdxkGfGcGEZNV/MtOJTbyvST6OJzmINpa7L4eSxeYX8JxrV7a8EeiRfmvjI1AGFF+Dns5cVe
7XQ7hwBR1ieDvEdcT0wW1niLAAsrg1fWd/DskTq6XPUhzjEz7y+yLCtn/ZZV/wYhRPPLO7pN+sla
bKQpHrfSNe9/cGeY9sK8zzUEblr6aa7mw5TGL81Cj83Pn3sap5xYXDGuFN08tx7GhzCBCbVWnAGM
lAdfpgKxdMBbHqb3K282Ul0kGYDviPDlrq6oGEMza3d6Z188BsXIQVrnlJu1XoiTgniRPxOo2Aaj
BW6BAZArONzB4hiJBe0p3q46mXDhtx7XbZo0u6opTrOY+X6S7zWdAK+IiW9r7vKKbo72STOxLNEn
cf38oQkR4IBl7EO8X4a/MRLvFM/+z9Er75owpaUwJt8RbuzmYTfU1shs8wHPRSbjGXeo6ACuYbzX
CEbXAFAWwO0mOCkDNQMxHgxKflWqbVDT7RzbvFIIBLsl9NsUYkCbUNFa+o4uxJXyuQ1VKf+tmeMx
6TiqTvs21+tNoGLKpujSmdGX1jWeDPcaes7P1rrLioZCmMmCdKK4RgP51Mx+elk0dw4cF5jsCpHs
wtVuEC/y7w3Ba+ZlEYylRZy+gvovN4snvTD2GiMuK76aTlhBhswJw/PjmM56DFmdIYCeQ8M1PugH
0QG5a46+YPamEJ26ZIa6rQ8RVD3uOm8NkopZ92T2/iaboWXhdSPYwW5YwzHyTlFmfYuZdmxymfPO
ci6w5DqTWgUH812tK8W7ZgxvJq5xj2lm1+6SyLsbtDRQWl2l4jV8jAqJC8lHiVbVBqP7A8GHLe5V
qXJWgudFWDU5BPMPd9Wl1k36I+WKYyR8R4QeBq86lHKCCjO3hBerH8734NsAU/1DyF3oY0/cLwUm
st6QnkBdS1OuFSiMC/ZZg9thyTWcGe18Jp2NA0+DboPKYTsSYkNMEWHiY+xMoLbWhNz7WSc9tnCn
cyQ3BUues/5qyfl2v2pPouQ/KTV5y1O/JMkxhEyXKP6QGSthNYs13Fhqd07r8DS3O4OU4F0noq+m
IiYXiYR8K0Xu/D57pBlkD6gytNyzCBCOmOyZQ0EpXs5QLSmkHe0KTfrH49JwTkSr9wdfeZE+/rxS
OdPYo9PN2CJV3EVmi60rDR5K5K2eU3tqQzj4teLSZ35EYBpTFY9osXgX5us3y+56Vq7lF2c0EhAl
g0EJjiITiC+adJUVbspheNG7hJIw0SrHlumvO+jDmVLgcI48a8W849AEcsmwV5to5YKNtPlQUhsG
a8/Gib2dCLUUDbH8Dzssj9CFpoVKQGoCNdQoYxkp8VC19RnPRG3s5hyQKIE0bVC3Mkd1GEGKJsRa
svZiuZG40a7rGFHZ5clcybR7/+l/tcYOcASgif+usdtWOdl3P6u/a+zeX/Mn1sIk1sIiFtyxXMMy
BRK3P0gLEi9InvEgPJv/l7vzanJU2bLwL+JG4uFVXirfprqrX4h2B+8hMb9+vkz1Oerbc2ci5nVe
CEDIVAlB5t5rfcu1ybX4R2PnmAjpaNvwTBEy4xf2TWPn/SsMQToFHsI82zdF+H/R2PEx/l1ih9WZ
ojedOT+gs0x9DeTG7xI7USaNiIzVuCu6pGRkg21kUg4X2AO/1q77tNEk006WSa/ro/7bY3NEpb9b
Fso76lVur6c39aJWfhoKu1TUp/CZrF5C6uAwv9AbGcjbY4qUa5R2T97GFhF9utU7UzVj1otmUdPb
60FdleVUFtRj+ijtS78d+tvL3Y65PazX4C9zNxunNzkmdMb+eZs/3nWiGMxV+p+H9dofx1w/WW/4
1M1CCFa3YyocASKT4d4oBpA3zKP6CHlItXJ/EI5H+jxice4aeq9e+F7/b9s53RCMejwJCRQCRjc+
62frXYXE1WV+0Ou3A/WmXtyOvB6u3va3N/hPD/+xD4NocOhzD61SvBm5IZxvr6TX7NB/8EXLREXV
cmaUMei51apeZP+s6U04ADwM2+LXw6Mt4CaFvX/9Km/f4h9fqt6s9PePmmVVBGd0ZV5DRFLn4HBZ
1EmHVCjZoKyhu50oML0+CeuyQeZvNhRA1YF6n167Pk+f0hZFkYM5mI/6PF30Pv1wSZJaayck1arn
MgUImHENDBT1e96Osybn2Rvxc+sHbie/3ry+qPqANsop0wC90nHNTy2ICHpVL9LJlOex+Fqpi/AS
d+p6rC7FuVpUFgwDven4ATVxA+6dtuSSMpt0J706LANqopZw6aSsdsAyFXbib58wM6aRYSbVADMa
05MfLH/aVEUeHZFfiaOu4/1HP7nd1WTLetWbLrzpBUifX6ZFXZm8uVSpS35alybAFsIRQUyXIqyc
07UUhnWYn1SQJvIYdv5JF7p0KSzWFbDfVu0U0iQTLuLn2l1eFwxUkkw5EvVqoOv9LQg3t3wGf+kS
kSoe9F/NvZK30KuBOzKQKspyQsIXZVvSw63yyfDBO2WZd8oc8O7728f3mXPsrBZ3jC7+aKumLkvq
Tb3QVUu9xij2gblOcNBFIQrklFqtlTrDRns1iWeFL7z0L/q/oEMZ9Jp+NzEaC8o9SlRqrAXPneHE
CpAnqfDnzJP/d90yTlUJ06Xbtmty1KZFbvkXAGY+iJnG2CxZT9nm+rm0ezjJOENrC0yt/lD6O3GM
bjtGVP30Lv3V3b4rfDYNxc+rdTQvyteG4fLhunm1D2donLpI9VyFxTAhAiKorG0M5V/DuSXVyFnP
WUsJU5vF9WN6zSE10YJfdHWM33zi4QxgnhYJg0UMYv3exML3m0nc1r6nTnmhtGm8WrP3ZpA31/K8
IW0qwLr6qCuSeo28wJSTKcbHw6hKZ2zkQ0xK0S2tI+6QawIiUxW8+LNQzrpFLfTabTNYme0wn/hL
7xrH+C2gnr1P6pFTQpdQA4SzBzteH25V1QTBzREZ32nOg0+NU3C9/8cUH2hz1m17psVI9d5okND8
/Rde/0w9EtZAhmYwrTMJpre6q/4r9aZea662RXkAnRQdUwToW+HIdHsLIvG18/E3R3zd0v/3J+uk
667j7HM9tzIkvLfzVZ8dUDowZmAV3tgkSPzyFevTNsRgVCa2Sc9H/ajVwnHKxzbhl4eDhyuwsiXe
FjEVR3CwzNH1t1IH7UQhSD5r77b25V8d+co6l91s+a7pqJBGifBcDwhucRwiKBtOm1YeUKygV5Z2
uGusodn56pz35ogZiE9WTVYS2k2tcoabwb6oWr74NR5ra3SzO73wipz2XC1MNC2ls7NXd9iMatKm
be96zQe2jn037+Yz7h5zoqftV4G3pYzTX5qynDkdkF1RwWYhZ+Ruqpa9j4XJ/VtDJfQJft122oG6
dpjw847Nndd0OIP116/xBnqxLgE7WwWdsHTNXfdwbo2nQaMPaqoWQ51yx6OOrk9uvXbbHJhn72sB
kjdAcOEvq3nRC1zyn1yJfoHIK0LC1KVTL7TD+7ZPb9baf6lX9TH64dum3mdncXK0Fu9ObzncoSm4
qJe+ruq9v73OdTWgNuoNXPe8RRqHrm/vdaCGnnhbyLvPon+pLU/uRgDVO8dE8CxJAyR0L6Rrg+yd
WGnOs0INJSl5MDAyK8S7jtp5XdWPc1F5gu2doUIEMlEpk+ikuimd9hjrVb1TL+CUMYhUC4NRMzcN
FRBze47elC/26KbXF9EP6b36hRZPdW1yxI0Qz7yGoYnaTtWL3F4pibJ2Y6VuxWxQ/fD0w7Uez+jV
RA8v1XPgexLApha5RhLctvWBt83rw6UeN+sj9ZMK/Yu5vaY+/rZ5ffiPd8tuz3HRhh+Hsbl+Av28
3z7l9cDra/gqUCKOAovGMmiKelY3Pe0x19sRwBbEDLQ09D69GCcc6LfNNVCwJPVkvXZ7rt4c1za5
FC5YNI5yYgW60KvC9VZqIeqlfvO1X/feXuf2VvA0xDYmJG6rH9Xvp5/9nw7+7RVvD//xEfWTf3t9
9fn0vjnlShGkJ+0719Z5vbgVYP7YxJUHjJ2sAibn+Owt1VduFRjitnDcsttH7vJD70IbRB2ERNzf
D/ljUx/4P+6r6yRHY5uLjT7O1uOF29vp513f5T8+PiouUeu1qHT0J1btvdtn12u9vkjp1dsx+k/r
bEUQ+ONwvemaOEEkNblmshFOt1v9H9QL/c+bjIGv3DcnQvBy733TVAjYCkyhtR7kQcN6SGKkNr3q
xLlqwuHrIZ/evi2uO7vKjFR52eLGpMaFt8dt9czrS+oX0dv64etOvS2WYt6bFRz/AIRwopBYzSTI
GZ2IeR6KBeGz4UL07ijyBF1GSoZLE3nfqtanYxugltV12yGFYnoPlXnnQ5g6SeDpu9HsBNcrfg46
Y3HUY0nt0reShL8/IFtrs5DMvo/G0LmEq3CI0mYtaUv3uuaAgjky1cd28nd17VruypD1gca3OuTO
cSq2xp1pcf0vNTdkVsAYAHyoiHVpMlY3cb3TM3pjK63e2SDAeGepTnsh4llsFSZCzMNylMoPq02x
o1M355Tw2k5xALTZX6+VyJuRuZnHTtHqBrXQtLq+s819XLvfdPFLqinRbaH3eYwQdrZp46MI+hT7
QTvt6572jNXTGSgMzyUHIvu8dqQvlPp2HKg7sV4gqZckHX+6Ouh1cVHb6PU/Rq/phX6gUMmdgwTZ
qEuU14UFhw7vOK5cle51pVLo7rou0mZ6Ve/F4PcIoz886CTPkBo8c42UvzfultOfB5vqaq2fph/R
a4R/NjZfRq0kUbdF+e+b+gG9L21NCOfh7O5uznovcyoVfYB7Vjnwbw/otVn9q8I5pJitkBD6+9Vr
twXS7l/fud6nN9FrMh65bV/X1vElWZfxkOtz5/YK+oTRz1N17sFzzMON0MDYEG7ZP8AGQ98iEz3Z
69WNt8WkqtRrrOpDkxQ9USSWcPvbQQXYlzQd9olkqkoWUNSfZtX7D/xCIsTwKQLXZsOs10shJTfk
ek4+HmRpNyOuexaYI5VVLUBRP/fcFBS9Qy9G9LUMIpxgJ8XYXC/grZbN3K5hpSkAFWLwwvAdLJcC
9f1k19NFl7pNVe++bY5aaXLb1mv6GH203mwiVBL/r2uslumaJPr+z0XWh7Tv67FLfy+y/nrSzcks
QkzKGgxs/WZjdv/l+6GFlFu5lP/mBQu8zRB8BaeCTWlVvTmvr3jBeJuFIIjD5wAR2GHg/F+Kq5Zl
/TdeMOZq06FwEQS2b+Ob/vfqamd6WTu2MeHxw0h4evzSKE3jlQqiJDZLXmAV4Dwu1JZeeFCwOiGy
k1jy5izNH/ompBdBvfRkgav7k0ApugVK+pinJbBgUq5oMVPEIDBsEOQchHHV3QNh3SV2+ROg0TZO
q+6B6yJ22XDCV4uHpBO0ntMyu4/meBfP1k7SqmC8DJ509uIWz3KyqbqpYb6C+XcxuQAG4/peLmZ+
bNb1biSQcuPlXnimkIP7FUnvzqx3bY+4mbaFu+sAjSsAXf6U53tv8i9tF66fxHypmN1skXPc4z4+
R1X0rW88ZNR1dL/CT7VBFQBQCPGGtMgJ0MBtrWAhrxwhw0b/cmjvqQYw/ODZIF1piEP7ROwPXBya
/ClcECaYlpHSgxf5lj7kcCjCHBNwPB9NK3qa4+SrmYJGHrusIrJL/LStD2GPdSkjomjfGxCZey/p
EKoAO1iVorZ22nhfZOWJEsnHhqr5dqC3iYZnoY1/19gNfrQ4+8vL/Hfgh63zgMcM4xWOW9t/BoLx
TJrCeTCzeSc8VEN5S9pO23P7JeUsoP4dECIeFyiswSnWCvZQ3+E5aXbeMkW0WaFLJxgT9lnrP1N7
AFMx0JQGXf7UgUfYpSY0YJnzif2V/0ce5XAwSV9IzUle0jijTvYOr8L6tbcOczv9nIF4YbRES0LG
MU3Hrtj1hXD3RV28dyfm0qibSVTrnV07oDGDICY2eVgTGOJHgxrPRIdy6ODRGtN8Tgy6i/ML8QvJ
qWiIeMh950NYdqABB+PsyOCh7BoDpbN/57e1eYcD7qeE6EL23cC0m7kdqm/jGUnkpXRVJ9c8zoK/
risKefK73juEoy/xhMjsFDl+hdxe4FKKq+U8AYnf5535sq6mj/zcSj4EWACrBXeh1QLcbQtBjxg9
6JOw+GeiggdoLN/m0QVIKyjjFnT7KtNDMk+e/NTLXeDYiGeNoj5KguuZ/1U/0uIFwU/IJxDL0zo5
4xZryEdZh3x6y72IDOhkbYt4J+fhbFhEitl2986LMzTGFj6Sgd9Z0E38x113AceMfjdwfhToC78k
/blv3bvRQXiwQPvGhHsPtxFRRvAhXqs3s6J5SP4bysA0Wg99/Q6vQXqoibMJ7YrhuwFB3/IcbIML
kv20PLhJbh9pgYYB2GzmvwAHhEx2YUK2orFYBzMZ72QaLViAmse65MfTdslmWHrjiCVadkdiTJ5B
wkGK8Q4eiJRtKSHkDZXDL9xCzjKU2anxsYUSA3egedRiz8qr7dTFhwaqi6SdA0s7PLtFkj9YZvpk
zU29d7Zpak+P5fIRz8F6dBsCAo3gZJVG/N7mcKy72aMQwZuP6ayfgKyahn9fl87zXHIil2Uo7xrL
/SZCY0fsI169nu/4Pm1Ac6esQ73DtRanH9MJAcuYd8kBUsQLvoLdQHMAUem0t1FybEWFnboYiWCK
ypxzw31e5Lo+yb7/bEi8Cw6Q6t6pl/3at/W5i4JDzWs0bv2tQxliCq84QMPdW/G67OPKg/8diq+x
ifSt3UZlSuRVRMQUiC9I5/Iyhs2PKF+iRwtp8GaSKgsqZ6TXzb6HXn9NdpDjgk20ON62RXGDKQGH
VdVuHQeFwNAEHZlF08NgpLCo8cVB9rpbV+8JfXlzrD3QlvnYf3NK6AWE8vxMWwdNWtadrSoFxkKY
k7nYxMrNa7tLkIUf7akjytnBmc6lbbek3jnJRuOwLMtXxHL21m/WUyT9/iTKWpITlDzYsQ1eOLa5
E833dTpa27aaBijb5cXq5KkvUuu5s/adHZ0ygieOpNbBjFnig9XEyyPY9WF99WdnwN8nzH2wBj+m
RcKW4BZBC+Ie/f1z6xOVmdXFj1am37MqyCBiJeOmNip5SJZP/gDRsVuCjMTMmRXmFjgtvnZpx++l
o8bSQzI5Noag8GLlLnlwBaQqMf21zHWNhsB5mPpwOaSD2JG/1Cr9grFHtdOeubW8COd9W9fuD396
9dLi8+Dn+XucEu4mdLlrOhNFJ4JKfw5hKaFByneRi28sCNEmgaK/61fL2DqkuKYdzov8AUfgRdQz
BBtainO57gh7vJge9LCmaDZFFCOKNxXSCUoaImf5vXQ/gQ+O34ukOtV9z1WlfFxCXMpihUM0h+LV
7gljJF3Rg8C4ScOx2c8xeZ3hNzNYNyacwG0cwB3AB/pe1GUOuDjhwtyCTG5mMs1MBrRz3PPza9U8
q/1iLMtKm8MCWYn07SBkk2+LiI5O4s0fvWT9jHuDAjHMfnNCm8b58aWmd0wpcXgDJhFsVw+7yWD6
03YoskNvkqCG9p0fv4dulcgzbOTkBS5pP5B5lH62fStDBGH8cAN8Qrkr+j3YqXXnBOizXWbgjyko
iM0UR+nDFOKpnuQ5KAf7uWaif44rvlafWfpYef1uyfycoqm19/JeXlxnzfa+xJ2RN653LBlskKbG
naIX0ZF77RMY6UuAnnlTUFS+CKs4GyDrd3McNvf0YIlLcftT28XVlvmLd/Br8ToK+dlOBbeQvsLa
iQFizhPaKLn9PYG57nXuo9E3ziaw8mPVQHwCQzYQ7uKf/dF45wXyeeI02rr9naCqSd5eb3wPMzLN
JuNDKLInTGTxw9oPj7iHimFFZJ2myz5J8f70y/o5b/jxOhZxLnGcLeCR+8/cddxDRTDrboZyuPFd
YnM7seJwUFFTNkHaXDbjpxrEAK5hgN09BcxudjeihtI1kJsrjKo/SK8h4Kj/Eq346ToUn5fONX+m
RFRhBCcLwGizo+vHh9auTeSSgTiT973u3RIIOCbReus7pvlsKqwfGUUfZ7NsDqtPIoBviYhormoF
LhLQS/PX/D6nVa70xsM2+WyY9mc+5bLtw5VrtWnEr73bLXs/JA/Wt48jxXUPmyaxUSLZ56WLAiek
pp6KiW5XvZ4FTuGty90apSVcTTT79+BnUkJvU+6CDQmyeOUYkU5WTvAPwlciWRBbkJtcmodyNbEk
ADo6VsN+7E331KMiOzEleczC1LoTc1TsJtf50cGSO9FyBwzPiGV0P3B+Wvt6EuAz8JXvnBo4sywD
JKMjJO7I5MyAQNVa8QAJkqhMkG22FMldaCOPKke8h51h/UQi1hMi531xBqfdzZAp5iqfzm087+JK
uptscpZDg2SUew7SdiN299TH+n3K/3NBjTvG6tJZkB9oiP4JksqX2eJcSZ0ObhvWvzJ3v1QB2XGL
38sPAwGhO2vk9qg3W0ncgET+xU1ecAcJw+dsZHC6uO5ZMdZ3Ywb0Nyvq96JzqkNJ8Mj9JNT1G5/P
ltYSCbwe1gFnqt+1trsZrLw45FK2r2WMas5r3L3b4uFlOJLdCVE9ZAMDdtdNsNO3u7Z9MQQctYIw
g4Obr3APmKb0XpvdeZX/bDLH2EYkw+9tvvIy48qNAwm3hl+/yrb0HtYofbLL9VNjOD03YQPDwwS4
hMTevj4FEyQ334NV5GfEL0Yjo+E6yu5XK/82ZytS2gRDLJCScleE1p1jEo7MQOQpTCRtxhANrReS
szqSD0fJ48EjM+GJLkQ84/dFEnlEKcP8w5cH5hz9p7WYGVWXxR3dWQYF5CfWsx3tzQSD0DBVd4NZ
e/dTvs54Wruj4/Pibk6IgPVutsa3Pg3PVuK/LZRdtyJP7O1YQ4HAabzNJi6j4CG2wFjsg2wA2Nhp
wid96Iw1fxSY9otgJeU1XjnN+n6/xl9QEi4XtKNZxAyGicPnLnCyY08E6dYaANDkvVKiOy+FWd51
pLCqmOyzPcyl6oTBa3GbE5zP3o+OSSy/q9DSB5MbO3QAQOiLE703MvkDWX+LYSUddqnxTtIyfU1c
D2pb8qM3ZnEY226+X9cMQw55VstlRTlHiegNO6p8Yioj1jB98Kmz1FK5KwG+broOk3O7fkbL7n5d
MLyShVr9Fe9RxZAQV8NFEfjAwnZ9agaf33SCURuApXUoZlADa3gYpz2nknvG8onAEZrcufPSUxOM
8Z4v3NuIOPhueWCKJgM1dARQb9PK/mPcwE5wm11s8iNNqi7cWSim4xWkUDLeV7GRbjI6eafWJx3E
MZejE/TvDEEAK6Uy5yv4iX2d1fs0M6ofVqaajSY/7QZhMr4zHF8lv2TmwKhK80dQxfdxnD51g4Wi
GCfwhvSDiXxPo7vYMxl1hhWdC8N2910lGCvzfyFppSCNAmISMmWzPua06wkof2q86f2IMkJN9+Oj
EPI+ymf71JfcVpd6eJonhIZN+YzUnbKWI61DasGFKntlN67UwIoU4gjnq8s9mWYkveakX14ssCbb
ShSvpd85B4/J/YzW/tC5cC0rX55nbNyH1HHn41jG097zrE+Dneb7JJqms1FYEzTW730QFPxOy7+y
vD0kAEweTCmfLCbbjDJzYzNmVn+WkfwQ5qZ312En2SU59/jZ9ncx44L7ypoYjJVtgWg7YmhZxw9Y
A382HiEPdTLs3cJ/n478szPbKFComILUGioAYdW0D22WbOepe+38ON2HXAcOs+Oh2xESUzvWlEFg
IGhDEiFByxAt5OxDB4t6n37qQEJsVwMmkyGs98mAlwBoJ91/f9qtILmSzGCI5Rs9Theq4I0pf/ap
+bGfY5AKMeyv+A5YPiRSbCtHeOObnvjkQnIxacLRPY5W/s5ZnDvLWdrDlPblnhoEOOkIl7cJHedO
5D092JHyPlnaENHNljydhTufMhy51UdoWWCzeLnSJgh4xAFVzMU3Rr5fLctFsR8N9zGcOBiV/NpE
GZobp2ucxxDqCpcjeqk+TU4Gb60/8nPw+RPILCFIuhWfMNfIpIkZ3C/N1m27JyP4kE65u88i4qsW
c3yuPPwi2DOsC9cpZP96ex0xMuk1vWgAvY7VSLJSL2HKvgB9y3ahkZhI6lm0LmDQWi30JhdvOJLW
VGwr5X3UBsikmBzlUksePc/LjpaD7wSO5bOCIp31u/XqI+hFAwzyQrbH7UOIAfGZSzbKflZJN1It
9Np/2qQVg+TW6M+++myidMWl97/WojJRVLChd88WqJRcdj9FZ5K446Nr8VWrXH9ivWbL9KlgmH8Y
5wh0tN5nIGVQ3J4zQCHros1o+v+DUxhjiYWxBFlycAHEIxmLQCO5jMnzMBBO7A9w/hZDDKexq/at
khBoHYFe0woCvdYpN546YmAAgHamA7njTY4FNIDuADWTAXkzWE8p6gnKvoyhnGTTeLHV8+a5ZwLK
1+REIRYYsngwDcjLOpG1oxfzkNOduO2U3FE4S+gnMNd9NhTKNxK+ZBjJmvYW3vZVjNZPFf4RragY
lERZLwqDYBt4Qx9mT5Xb6BNpa5xWkUklgG9GmSrgyS+d2E17pEVQLQ2qXSBibFsks56V7TTESoMl
UXUktPrIZ4zOCd2QGtTR5q/Kil5HUI3XTdAU5i4EUXo1eWZKhY4rBlKL96YdnqBNCUVL0vtZleul
Wuj9QZ3H0DVSqSIyQRbWQ6VGwKqjEKqOAh7vkfM5H0C3lG9m9qBlevnsFv1JWxUNH7rENMF11nka
twUBaOj2PBKo6rl60ft5/+wCJifTFOabQKqpREIVD0rvspjNMca8Y7t5g+EgQaCvpH+3hVYG4hIE
CaF3PpNNSTrNP3EorWq8jUuBTEkLAjtjGZHQ+mAPu/oDKlLGqg4mRQOBauxzmfQhMdi4UTZVhQoz
iMEEJ8NrOBH1m4Y513TT+SJn4FFZPlEXWb3vQItCQCT2ecqNh4jOXtD5CeY/GDor4dgbXNgrhL22
39IpfoMA+xInHQgJ6R7GzHxPztWnpSQmJqKTm2ZEGmPXSRc5M5Vuh4dkcCBUe96PDGpcaCGCK5Nw
i8TwdXHjezsj1HdktL4Jkyk8lMsPAG7FMeB3XOJG3GRW8VgYjnvA6S1OUyXzHWmZAfq+CCBPcDGs
MtvXdvEaBwA3HEC8SN0OwxiOzC9ATThd8b5uQNfE5fAXQ7rxTEgTcN38Nc1htXgZ10tMXcVC1LrL
KeipcjmdAUQvkTyE+H6fspqXDYygpkoJO3eGYVm2U37IOvysBZZggUppHu0fgz3hHQmZT3ghiDvL
eHMEdO4aWSu/qgqf0RxBhwBY6oXeV6N47UtMKW7nGViWmHBZAYnEXm4c6sk/92HmXoKsI4IdtcuD
X3XnPJOvYSWxPtaEX9ZMzxz+sk3Rt+NzPyYkYNgf21IZCRksl5PxqbarD8ZY4+Yf1CyzwvuDpXND
0lq0utW+fpNhCS7Y9w8FjPeO+NcCoqfnUdswrLNvmm+jzV3V9yx/X1ezdY6n1wynxQcqWcA+p2Me
KqRJgfe/jYqXOcbd2lfZwfW5v7WhCSXKBMjlBgz3WgpQg/eVhk3xzZPjW+XP6J795Nuw+gRXrUYI
9Ygvw4gV7myqvvEP/2QV2T4o/AOeNrKDwc3E0vohS/k+nWLspaCFiHtb8crs5pG6Z2i6xyGkAEJZ
YjN7c3rE98VIH+eHQ3uDkQxsHMrvkIlOESl6O1dG4oi3Lqe/PmXbLu6SI4Szn3YOo0qlLdJbUNU1
+bLCtziZVr4lvoeZncA6ZNbFPT3idmf34UdmCDPpdEwxB8YIaf+FWsGXacaLE7sz9isqjLRCuJUk
af28VAoO1PTiZAd0Q5bko+wq2Ex+R6GK+uq2rxIsoc/du9XiD4eN9MAQXOVuDQfyHWAeIpMYvHbn
zeAmbZsUP9eS47Z74KfF2eU6j9lSjpvYdd+cMi1P1fiuLr2VIdv8ioTLOcRy+BKB79sZriiY23Oa
9VlC5SJj4FND80+qt5gvhnm4u6vjxDlkg6Bsw4yxD7JzB10ees5a0KtXTagy+rAufNLIBS5rIsDd
mDiH+XFtVCuj8MdhD4q02MrSP9t20SD0K/uND3PxnfOMH67Y2bgwVWkroRZjX0QbfI2hoN6r8ACm
5+5TY4EEc7MIcyylvsUz4rs2+7I4gUEMhdsAqkOikCZoGArzxYzEZy/Lv1DYrjZRTF7e1JybwIzv
uLbuq3o4MojbQ+70iIdkapeAVt0lNJlH7r1HyE1QRKzuA467lKnJD5Bw8LcSJAtyRutBt33XC9sj
i9z47jrluvGl+KuDfT+ts/lap9MKzz7Md4yNPgDrIIQrl1QKonzc+w64UWi7UOEl9eeQyzDjaaQr
FLo3XlI2TzM8bjI7m8T7OOWD9SxOfbvva868qGld1A99DMbdgxVdf6xmfHj+MOzy1i4PcdCeWhfJ
QJW7ErMCKLCVC7tVxNm+Ir3AjrmdphNX8DGRh2BY7vGQPHLBsrAnMrmx7JH3pjTJ5PIxKV6RFbpb
r2tfLeJ1LoYtD4Q1DNRn0/V1kkG9GyKLytrqnjvLe6wXmxKtdWhsFBIFRBMnDV9hJnbbIXCso4m7
j3pIeVyW9EHmoLk6hp9O0ez9ZPkWG/16zKI53xTS+8DA85NIbIMy1kx4OU34Oun2chiw5pXxQ5qC
RxHhJ+Iisq07YJPkkFcV3koh7CJg7O+KJiQQafHfTw4hRAtoYQtWUkY/hgmf2zBVrr/WhfzU0jnY
mEm+mXz5Na0ni3mt+a6f14rqiLEp2wgCTB0TaSDGJ3x3PykGOjC2tNROagtJRB23rzHq3TR8NyGe
1vFlcfFKXTM7JCujFL1osaAzALqUQZlQFlsA36ae8zgt/QaB8bsS5cIxdrddO10K2Y1HD6fxRS8i
gaRGry3RQIQFOJzo0EcmlvZ90IabtLForYyGvFsih9x4GhOBuZ7HVMT7lJokbTon2tH+bAl5oLjq
1OvFd/r5VET5A7Ab/wyo4imZuY2HmRlgiJ2QsTcEdeVCLIzw0bPPxC9xeW2sXQGc5cJNsmeEwiDW
89HJZ3191vvbtbCO5dQxqQ9eWsr3+3WkPZnm76Zo8A7CLsOLNnl7cjsP6DAbi+xYeK7MSmllnX1l
5vR6Qg8h8E37yqgJjBN4F5d/3O+rOZZ38HKpiDC9iq9+Jg9/Z4sGaRt69GaACmQgdRl26hAdvaYX
16gfvVop50p9kInI7ypAtndzjoypyMyfzYh8bwn4bRcOA7gFriW4qf5HLJBiDYaHswog9EVvMtVr
Np4xnLqFkAb9HflR+uvb8iUMFyfr7tvZb3eBFRrbtcvAmvkkLxU4k7chkz+gKryVM1fUzqHgrvw7
snh6EWUKLsTxylMWuYQfItK/LeyKWJbeUsk0elU/sigStsV8Ic+T8i4Z4pVGSfpYJc1brtRKiyDa
Ypun3YNRTSSk3PYNXv8gzTXjh8rMz1uH+DBbwEqVdlULnfQa/WjwidXrlHn2hSunfSklUUEbAjCU
nkFr3fTCVFOEdVUy0iQadqFdUptRcsg/1IxuNhPxOgGX6Kc+vbOkccwUzCPNOntjqwxUgHKVAn5A
XaOWpyAgluaBcNLJi6MgIZbChaBiYl6kFr6CiVjIlko1rRvS4CfBj2SwQB7BTJQqEEmpkCSVgpPU
yqAD39Nn2jJTNlB+Axp2KDN/mVNR+pkKd3JTMeq1UGFRTPgo10Al/q/lfoWe8kf2EJblX9lKthKB
2z7nqAus84DA6jG3o7/VImMLu89rTrslWX1cZMheYH47W53lpIViOBOZzygEjP4iYqWyx5aDmqPv
gMUEtK+pfAwTTXyG5E09c0ftKveuxW090AKiQKngM1q2FeNxLjSYRou2YoWrGeHWaMlW2UTvIoW0
0e8DcwlZ5aSZN73C30T29DIEyKN9hcYpYeRgSBz4sNI5BfBzJjWNaRRSR+b1Zy24vEotU5dxa+iv
WxXTeFE3+ItOk9KbDqjoow29hxBdpnUcsYs02kdrr2wlyAK2pz00zEAUDgiPhdwGEIIcSEGetbzL
1qw/WEpxqVOSwAPjdtDbcyypeXYp/wtZj3c+yb1nUCobLcGZdW6bXq3V+dn1dneie0AQjLK1tZ8X
r+jO+pPWBcXhrW0ND74yCUlcAbRRtIC32NGcDQ8xb1IT2XFOvJN+yUWLfPWqXggFQlLvTauKyCe1
sLQt47YtpU3MK0wnY8y/JDCePAV76rWAzVKqYs4QE1MeXKhIAaL0Gdc5QKN8uhA7/Rc7Gquk/w+Z
AbbWMYNdNkNeVf+e5L5SQCpfoakGGFUwy+3rb1N/RLgkKmikpU+npuUdnKtoqT8WitXTwxE5eqqU
orZIwvkhFSZLO9Qjhc5yFETrpgrWPxW9qRdX/a9CcUkF5dKffF4AddkQu8Ke4BunQF3Ct5v5boKz
Z0m2DbxNhfuScL+kAoB5CgVWAl+jgv6ZO5ixyTzCvZq8ezGKQ9E27+0RO3YIKNpUgDEf0ljFnGY3
U2vZDFDIIM49M4KgGMmVC/ZEsesUsixV8DLsv+OxNRN+g0hTa/6rFqSzRiHPathnQWN9xpzy5sFE
axvgaMwonWOogGk+5LRCIdSAOnI7FwO5ovVdD2UNqAb9DleAdXPArPmocpYEjUFffokVpG2UVrkv
4LZV8NuolIiNVEi3FrbbuNzZbfRQo3qvLXfapdb4mMGCg2POxdZ5GCcCe/DIfKcc37+T1CplAUZu
ThZAh4LUsfQ+iMkbYFR49ltj2AE0BNJZeA+U6Z+DjMRI/8X0I8SQDsncs5c+zQUj4xSq/T5YnL1N
IjxBEj0DlWE6N139nV/kuokMBmWWwuNZAqIvZvVuG/TIH+gWVHdL63qbya7OS9WO32rx7AIm+p5E
3UJrQrV4asaoEoQJ8NfX2DGeQgoX+8zM8zO5Fn+ZIeP6NpEvc9vb2742wqsYnKLzeMqyjOYbzkbs
m0d9FQk7hSXTq/kcW+d2OSNDQFGwDOaTqTCDoQIOziXowf/XEk0T8Ln/v0k0z/X09Xd55q8n/JJn
huJf/8XdmS03jqRZ+lXa6nqQg8UBB8a66oIEN5FiaI3tBiZFSNg3x46nnw9QVkVmmnVb11zORcAI
KiSCJOBw//9zvmPYUpIZI9a4mH+GzDjkz5jkzJDS7q3SzV8aTYuQGQe172Kdd/g9kl9+12gK/TfL
kZ7tIs9yBWen8+9oNAmVWkJkymwKy+L08+9/QxZEjI2Ak2kJD0moZeG1/6MDHtZO2xdyAR5b6Zex
haGiInvX0Dzoli6CHiSfkflxOWjNpYln4mcqmNhyMl+0xIp3Wj2hJarKW+6N/aVyv0eIG08WOXcp
aiR6wV2VvVNOjI/T5P0c5fcWHjcx0XLb4X06yjQ2nyx93o1UZs6Vri5xP+nXbngOlJ6ecnxndL6y
J+ax1v0kq4vWYBKtBrzwYUw3qtCGg1MEHqBH95HqDoXpVsJdBpMXKvcSKrlM28cTlKpwz3qN4PEA
M2qorJ1GmX9bGeToFKls/CxzvkReosPkycmWsrJdlYTz1Ya5mDjBQBqtsO7rwnmTTuZtCW5/i1lL
7WZlX2KvHU/0zZ7rcQ5JeUWCZQU5bNvS0s5CTMduaL8NsaVdY5Ay/QAm1x6CQ1AY4zONIYZqcWuK
Ln+1POdcLrE95TzdQ5jST0ZHbrCV1VuZp7MflGbCUty9MdpepyYhkdnYMFbrKgMeFVAfqj6Rnk2i
+lJOosDZYwW3Jjs+q4rKGV1jc1OiuzoTAUI092lqQ3+sjYaghKMXyWZH93WHVDT2XRaZZATAg+yw
BUvc+RtuU1fRd8gTnWw7quK7UM3zZDLBZ4l0IBwjPxiB/bMu8m7boIahzpBkFHImufHI5j1MQ+qc
yvSubZR50znWsDPmhy43sKyVu8SZmM7abnLIYnm2op1pAt5kneruJLbjTSXEu2UVZ3IY2nOhqUsy
at4lGNy985mSa3iYvfE2G4kDmLPoVQx17ytTJ9EyZSYb2ldhl/m+sOPxGJdvGodHvLye7tMx1w56
slTXBm4S85SzbEbGS5TjyTSNM8ys4tTIMNsllkIrG2WLQqKx9jFeAqLLfxYluShS0BjUw+Cn4cTD
0SJsFgKzG/tpPEGJN2iCVZq8twtA61QzW/B2trF3nf47ZW8WkqK9TcO5PAeUGqnLtyf0bCfEKN55
Np0dvQm3LIMv5fSpCpvw3iHgsfd8I1KgGDnBuOkK367cr7j3iR0CgtUvbdbcrO7pOVu3fUncXmK8
CzVmYJMgLtkFd2mlBSBWsBBVEjEFfYzizBU3khign3NRdafKU/jn2/hL54AOECmT6kjmzkUvf2hj
ow5en38LJ+qkOA7I51GsDhpvi9/avupmcFFaldDtBMzkDtM3y83dQ9Zie0Tr+mnIheTSpkgM1jmJ
9FPuEo3Qi8ciE8VtbhDM5DoO+RPUfpyKWz8LfnpKLvxiIwy2FOW7LZJN+2i3dOll9lowiT7QJQm5
42YhC/H0a5vRBJf9NRxtGnzf4yzmZlgACY/cBzUwcBkTi5O51tEpxGe7CbRNHXDWJMV3dOPxcSCP
ZxPB+yd4Csp92dxn5vwuAt1H+0eATb/rvNGFJaa/uU54ckrNppddBX4w1ccxyX9w3C6tcXkirg+1
XA36yIW4SK+/PM/2zOxxGv2ya6JDG38bHViMQYOBCkIYaGlAVXr0nDNoM6MkI8bOoDdlLV1y1VTT
9kEhyN7MJM0AiRrTq0a3qd3LoohPZpV9Es3Q7zvb+dFjmdpmBv6rwKmLvd1V9gaSrnnCfQWYODNZ
7id3qnH6HXBB/N6ERxRLnTS3XdZSKFQT8YlEMdQWqRGBzA51/PNUT3GM79EqBNs2/1rNKt1zo6rh
O8dE+ow0EWpAjib5ExmRCjtt+mmHyLRHYs4JHQn3OWJfDKLquzNy/oiRd1kDDdg2s/ySo84eMqKN
1HxSbe5jjERAUU7Qw9GudXHxoxw9QGMyvaaQA1DitZqv9wutrDvFEYdc9tS6hSq9U5GbEtWuXe07
7W32aPTHcJ+xnurKt4a3VA4kCowe5kzSDj5zz923Y3w3K3KRwLQrP5mmS5JEjElF/ioc7VnTA1Q4
jY9TbybyxsQwpVEUAyqGrx28BmW/TBkosNHcwJcPH5FNPiBDsvfzaKmdJWyCVToAvOSeyo07yscp
0Ju9W6J2lUAFPlGK7z9PlhvcdEkrtw0pG+jTKZM0xE8eAiIRr7ps6YyYiI9Es9h3ZNHsINneBSmh
QXQAL0bQcPrYOlTIRE53qZEjA51Y/8bJfGlxglDhld6NK1gVpgoRMERRyze9jEynWjNYa9bmAT/G
UczVEWXMCSRa7uueSw5E0ysQWZ3awoJsb3qUDZQH56vlVLXfO7lJDkV3hhbPPcEdq72nZc/u5CL8
6OtnymELvriJEC3SwIdlgb9Zp5/vmKhWWiTssOAM0hP6MrsiQWbwpZU6OOo27qpL7oB6s5RS29Bs
LjTgiS8Yy+TTkLUHJ7Suc+UNN6bWQB+P16JUuDPjYx9QYaPEZOxGD1oCd3b8XQMBotWouKNTuHdR
VY0JVENSiGlElNE9kfakmSIdwbdcn2WbE0QWDxsKD/RWFLo9o4sPWqbFW68wOHOTqj2x6AK0mJdI
VgUngju0m8hER1cJ86geKfFoJNxCN5zi8CmQZBBxh68PDhaO7RCN5VHRn3Apq2a2Y1zsgHCkKEns
WyRoaKJJW6k0QozISqbca586EDf4SRRLbVHkn5qYaYCX2r5WH8IwgzYWRyGgbFduNI0cAaebs0vX
TIepDkPfzibiiEewGeUANGfFiLhZlnSP7cwJEFbmkT4G6+Q+U4p2EX0+KCgNqWAtgTkLbqFT7k+z
nTS/p7+1AHHXZ9dHYmGOSYoZWMuKXdb0j6sywe3ojBL3N3CWwb+sTMfckpIJf3Kx/TiV9T1JJwVe
vQcdXoHYZxA7InY42no33aybOesM4HveC37vZhfa/Q9tXhg6K5JEp9ayY/0O2nQppuX23B0DW6Pb
Y1S+iMJsK2OPIlWXFueEpuGhXUFf9dpETiX3ARoAMWIU9PGhRiRU2762zMGxPED8WA+S2hDxS7Bi
t5SuBV5PGxVOj4PYap5V7hCn1+g3oaaeg7Sl07nUJ1YwhOE1lwQk6AcrIqzcCw55bb/CIdbe/vrI
XDr6v4AR66Mc9KVVxd5xpTCsm2YhM6yPJtPSToQ/qj6Iz5FL+aX0HqxAT+grBumpZzwpOorRdpFC
eklgm5W2vuggC8LbRHW3Hu4AmusQpeFx5SesbIp1Y624uV/7TghsLQycL+NS01xZFX0VZsUxWC57
/N79Rq3ORU/1xO0U6tAsRkfRK9yM68NmYXKkZCFt1/NNN74YvUGCzUJf6HtDm6i58zCzm3RTzzVp
qv8CTburPflju3JsDFHezY6OqsYcv60iC85Psrj/RSJeH1kLnXhVXwg9J9pkJlpspsr8wZFYqkEr
P2TdJe/pTa/oGv16Kq0U3TWvY561uLvXz8JeP5b1s2pM+2Kzit+bT9Tf5pvIVriQZ4F8YE5Aasdm
dF43zfKocd/rriBwBr8O9zNBgxLl74cqZaTr7zLZob2K4uTX5gNpnclyT8v4OdcqjQ5XpAFfWs65
mOuzRqe10mXWjdtLuJtO85at0op5qOcDIsfjyt7An4Ybadm4vx6tOBZ9NgUmMqTt/2KwSCx6OBWo
hzNxZOzryKOqSm9GJsg7dSi/kkQWHkYxIzoNGvXgyQHn2PLDVZBk4RvatvVobkU4gzTssrFFjE2a
6DpOrFyXFfmxPjJW2se6T6bvZ8r5WCcWV/36Xazk9j6lV4dk9rFZrfMr7KZG3yxj4unXb+Yv528z
0JqumoSs0AUPuf4XAnXAfiJE7WrC1tYT+YNEjlitOWIF9P/Kp1k/rw9CDxaciJ6d/vERrO9yfb/A
q+abX++cYbvYuyo65Ujlq16RTKJbP6mo9JtohPokWzqtrIglwQS+bSrm3paHGmIW3xp8Fq7ZO7sW
PMtE1VArKNSRfwTOdSaP0HPbt8U/ggaWzL9h+qrSlAHWDT1UKxm9ceVZcOfa9PbXZvQU8nQQjI0N
SVZk3c4h65pIoCMeu3FrxvZDH7mooL3bWquJ4AzulMPaTYu40QtIjAngFI34G9GIh7ItH2ux545J
xL1YHFopk3cjT/ezV9yOPdaP4ochjc96aNB11FJWfkP8Jdc/JxH1scytvoZ98dWUAYE7FpeAkSdX
QqmyI+nR92SS2ohg9mQHXOKQZlkOCpqphfWla1h5YmlhaCdMqJPoAPTZTvchWVdDMDH1kf1TQrP7
jEj3FkEJmZVZ9Fwbk/SXiSox7ojwUnCwhs79NdTpwriyOMAq3BrTeOfl7lNiEcNAIeLsvmrUCXbk
RZJq4g4PdrcgSd3+phHiNgPlat678wNwq3gfRBpxNXl6iezxlQVJviUd9Kp1NOVNga0sFKzWXRda
V56jmgmwFoRK4xtTjwmJ3EV2N7npTwrB8wacNgNoFr40pJ9jUtNHkjTSi2uP7naU/dFOqgdXnbxl
qWeimDVcErfssr1LJTXMaISXKfJsFwwgwkkqZ9bX3+rj50BK1NmhczsxyWiV4pIwJkwSyo+YM/uy
qp7djHudRSeE5hxlyDQ+zW2Z+0QeivSlsfunxnG/93wIc0QnvBuI76VF+Kiy9MbN9Yc6a0komKxd
peYfqcmauk+8JYqyuReBpLpM5qhCfr7B2fm5Gy1/7M3nKUCSGRLijvfsTSkLxK5Vk2QcSbjh3V2O
qTUq9wiqz62XHGBlvDcxkiqv9SKfWnJqjvalTrJdYxOC3UXoDeuYdHqSiDf4Ih/ySiMN7EhhM9wi
GnlFEP+QeFi7Rth92UQAmpsWF+q2RwvRAIkv51Tg4qfBvunF+AO/4TXK1fMM6ig1vG8eWbBbk+to
Lmnb64vChR7aHVHcB1TE1yEd0AmRequc7mtZ5g8cJSZGj+Q5I3EPRcTCC+4XYZNE2E56sDSTcfOV
rNwxG/hLWTkc7saMQO8x3elHoydE3OrJHIhpdViin7a2sCXRz95dPNKPmAKaNAEZhfj1VEjVeyC3
pUWjv81dtECzIhWtHdP+bEJLA5eqfYPV7/mBUXIrOOH+eZMlAVCBC0E6qvsX1NMMflqHHMbDKjkz
HGCCRmmStXcdOmccCmiXQQshAND2WhbjXYCz6Ba0kOohI3op9ylhA3FXveLlJX1uynIK8NS5a5rJ
d9vwOOG1wFTYYrke9Prg9gQxJMV7Vtvxtneqr8gdSHoGDlkaxltLHLAflf21Yoq1mXVI9lnmZduu
guQWEj42CDKH0/hhSqPp3OV9vAmh8lPA3lSIeY566lDYl9pNMtTaRTfDC/GaEbFqenJHquBE29g6
NLZ88IjvRJ9v9r60UBJnuMWSyXlnZhHurK6v0QzeSSLRqH9/npr4nnXxfDFEfKGdwcza6d6tzquJ
EqQgoayX0aa0Piv9G/pEmqqzOHd447dJrW1GN2o4y3+KTMndnGCTgP7pp7THR1EAG3FvbaQdI6Sm
jZgdc49EauMl/O1KLzSCFItnTFJ3TUE1Nk+t/qC3wljY35+5a2CRCSgETsWlget8Qsp9gdD24CXz
q6Nbxa0JbWI7S825tpn9CYoAAh3i7VAg4RRs+2Of9uEph1tOlcHCU+6+J4Tt7ViG2Mjj4s5PJBIO
jMm7yK6+knslLgxrfjzybdqheqfsMe3VWPkW7f6jHgTYCevupvBqDKBY5KwAgUKu3iKqKBuChtxk
Kn2tuNAFbnd0re7R+Kd+2gOBtHP90qruk6izn9xiLg0D2T6nl+jE7deud9+4pfdba6S35dnixsgJ
oEt+prYz7Ya5Gy6AUjYj1mwC09GINW5D9WqfNAIQCbc0LqQG9RKis0qCw07LWVGW1ELoL37pencG
TAuaUowyzGoXQSho51a4pBvP2qvslO1X8Ke3utMxHsQPKrXzq1MgZnRyJ9gilgNsww0xw+7OwhoN
T1X5mhgAd4md6m5LIqUNIb7jfC2YZ3bDocxtMj7fFNZ38tC9PRKOYWMRIIypAuU2eTX0ifC+YOhF
uxh9K3Xy+2YUATW54v1QfLJmDA2BjfUjBGS9s8ZQp5M+kmdpfcK4HG/6WvKGySSH75bte9N5IN9D
gpFJSZ+yj5ZVDxfNcV/h1t1qrMJ8R8CVK8RTkRKGCVlWUixlQAu7/i7ose2o6jjEoCPNfLxOYS9u
Lc7qmFYq4uvpIiwYTnisu30EtCtT/thk55hRYqs5JV7NjJy6uQwRTe7yFkI8Be9tiGVP2IilOfUz
Y28hXbTl8CO10qeyu20KF1IQnQQ/65DA9rROJyygNORnKnCOSQx4e4gDLcbEfBiNWb+hTEaogk58
O1AKz4+Vcx/j0I3yqfMz8SWlvv0H1JFEmVSnRXA0iupJMLAN/iBhF6FSp+JFcahC57KjFhwfEhXs
CInn5h++52NQnYnC1g9ySRhpupW4MB41K7vlNkcqROdd8dAidh2Lx6R/jdtzYNb2rmVKtJFVYJPG
Zz0vfmcJFh0FcvriBYgz6UWo45T132ZjfGXetDPC7LuegmBHb3IfkAlqgc7fqvjeyjieRg4/x0ic
qFRetNwVO9SxGbmXL7Y9VTdtUTkslE+zzvJqCWDohHwo66LftNj8bCt5rUzxOlPx8KtWaxmLWGp2
nHWuq92a4Ah2bRkQH9eVhOdIrq0sLRZCMut9rUOKl5HRpYUoNSeiEyiZPlh1jSK0zjFNWrvWgGzh
lHAosqTez/NSShryz8owy10nGwSzrXVyLELVMrs7TyPOrMgRn6QR1TviChGj5x6Ox7isPrVZutdT
VXBjRFcs+4wZikrrS+RA8tHzyqeg0uxj+6Xo+8LX9R91RbSKx/cI89bcdw6y2kr3XoYK5feSf5Vv
qTqhR9BRfrhLwbwzpousr6gRC7KEyqd8UYvXi248WvieJO4hJsey3N6s+/qiNTcXucbnFROuPsTo
/8KGr0+um3jRr5uLkl0rJJx9tO3RonIvF737tPwFTecF4nXN5nK+Lfr4lRdVIJmnJzLumfC0H0+t
z6+bflHbB4vuflXhJKsYv1/YUXpymyDTdxe9frUo91cq0MoHKlZhf7Fo/JMYtb9chf+rbKSj6/DB
7eEALlhGi8P6vO58SxYPwcqCWrUk7uIwmCcb9ENYQomsG4QOLZ2RdZdwW2+rlRXq7sW2sGK0Ir3O
q+Oi3AjrODnR7kL+ClzZX0UWkGMwRCziil+brNUxvJmz8SERWVVReE8e4EkyU4uzJ6j7am8vRMt1
Uy+AyxmlYhI7SDsW0wbhsggHl8366NdzACHv2kHQNpMIYFcsVBhMWB1WYNUvatT6ZKEiv7Qz4wji
AiI8FkS1SI0QI3SIhaqIu3tAs0jZEBpWMNUKsKkL19wEBMNRaktsE9dtudMSfs9ZcqeqxfKyPhLL
7vpo+R+16bZHGNLCbxafTBvduYtvxl4tNNbiptEXX03iKNKgF4vQqtGqlkd9Au1Y0vnsG9e4CdLF
YQTFRNtLlQJ24LlkEZ2sjwzsbhu9cyhwFt2bYVnjrrCRrbmLR0gEvXFK69d1Z31atEWLir4BovFP
atkvftn63K9dJrzNLq2sEOE8R0Uqn8V56xsNb1hffFTrZn16alsCDsr7Dj4ZOXcOZOkqS67Ghxtq
Odj1iFMmCSSMIt+qlmMUizHJWTbr7rpx6jbxa/WQVtyJUWMiScNqubz+Hw5i2XVcDHubaTmO9ScT
JwIqDK7wxQUWuE8CU5i3uMO6xSdmJ5sS21i++MfmxUkWR4osLoTp9uIy0xe/GdmcFhLE67w40fLF
k6b1VLPB7VwMEz3/iHEtHbNX5kAk2+BoI5nDgRAUv9mY3UpMb6AxiIBYfHDz4ohzFm/cjEmO4ml5
ZprPWmJx0PWLl85YXHVkupxxIT+0Y2Ef0sV5p7Dgvet4+sV8mBdznolLj6KvWkx7CvdeiYtPW6B2
Tk+IYbhY/Ca8fnRKOXN7eRMuNkD02I+aRvBsvVgE/7/WekjpQan6r2lccH+Ktx9t/KNr/6j4+Pi1
3wUf0vhNup5uONK0HIvQAxBbv4s+pPWbJLMMtYJ0BWoMx/sl+jB/Y1JiWJzRwpTS+rPow0MIYruW
jd7AdD3j3xF9rPSvP2o+hIvOwzO5y7kGwATdXLhdP14e4iJs/v4343/Z8Go9p4z7o8r0Y4QUlG54
jQBdIg6DeYtIvP3aau+psh5cvU82VcngV3Sjt00TMBc47gXwo8bd9m7xpSrFJ7oNT27vpjdhUQXn
vn4fu+zSu7Rul6VHjABwo8enDBQDvinSzqdOUEsIqRbIHpYVOcaHguzSbeEQ7FzMz8zyAA8Y89WI
tPvKo9dSWfKlGdNneGdYu2GI6OFwC8+bctqdvrORBfggV5A/yZHFNwep8vwyDMgujZeE+R2u4dTX
x+eACi21L3HvTQ/4pZ4Ufg1tJvAI1DXX+NWxk9du8D4BwLodVHAZWxC0urqmBtlsVcsaresIDKS8
93WOqqcoKB/6oP7WZOpA5WbX6G3n54H8LKzorpPpe684eIe1U1bG72XYWpux5GPGInQPQOAMhQL2
L59TGnLMoVRfRbmriLizcvMQBM0uGYor2rudbgh6COLae8nXrCez02CBks6NDkjhp1UnO6XcU6zz
sQUNcGSLX0H7DPTLC3bhsraTWbqznOkWh/LImMu3KtIjyqMNgud6q9ccQ9bTfNETei90v0I0DWPk
uMyd3JMYne+BbH+gpcFQ38/M3xKNDlJ+jouc9Uhg4sZYzxStodw1fzec2U+w55L5TdeK1fnJqR2W
+6m4nyVJWpVlHpc/jC3NXbAuy2FrP0X1JZz4HKrMAh46ul/gNZCLmtBoR5SKhxD5OJx7Gs1Qj4YZ
S1Bhn+yBogCdo0ZAeoib4dqx+txYhMti0298q6L1rM/hMzxvqGmSchaBT++NNRP7nYCdicNrLDl1
+Hdo3Qa/imyAWJXyi2rd/uxl4Y8g0xZdlPeUSEQRcXgbWrAHaGfgoSdVSU+SbUQK7F60LnNhmq5a
b/ww1Q+DRO8Hswl8I1vXUZXuW5Ffe6wY7eBGzChQlJTxkQidwV102w3HOqDooW95iiA1rRcLomJK
glG/m5F6bGf9vWK89kEb3SMWoNiie0/1yLpqzsDh8f2SaZzr9n0fK3NrGuF93RbxHgpT5gtMREnN
7I4E5zAR0XYKqvG0ZKb1wbaqiFJ3CvPBa1tmaw/6QNSu7smrycqUcs9SyvfeAsiTcf5QgcQxiumQ
Cf2dDHCMj7SqmeKlpyyiFAPqCxpA+j565I+bJp8KKT9f7OEYESceiJQrQf9i0LbhHB03dIAKX6iL
GDhFZE9AO8Ar/loBrWkewq9GiZSiLbE9QPCjvdqor+jomR+eyEdhvbf0YjUuOiLVDnWVXwKL0yG2
nqSn8H1X6TE05ps5fU1h9KduvjVrPuuOo8AUiy7G8LthL+b4KZ7HvZEad6QhVltXctGoHpMTBUHq
BfmpFmhmozw4t5ZMd+idcI65yatlSKowo+cC3wu+MmlE78VXKIV8MpWlwT3sdvyk2FQEoCOWHVnO
YhPYWUUQbwFzEVo7ZDtPNl9lyus6Er8jYy3tmwnRnXNNHYnBtrorKkagnPncvsYksqnS/FVjINtC
HTnlFQNLISEpw9jAIG7vqnCRtugWVdEIwEFmPCDuzbZJWHfHnDoAZoAB7JACm+GZyzXbVZi4Ynkd
EwbLUqkXs/TezTFLt8il6KrXox/UwE7SKjiUQju7kDBYJlh3aTTfqMgydwhu6YlHn5uG4SiF40es
nnWJBwhFRVc2qAcWmF4r9njHManp6a3FB0Hdx70NAzJdqe0j8njURLsbW01QBxEb2Oelryfpu1Xm
wZai++I6sa+DxjfYCxvBdwiErC8K8AWT+6x39rF0kaoY4Npu9VwBGsfECC2ga3xPlgxvOVUKokl2
QP2KA8YaQem13/VGoft9imd1EBSDLKpw1ict56vQguJiVgEFbuqPhoEfuErIXM8erYFvK7W/Di3r
SFhA876slHeop+q1SnXec2M/9dx8t46FOoC26UQ3JYSFxOmyjCVhY95PKkUl5bUPZBxCoel+ErP2
rBxE1W4LsMtywjuZ/lzP8tE7tikZZAnt1tY5DGKIOBuo6Fey/BRb8R7+JMNtIRDdWy781+WGRTbz
gnzgQAm7DVghoCwIPIvQczt+tXrcc1P7gub9PSLjPpm7b6Qj1BvDyH7qGtdibrGgC838kAvT3gF0
PIExo/Tr4erLgP3UVClJjcUfPNqHmtF+QoSjheidAhxu8yBvB/y8pJAzAgc97LQo2HXUf5gcMeDP
+ptOkLs7h/Emyqb72cqnzVzU3+Julst6mw/fSBnKR0PHU8u1PPdKcXPKgFB5vK+CGa1M8hd9SL+o
Sr8xsKHFI/dJEEiVrr/ZIkq2bjB+x3gXblKBPswJX4QQ/bavLvbwLWpLNOzKbjaBUSNvGNvFQsJg
4yFV9MhD2mIWLPYGCazU2HR/8SxqoKMpgxjwlCoGn0FqT00P3Ue5IQXUzrzvkcfU3TjuyeWbDs5I
F4SMdNL9LJYzWX+uxwC7FTHzQc+bGJZyexIhvJqE3GTG1ZJ8r3Ab97nMrM16O+TioWbAjCNbZl9k
CTF9Nw59zICohRpO0vbrmM7pzVh2YlsoBltb3JMtg6VeR6fVcaeMrFu7LZf5G9MGulyP2sB7ibxb
Cw4do1um+xFax0uzUNK06LpMXbDGYdggzJZC9nWa9a/rmeNZJdmVJCW62gQvG2SJHDVYotzi9gIW
IpwAFrBKaz4NffAlhhmaCbvehFdPWiknEn5Le5StP0Yk28Nj8FtKzJuI5khiVNGuBKik4uLNHRCG
xraD+EUPXtrOtnd9jwe1C5KNZHEmP+clU6VUY5rlpHvbIx+SbIuNU/XJvjXEAx95cTTBk7FiGn/f
1KBjzmroF0UhHAClds7YY6pDAeu2lXFkBv4tqh3uEsQcNw0JqkyOiWRVnrEbyuxLhkAy0prlrz2Q
QPcS4tveU+mlxhqgXboJGzYf+zqpwH7RJxigqjm4icrsU5KIkT6A/kirhkrA4kozltTFUu5booFw
WNE6HZYyjt2RhLfSFdbdddMtPwj2U0g92BGvKwRDrjWEui23gFLxQyxqgzR3PwlnsvdrZJLnYv5S
ieGQ0N6cPVo1ew1PNErg44ypa2zE1cgj46AjaN1EaRD5QtQJlY208w65WRw+SAsrdGGNXxrz7NmG
bLv/UM/U5JdtyfTUmHlTFZtbI7yZul1c98v3id7Ig5B9ihsPdq5Kz1FxxfcIX84MYb5MRnihZnSp
cLZsVRbUTNqb8EIQ2EUrTYzmkeXcrEnwnlgAfWKkiNJuVFE8BvabMxbBYzPDEGi8/kdZqv4SSUBB
830WOdcKOfvGyuCy8yqA/b5XRCPfWEhs47DPTllLDxHkZLJxG4i8cM9Rvq0PU2kyxXGy93UP9jcU
o47uIha/xxWrkSw5ReujTJIIKcOzJIbrnCCVw/knvxXaTHYoJyvkFuerRJSxL03DuhlAk97QlIE9
8WvfxHixc4roZ75kaIIpokrx8VCkYjvJlLkjhKSNpirzBhiBQ8E08s6IoGKMXj2Gk9Gd6SWYF3KH
tLNKULaENoGzy55JtZ4uRwhKYXT7yu8xYJ/XTbP8+GN3qD6D0wz2TtnKHQsVcmDzdqD7igrEHECf
69Lpz7mOggeNyOinRUyvJaBfa5m22CAsvOazbp8N18M0lxfOx6NAKOmLVgN0tTy3/peuDiDKzjdg
oSlWL7+E/cGmpVhw8apq3HaNfmtY9m0wJD2Bwdq5Qqr5LVUB9GMME9dhMQ/3XtejDRzobGvahXYa
KaBieIwhq17b3D4XA5m8tTVkZ0BAxpNG48w3Syc8rLv2HF0tUv92cmBuVg26+ZTFiUG3CePf0Gcl
nlXYfhDgQr9Fckq8aniQo0zvUxtPuUrHb3kn889V5wEMLpggEEbF9Nwho7jj046k8/SH+sLdhxXj
P4ouvyvjol3W33+haC+rdQhOruU4nCwu+QR/Xq1nnmbOolTdscV+eTCXyNzoPU7R0FqF+9QpZjWW
zrKkp+QNRcH1/19eH6ebbjquLnEP/vn1vQkzuNdW3bGR47M911clmUyyEISM9ZPJvtkQDN45RB0b
8+G/f+0FEP4Hc8rHWwdH7pjC8JCY/uWlmfxrIp6L7phNrBOXBWPTeU9jBtIhFNN2FvpRjzD4r6/6
v3+M/yd8K3//yJt//Cf7P7A7qDiM2r/s/uPwVl5f8rfmP5ff+tf/+sefd/ml3/+o/9K+/Glnh7qg
ne67NzU9vDVd1q4vx8sv//N/+sP/eFv/ytNUvf39by+QXPgWm1bFP/5UewKuTqzmf12y8t+yl+FF
vf2xXvXxO/+sV9mEdOIDMhwHWTBwyD/Uq0DI43m3XcczBD/4xZG3vN84JalleciWpW79kSPv/iaE
YXBFOrbpLpD5f6dcJSReqz+dBZ5Ov9lwhc4YQl3N+ctZAMYlSozZq+lWlzh2UYfNRl/joHBvBma4
NzSz0YQK5sIWoj2EfxpKKhJUCgQVw+jnNUqYkEXJxsZasMXYiesAnjO0p9KfUlmfqeBnm70uYa9V
TRue+yLa6W4JUTftTX8ozfbc5LCI0wgh7SKECL+7TkWD2W6dbeM4aJ5dFFyWxpwdA96L7uGxayQD
lj3lJ+ZRlCuEfU4dH+uFIMPXBS4wlW+sKueDaJZJBG9xm6KB6GGeitG+lhVvy2Ba2WXfKXO5UO67
wzjWrY9vwWWZJdGJwyhIo+DqWkiL8AWnO0Rqchco5vtzoJNmbIN5tu3HMsnOeshiSOts6slBNJ8d
NKnFLA6VjOtbZdi0N11u0jnZPZ0+H6WOtUI06R16/e9OkBmoirsSssolSHJ1ky94Xn166uhrbzQW
L3QsAMpa5PFtRYL1e6yX6Xqof5v15v9ydx7bcSPbtv2V8wOoAW+66elJ0UjFDoYkSvA+YL/+zQiq
KqkUj/RO9zYEwSUcYSL23muuFfzUYL2Yzv04mvB7bRjDlKD/ndT0S6+sFjTrKCgLb23j24IQZ516
9bWRUz0RYH1B8qrbmMWsI31InntQhJFmblMq1/lQGdN6ToSgGnpb8IraYYCir1yx4x76no00VK2a
+EKbinvVnXAN/vY73RRPhRnlm2XiZeks0UXsUrvkRy+OlsH8l9ItIzbv2sG8c7K+gxScxZuxp0wr
IUu7u4kz85o007jRo+w7RJtN7pGA0kl9GBVFWEm6Kmz3IQypO/EAfq67dr7gw7rsgrR5MSoHW/SG
+rTMxY7GSYvbmB0h0IfS51HDVvFNAVN6V2rRara8y3Dor4yQUClFhPcDveR1Euo+aTdytkCqZF4W
Gl3UnWV+dGf6xWU1F5eO/qWti9u6oVdAMS4WVWFG9pM/SjZHzwSgzuaaRhJQhYqQjWXdZXP23Di8
1NGn3PdZsfUwLX/KiAsR2ymo9qitmNoIQqHQb7RDrxM4SHDNrsMbWBE3kgcaerR2s5AzR+MAVEeY
666nXBD70F0xmNi1NAQOez1CkJMfrEirtwVloi3A1jXFn+RrecZX9TCRKh6hMzbeoadHvQ4kZn+g
DxkVRDcMiqn2WB/WqBVICtc6+ck0ekBNCcpeUJEW65AZfaJYVN6OPjbyAa4OtoYMDI1Pj+b/avbv
+7Ybb9y2uCx0d+8t9b2rzeKDFua7YGhA4rfxk1Xn22lMvhvmJiwKAhajcyB67MNaFw3x4eCQzvcz
rfhtPtEbtDO+xfGVl7stSAIACVOb7EVeE/kOJKEIowkofxRSW1TwpoVOcK9pgo3bkTLKeNVk7YDC
/UubO+Gtc23lMaAQFIOEbeNdLd9tUPdIi4dRSjnXx3kEUxbpw4ci8bSNSS3mQE941c+mv4JuUVpr
w2tbalkARNgaJfOj28AUyadLa5mSlUnzDs3NHG1jq2wRDNb2Hm5LKbFAzjLkH0Cj2Ae6vNROzt0u
zGhle70gwhnrpMnAkYYB4a6+WodJfF/FzUI8rLzvBPKaFPh7nobGXmBSsJtj4yu0ZQ0Y4vl4HwIj
HSDL6Oi+DY06QOPWa4ycbP14Pcx3ppVeiBITBMuKAcRTmuOH+lfS1QkyLOdpMcv7JMJ7hjwbnNA+
dC9cu/Qu0onEZUkd0OAX1FnWmLzm9IUh5i/FbuQArEa0F8DbW5rEWD0KbXkZMrpy4UxKbXpKER6u
XAMIGOitvRUJQf1ncudN3bQPjAqHrRB2GLFf9wISZXRGWciGJmArX/ymMfV4/031tspR0xU6bEMY
0xc2ZpTrLExlMqXJLp0c9FM0x2dUA++rbHT2FJhOvHR4j0LVXWRMul2Xsp6ksLrvpkcsuw7xpUZR
oV0keedIlNetVjo0cIeEwJOGQjfOG2Alea/Tr2d3GpHCQzku14KMx0FrJXxt1i+orXc2XApy9rRx
4ybILr3S+hj0QEuIRgUX89DUJJ/dqyrFyCQt5xTWk+1uEkFFuzqKVh6KGmuW77GXeudqgo7CdOBG
ez3KMs6mi6wXyR5eQLHQYQGJQIL3dRRjkjNfPDkBAJ3ItR4qHXG/1seHmdbfrrXNu0n6P5EpGlRH
yeusczVWys6TrYH6Eamj43Y2fC8cIrnASYAMpJ8G6GXc6Pk+b7BraE2Ki/XZvo1K7EfmYLnKZc8q
ssryzCAARF9u2o/actVMBEf/T7cbTVzDaOn994bj9bfxP1ffpuTrTwbvP372o+1o6JY0DXIdC9aA
69JG/DfXaeg4vDuWh7CcPJJHrOXfXKflyR/ptsevSLj6Jg3/HwJ3y/jLMgPDpVEbeBQ1YMn+T9P5
p5b7sSX/tvOE0/zPjUc9CHSb55c6WceAO22fNB4beIl0I8r0sgPIgDaEjL5V98s+412YIsLFSlCK
IgCQgZdwAyJtscejRD4B3SGikCZ2vtpFrIFruawk26mLYWuqgSXhTqFJ5ZVWzM+FgbjMqlHyBKg9
gQvJ0dIPBmOrRntp1KnG1CDzqK7SMuJWCpiiGCogX2+bgmyEYruogUEADjaiD/qFCtiSWpwXGqbl
eSAFM2rg/TumJvvCinAr0hBEYplwrrg1pZR6VUqjo0bFwkNSFmAAlfdaL3U9imFznFRjAYJdXpLL
IZHUHIXOIaRSnh8HTm/H+162bSUASKF/1EDxgEbN0XZL0l2qWdS90VqThvaNYrLQyMbN0lX+vENV
fciNrt1RZ4hOz5YCnddRrzfHs2z64NQtsQhLCswaqUJTAzWZJmm5NUAItZrfjxQGIixeOm/YzI6W
Thce4LU8pvfohOEG+6IXir5vNWmE4C5lSeyouBJxf9OmerSbO+yIEPyQtSaE3PaJgG44PIAGR9re
Up/tF3zjDazq4vaaCJwDaL7Z6oACbmNImHxkFoAFF7YcAyCNiY5hfA5xf/IsLdm2oz3srCzTVvBB
C8iH+AJbsORyAGCRtPNWf5vUbR6pNcKW4Ko07Sf194uWhQxeZ/utuLWrkSoSV7qrjn0akk2b7XWl
u98EjkVbVwK0uJ+JEcqx4N+x4zyrHqlUPU6rdY6Tx9+peXoQQlpt8gFYXE/x078b/MNmTherzUZm
7PAnl0f2ujy7aBfAYMd9OurgjtPH/f3v89oaclRWQgtUv1WDoiWyepw8zhtA0Ow1J9gRjVVzj5fl
9RIcp08Wq8mpTGno9VRWqsl4pNSv7ZADy8clkc+XGmAP/GMsU46Kx2m1uKXoFsG2XEkteV3p+Eti
IftZkCCITRq67232ZN5x9zCOEXqcLFaTx3WOR1MKMAUacXOwiBy7WvDeesftgSENdm0WXB5nHX96
nHc8t+O8rDNvaEvN3OHSZdJ0vceqxXo9lro+rWJQd1Wrb3tDYqYovCTSfTKKhp9e/xzdpD2dDdNt
Op2KCbDQcC8jShLZxnFrJ5NqW5lHC2qllgQ8bAge5M7nMLUPIkR9IPf33u/UvNcfq3XUgbxu4Th9
/PXJvIr+z1nW6tUZ1MuBNtWzvQVMRPGuS5AjCfJJf51OcncCKSwXvRl1Zilvy+Vr9HQR0boCo0gh
vSTpVfKymEsKmumx0d2Q6sxBuUyqT8KblSK1qlpGrVJxflxVTfbSz3LOnGslcFVYaqVyVQM4l7yh
Yf33u2Xu7tQ8tZ4acxSt6zitfnycPG5mlKWjajLWnWAVYNW0Vtju4meKt1MFw7rxF+DCxwWiczZE
RmU6CryiypEcB+/NExnv3RYLeHlNlCxQjZnyEVRjmULFqSWRMR1qewCAogDihHR6UIe+vzMgBZ6u
/Po7NVdTtzXiml0q/VRfkwgFjYheuq0WyndVyi+VIFINElO+FOW3TukyDZToFCDj49pOw5muxZQI
yoHp6SOQeyTNWyeIPk3yUlnSFbbu8IeNdJxiJ+kZaxugWCnhpuxbJpaOOaVjsinGglYvJ2OrNI1H
nnzpcL4liGvF71YpJTWWYkM1SK9bhHLO+SgHxiRId8JGowMus74DVbqUJX5ow4o0QYqSWv3N1d9X
SZ9z5Z2qZvbq3gFXW5znF4sy5w0ts+XtTYiEIlsUSOpKqAsT2v7BNkpvTwbZPkekK7W3jP1Q4TI2
u8SJsr5K0J4AXF0rNTBBdKCKSh2sKw57XGGmLj2HfakBNbEhdlC1jvdcKAyULXLcbU0oy3GkdTGl
JMTsCgrYslinQAFM9KpbkuA8L3ptm0gH5El6IZuYIvuTNiLNRrqCaJHWm9Itq2mla36dqabVEjUo
FyDrq9rMzbVVkSF+nT4uf7PSURydY/+7M+HqvW5yoWW4CULqdRfNuodsUOzQ9mKarEtFLT2gH4Mp
waytHq2DURxc6TptyuVqoBS3auxVbaum1S+P6whlbn2y+nGd1m0w5EO5BdYZNb4aLArnp0a5y2Ju
ZokMfHf57Eb6qqrwOztZR639/zFPrfK6F/WTMBlfoiAi1/vv4aix46kOEzUhtvQhVyelrtbxdE8m
1Ylm2t5Z7oT8KhwHhvwIHScj+QUJ5afHEOHOaieXG1Z+Wir1NTuuqMbA2PBdO/7muPh1s0lulWDp
/tmhmul10gn9ZLdqnf86z6Uhv7Zya+fqBNzMljtdDQQERvgYcvrNqJouNePHSqeLO7yOeP/81+Vv
tnS66pvp19E328aUgqdOikzUpn9ZrlZdkqo664yXN/t4f/T9PR0POpuNhzmo092bI1Cjx1XebEIt
OZ1WM9/8/HX5m8OxcqL8dMHwBaO2/d8BMukfk0UFcxfFCQRnZh3nH9f1bD3c1kv+fJwFyMw8N528
sHC6YVQt6XNZ8C+3Qhi4PC+S/UzL9VwNpjloQb0yyFKbjIcaVTPVYvhC9IaPa6qxOI+NzUyik7je
v4tdlI+wGOWG32zOlMUMpIxrHet6RtXy1z2p6bRdHsC0QETvewoqjj9XY2+2eTwktXW1mD/3Bw00
wc6AxrodWvNJPSvHJ0JN2pFL5Ov1uaDEtcalRj6Fai2kQmjCqUVe8Tktz0eFp4hVC2iUbZ3jwC8F
GsOSsJo3NZgxhIGBl7tEN6uBNiyIGdVosWSOvlajwbe2h8k8BQNfGepFefnL5tkk22zHyWLapcg6
fL/cK/1P58fPNHaIIMyWhsVV/43S6JeQD3leNfspqyC2GPcEvtvzqh8+YTNByW03G7LE5Tme7YAS
Dp7ZjM1UwUUgrGILS+SHu7rqwx+79EvSxpCd+cxo4Cgu9N7ctFlEA1fF2yw+5i7MoQwDTXqHPRVm
7mPOuTjOdEEVyE6nBBU7lHOjRW3uo4NcNAdcWHZz7LuqUITqxRYTBOrGtaNVMA7G+f/pOFtAOfrv
wmz/5HT/U33/z7rK4fwlP9EkX3//T67W/YtEuIs3t/8qLTjafXveX4aB8IBkrPWarj3G2/y/AshD
ZE8tQ2EjCcX9E2/z//KBQJosdB3PlFG6/yHeJhPCJ7la3dFty3BM20H8IM/8rbRgNkpIYfOkHzSE
/3W9KqLvDl7ZUL90QtoGGledhFmKhjg0vjmdlGPe93oM1eHFpHGFd+U2oaYgwmZ3HG9HNMXJjWg+
GXazEsntm8v8I1j4Njho+u8dLXUVCJ24PEQdTwzKK4cUnO9HHO1E+WBMPWFX1Le6Z1KdZ3/is3DZ
Ddk2AtrhIKCHeeDRk6qXa6AQB6iwX8yioxlMLVXBm2bMtnYeXiWVvxst92ymtn6kNDSp4lVPKjC4
8axv0Nuohoc4Hd6wmYaMQRYCYi/rW7m52S3WoZzHGllLUXJTfZXrUJi6EvD05O4qJziMQbjWyQbJ
XQl8kGrr0sfOQs6Sq8hNNrVBRSFOnfW4k5sanfq883uCVV9ttv7PQTVU+stjkgeoDhjr8AorbBc2
plxH2k5ElP2GBJ3CmnUrjQJSrMETknuMN4x3Y0gbnTYfNJAuymgM6zdynbhwty11oTE/ZTGsqlVU
8xO5asS8lALhhsoecWNnVKEjB24G/rX9Vv4aO4SDXoTPbtdQqcU2kqrE0Zm4IHnRht82pPCjmYLv
cjMWwZXcHFar/dAdbGm9wGSWjHcNa1NTmK3lbkehfzexYokACFr2DTaldrXr+EVWsgH2oY6LnTeG
h9v066nK/VHrvPKwSBB4TpfDQS5C4KH+n6BUfelSdJ5Nv1UnwHZsdM3okvfy8shzlzuX54Ct8bYp
s50cl5cwlOMs6ypJ992k2YPOoc1W+WQD2zDbuIOzTF2oGel74roUrfNoUN7kMj5Ut6n5QEXYRk+4
HQTxAiJdjsC3OKRyl4M2Jtqa/mHGgFvHt6HBn9pGU9+nBWkQaMPMD9GaD0O4SZfnhH3I7XbZsEsA
mqjQNJswGQ+ERw13spZH5ZKY/+enPkJpIuyrbKR8MYG4yLhc1sjNboF2qq1ldiIwYxL3eo6in5/L
I5A/G/OdG/xt8OXL3PAwNPNuCAhQpEOF8SA2Fa61tl0P96CA2/+SUoS1jn7iM+xsssbZh0kLH4KI
isDcqp8zRHK54a6AfdyGRf401m4KnpGyeJ/cWeeRo/KumhaUB/lnAXzMi82rHqHqpvR7YzU3+1EI
msC+/5ABqulybPISQvRZSuE2csGvpR1tihiOkxvxwGhGfIsOaUvwnvus3wLNukPHuq7dbouDEFfQ
uuEl9n+8NMkgPfTbFNMur9rk5afP3Y/f/Pje+fpf1Bb51EU6hqPqj34o6XzvLz6ALq6tOMrxAfPe
lCYZZJcoHfRdk0IPx5Yiux9fO9P+y0GUR8pJdz3XJCH0P33t7NOvnSvhyeSXSH+5li5roN5+7aJx
0hcf5uHBySDDNkWb3GhplV50dXMjyEpv3DyO94QNskuKNrjxzQZsTZNt0vrWrpf4wuz7a01k1MjU
OA14uJNdyrqJJsfYJ+jL7kwYw1XnND6YlrLZBzHcw99/BE/yY45UASJRpEoLnSDGDiefwKaJFhL6
k9jr/Kko2CDRoAFA1kI6CCUUXgyczFUfeC9epeV/2PdpaePrzgNqN3XPtiXS+ufr11opGZLCEfu2
iamBqvZNDs6oxWyI8h/8p8Lopnb5ZmSwL0ILl9bfn/u7++fPFoDU5h4Dg/3z/hdjymo+e2Jf+N2t
ZY/ZxhjJeUmXi8KLNMo9z2A/8oLFk9h3yuQ1YfxTneHbBohxcv+o87c4e5vbG/Mg/+T8p0HgEOVw
8R3MLdZIOz5ELV9ikM0G7aTYpxACRLPnJ19bqnVhLcw2tUV7nwpqygRIMbbaHy7J+0dE2l8+XAaQ
ip+viKAsP7RqIfZaRfLfSKd4C+WyufzDhT9peHHijsnjgruuDXqcCsOfd9NFvtUNTUhJ22JQhOfT
/yVAkj7V4bjOXBGd61EZXi940PvmYADQ1sZbr22ndY4b+mVtkXXMJ9e9SBPb/99qTtWh0UjWyXOb
3JJShvv2mXaawbRiQ/T7rnnxQkQdrhZ/tS3s1ubwIbGxV3XDtP7DnfDrZXdM0wyomPYN2+Ct9fNO
wxhhhm9V/Z4KDIc6EIhHMCuq7e8v+3tX3aSdC85eD2ify+VvdL+635nSLIBTi5BULj6n0VZISnIL
DfrvdyXv3DeVu+oqvt3VyR+YQoGoibDH2/sgW1AODpuoT1/qNKvxz0NrOvMhT+L56vd7tU5KRdVu
fY+ejEXFKjfwyQt5jjO0DSMPNLHxfhVrojwEhX4hEq/YUZFiUz1+E6dzj+Hu+CA8G5RxMxx4NQQr
GN3ZhmISazum2l4bXfOQ5V7IcZvYx/Pe9fsBEf+UXTYOtXpDHwxb2njf28gicxiaV/g/Dshvou8d
6tfDnN22Pr7OUQZMwICTfumv8kjcGb32bIO+OvzhzOUFPbngFgUVqM4dn1qL09vW7yLXJERBxtqE
QGpMQGIEvOk44qy0eLgTslk2Dhr03eChy0kBp/Z8i0Gkt5kmZ0CEcJ93ZBV1DZxB7+FY6mOuas1p
B8abVhTRFAypB9w3Woo8c6e69r3lUFNR1DRUvS6mBRLTTq8m/LcLapMiPCoOIS4wFIebaX+pmenH
35+yYfz67XIsnW+XfFk5/Dt5VNMgd7PFgQCMHqjY9v2CLiD9NlUkgLrxcUkr7Ad7X1sT2pkO5czl
0JzvAMaudZHs6iXVLqPqBUQqoDD9bzNxq01bG3/H4WJsE6tCzAin3e0hzVn4b0XQiR6CPjwE+pdU
88FzT3h5jNiSUdjY0/ngbSaGYl4DCUeeLoqLIugEmSWW2WlxNw3+XVDVj6K/NDLU1+XcrIB8XJlC
p3rNwcXqAmpdsLZiD0+VsSGrMtxF9fiICDkD5riuMG/ZVPa9rjuPvpPft6kDtt/V0IyW/VYMPkWH
FFBlZbxuoYvsFg+mU2WCqOvt5AmhsI+riy8QpvnRo5Um6NMHEq9ouaH9QMIZv841JDatLsECRmBy
FurovOzc9G89cN2Fdhjq/sHWKSEeNXETjclF1tnkGOpHGHwL/cdcytQwWNHJHqeLIOnotHgpDNoH
AHTBqgq+xq3ztfLaW8d+cCu01kXjPJuG+2Av9ieviKOVFkxnBYXqKLUtdyV8NtIO/aMb+bDZHUoq
qwJdIO8r/BRbcZPH8x/uql9fXL5DFTyFfDbegp538gaZusjpHboCVLWIXV1M8OoybW0k00M4UYaN
bHQd5hSO/P5efnevjvTz0GUQJjjZa0Bizw8wj91r+lOHU1Rf5d97cATToj22dvYxC9xPv9/jO20f
mCd8CYzACDAZMU8+OV0UDKWW97S97AHz2wwwyJTet5rotu1nB/+1baBf6IKOY+0sf4i8/PrgEtQE
86y7QSCjVScPbtRTaTwO+EpqXvWpbk3Qe6Z2Zi94udZEsqmh9LQXbUQM9YeTtn55S8poquvTzsXq
hEvN8jdfwEIPNYoWuc52710HPGFbqyiGdR7N0xnKps9gdUCBD4I+Zbxcd7w8MYnLP7vDU+rQS/zD
0fz61edofKQNyCgMuCAnRwMdYDHcOsB/Y6IVpMvXRgSANIhI2hb+zJM5dsZ15+nKePCGuA42JX66
LeLxoXJR54EE3/z+mMz3/jS0hymZM3BGQ/Tx8xVqGmDyyeB1exOyCbUo2raWWf8hGZ7qaP4+dKO7
6poqXFG2GfHdyz8WVvVh9kL9ssuNv7PJiFYH4sXnMQJR7LpApHsuZer8XTdCjx6M1LwSMNavaYpA
bcNYRYTFVSPxGzZ2SuSnwj9cZtWs+fnT6DsBRBV6hBaWtqdtWoySNA070m7v2Uuwx9UiwuLKC4tt
CdwUzS0psSElJzpYoJPAH2aHpSPeiJ8TD35Bb63T3c/mQtPFRZ6xzroNSQ4qfYIu2C5YRHgjjE/d
QUGeRaF11tv+g25WlHq7oHQne+YVFlwGiF4PTsUJQ+aJLD6rU54fwI2vqiQu/tD6shEAnbQGOOXA
ILCJeIzXmVz+5j4PjTYopA3jfsi6tYjjQwxb1ovJMAGRuBxEs44c0HHxqFHcUpYEiuLvaaJtnJgG
/9Db2oHmOVGOcHI3dAApyrXsBf31bK7HtPpUTIBmU9mZFdAFRI758PjYxrl/npcGAZBRtn9czDNq
dPqmg07RMWtr7Q6QY6Mx2tZhhyY5mT8vHSDKPLMR14QdLgR6d48D+svv72nV6vvlBnhzNU6es1Hk
ox1Vc7ePqAFBfDC3a/hiUBa9YtzUICG2vBfq9Uj1kWsMqSQimGvPcx6HVNz8/lic9970NMD5SPMW
MrzTV58/D/Y4O323ByM6kGTx5wvbzDBnDbYu2OLLxBm8dZ30YI8jMuF6btwUU5XdeEF9BsX5sHDg
2Pyi7nHqQNBVnS+8QKIqFm1ZFbKNk5Zg++zsi2OykaSpPgujH86CiJrPsHH9DRfjgc0+tH6fbhaP
8qZ4wCrUQDYPey/5npcCwqxnQt5zwp1TuJ+K2mlXfoA021rCaQ/Thfa7fhabvKJ8vF02jo5l9RRA
BE/0j5Ydfja86tHtU77tdbD1RPOxF93akv7zSUNQr41efCPNX/NC/7U7/Wv3hjgRIBybNrCrq+Lm
tzc9WjT0simvUx9+cRQKSKMLqQXQvdYfOlLvvCRdurCI5qhrpjMl/8hvHq8Oz0ngJMjG66j8ntZY
n3j1gVfnrT/GBPdrVEQFeBUbmObvb593mrycIwQoM7AJfaK9/XnPTRj1tRc6vJ5LZ9sDx1zhtIHZ
rOi+mhYIlsUPNzgwiJVbZi5OQ3qyLWZ68iHt+nWWV5va819sBwuLpZ5c/PRa7ODhWbtUtf7+UN+5
0V3dplrPgmdFFO7kGgnMf0zQD7iQxmDKxwZnq/TzoOe3eEKviyT53nnVn4JZqtFy8qQT8TMDmFuE
5pAf/nx5ILp2AIh5uoyhv4a4QMRd24DY2Syudxn5oVgDS653WmAdiDJ8MEP/zOzg3ozo1FdWZd9O
Vis2cSyGXRvS0FyS+SExkENrf2oC/dpf4w/p8OkEEkby/rT5lfRicOKBd9LoV2Kj12Dl8oz8rgut
XLpjfP/9X+PdO5YuEuwwwm1E+n6+MC6eSFHRTx3SqatRmFe2zV7N0r3m5WxhE439ToB97kb70w37
a4/cJ79GYxoNM6fr2z/vOO2MqMJyotsXi/g4zvad4dE7RD+OtfvU3tBdQRhD/zObYg08B3VlqQMB
etDoh4dRsfaLzoXVOex08GLLQj3Y7y+M8d5bw/DoPOo8zL5zKq8e5x5NeJfxRGn2Z94qiOlsKPzY
zV/Rb/wWJ7SOBxujMZP+mjff1+QBQrxxtl5LmpC32Hdr5hL+/qjs9/5etJD5S9G79e3TG1lEQ2ha
pQ5VrI/SnV4gHUL8c5ZDRd4gifSuOxEEIC8j6QOnR0gR67PaJIgIK7K4neGTm05yb03Ttx66yH1v
RHdYjHbXUXkRSKOwxo+vF940l03Q9BQtO+U+oaF5DQW3DVLjSvjIsJIAQshS85koB5pwiT67oBGC
4WPXXJU1PYRkIsKDm5T4nE/Op6XPqzPNSr0ns4lelibZZoMR78cyxpvN4LNmtUt9KS2LG9oAv79g
71wvCHmuy8sYq0XPOLm/MX5KZqd0m/2AD7i1JOm2txdsmMs+Xle985DE/Z2rtd9TqOW/37PxTlsL
2B9CKd0zdMw6Tl500AMI94M+h/WSe4dU7+1DooUhSn0rW/uVa5yNbXs+DAXm5CHxTctqnPOYNNXv
j+OdK0BfykGBI7MRv3wZavhQovbtZo/t3E1rF8OqwYJ8m4y4Qnux8XnCTeJ6rsrL1Da7P9yu73Um
2TnRXDoxHrH8k6fcXNAlQp9p9sKbIahF8d70qy9pHUWXRdSY20QLyjUyhrN0iHZ13MR/eIrfecug
MnIDG1aAYTvByZ+fllIpgthpcIFbcHUMzoBuAiSFNZviStXqfzxjukLv9CVpUyIw8gIPtdJpX9LP
7KqPFoN9DkXwpTIVpku4txNBm10i2vu8HPKNMTXBg4afJ7dh+ALdJ77wphCrpikMblPtc5nq8bYv
5mg1Jkm8zkYruu1NAYmHMsqo6jX40HGCxNjSHn1MguEZOIC9uuwSmLkHbEvIoon63ozzj92MY4DX
telnMQVIGzuYebnEiluVwxdQp9tbTsljKepxm9RFdCjMyfqY2faXwcX0E3BGyZPew+My5IZsI/yc
eRiLD2vD1PUPRHO0BzukGemNzlMSZOkZ4a/wKkxykuxAwW4dfWjvFhPoez9adyQ2mkcBusvv4ZQM
7kffeuoXI/02ENdvR1MqbB48ehB31ehoErcIYrEo6XP7cRh8SD1ppBDNF3GPKxuK86euNAB4z1bw
CSEpKmCvIkRk2vZNGeRPtGT6M6p0l+vJ1NFb98a5EMEznaDsqjam9NJfQBHyhSyfpjl90NsIUuOI
lDUwxPx3TLutmMX02Qb5y7vDzDZi0XBW0cHY419a3aeJ99WM6+Wrnhl3IDD/FrjM79DoJFez1yfk
ksVLPXcopjAspQi4qPptgeqb/h6G61Qv0AMT+dJSoC79fKljc0FqQS/Jre58qWpa9X3+UWhpvzfk
lJrlxYuPlt8uNpbuJdd82ZNrUVXifCZMomYZfu2cC9/EpA4wSyoHlW5j+SjH1LwQqSvGbeEeVswu
zdCxEXp0L9XYcTAWERn7kZic79TFDhQcnz2zSoCxzMlVZE/EOqO5wQgqqy7iSYf5FGiiArLSPk9u
Re9lwZUd9xb0NXJsKSgTy3Ncc7AYWG60ql1uetQdQMVv1Bwyf/NNkqOw8JfsULXupQC1fnscNLho
J7RVrr2iizdOl01AQumcd3M50cat7ccpowhD4C06in5ZiTHEMwv+sX+OiPtp5i+wiz0voizACe9t
v9oZc2l81GIcGLuYvoxGM1mva+0D7Cftw1Q1d0OOAr9KS+3WaIkdBwjAwkmzNk7khA9RnDXncQdu
RE0WNPGvZihPfTedtYNW4PTgZeMtzYR2nHMNuWrS3wKv97DlMtEA3DU5nmKUkuRnQ41thIFl1S7V
3fTOrob0jgDTsJ1whNkss0v43R3iC0tPhgvK5IHEo6N8yucUw+6q9raiNMMnN+00HM8FfLYF3gQS
kafZNghhRAPiMS1cnqjdONdsI7gr9LZ9Kp4xiV2e7C7Oz6a+5GGovT3+dc1jFAbzvYvPClzs5rGZ
22bTZai368VKt24lORl0iW9cjBJv1BhN15G+BuafXbIzRkEbKZ2tFoz64u28JntW6CXPF+55Eecu
9zcFQCKsrqndiMCqi3bvGPGm4FweZYySKhMfhJ8TDbu0tIx7HedfeMq3sAG6bbBw2sEQBo9DXLob
nUJ7HD/Y8ZD0GMgbY32F78ByMdXdrjMvjHbEzoVI/Z0Yhv45muxPGC5cQIcrb9zRtK6rjvukMv1p
Az9WXHUj3BxMTl9iFwCdaUeAKnBb2FWRgx0sGDB61KK4X4r+bvYn9+8CXybqPiBnahMm8c70BLW3
gKKE63etETgu0wHuRuP/3cfnDazdZ/K/025qF3HotCj75LjSS475rkUrN68F7G48BcBnVN2ji9QZ
irMJRTIG7oc+7qmck2deJPlzCWUhr7P71KzaW9/I3Kc43VlRUjxN/djfWX5yFc9Ptd0YD3C/qhtw
Ho9R34aPTrJk16nQvqqp3E6Sq7LL8eDBUXgz4qdLOXum3fGRgY3ohvcwo8L7WdgwNmKsTHJSoJsa
o5eDVfY44BJcOtSmMT8GoWtvkqS2yLdV8yOkN8CYnv5lwskJBlXa3fdTbFwFdvKhpc7qXsiBIQUA
U+Wb6yjCcq8aHMLOJfaNY2mSo5KTaS/S+6SsN+6oPwdFO+wb3DIPoxt8mqwyo7/m8iyaGfeI7R2M
KEu+dN/4Q4+HQRt7Pj6+fRu6Hv1xB9P2zrkmLVesyinz934jSFOMLT4D0eBeOppfbx2RxBjZRfNN
5DfzjRobYhoyFT5WzqLhyTVZ5PMmgCgTrgI3bv4U4KYI1gKJ0mBF5oU+WAbAASI2XoPVsqu5QMdl
uWPQBMshmAvvwiK+ltXxtTd71UVkZPWFXVM3CD0p2I/4QPSZg39YZ3Z3ZgLtwpps76LBrvCicLEI
7rwlvlEfu8pmaZyOdPRDfblWA4e8gZEF+l7v2ugSC088ZgzzzA7Dzwv2E24sim3afKu04asbYguW
E2fjBC4CpD19Hrc7etTBpvKmbWIDwDF0aRVZQgQvq+LcRAHc0o1YOTaG30Owx8ryJcmyD1kWwirJ
5120JN+0GR+kelo52mhvy87mKGj3DZP06PIPAP1JvobIsOPuo4DFE5rtSzpc2nzH6cCsJ2H/DdHw
g67N+Ybw1x3N+U05UZLiZdjUzoMTbRrakFphX/q9+GjO4nYZZVa5vsm9SH51ySxhRN02UNm87KNv
hjiYOl9NM97bXbKfTBTFAa817TsAhWtAGS+LmGCGWBUURbhwveePUOj+H3dnsty2sm3bL8IJAImy
ywKsSVGWJdsdhAsZNZBIAIni6+8g93333DgRr/G6r8OQ5L1lWSSBXHPNOYe1nsweFm3PhslOGr31
B8CYBlkshqH8aDXL+zB7L62nF2p9JfG95SDm8q7rlTMwMtH4cZhywD75BNCkXnZdZmxnbe9oeAYJ
wMrRnz+ZOO8S6sJm9in0r6SDAllB0qo7jqwu/yxZc1Y2i5PuNW1r8mtRtHrt5e5r7pjEHzsH1reO
ORW46LVxZW66LPgdwFhZZRn1NUvZ3+swfqUuv90Y02ztupyTCcGdh8jor+nb4e0Z3OB+BsCKxn5d
h9Wh7wgMCA9+b23csmn6mS1e5DaLtTHVzD9IWD9qaV6RSugABW9l2ht/YfYMu+VPOma0k2j7QJUe
DNmepUprgCNRisrB2WjpJSZphSOkwZoqXkxFM1wHIWGtrXxd2t/sIbjOHcYf7fJShR8jtzbkAZyf
gDl8o47MyVLURGiNsRJkUNLYV9dgjqiVzPBw2tRYeFwSHP/T6Om6awLx16iFuQ7cho62JbwWermb
XciEjHl5FXve1rGNhogZiKoipnwW4R+ebtpircxAYs0+SwtvufipHo5TmlI4KiiRG5uzbWVfiVUB
8q7dI0rg3xopOcHe2g3VZ5Dnf0XXkM6mynQ1cLJY+VpFRcVz7OjuHardj5Z0sMFQuHJfnVtmsIxO
QrqXR8qqJhPLaGZTGxxIEwODS0ld3p/CIGqKTm7McSgvOk4i0OA/cXEkq74Fh6c8F1PsoLntWqTD
8zFYtXN/FpQfbHJz+uZahrHzx/GmpBabjM3nympBdDXcl6T2oYVnCh49AfvEXA5dO/yuuQHmcs7u
/axuOqfhachSf1O3ko4P0NWn50fdoxQ1CYcDkdELco6zG5dEUtsnmlPmM+aiM7qWlKcycAysIOmJ
boRm1ZrQKmlDrjeNiWYcwMzUVaJOwZAoXAZdoteNiwT//OKQi/Yk++QsoMHTODy0J0KmKIrSbMES
F+3JZr7BaT5Ke0e+8eI//sLWmeU/xYyURLm8SwO4zwphvHGC9fNnT6upjoBs/GY1kJ2A6AA3Y3Zf
1Vk3bDTlT1yuEnNDT3F3cnGrYu972D7UtGx1FlybotjbD6ZfF1e/dAJcxk8KyIV6aE7D45dQ5CwX
sLMCRYqN4ZS6/rxvZneXsmwn9ztCPafLZ+KeuTIYAo+BglwmvM7YBOGwnyW2kXGMzbXw7e70fGAv
GPmdHe6V4ZL7qDII2a6DRa0q63WZsv9vVVCfMtf4UEY8Rt3js+eXGMHPWe3n20WRH4ECdFqwsp6C
aSF9wmFJDBjLEKLkdvC8lpYhQICr/PFbbruu2VhyqU/8ePVhiXnPUyd/yANu/KlZnog5lScykSVk
7HS3uGmPm3r4FugYjN+jne350Cx+Tz2s9V6XD5i0cv3V8+t5GXKpfH44ujk9Cba/b+s5Oc1FQb/w
46MwXfZG5jEFUQrVOda4z6Te+aoF46JV+5HKboJ18vjUSMPyxEtqWDsCxLpImfII8tIPnp+eD7Ph
Zqep+SibhKTp48sBkK9V7eVqMy6yrKPeEeRAO6ha1TAYR9UWv6DuxluWGcFRDBo0eaKvoqCyPfW7
C5S9gMZddmgmxJmA+xpt4LCmemHsLZ5x2q+yYm8xwW3tkdKipTQ2+OODS4lidSknSbdHaMqoNaTN
m7zAsNH55GbTzyWw4hMi36NNCjqjqg80Q5iRG7sM1yI4zkZIIrygWt1h92C0zKplYf4eB5KooHJy
PNrhn9nuoylIp20RZ7yaIIdTZQsM7ZnrpjAaHujzwyVzmu70zH17z69iqybpoB/h/+dXn0FmKCz5
VsRIFcZsbRcCQfvn10VaW7wpHoly06NmHMPJI4P0fHh+++dH5igoKw+JMjw//efv+efx+b82xLvW
hGnV+p8vPv8r+fxxnx/+8zn9XRtKnOi7+p+fbXr+8M8//ucncefyw7UX/58f6d//YYrFfztNzkdj
6+zBy+EHLgx337kTt+lE9sdnxe3zo5Lyg//16fMPnl/7j/8OK0cZ4ab/+vz682FMFPmwf38rP+nc
CCru7fklEqDLVlXNr66vGZUD+miq8Mn94dPn154PINWGI5Bwnu3nh1zTh6MTTu4mKAVdLpzF07Zz
1yHV8hvVtGdtGs4FD6W3kYvbRUWfV7upsuKNnPxgZT52gVNOVQjmuL9TblEel8D4A+30mxsRlUlc
nHcF8FpKmBawlIN46Weri8q4ni4eoBzC/SX9eogzqiMJ4UjM8iMGK7sYgQ5PwA/TivVpACgYosbA
tjczfwWMLrcUqYM5+0vlf+fElm4UF/JVWy3w7SuR43Pl2uMV5Wc39Vfl2ncMK9g+p6wEOh5/NCj2
4BYXIzIX/0fov7iWGUHb+RVPSXmMZ1IX9FMz/cf91zJnpBvoOcy1l1Folh1StXg7sIdfiPQlhKrb
PaPVyzKLKIP2s+roxQOIZ++E1Z9LVfbrgGa7dYjbT3gxpWxgSsTIEhgQHrgcKrq0TxFkVba/si+j
bu+ZExNzEoLzU/JCcPvFzpu/vQPiriI2wv3zU2sr3qU9g0cg+o3unGO+tEwVOVuECYcFgx1iERoL
ihjIYNCshjL01iICfa6E/D4Nt8GsX+OiHXcqITeFGBm+QEn4pes83RZB+0cmw5vRt/N2MEe5zurp
lOQpCYrIqJTPM/uwJQ7OhjiJ2lbtsPObOoSXizch42xk1SN9fvanV8fWPtVfU+xbrwnN1CuZxQAC
ZXiy5sOsG9xIwjyHYS+3RZhTQ0jAfmNS7wvwOrO4PV9z+adxEigojMCR5SaUrrtNuV4gNa+0qf0d
MWw60ijAK2fQcVZHgVenCmQtq7gahkr2Xbx84nEsrr5DdtxRwanS9NXNrh7vAuNZVskPo5TdyXcG
+oLzgdMOKalLmcm9qx3zMBcZaazq/RlxdJE+KDCDlgFmZNouTulEjZ/H+86WP5luYX/Cpdglvq1v
GVingSNfbbCWl0MPP3by1Uaz3sSQ3rJRrHwGwobZHQmMmCXqAH+QvTHQzLuMNdEKmEV3ivUdH1PI
yYSzAVaDk6e8r9omWgYHeTYecE1zkw+VcVgw1K8zyNCHyqvlmRI+7kSV5BwM8k/Eghg/SiKuqPQ7
zYrc4ReRbUSu1LlHH+oCnFlOFai1dBPc6WPwbbJkeQx+Fc2gbm28y2Ogv4trX4cEhaGbjGxfmM3V
tHB/aNfi0p+m0zqfNXhttwt3eF9DaK/Oj7Gk5L9zqDROM877ZMMSxor1YmUfgu6LKKsHkp8Ng1Pa
cEhVSU2xfVtGhlF2qB+Z3Pg0OCJj0X/fyOHFtUu1TfkmITrXYRi6lWN2I6+aMtjONWUdZWBfS5u1
MHR0jvbUyq5jyKL70vz58IBJQ3EY4bfDXIeiXy5/a1bJRpN9Bzb3dxgn5zhYZN84yXu7ysOuReVc
lLgh2CwsHqtw6u0tgZ3fKcj2CbLZliN3s0mz0L+kI0yFUmQtwS7snK5iJ43ud8bnFGwkhm1unU4c
OWqa96ppll3eZ8Umtsc/WdbMd66AGGH0MKxUOw3HrIB2OI/A6NRSeQeDaY6CM4v66/SWeG1zsjQH
MGHa7w4FY1FFruVADa3LEcgI97OOT+2QjxAh8vRLP4k/sXtp5LXL2eMY2hUPJTh/WRorvKSNWFeL
y9lMVby1H++iUbTjoZ2sm58ohrhQV+wo/Z0HohkEaFhc2scD9aqp48JJ6/1j74fOzmjVuQtlcfnn
weba2Ivwb9ymnKhYQmzNcGT1RyUq38xv03NTY1NxM+AIrAN9VoCIg1SMumMxnDqM8ycGymljB+wv
AKjBcBF1hrjOlepxmrR3rkoO8O1LMEwVfgSjJtyYjNva9/feXBuRytpDHw9qNdU/HYsyeilkxpo8
tTfvna69iKJF1sIT2NU0SCNAhAk2V67WxpwjDIXj3jGHn3O9pAc/1nyvam3EYbflvmJv+eo2kJnc
ygEYR/DgSJh+D6j0wXau0yzysqT7PVb6t21Oa7pkuGuYVCOoCRY7HZOfjS0Osyd2czF7aKHBalKG
PONy3mlOsC8WpImcWQYiDK9Ie4C5wj3oW2YnTgT25GPp80sas9RIxirfscsxeLkR9KiGZp+gekU4
r9T8BkVOUqnZA3Jxku+IjS5c9hDvjl2vjGmx2eaE6lQXu1DZu7q3H0XBvDNDvqfg8nhr+fXN6Y1j
6hhJKldXpKFy8MGPXGP+Fcmb8FEYDbW4hUsQ4qz1SyR1UL++HK/AHDtODGGwHavHjBWU8zEsjbVv
DNNL2p1gNK/pRA5uBSfApDTUXQn5OyuA2YeOLi5T0X0jRk71AOJLRG4dWiOvRc7JCSlOjHFqlkHU
FtYldZhCGoAaYzMWJ59l+rbkor1JKI6JRqVpgJzsLdH4Ye3ifr6BcNp2Qr9aS4J/LocrTa8VupLM
6BP4TqSjetUskAhS1s7ar+t63SB5RY2DgS3oo/OER/ygk+LPaCVyTSG2QztrwYKnFL/ATNs7Z1Rc
Y9G69pZa4m3vj4ChOnVAl5kP7gNh0CmftloZH6g0JeUYTL9oDRMnQITheQrDJCrxVOLGslm2TSEw
WXx/V6QA81yU7dqCX/HSOsyw8WzfrLCZAtL4Tf5yp/sfoBXr1X3iUnjN1daEjeNN9p7klnoR8atW
ovoCgHZT5on9gkehpuNFFBF1Bf3GGr6rIZZvbp4PlynNvvN2a996SBMnfCYA1OO/ts6rb9mg25Mp
DSrrH5/ijKs2vWcXR6Gb6ZCWaAwtsPpxGq2/RlaeAgn2Mpw2unX9b9XcJQ8TICoJnEUxN9ONbmdF
vKFnJkBKcuM839t2O258a1xugl/zys2d6lASslzPfKNdaJTR3KY/XKqMyjzQd+mlyZWd6bWfZPWW
lcMeCcrCjlb+pV8b4vOgksipKHTub3ST1ud2/IUg0V2KnJhWX2KtTOsQIgMkCneAQ5Rn08G0uoF3
l0l8wwAXkLPMovk12VWYethtceycW6CuoR5ZkjC81Emc7Z+osJhjissL92javzMC0+6s6astk0c1
UsyAG/c/bNFcPbtqrq6FXBjTjnxwu+UA6CiaMsJKxbxEhky9F527O2cmC87Sdq/78ZWWyv4654rC
UtvSkWxmm6g7d9cYYhTevXRH/X54LlvOsGP9Tdkp+VvES1yV4b6S9i+/N8UhzMVlEo8C/klQfT2o
nTkP+liyb6IhEbbBEDjnako+idYhiPr+uC3yxQNXMO5Ks/EOfZrVUVL2dDgMFDn4icMNN55L9ITJ
2YsmgspHB7Ya85vmqmtllgtH2XVXZgz7vJK5E9k1iojBCgyjyUy1Dsxtc+yG/QLH44CV57Ckpb0p
gxJbFVeKUXmRQKrauI0pD6pwZ0r55ve0tYBAkFhYVQBgN+lUhVEdAGafukx+scpq23lIyg3ulp30
qpwe6xDgO37HW4g8vrJbGPO0LkEI6g5ckSasH55G+NDpa+DQKoCtunPDTwu26UELlOFOuKt+zjj0
jbmkFTfg9uLQRJ4E3EbNyjG2tkPfdmHMUTWA0HrMn6eFcRa7K3SUyc1+2EisBycIfyRjrC/K3Vpp
nr4kE2GRcqDekkV7xeHCR1GRTHdMtECLMGuLqa3P4wz+wmbwA2uNIddVO5FlgKRLHOfedIgLoG1t
58/RWIew4IqXPG/9q2q9NeaT6avZgVNSxgcg1xOU4ns+t3FkiOn3zFnxXDcPyrrpn4M8XijAKpsd
T0y8V85H3FDxTqDZ+OGNf2K/9j6s/Lecq3gbutN8dgIdHBTdVTYWZm7qRXpJaxIwllN/reqpu8R9
Yb3q8U0WNgEIbAmXNA+Ka9VzJUHK3xUYTu5VSqeIX2beRZdXN2CWSwJc07Qyd5xsu/4ec4L5O5fK
vxpAoiztYl71BK7RwOD1K5EXtAtEw68W0kSPh85Jehh58KA4NobX0Lyz9jrTBr9PVFPs1bK8ybTP
z6wo5lcF1dlYDGaNZ8Dcdb613RLcnw/Idvu8sD9lI1jemSW4dvXAXXYzYaBkflvifLpwP9CvjjZp
g01/jMjEqNaaDQ0UICpBw+6yDHHFXGCoDW4gfq2ivjeioC7Wh+jejgM79qUUlHzgfaZ5IXi0UktU
uVjBOtoMbhTiXdw6tZi3vmfW0QA28CzSbtsXwXKqEYq3mW3CiDTRPE1Ds85xWTe3brqz5ni8F/hG
RpaULUjEM9nR6RgmmLczOX5CWm/ZGS3OlkaE6egysDZZ1m102hKrrRIod6mdRBbkrdE6FWUiv9Qu
Xay4pQgtneeS/Ieo00i5MqbeweX8HgNd7404OWdBDeZNZOD72ocCOsM0k99YvnMVcYALTnlebTx4
GDfRzP2a/Qh1SmU8wAzN1TqdWQZZ7i+8qMbBTWUAqz074jdQp+eDoR6o9YlfjGyy6l7NzZZ6E+tN
844/5robSBGYGvR78L2Ok0+D8OYLlfVYJWt5wEzVrOZYjBwZa7ldiqragJ0bNo2y2RwDczpUfTKt
VdXCcVmGdu9KKOyxh3I3zxPaa/rY8UOgct2oz+Nu14+cDtss+LZ0lEeT5V/BGFKnyc8kS5H6G8HY
npdEmG1Tw/o1Oybn37kcjz0z8S63gnaTe9XdXgZ1rXQ23eK4Oc0zLfJzJdyo5iq0q8cC2pwHIQFa
xMfcQZcUfdltAUik6zjIOQrlIwg0FImbm/wM7b+tr2nsbkZ8fV75vTHIh07OlH9HV6cgj5cYbT0H
BmuPqzeBvzEVLZYBoaK0Gt8qK1cXqvOhLWe7weu9VcB19EAEBnVgV/Q625Oxf6vBHm7i0Bbr0QcZ
5vaBR41BPxzygvrBPjTbK1Xnlf8ZDJBw0jamVdyd3xyvcg5DP6wCs8Os8OBAVjUQWdn3zB0BPoEB
wxtWmx72kuElrGuXP56DC7dhOc70KCkio+tw10ChZz+B8Z0wCDwAGcV5qQgs+FjWmYqKvsCUgwkP
XWsBH1UDjBJqqDdFZv1s421n2Zz0DdZ+vQx3JT1wVJU0e+nMDUYDEFMSn+mO1sG9rqXcTBLTeyE3
Y5Cw/ZQ7z2mcv6N5ID9CAYtJX3AmXgzL0se4NfaNWW6pjB5X9oT+48XDRVXG96mafic2Wkg10CpR
L/NEO4xjHRpjvi3aDy/SKNTZavpgg5uqYqHJErWlorQWdrblfv9469Zr+l5UJKZveWNzTPGPbV9x
vXfaDV16Lbd6P4FrktPRznEqm0eqg+tp3wsS8l5sY7lEkuEsgb9Ojuu+YZtLn1iwKvL0WzsYKLVo
/Ayp+HkkGGpcQNdSLfNRmsWuiGf/lLiRZXV4x2Elbfwa8ct2w54Gn8xe0SosdrF6cJe4Rx0bt/+D
Hm7uAtHSTSLScTuyZCuL5idrMm83JwJZyyBawyloS9+vWGWeeapc+pQnAEmvLeLSPLGvHUgvnAzd
p4x5/WtbpLQMFAl2iMFwvvT1T992Srro2PdR2Gw9ml/c/fCY6w2ENQ2aaT8T710bGakFFymczG2O
jN5ycqz8j9QIA+RFWe9aM502rVwKzA6TH3E1PPFkTeQaFLOJ2Yqbrq0j8btyxVZ15CyLSVxRJbQi
COWs07QTZ/ALy6Eaq5fQ75tzXUNaUJ1SV9/nzOn105mL8LKa4iK8lRk6SIa2luWtu6Kc640TlOLF
KjDLpN1BBHa+ccjys/xMIPOqcLeYFXaKaRW0jb+BOamg7y1vFpuyhyLlHy27rDbO0MzM1PziRjkz
/ntGjORpvbXF0h+5wtE25hWEbsafw2jDb8vp2+wE8h6VX3GYbu2W41vSWL/Ssi/ZctR/Oob23STr
mH7cz5ru3TMWuyDy3fzP6D6kLhAp+5zIvRuMzYbyJPh+QfzLtutbnD91W4Ts2WZP1qWEfwde1TSp
ewerTt31FLJ/qZqyWye9hGLg5hxkiRbSvlI7XGerT/a8DFkVx5d4yblva8SiwMgRFuR0Ef0PNAyQ
C1nx4Y+HuVf+sbB6a225Oc9O0LIVBVu8JcB/DBfxU/m5GWVmCu1Eej1GfthlmR4ObZ0PDOhcSjhH
3uv4r+Wr5m467owbIgB8IfN85yW8M32As2iOIQM1BtWQ2EgiHjfWKjwU5fi9L1V2SgA+yRoMqGrl
uSRZsM69hg0hLXUoCdiwRupmkobzQFYiBs2F8zu2kGicoudZBh/S+GDqPXeigk6Hgho441dJkNgk
0xohOXI/0HNwmgT/PGcKPPIj8H4qUGqbhJXjLZzTPejZ6hGwTTZOG4udz7KlSL1jUgXNapyt5hAY
oBByZL9IO9/N2QgATkLxtLIxO/jOtUFkAXxWTIZxTyyXTgmbMinD7ngjl+pD+PAOCfY1O7mY3rph
/TQ5Hgt90UpcJJLrvtOHp+cDQJQ/Em0N7S9rI8SL7MBO5iUOpHNOlfjFmdL8XSrn7sZmek3nlqbc
NLv4mrKgNqMWH0lIR+B2eD8PDk9wF5fMmh6VX2X2kYcNBNEBODgiWC4f67E+eeuxs3JgKvOjXUPk
LbqSnttEHerJvYsatIPdctFaipb13ppbRproFW3q0++e49qggo+4VBzOR1CUU+EU6yqEYgvE5Wvu
1/tq6KDedsWbRBLasS7D4aFFe60G9cahaj5MJr1cC1wcKOfIK7046FD1K4LgwG8KxjSZAgjNRgfQ
NYLpHBCwb+N5lfZ2elTmA6E8xcyGrUvAvCsYBRZSGFaSH1sKDc7QCqOHkX1bT0lw79IGvuckzWie
wx8+xrW16SUExyeyB0S3BioC+31rN+I0zYm7CpnF+hz5raAWAaFhtCIlmGmWxryEi8V90Je7KmEX
MxcGnB8G3YsXFruuCRl1yJfzHMev1zIuvSgPB3vrtLzLO2mj0KR1fKnMaW9ODo23nKUPuiRl7skO
v5NdXlMYzPuJAv3EZS438te58Wv8NnN6DYkMpjn5CTuxyl3FnpIV1NQdFukwKhuXHLjpmkq5fCOs
RR76uh8jcBLWJgAJShxEI2l630reKy+VNSuOCumhxkF1q6RxrWalD/A/u2uYJFQfyLS8jLwvU5ix
R7cCAAVtlSIEvHBpcU17Z1h3pZudi1jy9Oje3qm65GpVm/n6eeEPNNOkb1Bk3fS2feDecc1mjopm
K1+aJL8JG9F3cfSmNHJ94smknYrXJTWT0tzLYrigyrdr1SrvS0wX8iZV9pem5owSj5iPdMFmSGfW
rzqX9Uvmd1vdtM73AKFlTRSIH4l8x7ZuK/Fu6n2vP3vZO2+tMPuXIO/f6g7/FPMwzWYiKd/dMv1s
PE9/Ng36njuHq0Xhh3UNRuFsmc/a8MShs6fiEtjObgkn+Z3bYI0H0YbP7DXpcRAKdXyY/SvozySK
k6ZaT3rYJFZbHgxW6XFmv3VZ+JpWCy8ik+l8bgTQKk1CECenuPaK+0ec9+5NP/DUKUUEDVLerX08
zGZVkpZV04szgZ01R9P5uuAaX6XjOzm58DHjUqsxli+zFNO+m+TfShbtOsj91mPox1DkzNPLGFrJ
VZlmxbrhtY6ZfJFu/JOLzrkJCDMg3wNPs02gbbTQ+xtGa/fQdiojBEC2bZGc+xVe2vzBwe2RnDnA
M9TZo0GONyl+WK51I51s7IhtptTAYnLjcv/DtxZIxUbTH7JmfMAgVbFd7MIjQZXSMUfW6UtRLX8l
r+8s0PWbEw5i3zJHrwrey4upzds4cfnJfbhv5gJuF15ic6nUw9jiBAOr1SU+VUqyZVmyM4HG4mpb
50Sx3G4o8sRAEt77Mmluo9dQ2ap51ZEY6k6BF5sX7dTdlZayg9k2X4RrID+TzDkESnGg6d217XPi
ssJEfKVN9RWxvz/qALorEYHV3CTxFzzC784Y0MdYtMUJLkp5t+l8XjWUZW98AcRsRs27hHmD+GcT
0J1Suzqzo2XGknpfhdYcDXlv35vpGQp2N+1QeufJS7rrYMLx5Jqx6YbG3paPu4hRIt16SYbzDm/T
yALLLZcGXXDoXxOjMe9heuy8HWGr8neBPLX2JrN76fRL05fluSRcwOBZWN8wJhLgthQGc9YMH8yL
erzE0gm+i7xv2P5wU7SQfzgd+myXqIxDsxx+1lOOddGTzrGyuh9MBOaJwl5zH2ZiC5Ds6o9zc+rx
k/OscHEqSp2+jJN4o4e6oj89RSF5PAQsqKjcGO459+8XYhB3S2QrOFDu0ck7XES5lZ30HPrrviVv
1LkjOLlk5FXLQ9IzbxvLOO7LYdhpXViHNnTz1xhjnGe2W5/rIsV9GjgfAsaeIuwRSYZiWoNYoAxF
8q4yZNek6uIzz3pNgrFFgHaK+kcJ6Iulqp/dq3qwdx3b0Xd229j07ih7nlPc7ArDXdUfZeDL92p4
TM+0Cyi9N4gNXZzE/Bqz0PzbiJZboO++eANKn+5MvmsciCtboXtBzSIIp3jezrREbZqhugJjyjg/
MaLDhTcvJlr/o1zxS49Bmd9rnX2kLfJOG5AXG2cVOdYsmGittcshVFdaXmRRQpTDlckeKuQinIM/
U5X3M0i8Zpd6+ottJDcFj/d9KOppF3sdQ1vMX6Oc8u5Sv39iT9+wCR5zdJIy3tclxT/amfV9JF0y
kjv45imEz6LI7hZpQxYltrfiPUnKIz6Q/ou8zvb+DOQUvHhbNGhTz4fctfyrkzjmhTamTbIx2Ad9
K51WnbySF7xV1Oa3XtG6qas0OIkRe9/Qpf6uNHR1gd2Md9t1h68pL27E3uIdM1W+Qz5kpFoS/yC7
hILDMZS/ZlZEc2aZ5zSn+kBCxD3aYqGjsKHaUUCvPYlK/A6wCn3tkHA4Dbjt2vepsTTlOL2Cg2xO
Rh9/TshBr1mcL5GsMSqET72qxmNay1Swu0G+8lRXnYP5r+8b07QRAmcnpTLWmoa7Ydf2j9RBlgsY
r7DlM1uLYweE52sLRfyfTz3J/Y62uBlwox72JqTwTVlP1WEeZ8ICVfJjHkT2tZSvoQybd23Hyeso
RjwXeX4Px9S4UXywk2n8hqoznzsRpqcKDNS9qOP03XruIoZJHh9chJDc51taLuc+dH3klGJ+KxqU
NkJmJ1ViwmDMEafRJxKVhKr9tsSssAgXyCPZTL1TCs0hxM1GsQBkkmJghHYxYdcPe/niqmnXVWNA
vqSsr+5MDrIWbHJnrOZbTbFgxHYXR6XbNVe7qf4iNQS7FrjmLrRHceBEzluCw8Zqqljwx7PBZYaT
7trspyUaQmZZztbzxePAv5bNqDnfGdY+tJz+phdGXgku6R1k93s/BMMrP9jfWalws2AP2Q5FOu5r
bGgrBZ3ijO2737LVZMEaK+8Gz2YXFOteD/FJJxx4q274y9OJQJh0HS+kQUR1VTxuxZZ4YdJ1Xhgr
ByI/7qky3GnbTw09tR+zWxVvbWKoN85vyYp+0HTnSs5HY82MPS79cnUnhLJ+9j8GYQ5fsdgy4vrV
fGe1Y12XuNkMhZ9fiHC4bCDnH8rrrcvzwdAWyx4ykOgXfI012V61IWilbDnxXJVH3HrWa+wes2Eo
7rKLxSmuJq5pFmON54u3xfrSQz3+sH6X3XANpjB5Tw07udEo8jF5odyUrt+Qb0vH2xPkWAXLmQRs
HB6pvKFXdEE3iOqZI+pC8JU1cW1GXau6Z6PBySwW7sqi69dAOe2XwSl/5iHeyymX4gOfVIrJ7kuv
mUhy6AhRI7S6pF198x1t3BgYMAGlAAcbyEUnKzGOneSZpzTlw1usYe9onwpFX39nsrDAY3A8R7JL
9tNkVVE4kZlR5VJvQ3ygCCeF402Mqqm/tZO4BW5nx6TN1HuKKr5m2f2zdOz06zK8eH0KkzOmVXuh
JFzL/nWWVrCZwEFdaKo46ka4lMclXxOq2YFP9WBmZ2PZcJ8IdqPt6H8Cl/+/MpIpon5UVf/fWXdv
n3X92XWfn/+bkvzf/9f/qSK1/kVDto9hw3m2jf53EWlo/ou6a8yxtGjSMcPjv2u3vX95AW1+xGKB
0JkUmP5PEalw/kUbDfVHVDC51NKQi/9/qN1G4v6PugVKPGlxskIgycIjk/qfVZL+rISRjm79X9yd
x5bbWtdd38V9eOAgo+EOSYAkWEmVpKoORklXQs4ZT/9PnJI/yvqvG+66g0EwgAnhnL3XmuscC5tY
17mtSWRhMRl6f+7V16ExYcjrGnT+VcXpoDQos7rtTvmIXBBjRwJAT4Hv8855S5m5PiwfkPeVAxKX
eaC5Z9NZpWRTBTLFjtEZJ0W5/nnT0duzlrs9ZevQOuX4riQe/gqKl6sDPKCMDk+6MDfW72Xa3R/B
d1NYuasn7222VJUMnBoFP73WoGErrU8tfwhA2Zwbw4r22gyD2nAy5kdU0JqCypppEVAMHE7PPCqt
QyBUOx93CIqn3ayVdHbL4iIaeGxF1yyHxCXsAPOKT/Xgg1SbEjBW/dIKSi19Zv9Q7nVDfSsWK8ZE
Ass/nhU/M9bwFCvU4ulCd35d5/e9Oj5MRowfapm2UPmQqwt9owRhRj5EOsyVSPWGNj2qWpScTKPF
O4kEve9tHy5VeGA6AxlLv1AsTSm86WJnVJgRojy5KPrwZUZqhVUHbNxxbtbV16aXLB5jvzCJ2EUR
tUMK6GuF8VW18ueOUgbRcC4qLvJl6OfZcI2KL8w4s31no/MylNr0HfcJ0xAGvFWjMSycbyVV9rpu
UaxR8DugJ75ZRgaEonCUk7qA7Ey6rsbW7Aq0GlRxlCb1AKellbq+KPHj1NOfmEvSZVE4Gnm3a0Dg
HjJ9pFBIt5KSG3rgeG0QYNIAGewJwrOJSlQYVICY6DsJxKvB8G2BmTJK+kMucqKgHS6FaeyQeVPP
JwoF2DwUgrUTzQ2avH7Qs7b5gp7BHFsb/R0l4gXEXaTaho/gGfb3ohmHUnCFqpX10XYJHeTkTv6C
oxyTHF1kb6OUbVEsDfoMFLCG71wlwp+3zk4ZWt+nbSvWgvxg/sa4oD/VCUVqoq/fk1DDDOmse3mg
rE9dXtGM0uYHtaxxBpmRQVt4An8TGz+i3lpwjtGrySk7MoWuz2VSakdGIMdugMnTa1YgjOxI2oKL
cWd6dNV23s1N2PlT4xDfGC1e0en+HPekCGdOdopG3cNw2QbqmPhmO51Xi9FHa803iQKjJ/ziatnZ
hKNXOiNmotZ8okb6nXp7eljW6kvfk0ksVvK8t9oPpzW/xoV4jnWqYJnqiRDMja5oyd5OuseynYbD
MifEHGfERZjoAZWOA7E/lRbAeoK9hDdXCPrqRlzwPD63Kn3XRBEXwsUbw/gn0QaoOVlhnpi53Iie
7GHK7zQDEmS5kFC/s3cw1xmmBJ65pRNwXcW4Txao3C59B4od7MVYD9tvozlEFyM/KlvShyhwpyP+
wcFG36lfJh9BmkC2SXndZFBdaqgCNCfzMGLSq3VPSP+Ifevao6Xmrs8O9KXCnY2q6Fs3uZT5DQQl
9PigXJaVsR/0CPtjHHXnwqCtZr2T4ln7wk/QdE5NAazeFftSxNj+QgoBuj/d6rr9czBhf1mOtfJ3
hOXB0AxIk1n3laJycbL1kSEstYkefgZWEPVCvX7ysHcw6btFTMTfQ5Vm7OedC6UjVav6GLtux4xk
TilXEwFmT+KfZjlHRfstg623F7WenjiBHClSU4PC2t7EeF+3N6ma4riOk3KMbas/UEhQhVLs9bk1
HwbV+CfHGlVFgz8k88M8JohVcoNST4tkr3Ofwm0k1tkm05QlmU+rKM8t+5hKw9dfc2BQsaY0uwUj
5XFMcXiQz226aGEnCsFaxlqhRh8bVjkxov2cJYewLVHyAYcN48eFfO4jFIN7ozStfWNpyaHPvYgC
pGfEBJg1IUBOw3olKJ3jICEsYo4i2qBOqR3woNDTJEFAKREv2aVdeevUnK0egfUS5gkYrCm8MCwf
S/qq5oRwcZycn8bM6WW0SCMn6iHa1+dhGbP33CrPNbpwhCjFN9P4RUum3wvFHPd9npzDKon2yE6d
qtQCnHDkLDPqi6b8eS7CdIc2oD3iUMV3laMAMkG7pWW32Q7D8yo4bw7/1CC3T+Gqv7qLPR7mDIdY
1k14oUoMk+zVIzUokhIM4UX5crbtx9Sh1gqQe+/QpgNmyiRWc5SJMigunUIU482afl9rne3ovXkJ
EfpZ2vs4Nu96m+qUL4aO4oy+EOYdKzs3Lb/P7vQxL8zYEqIAlPmemfgAYQAVFaaCi+7e02WlrV5m
+dnWwre2UqezEw9cZWJxDgumCqbGmLenGQKwOz8p+RIeW8LtJvgke5fAjAelVrAdmGQCqFroFXbV
nWNy2Q5x3wYuiTKCQ1KfLeYIcfoF8iSK49e2gA6iMAbBw7CxVfXlOLszGbtmg7mO4As9LSp24X22
6u19GU8khWXxc7PFJ63aFKJuKuDzlZw0puwXZnKAZtM2vYb9vwfMop27r0TLnpD+39YDFH9nIbJu
zb86KgqoGhAOYQvb+AVLH2BV+K8tPaK4cQ4lF5WoW+6XbH1ura73MyvdKqzh1sJv9onQjcdIJF6q
rGThIhniPH2XWHXkm3rz2ro1rVHVusNJPHb5fFQ69T5J25h5HNHpesUx0ZXovCzDelQQPrtmk2G9
1fxt+BJUC1bfPrsk1nJnl+YTR843Kcps6no+tlkcuIxnPheg9GikpA6miMfadA6KkTVQ/SaGD6M5
cx6oukMK0b3AyHguVlfFZMJCj7V3hBcpYk/nNhS97TXqCjMky7/Edc2eF7vvY1wUXp1VFPpNesIR
jkzoA42zSwrzWR1hopIV/KY6Y+pNhnsAkYt5pVYLzYuc8oPKwhAMBqMveKpEyvZF8ahmxFEsXbqP
UnQaCR3exiG8164a8uX/CRfil00RIvl2RbLH/QescS5PFPi/c87vaDc29xEYLV+G+lkKGjRrwuCZ
WQbXLDdHXNA41d5YUnbTZT9oyXJMze5LuSm4CyU/97tWNUfy8bbzdzphImy3XDqtHBufAvKjzA2c
Mo2KbDHSPw8TWz9MOqPqTH/EjUtViOkqFwkCiVVUveeS9+zUUqUji1aDkIihO1rmdJ+oHTXVXJxk
jJ9als96KihNtMnt5BIije8NFmaXkowem4gv43sclFOwGGQgIq5s6KDk2qlqaniLJEUS3tUgsHEe
y67HfZw8LfErdWPcGAO1MPlxLNiA7CdIoN0i8fMRrYRoiLynSR2kaMxKogCCcsHVWii0i4rNxqT0
9TMGLb7twkjaH2bllnK9eS62DOYtxbGaCDGLahTz6lJkHtrsnxQ2euy6VnxusCg0dkMtsxEhVUNY
F30yIh9OOvsQh0PNhYFoz1gnJptcF6MLX9KVwTII4ejAQQJe6LHo9fY0xeqrTqGbaBuy4LUqmLo8
PAwLTtHMNvpTKgZvRTjg9631zYk6NehKezrEaI+ZW0drUKkqwnSneC+StjuueRmsytAFNuOonqax
GZXvzfgExuHnBNh/H2OKKFOhHFHPBW5DxTyqSRzInpNGoVRf6yPh2Dog2NT6cEG2ftoVoVagC12Y
tCdTzdicw0nQlFndgXCuyNhHhfuNcWDsu1qKZN6iKFCpfq6NP8csVDyMdWG0KY9VtC4z5kkKBSgy
nmsHfXnU60tgbJMIo1L8mDryPnfqdo8GYGQ0qtrYjapmx25kGkPklSpjMEAm2HPn7AvdxeZoFqMH
c6g5KfhQgjCvUMyPI/EkJTrmwn1sF8sO6m0xRT9y21lwdq6FjyTgVdcFJVt1FZQosgiUlTTIx+3e
oRx2xB4WGMiLfDuv3xhRuDuz4GSDga3vDegNNarlFhzJIZrLl4aTrY8ULq6X8ZIkzdM4xfmxGuzx
oqDVXFBfUiE52bgigy7pPxg9vOYNriKFNofpznt3QGpKrJA6xUtAmgdFWrduULKZRlA61lFwITt1
5jDjHhiwaxe5FihZZZ/t6itaoxk1eULFdzuojQlRVqNRWJxd2OfbXqi1JLQj+6EXnGPVpP0lUL6+
2yk+irAmVq9QKfZEA/2HmWzT1FJcTitaRQl+5ujGtgzkhZ8o7AGkuujTTq1LRsyAyoqZ1W0STkmw
PBRQ8DHcszlbj56rJQKYmvYxNZoVJe66Dflw/4ZWSnkotl8jWxf72F454W0OR7O5WOVKg7jcl3nC
ew+1seuHJT1HtJzJ93FfmwSUaSQ2itC2my+xSudn6OAIW292or3HGdqgcalvUk1ciOwirKZdLzkt
Y3MyBRqHtSX/ZzXpUDOkts253dXTTUMP5Bwb70XpIvSpivHQOL+kJ1YuMH8yAgtN/ctU4M2Lt7mr
NFLLRV4Pr2OFL5cI+N/3N6hid3o81p5cQOdod5iBB9Drmhyke6suvnAh7QLKgH1AOVbg02k+TH0l
BjjBATwrQIi4LKGJ2CJ/E4sA3nyNUe7QzTxtrhukaL2PSJGcCKUZ/f5rwsnoMx02aQrz81Y2WVD5
G87WXIfoJphd60WYPLB+EeqqI16GEDwNpw7vSz+1TCuN5sEtYZqpVmOjR7MOduO6wbg9dl3I+/KU
MOaIrj3SQ57SVEWI1Dd9LIVl+/NSobNPvmhGgTaqDJcfGAHMvYzQhVXPBbSy3DsSqyI6HypXZpf4
gb7RIJe0fR/ghnM8I6u+yUjjBUUYBsw421e29jM61qH+Vm+sQFQV6P3zNmZndpwvTMV+5ylTh9rS
s7hKipjRbtr0ayAXajquJ/pGdBusgtNGxTDWDtdALpT1S6Mr1lle1q53E/xUmxxDS2Gqgbot1qF+
LnsSCTNnaA5LYnyEMIR8gVfqstrsVOnKyXdlHz2RZ3he12yiMjoCacItWHr1TON8sXLfLcdzRA8/
1Fyfc4DK1SW22HMK40EuCkX9rsLjMnsbtLErXhpXH7hwEhyHX33J0uRStXjzRq3fMti5ynUJflLA
v6jBFi4IVlafRKj6pKmf8+Glfo4rB6GX2E6Uikrpy41wkDicBOXJU2EkgPg0K06R2vmhTr+EQMiJ
gEgO22y0Vpz7Q+9XSvos7+IatgQPsJ4G6hEsgIeNQYo5a5eTinsYtuoaboo2QA7fEiqOo7PDZea4
HRXtlb9T4GzMhQobyoheMulCHznNRXrsK9VYBrjoymDR2gdmY9PnXVq35QzXmvXSz03ka/ZYB3Kh
brccC5hRj+kUmyan6PiBH2T5DP3VOUMHn1G/yD9RNqozcQJax6AIihfp4hHXX7nQyEdeQiAiqjoC
nbVipAMmM79AXqzCji8tb+WYePwMp78coVYMR+H6I9mcCeacy+ZkCfGPgD55rFHRF6PlnqTFVIs6
vDojhR6QNPtQaEyTlzI91RFX9XFGk6L0YBH4ekxmBzgPAEmsMOZ/Vx5mken7MezFYWWeh0DG+jku
s7gshnNxnFRQtsHbv5sGWtGPMWqbWNCSYetY98Ls2QJyxaCTql+iYTHQQ5Ed6qq5Txvea2wMwcJ8
iCjQeyP9x725TOFtvdkcc5rGjFa1A8qDLPFaB5uf00NRK8cjndRL5OTseRRHmfbDgqi59MbRw6Db
D+loZHR68PI0yEzs1H7MovQXxYjsCHUgm8FyxCrW/xUk4FKPL8Ak6Ak1kbc4QNQoRyu7lr9g1yoL
gXtLqZEdSkO+TV/yRP85LDifVNQGINviD+Zf9ygej5mLFj/GWebTisR8x/ysI5Btbji12h2Z0/xL
mdBPqPhSXAspbHwznHfGME8B1jmOQWcpYfPwY9trg2Suy8hlI5XJx1OBlOAmg015GFb7e5m5597N
b4pmmShF8/Xd9as50VDJvAZByn3jIjdvLWEe6i5G5ogNkOLcgXfmopShY+hxvgJuJjlyEdkRBM/T
LKBzM+hI8fdQdexIqssbnVS4rKAkpaTivkImWkBOUVUnQSNGkU7QUKeQgKBI5wqZuc0tonsuDWSE
qNTiJre5manj7pHBvCeTa560ArWWmueHrf8lOuWy6I6+a3rliQLtk9dA71Rq8W3sKNeB8kjK6UNl
VoQ3RO0eizX5FnE1eyRQkQypJqXqiXb1FsVYACHxiQEcxp1+AQoVJfFTt9bI/ELOVOsW+YP3Cd3d
rc1YZuz6+Hbe/uhmIXoJruRcRRaMMu2HTeK9b/evAA/p3xf2CyX7V5NwYS8eDOOIk/F2spnCulaY
ccGu7xqgxxSEFRjdqUgZh9vnLhbaCbP3LT4yqhxKhpFS9Z12/jrAODwrYnl2nNwX1uIeas5Zu2ps
b5rR3Liz0ynDAkwRVtT+IDAIK7ipc9N6zBW4d2OO4kbFy7kK69aihNJ1pM7kUOCDokMKUeThlyy8
HYi+3a1aKzyVareKNIp4EYIowQQxgZtMTzFpYKowCoyIEn3h6u5B038ic/5H1+I7razqPW31nAHN
WxQ/xEMUnheUNlR76GTix9gx4aXwAGTEMa1lz3vfiEKnaY/KEeR7gmx8bfixVE4qYeAo7bvZGr/m
HyXdHUJ6SnByqgm4NP5apj+YYcQUXfoMkwZ7d58fVEtjqF0/4CODEO1SbTAUfy66+rkz2EHs9akB
iM44Vz8gICgvQ/JeDRCl58nCAGN9S8UEo2Pz2XZYc7GltQekM0G96YSwhPkIJJODEYvSiyD7H8gH
TVvYw2aRHlrtW5WmRKFk+ovRa98THdNDM2Fli9fqtSwocYohyUhbjC/oHSsfxBVDHKpAJTnXK2XM
FlpXyDFXD8ZzmLjtKbTHm6LKnjMDMbObruXBGquDVYAcIikp5kRRfkTkQOJBBWCFmXWPHRciaPNo
M6Gd0nHX9frkW2Ve7RIuWAZlfdz4a0kYvWMrj6oa9k+xoX2tFvetzGpctSJ2jz2n9C627rQw+RWl
BrySKdKJwYM74KQptX40DEUcqtAMO6TZDjxbGxnQrlsQCuXUguFDKedhot7nLqnwrC2wR6nMdjch
e9pxYUsJtlG+d0p3NAnOqEUX4cCt8UTPwvAcZF47nP6xqfzgYEeoByndKGeL6aDGpAgYNQR8VFij
4EhrUqCIsbqz2ro6ViRJQ44Qr3beQ5lYnTMZgEjAzbOBtp7CS4bkt2pvMndFRZr7cbncd5rjtTmS
ZhW3D5u5XRmV80NkT02t/9La9URHhM9vT2+T3ds7rDfDuWjy2/gZyB1nw4tlgikvwY7tbJdNjHHd
3IbKtOuU/F3NSG9Rkv4rxV9z3+jafUpR54wG/NLAtttBQnYQeTACyft7UFbEI41gcrOiIiXIq82k
2tWGBngo91u0NhBnS92bt7gkmPb+mLs/QDfyy6y1dRuliD+3A4qAiEOogA4BWGU3NcM4s+YQ4TrR
WZToSq6XO1ND5dLNzB2WoWPsqtokRzsQB/EGMZ1iLyz3Q26/U5X6QacagVBS7+bpTGiN+pxUNmX8
3GbsZzIu0H8kS3/JkG6dNahmK7ITeE2IaCB8Ov/YR4gVGBFwke8UyLEIyqmNTmgNVfU+19IPOiON
n/RkGFB1NQ8ksT7hIAORb2ePaC/znTrTaCk5pAG/LqWX1xAoszIDjt3Nz4ZdBUXRpr7ToJyZYzpH
ca0iXOrbzWfBSdWGL4qrMenhtVLvD6LW9okPI8h2YVyplvCj5uKEj/Rbk4N2yjXsP80obvEJ+ohQ
PowfqZlvqpLxDYRJsmvNyjibAM7WybY8WsnWLi67yjMRhsP8735xjrH3mP3AWc0jGKbNYcE54wgX
ruNsMHhOAZWY0gLqx9lLp5ZZunNHD87yxVbyqUajygFqjWTphdsY97qwt2FwqqX/7b7rU0iuAQAj
ojLak1CM4p3glqDs0aXS6OJmolZ0gpn9NXiTMCgtRcFDXNmqQM9hMv3x/DbEJQ4t9qWWL5fP+ePm
5+a2beJnsxiccniIbROOPtyLVZC1Kt9wW8jXXlc/P8T1/f7YtHzS9emf77fAFPMisXKqDlNA3du7
TNssPNo2jr2fQbZ8a2HF4oQmdoBwoL0YL7Pbn1OxGgfxoWgrBYJtMoG6i0HM3zdR93ZB4yya1w/D
e7iVZxj2/F6kjkUDXq7T5HWFJ2/GGpoOBF08q1PtNNgiU8LROFcFLHfu/ONxuT27pED4uZV8ezf5
JLmwtPR/b+nzTrRSu9iqGPBy6bw+7/qxPrd1Xf+35/zbfYbSO2e7OzZbvdLE3hVMVHawWCzQdLfV
eNu9EMz9flTekvfJR+WqXMgNXFf/7bX/til4CpAudP6LdqtF09dgGk+ZNuLbsl9u6/96p163TBWu
j1fbi5Lri+S6fNgCPBcNznnaKrUtABLiXbebYWUvv2/Kh+TChOANo+t8fflfbyFXdRhZn2T2/191
OpqubvFN/3edzt3P8eP/zAv+/ZLfIh0hjP+pkihmM7i3DZQwkOh/C3VglP9HmWNoRARv+hvDoAzK
SRLRTscgLP5f/0M3eYhwHh43NHxeRAn8vyhzTOMvNr1qCdtGHaS5OiHB2n+L3sB1MI9QKvXbzYyS
jhjG7ZYZZ8Q8fhfFA9NyBQ9gWqi7Ov4AUAHsOYvNm7ahVcko+SWE17cbTTxrmL422EfrMbYBisPo
zhKoDVqQlZUGWUkR84eIRz8OJ0KYBk7L05bapHbVeVRWZMeiBJ1lv7RMczw3BS7oCgw7XWUehRO0
WdTdjotFtc+0gfzWC47GBDmdulIiiKlupv2TPszNTWsaz44eiWMzMJsUrUow9zTaXqqNZxLj1EDU
JrRt4kZewQM+m/rw2gIe+Kq7E0jU+c4FZH92h6k96OMEiYLM5MAxmnuSD/HVmG1OjV78QLIaeWGI
wSCZbIGz1AjQ9tJZdIqdTY/94AINvQwWs3Q1zb/Q6aIaW7SHUlO/Drbtc0K+uGZ+qsKofquq7oH8
CtIs4ph+NDZBrZwCmDLEWrTwkwhyRuD8hulz2LFLdF6DYh+Gp3h0Iyys8hWkk0Q7QgjWveaUiOTN
AeVFTKq63aW892zl+zZFWhFmD+aa1Me+IjZY98WUHAWVafyuUIk7iEWg6WmpDvu475CmwGJY9TL0
XeMfwhyTfQfIMY916zIRwX5H7coSl3XpzPtJBY1aZvdGg9sWNuJ8MNzpl91Nb7NZUOoP8aEwgwM6
OaEzopabpnCN8RNgMy1zLDeh4ZuZ2sAtpe9u2xkmXzxGMfLAfW4MQF2YjzFn9UuKx9AUxmAcAMok
doTRtldjqsQYq0dFPBBWnd3qC9lBcKZvEUSrO8XOMG9Grrkfccw+RKmS3ObZ2B623watpPLcMwgn
Mn23bna3fBo5DpxlOEYVkwLgM3n+UCNdDM2qv7GfHEAEp6jDkGINv8x2DG8bUX0vExQxVCJpkSPZ
3GGe43xbq18jo3N3kbOBh7PwspKce65R9O+UCDjMOOp3OtpYaTbHL47KciL1AARNEtmnpDWzyywY
G9tgXDA2YvAn3uUA+WDZGUxoXGsa97SF2G17FYN0od6B5eiOcacVXijm8bblX5ySgX5JQr9uJJeB
Hpien1Q9P1uTqe7CrnUQAW1BsxrH/JSb3gKFBmBj+bVK0u7GqaqSksaznsfDWzMQxRqVL6qqjAfy
NGkHJxTf1vkyj1N0aYVC8SFmeDklIfIGQCuvFkKYnQmN9EPRk1sxQdfKVZBHteAc4iBSgP96zgxd
vWsTSAXhSjyokxRfNbvAkUJUBwUvREy2DbAkJyrvzimcG+ZsxWk7XZEnVujUyKNVeSM47LZXneFn
M9TVja2GN6tTjT5NQ3MXizC+dCq/waLF5BkSD3BLlUk9xmH1psEVuERNMnsTGZt7swPgHTpYxC3m
/ocVKv596GbdybKTkFawkd/qORy0ATsyhstuPJg9WDyz66i2jUQrNBZkEvQjtqeMW1sAF8+xHd3w
AHY12tth+EpDKn0eii1w3bH2o5YYzHgsh/agAu2xWx/4nv2i80toCwP3Td9cpcVNTDnjc5Gn6W1p
hoztDQ43/nLFEgC9pr6/d/X5J/hI8ymLEuNQpD0OMHpcA8kEptnXQaNa74tSE9UdFRfO/dU+NUIw
0sJVDkxU6HFsC31bDHHHMPG6Lm+VMHDyXejQz/l8HA8go/FtXT5+Xf18przTbrcBp3zoj5vyoZk6
iN/NAnfm1iLaNibv/2uLAxQsOi/ai/OB/K4OBkHnzF1hVhJqhrzq86ZScVOuy1vySXJxfU1mb21k
+TAJAbz8+tD1Ndf75KvlA3aeU7kZTGTQNlkuzOj/87Z/fwJFfi75hM+3k1v54+bnp5Xv8nlTd9ML
h3t+vH74P77c9YP9/U5/rP/1PeVr5jas9sACQV1sP9J1O/KtgdE8LfScET3+53eUT/n8gtev/tem
/376399ObuNfP9nnK//YvPwcYEjBAF4/YV2PGkNxqjatpvBLy+3LhWE1HcC5v355+dD1u9Wuca5z
+DWcAt8AK0DY217w+azZgKEAkY1eSIY4sQcs02qbjxd23L6C7oWghLpxM9dfkB9Ugb3Qa0hr3I94
MR12F3nv9aEeourRCpXgr/vlqrm9WG7h+ujnVrqoZVt/bHErfKHy74K5gRs9qV6qMgtJRocxv7yp
oAL+vY6Bgb2+TNDQXO8sw2w8ZzSX5UvkA/J1YbwgEVWn+zADLHoZFFjkKADwoZfLyqk/RufpuBcS
meqAYgOTke1Wa9CR0we9Q0qVpwetCLJqvUtcMhavh2gtTwW1dqfhSOX3rS5U07lcZfxnjIHLMxC7
fdeNP+3uJ2dyANbl8p4rNeVy9OpoH7bFIntG28IaUFD/2+r1efJl/BuoIMZyX0M5wL1QX+aus8/G
pmRV5+9l7IJjx0/ERHPFX2To01tYWE8Vca6HxOroIW9dd2uThvebaFuuNrjFDXJGTst01BniBE4+
WIHqKhbqpZS+D4C2/RBFUyAX3XbLqUiu2xVIw05GFfHD0E6TeicJvZKrJGiI4+hAwpit+CIXgBnd
fbRwNa9GQVYNV+Dy0uVWtWPo5hyMbWovF/ZKQukU2ifJCZY9d7kYEuVXLfBb1FVdkXUT6sizZuuh
nfD5Lfqq7RdlhideOwcrD5UT9HjKHWt5NgzXXvelAgtg2GbW48pgs4fbeWhwLAW23emBgvFmq06B
vNqECAhyCkbQNOessXkTVNlaRiRczvjd0vmxEAY6XOxGmqfjIN4hsw33U2yFZ1WHT7YKZvixQC0M
FRUtii0chn5bxQJOHAtZu7AIwgCTfoq3tVkbgV7SYvSkDKiIBo0rlqIF8pZrxZsr3LyV0hf5H7Bn
I+0FvZ7vGQAAyN30ZvQZxmDq0XA0+aOzdQvVrdtog+fn0pXrJ7XppqP8DMtW98lsk5LQtN2U69hg
GBowzJPoZuRMm9ohdIoTxZOVXqUe7fsN0ewWc/HHIlpiZ9nrhXE3KSU9blI6+eW3XRs7IFhnVVvG
Uwq6iFrinzug3BX/um/pCZCJ5wgC73Y2dG1a30rkfzZEZW9UdlH/WLcI46LKSTRLmWwnF9kl/fw6
/2mVyq/s1hQfi5WUDrk7ya8nd7hiXTg0P/+HrbbkhGcjttWzappFIL+wvHVdyPv6TNG8ydG/hQIF
TpyG/CTbd1ZoepCX9Z87sXzQL+275iCPOrkLyVvXhfwN5CrXSoarqXEyXS72Uu0mpXRycV1dcvVt
2rS25aI+9MkE2kNqCT5v6mAOd6NjGpv57LeoRsprrhqb6yrRO36hR+FRNr9lL/y6WKTdZOuPR5rT
0AhFuDDpM/KOSfvZqwtaTJ1kKbmAy1J7c8j/1TUNyB+DGBGccHQnDbTd0Mfl7/fJJN9+WHnfdbVH
FNbRgTqHpmEdB9PyR2q9O2XV4TRNNibPwdJ2cw0jLp00wA2RSdrrwjVPioYMDmmT/NfDtDXDSwKV
CmqhWn7QCCLiyGrngDRJGvgAhFXt3gnRR2mjbQUJkr7dumgDaAqQ+bOe3kRJ+gxrItmkzrknWlRU
8sMOmROtoNY4oWP7Psnv83koKMCjCGQEbNH1yM6JcRmALrXRopzk3oF5PMMXkD9LteHnP+1wEbju
DDZoh8B4Kmf6xO2WcoBxskVE/0EOuR64bWle7G2hMBlUmj7bmxUF4l5e1eh3gWrblxH6Fgr9zilR
Y3+Mh1eIPoqPEpugFvqAFLc3iYAmzBtSmmbw4FN6gTsDfrqrvzQZyipjxanE4FDZmSaK+KUZBqL6
1HwPe55aMZhqr8Nxf4rV5CRq2DmpRrZPCS0s204WAJyRdYUqRVm5LmDc7dyMSy0O7TAoSyjGBq6N
vesw5lW3sTZeePQI5EVsmKFXnTZbqY13eWGMnt25QBZajqW2fZ5w+TPtpT27bZ1mzjZXC52DfJ9p
hb0Lz3MDjUZYGeF/xHvR0x20LEhTHbTVdru6dxNC0Vig4Et6cVMLleQWeZ98dE2BL7dd/xwPXEPX
NXoJwzz0U8BXl874vhIDFWh0mS5IEuyEzc1lNgVJM74AeNCQoJX0dXOYMdgZO9BU/CClk8JfzrSb
Ct5FS13AA5nOKPxX3LHRuBm/0QNbPGcCVxJNAGIcfFEzuodoO1PKRQldiW6b+pOQsA5hy7hfO/XJ
CZvkREegQoUEdKT/vDUsWR8ghenR0A3W2R7vbWemPR+D2io5oQB8hWr4+QSO3nNmfQC4G1C/TSY4
8PAAxck5qWhKPr9bXBMRqiLz3dHl4ufbFtBcWVBkOeQDp5llpYvYvkZKvzLZpuK6wowlXz577bGI
e0uGcVi3k+U27UsQ7rW9d3quDvLXKZbtvGskGv5QpXL3xSZmZbJZBPKW4yTo6a53utsjSrfgmlXj
o7xf286y8tZ1IZ9mXV8r1+VWswQDRi34A7c3+uN58qaqWZlnWtavz9fK+4p0OieIOfel+SNTC1Aa
ed4cpqoH9rMYygGK0hPe3nXDuWSPSwvJLJ0e09ZVPF0riVO0txIa5EoJD4+wSQAF+R5NxesKpcJb
c5DWAzmMMMoQ2qwI2fazVdM0LI+FIzxKFobXxsgO2jLSdo0+Qk9tZyB9efsDKsJK5Ir7jqKNKBW8
tbtwbKAodsMEg4CapKKCI5zGVXlctfiHwOzu6MZ7pzvqhncO7+04apGWK4jGSSj9sNvkZp0r64WY
2/BEiWnwxWiO75kC1pjH0e1PniWmHDd4Gz41Yngh4I58xph2fFKENtKGursrYc3LkssHSuFHUvHU
m4h0j13dJSbqSsQEWz3mA06NmIfso3Mz4hpWqz6nkV0SWb/eya3yq7GrJ6Zx60L7uCdKnGHW9na9
o7yBrymeJtxQgWmEmVcs9QCZi3H9lsKezP/F3Xkst641afZVOmrcqIA3g5rA0DuJoihxgpDhgfce
T1+LPPXHra6IHvS0I+7VkSiKBIGNvXNnfrk+a/6sJNBiea51q6qx5vehhFHz+BBTOwhOgWvermwq
6cTuhxuCeP1k6rj/NFMOiVCs/RfkntIWq7SJ7BpHix0HVGg9+ciEel4aYystpbQLPzRIBM+j6iag
ZmGsyzTApzAeEhMKxfPsBGFLDTJSTn0wSTS1T8Hfl5wMddWPmvyO7KldFRPQn6Rph88sLP/+JSI4
uvcahaZ/SqLnrh9vz1cU00h7cLzHowzAcD/r7QCcijMjhcXBTMXqQmawWDdjnVFX1IMvbfh7gdWK
4YQAW1/3g9i9Rcn8+nzBodQy+PNmCxKq1A/4HIR/L6Bm5hdZDBu2hUnqNfSGb8B9IYd5nBKxwQhG
Hm6zDsc5kYGayqKhXWY53T1fdQ4NbM0eQ6zzdf/4HHbPP1Qr8YdstPyqilO0DU3akZ6Hn9MY3mJH
9R5R2ZbQvUElLtV1aBTWSxyQYLXAYf7gmwDZI5SvozlXCzbKwQYxxvgSoEX9+4wuyNeaLsQfQqTS
qIl14gYv7+SlEdDWBmJW/ESjuvS1aProotzyQqWaid/IjkqFvrIUBtrznTJIFKOahp9EWzCMAyxe
JMtvTlNrktp8vA5lesq4Qv+ZamTCBEPLiB/y8ERzVuQ8n4Gu0g3E3v9sLAOThjIbtmwMpCNp4sx5
vgsWdk4Do/NGGySX25dZ6M2sOoo+4r/na+jGzLZdM29zZVhAEqUYrCx56DSc+7/P6Hp0+fPcfJmN
ptDmpLYAWSPxoPkNBYXHWRuZA6zY/EoLc3TBpcJxhR12AKSt/X0Jq1/pjfLguvAEsaQ/yWjphaD5
1dqzRKB4eXxgY7DLeDK++w4ShqVjt5OY7cwQRMg00Efzk/7XARVYSWL+p+wVdcALgvdyk3qQvslr
/j2eSsSiRxDCA4IFfxdFbedWipp+Z8L2+U6Qp7DwYGk7lH0t7mAAQGieU/mrV6/PJzQT0FMIXuqh
lVBSq02mIxJuxUPRcXn6njS1UNa/hOSkIodWfDWCsGRtmxvKxHn/OptINXpJr36b1IL026lfgFEE
J414jYrxiZ+WaHp9HAnvAsb0f1/NCs+lWWjvvpAKDwkAXFBJUA8MJouxbvpfJhfr+dREQdgAIb16
RTbQr4rETyGBFtproVPQeD4lL0YHy7b6SzWG2IWzVIMbUoct+mfFk/uyuoppdXo+lbvnrRPr9p3U
SrJouSU21WyGx6FA21OJefMNccmmabj+VdjU2nqrCy/SNMkrgidhOetKfDYCUtI5EtffjFEpWr1w
iwVEXkgehSY4hAYcpzbAlSPKuL1ALR6ep4cu+/derCNcSttqMQZwvBAg1cexEURHVstHZHR9PhMW
r2p3vSS9jBj7rYbpodDqAbV2VXceDIrNz6dNQeoVqjXdhBheVN+12n4QgxAUvEiNzDfCj7lL9s/P
ArTkQ+w75WKEQOPn3Gw3OGiLRxrqBycibfMj9fvnCarYydnYWdcvSGGSdRT205JOAO0c9Qj6n0/x
9WBhUq6ixM9cbcoWnAZZKHa+iq5Li5r2Q8qQ4z/OIZm6rwhGBT1RQ7GFBZ0tJWEs1jp4rBd9hvcb
lor602W1J1u18Jl0iu8ObdHsck0KD1pMJyVBZPudmS90yWjcfxiC9ZZBq3qGmqms1HDhF313xZh2
/3ytsBX/CHEQv1FfMJbN2I2rDmk2wxYJPEet/fSRtRonX/qA5Nh7sx6OW7RhwTFrCpEsIsfz/PL8
sQss4UAP3bCVHlPT888ef/98hhJsngXf/19L2vAiRGAN//eS9jpNI1jazX8nT/zXH/2LPGH8u2rR
mYGzD9pC6uP/Qk9I/66JOrVqS6TsSCswfAl4+48qNgVufsXjKp0FHMGjKv2vArf+70yWaP91ytHP
V/x/KXBreAr82/8qi5SO63z9+x//ptELLhuKpYkU2w0NH+JHAfzn6zXKg+Y//k363xH09ziVmpC+
tAs0QWs9+bhhTg2V7I9JrRsQSaoMH3oy7MqoiTFF6qsm891CTaJfHezbjMR2hbawwmgzotJEZXqI
rNPU9BkpQrxpuhZ6rWBtplKFYASt0s4irNHTYMsCpb3jH2pKP4EyGOex0nZUk0xn1Iz5dQAAbhcZ
Gm5ZEv2T1pG7GnEERVrX0q4ex3ZdTwC5aDddKE0q2ekHbYDVehhpAu/l3Yin2mMfs5SG+GpNluyy
K5/cFBde6r8qdthi+iU8/L5AWwb0oGvaronTd3MK5i2ofjwoZGax1dCy3AIDDz4GfSN0eIsi0a5P
cpY7k6ZYO8MAMOu3A63cUGtihXazANn1kHbyrhUbBVts0z8AcoJaQYsfpgTkOyLYn1ZcX8Wxpjdv
pNsSorC4VEp1sjtNwf0q0rwZ1z+z8avD80ury2uzwioqYY6lVORYKfLoiazyKsksqmRCrHhZrGDW
mNdgPyPhVYVRdtB4v6Yu56UmDduyppX7wSGuMLajy0grPKME8a5aOeq9DhvrEgU5Biz0O6rTnUln
LVrK4KWNQEsKUHod4wiVliqMP2dHNZLxBE/KsAlunLEvWqfqBcVpYqCFtIrC5VGszew2fhR4tawa
Xlk2bxmFzUQY862aD3BaKXLTJ5dbuHUVWA5aR5N1o86VC+IHbNiLFHGnpq9i+piQc88YqZB1yLQ4
u0YhXKE0pNKKZ+MoGB+iDx59aNQXAZqKDemUJoDCV076w2ImN8ybj7oYgLPgyF1abjERijz6fERG
JB2uSBxGR9dLUkGTQMBCgqpVdNnNEQO3I/Qvo2uzHTrT9O8XPpo2hem5j9JdUjZ22tQUY4PyGMj5
p+83bjH6mUOnzWwL5oS41S9XWEtHK5PGPFqp8MbN5a44FUD/bKMRTVeTW7cB3zfiGbsPROnVwLJK
Duf2aCIllQBP7xM4d02gAMntgNy2wvBWGVNwyKpsLSQJ6jKlwEYqb109j3dZqTevE5p2OiyzwENf
wJq/RkER33UzhI4mfathoaHUYCsu5H1/rGrpJFRYbxX5OLmo5KCviKXldHoE12Q8BOCsNnkGj60J
Ym9EwUHGUvoxgZO6dEbTpq75e5SLEKgtSPtCN7kkIzNnVndzQBnCKVRIYINPg1qZxYXDoguase2o
QsQ4rU66tqPdBy4rnpgA7guwpLgN0Yk/WCSs+4gmJPlHq5M3BEHCwhJz/prYzsaV5hr3JtqPwn+A
bs21CZ/EViuyDrGEv2+OUnsqi5M4xLQpoSQYCyKxIhFsqSAvH0yGsQwyUjWyR+eDK0XZwoeRoasZ
1z0RjqE+Ny7NAZe+oHUQhQ2proaPqEd0V8qDq8sKSghp+JaV4l3GD4E27XYFMJx8ulo84riHPnms
mgP1g4OSvYxVSiFWZGyrOWaQOr56BeCo0Pyuw0/kUePirmey7Azyby5kQMCRNJzaNj/iPDmA5qw+
JnOOvdTsI+zFkmIRqRIAjQLbkb4B1Bx2safl4aOClf6pguEMl7OCWeVmFTWRavZd0x83EaKgLfEk
3l5K+J2OasvJS77rtFoHJbV5uR3+1HgruWJS/LRpSetYjbC7JkuKxznNv4qGZ0MFjneO8mVnkZXO
s/gUFHSfxKGk2uAqUY/+QcjBX6kYQ2Moh8kxJujYJOOkW51S6y00UeeE2ny1VHAyJS3DUy2vKsbb
BEQMVO0lSqtbPkYn2olbh8ahYEVHJ21TM+IRCuE3VFHRpow1pPYyFYae5sCeXYeHlbTzyAZC/yfh
EdLElfcbRMJOhjCmq8vf/B4OwSkNU9K+k3jQW40beURNkpl7ePjrMJNh7EzKMg41GZU12wU4TMHS
EB+achPqmJ/e0hTAhRFMv2UkPtQrn1OpYAzaKx9BAukIP+rrKEoHsmuotT5KcaCXpg5kt1ER6WeR
2NpVZICt15trVMRbv6NZZQhmVMZiScdDM5/ZiPzBoho0Qewovv+iSaJqC3TMhPKfYg4Lpx0sc1W2
cXG0msDw9HTe0MFsQPH/kFOdNmYDSz/udYvsMmhxMCVH0TqYLZpncB39UUA33RPQziaNN3kc1+ww
GybADlcLOjpgWH9FWM/3EjlNyR8BP5b6RaibszywsoKRvasaLsB1LBwUg5YKKzgGNG1WWO7SF4B4
LtKgeKBkG/BzdxHv+XS2i9iztPyO+6NMMqqzQD/t6E/UaF9qZ452GKmXitopjdONl1k9EIish4/4
EYsq0JFK3XchEKt+oiwlRGemHhMPdbfRK3wUWDfaFLNja75MNHoRPExeM+lHazC/CHXfdWpovqLe
TVYgOvITb8CvQ83YLsjTZzUoAhutqQbVIq1TQBN2g4c2YUSx7uKrEcVcs5pVLa/gAE2G/Jn5PXZv
0DhoY5koR7FwGFqyMxRxXEcS1J/2MYcP3XQhKSGR+3faIPvlVp3XwL9Yi1VwllziKWNXllbgCuuB
tjssfImW6KgGZgqq9k5ubW0hycfTudfwwhA/Gl+DxoAHJdyRn2p88StFx2MMR2j2AqodEUXhYkrT
skGRctaNXYnHMW55tJIepxnDqzYA15wqTF1AAbqMpbQEJ4mmTJFCr4xCJp7OcMIq+5Yt+to1ZS/W
+bfcaregeR8xvpMjaZkbsqepDNnOfPOTVRtqlz6F1dLRr5br+GZQiWCgLx4oGZw+9tQo6Kysvyio
UAYaT1aqvtI8vKcM/itX9KxW5NBbaWNOsUN3wlWaTAyTGGJiJQCUEVaMxkUpzuGyF5UeUkCEe3Ju
fufdnzbEQKpoZJg1A2UMcoo/ow/S/UfpSD0nZBakwPho4GI3gfarG7Lsjr5xj9JDOfTCvp1JkhTx
mNmYKn7STOqDV+GM0a6LwFiDk/JARmKrMqWtgT2dcYvycouWp3MJEPYBvbUeqSrT4SwVjmHJRzhM
TkPox4B15P57ttLFrM8vRh18B3170WNhQ99tZIuVssl/VSXAKJVhHTXZogqj40iGkM+EtbDBQhqj
+KO9DYYhHFcBExQhXETZh1Amp3nuqGzgFWSuin5ypcrL/SaiKWPeIhY5oxDDFRBcLHkQMmAZU8uY
iW/dVK9RWa2TIR6ddrzOYNYewam/MkfI9IYhr+AHqxyyRq8AOHyJTqMFm2KYEfQlOuj6wB0VgJ5m
U3SkPB8cP5QAJAnW0gcVX1nqz5j0y1aVb1bS7uNA+CYD8qpJSCFornZ8GvLrAGRJqqjrHucUuynM
1Zyc6RLCTVPX3qQ6Lx28XF2/b/ZyE0u0IHH5e72msxKQUcJEp0b5tIhAlekK6yBGV3CYSIDacYPz
O1sT28djkpYSRCNPiUdYDZCHnt9qJmpQdaSW8xSEmIHwwL0/KmbPn6OqCl2zSxEFPB775xcy514k
OfWvB//5zT+PGTRI+NIUrZ4v9c/j/+3tnw8+D+x/PCdJ4q0ik+JPuryVvOfzWGHpGHx+y7xP78s/
L1lp0spUhpBg3cdEqDtjJ1Muni/8/EJjDg0HjxPwzxf9URz858euVkLkBA5dV6iMO/ML90ve4/ks
9f986t/H1I1InMo2mRpW8yjqdY8vM2Ram4gxdPEPoAr3fPD5nOcXrUZHMOo1mEz9rQjnwPkff//P
j5CWob+0RuhU6aML5Z/fkIJNlhVniBx9vhkfheKQ7DNqPDQiz8eMfkycAT9vLBNwD22m5mVUkgoh
1aNmFlL6QyT0+LYTglPeZuAfltUQ7oR9o5IR3c4aNQ+40BeThieHoJQGydbemPR0fg4vypks1RFK
/eD0WyKXwG4u2RLFc3mdr0SkqJOLH3B3+NM5RNKb6E3CYpxqhLnTBYAUaDBsbh47usdH6+DTxnzF
/a80XtI384QZlP2j0OlbLOoJxJqdOakrYWFfuuWw6O7cv+xVKPfIhZPdasx1t4WOjncVfUHGFTNP
zJb4qUobKFN82/7k8NzIMk5oGdGl3jDgBIYSsrS4yjcOYYVDbnmpXJlKoDzihWY3DhY87+VbsiUt
So724TUY2ZTJhTM6rI4lbZ8uyedLb6pKpXQ5SkiaPd3sD1ngnNKjeaLEF1V2smy7hYhGN2AzGx6z
TQFMe1G8ouup0x1ftV1OU9uM46csf8w0QkFzMCdgXHu+SkhgBbu5A2Sb9Y4OLjvoxzX7Hsrxywxm
FPX2leXQj0XbLktyXicb5tEWkLuwUrDWLAjrOtAjrOoOTZNUld/G11i8CF+nBg2+784rDbr7Nj1n
Nybo9BTZ0qpw0nN+rl5Ch/L2wqe/DCbKCss6glwbE70va/FhWMcJBVHgQBC2BX+DwXZHonvTik4U
hLhB0jsIyxq5TeSWmRt/oQVY1d70oR5L74eNabCz9u3gTh+56Qg3hBI7Cnfay3V05CONWDu60+i+
9kz2LorL9pC+IedEi3y9Mt0T2g8etlXoNXzG2KUb+eT/muveNt12pX76b+ZaC+ylfor2+lr/zb/5
F/+ge33V1+l3dEGi5P8KFHSvuDcwVFF9e7Qb2IRfnAAayRvGFQ2k/kbKbN29i6f8SqL8xKpYYF20
Fjys/diMutHN//yxLuYJlTQaX2w5cB1Z+wESFzeRbVk7kUQCy4h9D0339lLtbCyRAq+4VPfk1grO
Qkxcxb0Vh2Pw+oHtjuTiIUiy3MYMt7DTAgTWSh+dIrJBbKPAMDE1dKAs2PNSeoUpGF38nXa4K6+v
Ub8WnDvmq/V32dpG4cbHyBN4d1p6Lm8xHm4uanw6Neg1cKKXEcbeZ624uGqwlJHNAZAAAYPew0q4
By/5cfLaXXkE1jOvkgvNzHBwmHGW8zbCb4lPD7N6K0SLdXFpSSbdpNn916MkNBbBBrgO4Kkpf+0K
7oAFug0XHpYdgL93qwuvGx+rZXXPgBcsM6ddRbSSD+7olO8Nfj6ObL2rS/Is5Hqc+YfB9rOPd+MC
WcpCxo7rgI3VsT3TxE8+52juKaI40Xu0GtcgpxZ3dV2vKsVOLRf6puH9HSn3xFlaTsoe1TYmt77+
wKhcwfR/I+fD+p23Nl64mZNRencn1U32wsGn3dIebQZP9riduZiMsq0A92vzOJnNfS3xawimmC1b
dn4s8z0wLYMcByLKrbjRfoTMHp1kPb+Ume2vOp07eTVW6+iA8SINsYZT7Ec7uJEkwfL6ipbGBkJx
i7xkU5Ed2rDPKV4ImDhzONuYdp+9QNG0jW8QEIkn7ud1GG4XhU6Fz80Ot6I8yS/dnxzX++lYCwtw
qIArQvAy+NNw1lAPVF/w3V6n2e64e92hvsm/qNVF6Z1Il1RW1XvRkvwkfQSl5HAjA4Ab5x3Fb0v9
6n+1xs3bfdUu1NG17NuMP4Rj/onEI43a35QNdUodrnDQqkVyQUB2hUxnUhMWkO1B+J0Nm0xUa4fH
kOQmyXg3uxfLWnCIrZTv4U4n8ix73eAxhUVeZFcguF2sID36QzYao+kSfnQvw7I3jpwdWHVO4SSq
XX/jUjbb7I2gJCnmImUbbz5G+sP9oP8s9hKXqHHiD3zTc2052+zGwYF5BTxEbHrmHfcItM78VVkh
Q7lILkuqik0hyuDXmHyNtAAcNrbwJR0YlIU3cumHe+wSXj1WjLPyzWLJEoiocpu6AZPDEKyLW808
rPEj5wD3wxfoi+li/J6IVJEtlS7pHyZo53HtSdUUX9lmtscV8izxV3HZLM36HnnSCgfgzClx5+ne
s2XvPy57RIgXy68kLtO324Nx9BW8pOeZO+qVQxTv9ZkP/PjQ+wcRlqaEEAKbvY5Nm5aABZYg86Fd
QR14/o9Xw/wd2NI28BbNZRTdiOYtlzzrAUNMx3/JT8WluGBHEaorf7A5E+B+HmBgkMT6Mv0ROwz0
7rN6xBqoWsYLjiCZl1YLtc1rCkecWJIAHMXCUqYt6ZLdWRmYRq4dXDfMsAaOxymPjHOWN38DUsOj
k3XFsIp/zT+w1OB6VjVrFEotu+FewW6P88hKygfEsO8FTxpIbJwV6Vu+o4thOqft28APRnb8B9lh
sONzay1m7Rht0Lja+WKBSEtrNnzd6NXSzVo7dnzqkcYhDrwWFZT/Mq+ju9Zh5IVYrzAOJWqkXnwP
36yWyXI5H5I3Nt7f7VW8cKPeQxdrt2CDmfItdukgPxKhkBsMZUf7NrYD9siBvUDs9gUrYc1t8BF8
+Tdhq6whrSwEDCls0+kXLLEbmr2qhv24nZ7kr2AbEeiQAXF8w3tOTC6Tk4tiAwBj+n5qbey3OT0I
aKz+wMVpLiatbbbo4NLJRUTLxueN3bfHMK2WlK4Fu9zCBYnwsVLsZjE+LGXX6VdOiMZch2P4olma
1FglxzyVW4G5kE2DgD1sTzg0F7ecGA6AGdqtbDVlJ7VPtyrrl5AgbHN1f9e3jkzfGGzY7myYy3I4
h6R+I5AmorgGGy3q8VpTtzG04dfEMZz7kgYXYbV1xSVdODvhbFk2bhtF5rWWLS3APgAKDvAkv9XH
EHOnU7kyvKW/IJvl+ovWRgBhD6+KS8W28IYXPCuHY1B9Y5Ka/VTCG5I+Z/xV2E3KirUXtiWAwzDH
6IqyfXCSunIDDsYT3uMZX2SHsZytzK8gbuzxgbpctcZXCtaReK90Wxpo/PkNtp0nrinRslyRphoN
vH7xN6Ceaavewwsk/5Hf6slpdSS0C7nCyAQ5JtgdH3bnTXXJJISMFKYdaZUu8mPszvgWfzO3sZ4Q
SEsGlKDR5vbvuHLZCxbzNXRf+twvCcvvSGJsTaDKjXdk5gntAS+kO53qFzriMARGPpC4hKAE1GXP
5PHaqK72Wuk78vG5tgHaEfTez7zFq3L2UT/ZTeJK2hJwUfLwCLoo3NosV57OPea2+QtO841Tn+dy
VS7Uu3oXylXj6Hc08CZhxGd55D43rpSv1yJkhzUZkwe3luOZbbIrdvYqaQxh2gU9ksRY35AqSWoy
0OCg3RHLhIm5ApnRImIW444fbMHRzyjpiXeAb2nUIsgEIR7J1zJ3qzxuRvVISmVO93W0EF79+BCM
DsWKm/Hhq66pHsYeEY7d/wqS+/d8MPehPu8ST+WYcfBgr77mbKdHgY3HtonX5ZnQhfQjoNiKnruc
Ewdxgmvpcft3yTvUyXjB/TylNoUn1t43dVhpwU4ziYj1/bQRvb7zynlXJKdxS7tU+LhiLajIdBuK
d0HdYeCT5e4tEumi8h5aCdnzEQHagFJZnz9Q+neH+jRdisFD2ygWr33lVeCUkGV2rnhpopXQ2h1H
oBOkrRV9rzTnSXj3x088m1GMMbmkKLZvrWgTEV5bMsyE4CGIPUd+nY9jZFsLw1qkMMyugESD7kiA
Om+zJfqhVDuSaDQ2HasATNpljOGoA5/jcfYYSsUlPQvYyh2DzQTIZVhr37TAhcMJK3Ta0xLGj40k
mI2ZtOrLVZ296CFOhivFf0vjRc5sUDi5C8iFpU5hNgO1A5W+Kb5r6+FNvjXYbSmnTjoSzrA+0n/G
ZDfc4VuOLmxzmjAh61vGslIXCRTNtHgL4W2HwqKEFuI7YumpnJojRdqgX8YGc5szQMKrF3mySeqV
kW0x5oA+M3Z/2CcMzLNnciHA/Ek1yrR+Kraigcgh+e3mIGTLZZoAcPUmYZfTWYsgG1xOsDw+ht/K
OsJrzumVfPBHXO2nDF/jdW6spIUubcp4RyveIwhjHdFcKj3TS1At0nBHOjoHRzTsEkT3CI3sdHrN
4GehPowe2CC0vsSI/EcncEsx88IFmL+JBsF765skYV2uklOWLCcgvyG1ZMolWyQ6hoqI5lSLi0rc
sGTDxUBiMtxUclvfJQRg9jJ3ViVZc+6yj6TGg1cpnjRPp/i1U2E/DgSxI009uTfdmWxEJMzxYlAW
LNOUjsV0qUbQpZ1UuGiLNluE1koH3n4FfpSFv75gE7s72ejExToa3zho5hy0JUq5CciFsBQRMDHX
zenLKLj9G8sD65PdHrlvzI1CCXtxlPj1OqzIhy+IO9pztiJ/5WB9cAi+kq92dyvXhX0rf5XVeP2Z
2YlhTeK0v6XKDG5LbEqjr4iJadpzEa4GMQ1D9J20AAY0J/ayq2ifvcSlLZBjJzPL9u5LOMeBO551
TtKX4vbHUffiH8Iuw1FYxozdG3aWgpsmTKi4in/3V+bS3K1eIsYewEnw+sumZ2tENYkqMlEqX/Nj
tk82fCC7PWu0qtvNsh4Wj4WXrPt3LCyYbtjpJZv8mJer4XX87WqHkAafIuRxqwiSC8kIRnUFFv82
MipLzy+gr5L3ML1xprzgMrtyQslK8BNmDuo6AlpGPfcUutWwfywk45l7i3di576sLkxjxUu35IZL
OL4qwLhsRarhzM3LHZkuqJWTL2BOH5mDbJnwaViB6qYIvpawc3qMsukeeeUv5gihS/QBzzGj9eux
kXWqP+JFeuF2512Q+PSnFkOdX5ht2T16yV6MbbE0PMI7ff88nqA/xj+iN+8sWvjZOBLkl+WKptnu
mMefs0E7w4IPFdgxL5dhjHcoSCEQFj8Kpt1FIaCyrvEHe3IDoa0N6+xOgkn4Tjw/+zFKt3uhu4g7
mo+yMJkzSauOJ4ZWi+m1LV0JL+ECfSqiq5IuWByhC/3MxrI+kitBM0/mKVrklScS0XJyoArjHf9D
4ihqGmJRktVU9FOfjUsIRm5BUwPTbHTTP7GB5q6hF1qGXr4naNKstzsI9MCTLyNUqdHB1aDIXfOz
WOIJuTQK4EBUiOmEOmKHFGV/IABdeXNsIxGnAeRG8I8shI5csXfDwBPfhAWKJUL4Wdu1pwAn+dcB
NeNCXvt1aBPNqsqp8Ffip07uQz/hiNfcGUBrf8lnkB1cGZmyOkcGe+QmX/WuxhTjDUN24QesTQwk
FuFC70GhOvUUcVTHJ/NSucFOzxfX6kdbDrvhLdz61/oysGCy6YQmAPDftMMXJ2idc21cMZGVCudr
pBHMJp1oZwsXt9+eEMIFV5cgZlxUcIa+/D/9ubB2BcPrAdiyk+g8AInTEQWDDn2LLGSUZO13Zf8x
fLGe8Ta3bAlhrmo/r5grthQ/yDexZ1Npbmsoqjrg7s9vhaMEu+aFaKS74ZjVFY4sb1sSr5BHixWK
C9KMmDU7ZAea+wRdyOGeHcCDI3a8K9ul9Upsvs08dpjURd2OHKb8KX/GCy6kmByCwzSsO5zL5G1C
RXfeIRWRF2wmWJ7zM7FAdpOn5ZtBNYyRWjlkQEhgkOlhngZPSx7kkey4x/UyXaRus5+SJY+K8lZg
DI1r/AvmZi/O5Jq9eNckDYMbMl7pgyE/Yd+Owh0OuYEaxh6JQ81mm72bcLDqV676Hgl32W2Tno96
tGoigfS7YCGoyMHFQYmOfJsZO3H6IEOX06po7Px8oc3f/EdGxkKC8/jnoODkCAVxKC+4mY3NVn/E
oXp0whhkVRart4erZfiLj3MvbHmPjoz/0v+THxn1P+RGLFxcVk2/Ng2vpi+CvB57/Ed+hIbAlb8A
e4StNj36q+bV8LemxvWyfcX2P8nTEcLn5DyIeNktkbAsN4LvrDnR+IxVF78lfe601/bKP4+M20q7
Wq9V/goSGNaCo392woqN14Fxj79ysuwlh93btWf6wWeWMIxZ48hOA4Q7jA96XRwz5wO4Y7pnRuVt
SF+za+NmDpnVCX+jRb2KFzRORRiwDe+82DebSyzLkPB0x4D9OgldeavhUsBu0x6vwoFlqHCZVHGk
wE7CJ4gqPTlYZWRtlnJyANdeg2RaPU7IjSN6UPyQCLPRjR+7aFZE1GFwMhLTe86A2Z7p9sxevTxn
7Gr0+DB+c7b66wMF8Aj3ma7Cx+hj0iMu9T+x6fth60JcTC6XCTJaMC0ZKznesrHY3lOoD5+ReibE
jEn6URNqqD9+M7uNHxmNpzxHB2i4HSg67XEViM8kNbi1DkTt6boJ9tNENmYlsUpfcXAfvyWK2FD0
SM340iJZrtna42iBVmQJlrK/iijs2YVtE8Oy4zeRMmXiCdGxMT3hwEkGqRWTK1Rt+FDdfrio3rSp
Kpu4esFNpny3Z7RkOxIeFdkaAlDzk+g+JS+MfbZIM9kjByORs3qYbHAN3gP2iqg6PIIR6J9SfOxQ
TdkYLvzBEYWIKtEdUu7qZhgwAiIHQ1iCMgLuX09W6T5oV7oYUFoFm3j9IZzJiTJlLDElIKXEYXGB
1GU/3APSOX9UFsVqWlKRKGjtDzC7X3JGEaYkbJGSDZsk/3Ma9so1P2KcdOTKDCsxvvrEWey/TTI0
CTBxVxC/8XP5jG5JsGZq4Giyy/jNKzGtaGzYRZsVfuiOKeqpN51NrQOczSx2eFLLW5kJ7haeh0OE
2yYZx3c/ZpPg+fs4ORrgL2AnN2dmLZkzw97irKxgxb9TSdamXeUM7yGDkOeXwQ437PY7CRzrPG65
kUlWowQ7mHsGOJkmk8UH4/FaxghnxdwF9IRkDxv1x3YE7cbgWaYdW5SUliJmVfU1m5aU2iiGsn9N
3nguiZ2K4AIWC77QTH7WotcoLnkjKSG21RVarBNCdb7h7/DjIUBH+Y2oyx04TfWSl7LydUByVLtS
nTHXufVZCH9a1DGT/0jDRRty7aN+y62FHmAQvSZybpRtpl0Fpn6OGQu/vF5OwSqtl6M4PQZP9Nh5
MGWztUb8gkSCUZlT+/W4Dg8DxCP0NI4IiDbucyzt6ZnABLsXhWRFseLoOVZemW8U+N4H8ulc3YoE
afU4N3zeVrnwhsxknI+SKWV847dZ7TQazXoe2US+Z8tVXMSR9r43qHkOivcHB5vbO/wtx19Oakdn
C8T2mp0YJ4YT3bI9z23stIjknp+rJNzBfCJxBWXFIUnU6ymB8esZec2jnmP0J9ZCzjjnSxVWnKNY
dDF3IgwC/6i5homkgWQP++KSq0iK8sbo5DX18YV1j5bwQvzgU+M/yd31TtqfHzh8MuvtIxzR+BUU
PrzNWbUfaVapZMH9T+7OrDlOZV3Tv4gdzMOtqqi5SrMs6YawZZsZEhISyF9/HrT26d2nI/qibzti
hWPJLlUVkNP3fu+wXiYlCqY/45ZnxrVSDSI64uTIQ2Wf567afGkADeuON+T+8S5cAE99UBuuirHV
c2ROUCNu+I48IlYFhlLiscI9GvK52tKi/IxQhOyKL8IOow/VHkzjrwtsfw3TAxFgfH9wEqDKkQxd
Bm2IEuudscKPQK62t773P5/MJ+B9x1dwKathupErTn98S3kiCMZgoE4xX5RrXWAEDRTD+1kcGVZ8
PBt/87zgQW6ul0BnfH2gKeHZMdeONJPHyOUw6Im1Ij+xJUQy5iU8jmk/k1+br5fN1drzhq9GNBi3
jlvAd0SxxPVrgf0qwT1oCmFkogJdn1oqoG1uG5htd+sDpAa9I8SU9o25yEuC6SH9O/YeTkkALZuQ
kKvr9MkHq2e6BAYV047P5XL4T8tn3hAZn+/deDzgwiVVs+s+B1g1hRBZjkz52jkP3nGkK+CZdy5N
YHML/42HyJutEyPfMFGJKh07mnUvwRmTziHc8WCZIHwGL+Sxc4VcJrpFsVX+vntM7QMG6STH6Pqx
gya59g+ggXL63ap1Km+s6FCLjU52+C1wKrRe/OoMeGKUgAnPjHk+PIH1bEDljJfgoRg2lbltgweu
Z42N4zxIKMOFx8BrI70CKAnEFOBnex1SK/UVxJ3jDmMVWufr9AcfEHij3GW+Ba/jMWAoxmPQQAoB
wsRrBmPSeeUXMvMyRRf6dYwPHuWMXVa976w9n0TPPSOTMD8VBlOdJmB0ntbZF1D28a342vpCY4Np
gXfqMJ4ZZMPD+ESDNEVMzFzEOe1l9SSYucdxhoN3DktnT4sNV99oR3C0gxt2g+XlhnnsZTEnx3nc
ySI2o42o0Y81R4RLW5aTaHxUw0cBTUwSOFQR93WF0kZSAeab0kaoFGd6tzR7zEhpjUdODGOsJLDJ
25neD54xX1MlL8y9QD7zI5e7MriwwcwPnMsT6xCQVYIVkGLc0uZab2x6jqDo2DHFEwxHLY7ft/+u
jkFwsGJlTIbdqzsf/7nDrKXGcIBTyf0pmy21cEkkbhOHb/MRrhtXthgxj4S5yP0huIMJRw4VU7B/
cN/A8LgbZM235cGyt4xCOAWBjXw95oY18pDVOx4dN4qutZPFcHUqCJ/cWFYgfsYUai2kcO3nexfQ
xAldOnFPLYzE7HVwMCEl2YF3OzC531wfz5VhmdC3I/OPAqg6R7+6x4RronBiMOaY1EMXXr8S178S
ggLIRZvMjxPA/Lu0XWtT+JG5e+rrV3zB+fh1ECigTAzHNqSJgJ57yd4F5aQqu6NzYTfxHO2DHkgN
ndByh933Zs/quekkeD9coKfcf2cyRufsC5Zq/bSOV2PDO6vwSKJZ0XxSPTDIKHCpgV2qtnZ6wVbE
nS/mnMSd8cOE4/k97UJ356v1TjvcAdLq2CAf2TM5WjgSKtwW23KzOebeXnYwKuL1hvtbl45UtPHe
MmoH1nLoXXQYYU9t0aImy1k5j1D6uxdwNpgcUXi2DAL6GhCix6BK9kyDdf4gyMKhxt4K6HcPpCu1
42XNqyLxi5zkjqJiG9E4h8NyS964o6Z9hdlVgNxj/pPFLWuIfRdhu+Whfzj04a91XDuPPEuAVqxi
cZnfdPlmAKiH9GJUO2bWSDQPKfJ8N42mAYgg2teYrQToCcLTGtFoR6z+lPjdDScUUMUo2iT0yNXB
c/f1sC3TmOW5dU8MQ65CpXsKaIODOhO0jwuKkk/K3a44RtkN7TNM0NRk8sQDmuL0wEyDkRkWx3b6
aXzBWGEZc/9g54leiQShNsYOh4S6NnoPesKFt3AQ15E0kmCxIfYcnwrziguX5Pbos5Pe6Oyl3Vll
Z8ztPfWuhpe16wWUkMVYfTjM0P7EWmUDOZEYDDXZAdjbuD+BESLaNHvRHRiYPAqGLIx/IKkm3y83
ZiCBZQx6/pop0qSvbEakUTHaaeJN4Zl/YmlfzxzZUT4av/g5zI68VZq9+FyCOPLU2Mkbk93+ZJRP
aLrqZb0KXtkKrI43iBCRIvcQIzPk/Zz0UPMf1pM0896A+/kBIsLHB3LLzOOd6Tixb1dsp5vWZjTS
9F/WBWTds7GhtI+sJBCUNbYI2FUBBnmPTEvI6Yl861joSTZVJ5u30jF+FXL4YsDTA0mcR6bugCMi
cgUdZ8XTzAVBdmBWGBjXdcTb77EJQFtyp5Gfs0To8ex4pOYdUKujU8/SrTAeeTpTFQt1djVmhpQp
xPk9JmsSxYZFisWIySoeqg/GDFOKb8ZKpNX6sHkRg5nFiJWDR5Sae7M68tBYeWpIK9huM5G5yHwr
f0IIYYFivzO8Iy8f9xN1M+flivCLDQew1rpnGRvzax/CM+ZsjqR2w7GBD+NT2fsAy/iRe8jhjNli
ztSoD3RwvAjYfm0y8Fj5rTpFmANn/BqteRJIcooZC3wXeadDP3M97/FWHEHKPUsIVh7oOyAIF2Q0
NIrRn5K0gQW4OoCnVc7PJzgBtGQ4iXH1wReL/APYKMU69eq6fcM8Af6EWVRtvJVmMBDjZx9hWgAm
szn3IEwJJ/J+MxhWuCNSmwRdiWvKXYTvD6Ab/i9ph3+X0xFhzsjlZ6Mn/w/jUb/g7Vlgu07L09h3
NizhghOSP910WBUohYYAZTxgk4MzfV3C5FwmM98L333MxeycvrOtIvwb8emERNW49RHB2mcxIKOo
h8U+lQZjyuzK43fOU24gasn9nlDWHsuLBFehUzommEBNts1Mmhxzo/AWYrADnJEiQVBaX96L3Dd2
luaJyMl9nfwJdXAiA4QVMyvX4Dqxyl46N6SQWp16vg2LAu397uv0JwnDbFcOu3Om6/2IkynnmpTY
umMJafpuIswiLgPrGUuDdvdt+fP964mPq15Shvfff9WXDhFOjvn8/W91XS6HGeSmWWVBjT0PZCD4
w2nqcm7ZqC75aoBc/q8/7FRDkvz+echwRR5tEW6sjonbf/sWlxmOYt9/OBjae1i2ymnpOG6YT/95
QeGTV0DKYuw0+GZ8/9GrhUii//z8/X9KMvzqpj5+Oxfl38ZM3/+LS+tq292KYt80+vydfWOU/YK8
ekbOGwTMEUzUIYgl7r+/bbhaUPddiR349/9+X8I/v7i6isPs5F/+85eiTI6qpwYbJFhPH8CE/P7k
7z++nZP+8Yn6/t/vv/SQJkcmncTZQa2U1iYBYGuO4Hei4Pcf0/rj//F3/8kbtMfs4BR+vneIGK4J
Ldg1Ku2gunQingoKuSw1WAG6t960ia7FcHo70N+wU1w0TYWhPkm8BWfWEXfu2KuCdi8N8TqBzGjI
YtgLA28XIAPN/FdWZk/ll/zCMLziRNCd2iQa4qnzaIxoOG0FEFoRKAgECi1tQzbB6GDRa4lVSIel
0bYS2DAsgUTZFMDj70h2KJcxvDOW6UEMbMjK9DZjgzeb4y+URNWtJ8DlbgndcitVqA/RHP6q5XPv
AQh6vdW8kNhs5JTrZl5PuzTsir1nCxohgCRu7z8utvXQkea8x8cJLHlKMLLleLLAOdx7PX5pEQIt
SgLwOaIpnKwi9tllS0NO/CThVQpQK+x6SMSpx6OnjiYRXjThesIB5pGuYUitFXnqIKsJHEq4MUpw
JIYzdzpddrIZhm0/NhD2gkuZWj0Vefd7RqvP53EM8kHbUkEzHet1uvVsQmgPgw1dhWxrFVSFBl0Z
XQlMI3AFFkoRLoAX1SYynZ2YYITUGLRu6jZ/w9v2CJ8+9ycatAX1cxsE+dHScJDwYc5DAEJ/KhPa
ROOnIkGQ4nVyQV7fnIjagWA9sTGxnEWsuFU1irb5E33gCDVTwfh37jIne++WhCS0McN+dGzdfdUW
vyIQIM8qvcPskEQtSBhws4YGzAhY5Sf0ozTYjpnrCU5bkSJpGptr3dnP9lp1IYU4hkCIUL1Q0AYw
j6J7Au+YNcoI9mY2fbQj39gwSkiBRngZh9m7mexdwZidGlzNONhD9hRZ+REMnEZN71dURN4lHdng
iKXLNiJPf1g+lSE85vFo2Mt5zNS8ReLfnCMHMb1JfosKvJY8jvV4b7VJnE5NdUUONrWTumBu6Vwb
WzzqaYQhRaMXCYo+W4H33tkOVAJl7MWY40KH90wX7is7TR+nBn8OP8JEEQjRi6PJCc/13ByLvB2O
o/CwjhTt2TP6axB4JM50w6eP/9Zumjq4KkzeTWcEj6OVs+/lC87qaZivg4g6Jw8UaE7wuxF6utMT
2rbCdX93Bse5tCZwxec8YhBVulkde2K3ls1xzM0z5iHecYJJW+ilhqk0Id4rxo8yx3C71kOJlzT7
7+L+DtJgOkw9wj5kHzdHlTZ2qfqUtmQYqyX56eFMTiUyXaUixW15qbtgp1wruvSiu6CnGc7oVs5V
Yv11FomARgCcsQXQa4CQRHav52GcQ/SSzXSNh9oiV1Q/DT7iWSnxn2kgRyDzO4YqgMVmLxRJosB1
uvLlCYXUuDET77dZt/W+bn2cOas160++Tn3zOeFO7ajR2munuq0jHaVuZMaeUdmXIFt+haXIt3ae
xWGG5G1CotLheDav3kNEdDkkvRAUeDZ9pDZNBNej11N+LthHokHlW9IjC0IOgf0gLUIDCToUsJ1H
mtDIecuzW3Nnp8GpFoqNJUiWbTlm3QbR8NEyDY2HfrM8ull2KISHq35a/6oS+xo2kNeHdn61auo4
PG9IB6KzNklgw6z/cCX57+FgnHUOTcNYBZJi1unOCeXrYlbzEa/5S8ejAXKE/Z1iCbiMzh/Sn51H
FFcTmACnIstabjP93SktKIRyT997rvOjjzB3W31Uj33ucCZsAaL6ZaAmRITlC3LtjF7Nx9Za3dIz
usjGDiGss20dZDpm5z8v6F9PS+pO+5w4bwyRm9WJU538qr2MuXAex654SayIHFchy6NdvPppa96G
RFyIT3bONv0sv8ztl2FRNHWgYsme9PQp+MTD7DdJTPmBIKO/S0aoou1krxi/IDk9tuGnkWt1iUR7
Tbql2heIjlEPmD+rlSJhJvSzSBK9mELkl9LK3kjgo86jk7Fg7Gzhf7cToZp2RhlksVWLN0bpRnSG
uPr1QHmuJs7NmKrHuTToAuJ44RprTJnnx0hK/xRzcimk7UCnrauNFhw72ykfLhXVblXSdulc2kBh
afnnMVEvQ2HLY4pCh8bDCpGgHV5jbK952e3coP4rAwt9gPWVIFJHBDpNR0lCGrZZ9o+hJmYqc715
Pynh7+pAHTtvYat1bX/nTZRHQY/VoFm9WcqBoyGXRyNIaYo5Ssd1iJ/Marmd2dFwsWfs3DqWltFV
9m4y7fFii/phmvTH3A73PSEv1BWzc9CmumCemO4HDD/AoKdnPIXkPenC3Lx2b9hEttcD4YEBYT1A
nQsUF8NBGW0nR3tWFaWF0Z8Gb03t8QEVusGuXpD/3E/LfME1k3hoP4oDXaOC4EDfia5jR4U7bxUg
KIXR/G6KNq4KL+b8TryiifaZwf7UuBZQeRAec07ohzqF1uFn48VYoicLGXLa9CRgmGEDgXtL1j2h
ekpia26xtBugihaxAnc6Db9yzWmzDUmU7Xxwqt5OSdgB0iybAC+tKV7wjJopDi0F1WTIYJq2A9hc
2DFnTGvcu0ELy7xQV1SPc9n8Rbh/N3Ivfgr93vWrj3eeNFQ3XL+P4kXrKL8u2X1IWC3MpY/FnSGz
LlQD9nnRmAV2/XzpjdmEN/w79XwO5imeNJnxNHnw0ctIEhNdqN94KibPEZ0ls81H7ATC8Jqm6iuV
QbI3jo4nDp2gdWsPMzCAbo9dzZG+tOoz/oQu3lnyyxrUvsc2FCgFEJwYv/c8gYhB7HsqloVp/BlI
4otSPcSepWg3WwlbkC5v1nxdnDy7jIIWalg4u8mK1rQCihzK8KHFA1aXmUN+W4tFYBZ89Hl0nOzx
gw3nycfjntwGHCXEfmKexoTOexcRVdjR6wG1+Yoxme3zjCXZsYAHt1QzF2kj8PUA6J3IpT0oHfTP
fhf33cXLbX0f5GN3xZgAWJ+89wiEIMyUjK1Z3DvW4F/KiNbrjBCnzPDlnwqN0bZd4pSUFJc+GWEH
FeXe9z0g19nD4WEySVYlv9neUiN5Z2s25I58kx+YEd3rcfKvVtW/IVtnnwxhbxYI0m2bJQcPGCRL
TfRQ+jxKjCJgNdkOhnQZfU5zElvfegQxGyoCmPOBNEFtNtfGlQUIOFZGky880gTkiTyF7k1CW9wJ
+uu4Ozz5fg984QoeWcWBTpl06TurARru3QbxXvs8FHjCSbKTtii6jvlIwqIbRQ+yw0dyLOR6TmxA
zgKpXihNxV4iw4YOzI91WA1xVXqfSwTdLXP784TIGNDS+uzd7r5unQgGlB6IZMCrt1xiikdurue7
KyeXI6lR7xp/Xnbu0HvosTlGGKxM1dhj4wcOkhQuBnqzjPHl+VP3ZJ3hrEuaxdRn57w7BBGTVNgp
y5jDAE9o11bTiEmpqsnvamv0biyTzYTSwgnRyibyxTGr8NopkN3Wbg9tvsoQIHw2lmed50TfTFNZ
BxtziAP1tDPp9VQAdb1MTdzGNHRGCGEU1Cer7MvHMY+KfTbSXCfXtD+0bZDDn1+ci5mUe6tWPqhZ
nmwibz76E/KjMCBnKMQN4VRVKmO/KsGkVpNFSzscT/ahUy1Iv5f0LfQUfNOyQTvWWu/pO8lYw6bg
UL/Fb6y8yAg4pZsa9jzbTG5LUK56AdoniVe9mubqqeRa1oMIEcO6HG3u3LTW8SxDlPIOXhAuKXDQ
AAtScHVzyIaW3DOyyZcgx7K+zUFO5OeI6Z82GgnkUE073ZIL3MPcjgKJMyowWpNysWaY3g8OD1dq
1mdTUxh6Jnh1aEIjw3GRJCHT27WNfDeMfGHrxXmqEEV/7Bfo6FQRQE45rP9BDyeN/kUON8NW6TU0
i3vbnYwXyl2HvfNL97LDPPGs/BzEJqTXOBpPbRMck4ZCIRjpapoJ23c10EVvghvF0LYpna+pzLBW
L3Ny8dy6oe2g4W8N7yqZ34AdPMqnkFXOk4d2dSad0khcktGZaEhUx5Li/hSInrWlI0SPTr/Rm8m+
7EqFJpLHiaR5b+i6uRvIuqIKNUlJxRysK1N6hiNH56aCGWo5qE+sqT4G2Ls/uJM6KuARlSb5NVsM
qO1R190YnyynBDDhRI3RFuc0jtu+8dtGWXAOrfx9ztlWcfur19HChOYIi3xobna91e4ktFdpsYwu
PsGXZMCGvKD/aJ3JiYel/zQncv68PGeKCgH0p9+t3HzNClqFWtGWD6Mpgf5Pqz9ZFk2DuvvM8s6K
nZmYWR+uuRTQ/7OO7keWqTWRpLzNufNM/p7am9GCD2mIJ/SvKYV+vWSEBpImXnN4IJqmzx4rvbxp
TcrTHAEAj22NDaV81VlzMKo0fa68H1Kpr7mIINFmlJICmGPL1xV3NtitLc2TnGvUITBIrHaGrxCe
VFhes/7iWOZnr7FkqJ3oHOA2cBd5BObVhXqSUa0eS3P64+DFjAEzqhA8trw7GZTls5dX7/70hlO5
91tj7JuXj/Xcd8ex0bSBinltOtMJkhFwa+leZzakGDTqr+qw4hsienn41ih2eh3tcVAqQRZhNOLf
8tPQdBYsf4rVgvbMgMMXW+UPFiy1G4sEpiTp5Geh8q+8rX4LfDxBdbuH3krGSwOXUrGrBjr8HUnT
iv3VGiQf9NvPMbTmmzkacYRJPsi52e47PB07m5TE3H6wenUIypqaZiKNhhV8Q67ARanUOdqpw4E/
u+q6VWAJAa0LoQ8z7hoEpi/IDkaMI3L/WNsr5rIKE6ceEGMhDDrqCabOJqLVM1vco/GlddExd7PO
fW+i6A+GfIQuj/JX4/PE7TwR+0X7905lgUgXwU4anIoCajsRIqUhQZBJQTYKJfJSzHjR9RG6LZ46
08fNtnIO4HqUHlCBymwWbKQCRrkkNxWJ3zltymGo/3rJlMKQR4OK1a7BSpNE5k+jhk5kpXqJl4o+
ck4zziBQIZL9r8ZCBZWEu0V27bF3W5ZXl1IuUdmPUcr3WWl9X3kPUY3SuByNao/nRwN3EVMlnH2p
IsHSI97DqOTjUPbZLpvk+P935JhlmyYhYf93f7b9nxYHzZ//w57tn9/5b3s281+ha1q4n5k4Joau
g93bvx3aQu9fawYZXqSBT+lvhfzTvx3a1pyz/3ZkM//leNjxRJ4XgjSE9v+LIRsrJm/6PwzZoiDC
2w1HNkLQXNvz+aT/3ZAtslvcwtqwOsha/GkLArI0jrW6+8ticpoNKNFjVL7mdXcxHVCKLMtpPanx
VGnruqBFCLIKRmsIQFHP9Lqwy0FObZvYmGGiyA4fxEkf2XeWpLKVk/UYjit/UCKLacHmRej87ReT
Xokb/NH4GpjY7JCspCC8ZCrbtIV7Myh3cK5ZZeEzoN8cGCz8GdtGWci4qiuQWY+wK03aa+yM4a22
3yeL9r5XFRiDFS5uAt6DMIwWbYlXbH1HXklCDne9wVmB36QrVNBWmRLniNuOge+G/buZvXSNsNrK
b0txYLTSvjWt+2n1a5h4qy3+1d8thfnTrbIH3LiJtuVwUEfg5HqCvFLALRFteK8GDq0lSE+Al2O4
gMgBVFn73HW7LfbXz4qVusNF6S6MIBz2efgV1Sa0mTmDlJwggpcuMvwOH32v8J6KsuPrilcigqeL
Ls8tpkZHttVtLSFPY/+IW7lwYdcuE1LwdJy2rs4eDX/541bGpUh9mJbOvqzJfW/0Pp8BygoaO1kl
kLmg0FhFGkv1WPrm0dMd5Q/oDffqwWz1W5hFxSkh88Qf6Q1ZoLpxj9PQHVFjArcERM89NuWBz6Gj
duB2D/N8N9vh71rlt740/tp4RA8GkUo0urHV87T3FaGTqJrmR5OGjAcfoQxu1kFKMPIg7hcuK9H9
AyYnP5Lapdpp2BASNEwlTZ8ilHD6Z39LIfeojaUizCl8mgaXSFRarv0KUl/sYWSfoYIbxh8jVcti
a9SIQbg6ynKwjiCISffiGoSBdQL/gQW615L/GaplFwaZy1AonyhYfmMaunfdPFZdDSd90Rx3yV9o
iNabZzzsF9tOz1OEXXpoRdQpWb8LlcT3DLt9H4agl3DsNJcvx/uzjAnuL5kZxQ7afit1TXTM3PWq
HPJdYA1sGC6RXS5TJpmqK5aueAWNUD/rxrNhjvnRXdguT0VW1Ei4kuw6msXRBfZ/ppnOwYnCwArr
x6k7D7SRzgNCkVml8H4KXKokx8UlJaXKi5J3PVTU4wtiz1miVMpSqK6Ge6YFdlUKjU7+nQMuka4G
RRU7KcIFQlWNuzCzz6ZBjw2JxalLMixBxzGKzZHhu1BlyHDMwHQ69D3j9GltKO4aDrldCBN1Zrnw
26sszc/GSDF/XKzXYnbWfjj0AXIGugneDobHl7Zl7M6Wj+he6Y9MRXWcqf7SDC6NgASSljEh+XPd
+7ZkgwWELdfmwyFJciNOWKV2YyAfVZibB+u3sQhS4rFc3Vr2TCAuxvh3bUYTZSn9czOsFy3mBxDE
aWctEER4wSGtSYow/HAP9B3tJ8sytuYoQ8zxUDe4ZUeogeXoF3ocDKPsV25IuRFz9zwvYXnvm/Af
s6g69YEnHgNLAV/OjiRjrzxPYDoYUCXdzg/eSyOybp5AZuQXFOm5R1xi+iUH3GuS1n4DPPYP7cSN
zUbosV0KR5JZgVGSS5M7lFMIZ6wjL7eFu6eA7zHJbbezLT6qMfB2ruGOZwjJc9/SRZ+/XF3nL94M
N8oijY+oOkpKazAP7gwo4IUWuCH89cnoaW9ofAxEWnIUKM9GcFadqHe1/p2QXIWVo49to4pwzlcB
v73aOdDFOUz0E0plomop/TeaqMGWIN+d6uwFHhQpE0PWo5a2jmkZzbFJghMHSb/asheeZdfgbyfg
Yfm9dZAk2jkyS3Z0lvaOP7fndpEknyACAaaIXZ085ZTCthXMj2Y3bDPtYKTgz/1lciUyXI3Cx9BN
/TY0zc/AnK8cuaZ7K2RDCaPkqy4MPr8vt/hWZlcrQ/rVYDwqYZL7HrbToWW9YvrzVvcG3odNfh4Z
/LHMZb6PTFgHtSnuQ4aB7avmOPViEzk44Xg5FkiZgncqvTDa2ct4DucUB/mE3EujMwWi3A8jtO2H
pQhP2WK6u0h1410UhTV5JDM4z9jerCB9Uwut32jlgvRIO0SB6bln0bYYbOPJ05ik9SlGw1H3lJEk
uIl8Ob27ttQ3tw+eVOthTjPwVa0sgfUZTCANYa+Pjsz1a2uYD2FXz+e5RLeTzl29F3SP2kJncDLU
/J4J68qGJg927+Q4qD40rV6zElzrYOAFB3edO2JnyGV1gm5ZNfIeQ3c7wRaxlmWEHU17A3T8Odpj
fgQhiUdn6D+8qS82WWOZWwewhJir6TKmMkMUudzsVMAQ8dQIJbP9xV7j/9CB+7rYL9WgEPf3OZQ2
O3pWDSibHfY/Sl19KSeJTlmeEKpRRgcd6p2/RnziOw0TzIPBEPyWLcZfru+/48ge0TQtblNEMsZ0
8gdNlLsTLXeLa2CCIl0YMos+C/ofOKY/NaqY8Z3BFjQTautEc7GPrA5vWTbjqh7LW1i416zuohNL
tc1JZLmZmC9vR6M3IOBHrHgLdEAiM3f4yTd7ksOHrRkuDjc2pUOiPbQOVYDkXsPsJwkTrbXAuMwT
iBZrv0deXGQIAofjUnj2de4nPFCNfcKoOvaaPVAZVX7zq+rQKYy0dMQxg+3EDgP/jO0Qp5OPuiVW
o2zFhxlV4w0TtfG2mN3PEGqeBc+TlKqtsktBg7o/iBoqjO8ib7dpGgAkYPi3hGLY9VjhbtoI/osW
dbWvrOKzNBQLCaHI7Et4os4hel2BQRQCq6w/Fb4fGwlF4YQRNvaFMvuR9m9j9lcOYGTDauwtAeKC
7iUN7OipGHDph8M19/Sn2paDhJ1ZuLYSUbKZsDo7CD8lv7TeLz5wddMgYvBnZ3Wc1G+mKW+jKujW
LrNxsgmmtFyhYQgM/blsg58ZpR0Y6vqMS3xXu+I576tzkpbwam1/pjBkaAamoMwU1R+OQ9FpwCwN
Kg6oTEmuPdC0tZJl7R+93ah4cLwBOs/qXzMwVaCp9T3MyUEgrGtz8mI69dfGsNwiGkw22btbz9be
r3MX+FBzxsJZ/S5JlMHpS80wJClfc5dztp1AoYW90W/LRn5h/ZaiyQGEtkdvN9XLAXj4rhs99IbT
LbT85Wwm+HavQ0aUlfc4q6epM2ryZ0t8A30IoX6jO9xVl1PEYIPnmhOWZgPuLKp6Gh2fphun212f
ptc54Khvz8l+EnT7RnzLodUiAs/CYCcwHH7okeeWoXw0g0E+1Hbf3g+kR2lrRDGlHTJ9x5fSz2HC
LwgYtNUBUWHUfrAqJ4DeVCDMqoYotoLegUfkDwDFROHIEWu+PhC/iK4hStWnoKfnE8WeY+NMmiGV
aGz7PvI/62wItomwKxTFHc0XOb+nrbhgVvjhETxJ2YyrQKFAo8oBhwYzxdRoYZNWo0bFkjTu6vwL
x82sT1Y437c11Di1BJ8Kso4l0PZqXdynQ7VVdCggP2AIi/5h5uhi1Fho5dFT2aiffisxS0xwBFyS
qyGaP2btHrrujYbdr6CndUlE0QoZl1P4K5naP9lAjkr+QYjQ/ZIvB60oN956KA2b9qciZMRIB2iJ
DnS66MrZ9N4wsS5KUA4kaMzm6dADLqeB4PJK4+pwiBgdoCWaiv0id0sGwzkP6SZIkLd+NxjDfvD1
mwc/wmgLe2s6aFrNCA631gfX8Z4cvJwBXoNf3kgnLR0usxTPvNCoNiqDMC8ew9p/YadFEpX/URy8
kUrLHwkOEP2YYekyJni1Tnt7CAPuOGzkZrSuMFS97m19kS3K1xDm4owfJkk9T52bXMKa/HK6TM+t
1Z+l7ULPskCe8o6dFpwKi8bHFuonI/vv6EUExcIWhbEtiKzD2Zd4D3PcCTyIOu3uwl48D20KgvQI
OLlnxL4M6YNXmDuIaTjzpmeSGf747gNRJLRH+MAOYqqlqDsitKz8u6fQKxVu9YZjLEkm4YmCmn6O
vJIS/UoAVwq19LknfXUDiLWbjAwrxdkPsCbAPCiAR2yESVxPPkTNzlwnyNWHIErTBiOF/Bzk+bHF
4Af5Dt7cIj8sAwTpvj2mDrop+jFQ7txo72FNoW2k0eQUfCFnzcPQu2vK6E1h/js01gdpie9TL8kZ
2JHl9xOixKsBg7JEwGfZN2GgBvLmLyNajjr8dIPgR5JlyZ2oX5oxf2pK+Snd+WZwus5rfcl6sXfn
7CDQ/DuL+UAD7ur3HFjGnkBqWl92sJDmFb74S0NDKLXfg7S8gtwfCmslET5Ds4tHjjgc6GMSJRww
/2UjrAB33+rFU9Uhu/929daJQPKF9yjkP3hga7gkTlqpAaxbtAIetAiZDcWwS/oH+p0PMmGkCJvj
oSkoHgKvu5NzhFzM40wZoHNc/a7PbkpbDMmON2Fz9qRIxzFq+6EjddCnxZGyRIwt8CdIrQCbNbv0
SdYQkcQwP9fh8hLq+hIgC/DLkXwsJF6jd5ua4eRqcW92ODTZMHarFklU2N26gCYiZRiRyFvf8C5A
Az+UBzUXA5FsdfQuXAcmXv4xluYjWmmaWTUN24GcRPfJN8Z3WaozixCscvnHdNyzazTXCNFHoecb
V3px2aVnUL3/4u7MdhvHsm37RSyw3+Qr1fed5e6FsC0H+77n199BZVUWqoB7cc/rQQJKWhFhyyK1
uddac44pK8nnILSjNFhHSPC/Uf9SKglaKpxzlbr1xnstTx52NnqIO3XLeuSozjRNOdumd5dEtQlE
iA/GRrLNldaCfeqLZZhMqDjuqXGSnMveWnuazgQ3smauPny0fvhcMtNYp0defRCKwRgRUwPGSTdZ
h0bzk3kBsyjtlmTVbuiyb1ljKCBBJWirF0sFXRqfGLYsZTS/ekW5lSDG1AMEvNFUMN55rX8Uw72Y
jfuJP9y2+k9RF68eC9wYmYusNsHBmI/ah+8zqtYdYdJdVqqHXUvfXj1sU5BpmcvY37b3Ia5Os/vx
1GQlhwz1povFM8KPLMzJVWLz5utHRgiEe07RRi9ppUQwpRCrtvqmL7yDnuV0ljug8J0NddbgYz8k
1SXTLEBLwx+14yMnCvkt7elPRca0A4adLpR3BIr3JDJwydnHns1Emhvv3YTrhrbh5e2xIao8j3G+
hl8p54Tc6VuT4XKw5f2gowZzbTDUEl4riGuJ0dxYMDzHA4Yi5f3CzkldNPuzieEiSfxVpRVrucZs
RmGhhQQN2O4tDP1NqCsrTx0OjcGlbfYLozn3IFvSkZc4OiKkJFIhcMQBXhD8clFBD0GqiNz7FEca
jSdLZTdCcwyvftD5zgCXrQBdlsfN1Nr1H4znoUPrpyBykdpLEGri3nAGdktFTOC3lTIla6Jrweqa
TBIGw35Glj6SOHzN/TJceZaNdyRM6ZF0lyFlLFREwH64bTpukh+gZ28LZHSZIl7HnKt6yEFTBjIw
SX8Svhxr+5KHxSUyNNSEefpRoY0VMJ+Z+J5HxMlqhEl8kJHJ03TSCrR05ZvdZ5dCKwsaX4xoE1TR
WgwvQR8C2PFdt/Yw2mUIIgeSEBq6EzLzX2IYu3ol1dUnuM6Lgj8yVY5pEJ+SOtmY0iQt706oCk4J
6u1BYR4bURqBxjGiO3lAd7r5u0G0+4b5xUDqU1il7/YwvoSJctNzvEHFcMhHjK6dq5aOVoSoOBjl
k4C6GPoGkgsbvcIdVxlloG6uaxYTM3TnqpmtaOfMGcZoqtgXTOF8bdX3JTWYfjW07lyK9N1PThJU
4RAhkEr1J9v9duiidWmXs0Z7R6DFNlnfVVwjGuLOwsCC5pek0IQvueOX+gri5bztxYHW45H4aD72
WfVasz0vg+rTMj1AeQhitA6/Df7I1rwYpVsvpu+VysPep0uRDkAU6kC6qGDbRfYoPWzy2vPCFx1u
vzzhrMQMqA39V6ai9dzmT6WKbVrBTwPTptrDW6R0l5bfruFGoaQ78mMXllz8ehFDOwSkKeyNt7JI
D702IgbCOKC1mCeZHqMcGtjiY5yeVJF9D7ZUXhVN9tGa7Stsjs+kio91YazyOGaQhjEmv6p5yCxS
pqdmDuUhHR6x7v0JUCvUZG24QmFMW6J2tbXm6kaUwsxmgrlbqd20R5wpoTb3U/72QBVFMCE7es09
eZK4pZ17UdQa9moIsgFRODssxAJwmdyZUQ8AsyWJG2mTztW+IrkijddKsKzoZDuVBx3UaLpxmea0
J0swDjzhMdJf0lBhvmw0YF7Jk7ZTLG4U6DcG/ZXRnahc2TCRsW2JgbHhRtjpLatQyEft+I52EjQy
AgTZ8xA1pSdZMj9qFR5QX7fzQUseUTVs++bXK9JpAX+NW1Ofa7EErAxpV6fZfDYU+qZFM8JUDXG0
uPQVGgt1Q0lVD50LM5upHhvM4GhcSImo2kPGtbyNDQr0iLGgIMl6qxsgo0DIH+g6s6tjqtQVJg5A
utsZDrEsZH+kWdafuE7pgdXqmpC7dtFIhO2NrJ+mws7IYLKua759rnWQCrbNUleNAF8KSvhllHsu
k0xXdZoBlG2vDBsqADijbW0jGY3BSShVdesztSTk1vMXRuWhiHXx+vveCxXB90iiwLKomNY1LS1z
j0G0KJ9jNT84qP4As7fQX9BPnV2lUFcdUA+z00+kaRBQrUmvhR0zKvW8l1Hqz7qbvrqGYHJcR9Vc
Q2489+tCZ5If9at4ig+MVYV9M3kiAcwbRdiIG5TSmkVdBRkHHqY8iDeVVJBlkPabkvtWqZvvhqSx
/aHUA1rsO27pSQu9uBqS3MCEATytNhg7vKRcJqTGzMqKespSU4Aveek5rWWviqLiHQqGJW32+ui4
OQlsNsae0m21exb/MGT4KrsjCttZo4s7qgWc92RopoJTmEAWBiY901nRIGRogWHubQGCwJxmOJ5N
MU4q54ymAcg4H16hl4Vffp7wCZ6U24pGxoDI9U0UK8YsTIqNFmMk8yQZiH827MOhEZwN4qHsClaE
G7qfRsf21AvyYCZVpbHy8Z40iIYcLQKxmpmTOagVkWP08JNaM9kZWXSLm/g3bMc1UuhqaZu8vNLE
/RybZ7/s/ySWxe3uLckyKgAQAbF2J574NfNVbAeGdKumK7ksGYvUFtPbQdEnuqsFmcyqnd4zaW6k
WH1KZvsRFxsaVfD23J4QbCPNnPl9suji8hyG2gtJt7A6wSicyzHfiXyijlqLSOGSNVp8d5XbfQyK
xTR9ZZJJbcY+cjfJReCmb8Ys/m0gPcUTql6xeQcND5lcn77m8P+JAR/Anei7vC6+ucUdZPR9oBeo
cPWyw8xYlYdMAWen/SgrW9XPo5V/JypONUsqENexMFleuIrcCq1TRvpMHb82Ymod5siobN+ee4r2
iAk+4v3B8pOjpw/YJEBNsghdTcRcxv2le/hrOQUJH+DEVjc9QwddwnnWi5dWbz9clBd+kOEpjja6
aWxMT7m7AXp/VVI23LJRBBTBsbMahYiIeo0Ol21C/6CsYnTVxF8mXrEIcSeWLRSKcpR+KHa7scaO
TGTl2oXBQ+7gHg7FzQu1b7Ukk9WN2Gul/Y/cG+vI6l41lDKNEAu6Q3e54+5jlz9S9qa1Oj447rxV
bVYznU8yLWkJs3DBHFxe+LVHX9ZwFIvqAnb31uCuGLqaCSkKKLyHuCLMr0ZJcr0JTKftjwy53ky6
hWiZ+l/fL+FQzclCvTJDQeruLmUJJN0wljevj1/UpDkprsvOw79kTbwzJkkuiX4bOswtVSJwB/rV
KR5x9PygxYasZxRilhua0w+zdtdR722pkuYiSEHYdfBOTRWFVvzlsb8nUdi4dBEG9rbA1YgFHvA5
Tqrf2Iw+DLd+l2XjVEtls0BAeyPXMTLDx5D+TuJkI2XfqNe00wWpjYlykGxzoWqSg+YYqsiA1VaZ
wI/jAK6BfE4dY12FiMdRIHSTyIQFt7VuVUAUici/tJ5Sy5bxw9KuZx6DwbXsDl7XEmtSVjtbVnqQ
FfmvFJTbgZkiqpSjnvmXoBYfdmvfXRNxgRETmZuha5E7NiMlsDcpOVuSTrg9Sk0PL6QStqvi7iU9
MlkUoHbpr8nBgDjfZ79xWmyUPj23KTIGpWYqqwPznRCRdBU1phQBkDkTp8fTAvZ8sP92hD2/fBrE
/uu5//ryv/7Zvy1lblCtokFj9IS4jjzHWxBmylIeeQvLohUzd0r7JdCRXGVmBYyYx2tK7LpD9F+6
/Xec+/PL/9/neoYn4Otoi4guiDZ16xE64o+INFE6Q53HtPU0jz0fnl/aQtQbMd5LuWnr3dMU9ZdH
y+qFh4MXcCmi7hi77pTwLU0vV+8TC83TdIiJCDne83CslZOrW/3SfYYV20lPKPH0IE1Bx38dVdhm
TddEbm7XKzkvNpbR8HqfL/Ovw38niucDPLaOlgWCMgz/BD1uey8jF0Ehv/358HzuefT8A2F5Lef9
7z+upiMRk8zE/aJD0WmB6Xr+cZ6+6n1bM9H8Vyp9rSOJ0mV8Nk8LHOPUf5nh/rbFPZ9LpELa2M23
lbdnV+oecSzjoydRy3etaG8RqbYWWvA9Mr4hYSYa2AAA1Qw6zPD6OrIHSlGabzGSLWKg6FWp3W9U
Wx1VKg8WdU9cZcUuJ+pybtvSYhhZJjUjherWlzjwIwUvsZWe2iAftgQVrZVSZnEd2mNU9vlCGGKC
YIiP3sgBE3ATpFqGdWW8yZj0ti1FQDga2VEk5JWoVTssxsyOVp65keLoj4wpUOstfWs33XC0+vFq
hV20VXW33vmZt5WH4rsM/WLdpm5EbY02uEuPVZE3x1ovbFZUc8eUAal/KRYZTi1RtO6srxR+jJpl
fNw4mVmShEuPySV7UsGtypKqYzYkczOpQArFqryROvmidUp1bI2SCFtUI2NmbnIkRhv24c7ddOP4
IHswrNJaO7aqph2H2uPTr/VbVzJPo5b/EUkEFU8dm2NiYJRNdTikAfYuOTsHdW9BeNPcfaSia8rh
Xkn9p2LTRrFy9bdS6+SQZuzfR4YvU7CY4P+h1bt0Cwbe1cim/esjpurs6qvrS8ybWpaepGpMT2Pw
J2sMssfLsZ1bdBfDFnxIbXJWjIqUNU2ux0UUJSnppCI5ytIL06X+YIzEfvk5rmWTdhupdv2yVcqO
WCtVHLCeiQM90o0XpFfVK0D2ZcWwN9e2Jf/RaBGMjNiQuwPqTNXRA8uTIwvlxsRWFQlgVFBK0AdI
FgqCZ9wcA5pyBsKpPeyD6ZUwe5KYzrG9UWQMga6wmlVvepyVBn+0nU+ZoJ4dH6NWfed+JxNxl7+w
AYE8yUlkooTShIFKwkyOv+WnXFlRYWqEWPPcX3/8/BMjEcilm4w3BnndOs21mOSb5E2zrUdjgmVN
CvauYXbTSxBuenl0fVyRknvvIcdK/ZdZaL9yE74MiXeIkgFFRbHreuUlIKDIqXXlNSM1w5Hs/FOo
He2bka5sQT7j2Da7JNYAxMt7o2aniNRwnzGAWUsCV0aM9T7YE0WWIS1fNj5IuEAjOlt4QPsxZ84y
0b7pmbpuo7qak5xMRJJbYaVEdG+67FOFZF8LL+5h4fr6LLUwj+lK+2JzryIk8tIFHvOkbjhjdspp
aG0pbx2th/tg1cZr53YESEQfnQQd3aTwlM3qrCRIZ5RyG68ZbbMt6e2Fi9YcLX2lO4aWnxJxqBmj
tpAxbZVZCpS+nOC7uKFt1Qp8JlqKOo/m909XsAkTifzZ5PkqEYm96DKtnePzsayIkz1qfwxqO+Tt
erI0vP7qBtw6hoknZUxCVvYOinl2WxBP9gSLUbN+10Uj2ZdJ+96Y2lUfrwRjowUqvXMjkZUd2mg2
YpI7VLwHeZuRPQDaIpeOcoIBIeimDLYCdG0rvbk5k1fVT5ntRhhNjfHLdfk4RW15tRQd5+zVMI6s
+BPMm+6wSO9DSX4favGiUJJFY5gXS/E3xIn96Mq5a0HgBBYzi8yqP1MUH1GGeXoQlH5N/5vmmb0p
mZCcpR7/bd4wUpOBEKIF1kwP2KHnRqAJ/AENSHgaRzhpZOWuw3hY9Ya6l0N2lJW6aRiE9WgknQrw
dZcR+KP0FieUIkcLgFlq2Yg0Ayq6H3SHzNsJdnHzoJKhLCZRsaBBoc60pPgVnv4thGtgCaJ32Wj0
JEP7NlRBv/YNlaQhgndh4n61vqK+NQYNF0DoiRAeboNeg5ojvSnSsWB/lmcoUPSyeMQF1Les3Wa5
/0dRWPfRvLJBjM82m7MWiGlDFplTSsGEY0AOmlFAS1Ct4pI7sF+N22krWWnybjAY2amCMHCzbJRZ
2dOJIJz4K7RqOvU5vDXXoCyzmZB7D6sy0x0hpEjVKH4IFtCyU087wVEHay1MYg2odtNrWeV3FFPf
rR7+hs1D0w1j2aoDDKnRW7Pu6ueEN2tKAlNTFbkeFT/zgP5u5QFhqOil6Z3V9fJLNtIGJ66H0VIf
F0Nhwyipewi1fYOniOFj4aILJH7S2BtfvqSNS4OKktN9yj3F+HAn0b4/nswgUTepWYJLAl6aMqF3
Sh+z4tghJbdreoWmyraZpgcR8pgZ0B9ivAJd7Wu5jQyIfJDOrXoowlxdpldcYkrPhaSW3H5d5jOl
IJhIqn5UUk09KR5fpDHcsCL5W09Jj0ZWByts6zffYM9MROtE5yX1RTQF1gJs726c/vaYPAm6GCiH
Wdlo6ZqH0ECik7l7MnmPupejfLOByRlVqTM7Q/tl+NZCqOVnM8j2yszLC21Ze61ZyilgKFUa/jWO
XJL6mFQsbNm7MrNe0xmyjp4AlVfVOcxVP4e0OTTJ2s7ZuFi4NxnJZlDDCIvVtOaPWYyvSZe2fG9z
a5gqUeZD+Bo3J1+vHl7fvhRoD9ioEQDSyS6wSXmFivtMl8VaFmBQJJ1UVlYbkH3sjR3XU75xYJGd
oEzVQmH+ZnSA8UwIKHRqDW/Yfsg1msy2ISI7iuQft8B9pol8rae6BSwOjWMS057AyOEEZiEvC5gK
/GazsrZJsrEUdyd5v2klkNdZkQYGJFfJVJVzrGbMmyJfsg4+AcuHAcyL0uko80dXX2RJEK1lQwyM
ijVpLYsK/BPedrjYcrcVKb2anJNIZLyKMGkbeu2R7ku8MjDxb+WuxFlVRN8xpoatXuF6q3SkXO2Y
x+kyMUNCR2tefSQFIdIDL9l22VsvGcHur2emp8dyqgL8F7IrRxAtwNZdxGE7syy4VXl51S+bsnj7
60s0J6tSV7r14GIpp8hmuDht/gbCTKPIh6fPkUkTed1OtgvDd7dBbCPhfB6OWPmJMiUbVUuV13QU
NZND/srzQbQwjsO0eeereg0+A40GQPDKQxrhT0eBRelSJxqZzOqcj2C6kfMx3eXVlAkolbaTuiOl
fW2apE0JE9l7MwBxM5gLi378HBI/Zdkq0h2L+w7rerjgBO1zfvtdOT0UktstfUN6ez4VEUoPSWsy
L9aGHm26Kgk2hQQuu1LtteWRySDUavd8aDuX2ObcCMlvada42qS5KE1WrzSUCT4mTzWmDQLrR6VV
1UL6HIyVxxlHDyghw0r5C2GYdPN69PJd3DYZRB22GA1LINd18q14pcStK1o3gXVsyilDMgELrRek
V0VyVOFA9WTAWUgFkoDLx5BR4gVeHwAFygJeY/hD2cr1gIp011GezFIcFbOwBCam9DRMTMF4Sh/y
Hb2FfFfLDYqOXF0pmpaxlbAjoEI5rAq6Czadx6bYqX1nrbLa29chu6Mm8cpdalQqSXzetLp4DEKe
T4ownXNJ0QQP7JTKXZQLKyUsQQz+LrJ0ejvPHxjQcSuMbdZr2a6d3gSvZ2DQVMGh8OwG47JMTCuv
PaT9tHse4VsV8yZkE1UN5Sl1ieAtWz5pSvmjevK4sZn5xmpQrrJWwIKU+6VcdDtfx2hY5OxnpLE5
1QkvIJD7d5UR/Lywyn2eVhbOKdxh3LY/C5MOWIWFBEUK27lBNb94o5fwAaAGRBAuLPDP6IQ8CY+h
sOgmmUQYKK4HtrcDMOYxhw9KOVjqF/3qduz1BrtYBb75qbXVa5gghJZkTFw5kst2TLlqKxrmIgz/
PDX+/3tT5imK/l8uhs3jy8/+w8OgP//FPz0M+Nz/Iesa/yk60yHsdH97GNiN/IMyTTF01TYtgZng
Xxnz9j9QfdkysfQCs6mq2H87GnTlH7Zt2KasaoZhG0LW/ieWBqGo6n9aGljKZU3mddmWpuiKZsn/
aWmgsi4aQ7jmURlCEA/4ADuig2mzYmxz8iCmXIl9hjvPhzwgzt30fOb5otrGSlChopoOnw94Zulk
hwh/m6lr8XwYJb/CGcHD88usDzvS1KGEx50arLVSovaeHho2vOQdq//88q/npBSxp8uHOQI2wGw2
LrbB9PA8UqueJ/XSyomfcQs2pGVOzoGgB/Y8dAsV8UkrxEzP3sbCLEF3lci/phVcGKjaM6wIOuJa
G5wa9A/0qn6CYNziVlgJxmb47WiTmLbXLWsrOeCoY6GaMgxtSnmtbljjUhMPmi021RB926lJoYS4
beszHWMY6bdbqVWIFlOrs2TwVFmnzVaXBHdsr8iJyIVpKglekxda92awNwIEWIASZqOpIxPkCnGQ
YVjEXo828ZfPw6qsOFRpv2w1Qv0AaZTr5+uUciBTz6MgyHA71ssi9sbt84EsT38ld4SVtlW2Dsph
7dFwI4GCNi9N1QKH4XoaPca52S4VKBj1VxiQ4oBgTK4rsVHJtM5R3208b2KPiX6je/otSYJijqBs
W0tFumV5TAk1BtPHtsZi+sxt/N8PYHtAYP39HN7BdIvfNrz0ltIso4kb9XyAj5L/dSRG95/PqZZq
rmNgffbUOHy+8ueDePYRpwdphBbRJ1i5wpaAg+frqcMQ2H20UqX1M3tKmVKeBNMEmHHFRduDoVCY
UN9V4wYOrn9AVGAsjuAtwxgnL+HwtVCvmKMReEYcygznIGyy4auu1wUpi+TXNs2VI7uBUjlLXoHg
AnassLnIJ/wmTlctXXNXiV2kHAou+ffoj0IEXfmWHaDfgRrQEPhFm5b5CbVRNZ60nqH5IzMICViX
KMHKCEroAGRmrtRbvJTdrNj1cOJl7mVEuyjroSUZC3MmNzdggEiIrswHwV/apDXQmxA7fCmMUJlY
kwEtlXPswELf05GjtaSnC/M3PNOSRfSGm5BoGajmTBvTG2DmcGm+AslUqUUUtGUO5LcR+k0/hxIZ
d6sQIyuOfRI3GFMRRkEtAOqtEODLjjnpHo9kgbigPbUvwcV8lWzHhlW+r2+4BXgnkCFjvgFqUMxU
hOjqYZgkOA4ZmRcMptWV5/MPvA+Lr2hDTNBOOoJGR/WQfzDGZq4LDDklSbGfo5QPYQ4y5QAt6+jb
ysQQuBqCMxJLWOTDb2M6XfkDXBzcNz/TjDYZDPwfmXFjzYQbqqJTqxAjHCCL8hdOZVhzRbyojoQP
ljoBXY6nblHANFeNpOqzetfeINMpBmuIgzQMlFV1AYmNTiG/uVtiDEpYlAuN/a23NPlsXnMLRr3D
fIRoFTlhfrOIb+aeQrJ+S7/FPX21YXFD7cQEKprdhBWEM7dGSyNxFsnecVf0SxpBExuE5Y+YKHx3
axUcYggE56GYg3xEBm29aHvpHZwkvwyXrf6l//YvzHHY+m7zTc3oCD8rRRoy5nn8IM3II4rNXYU/
ZBvKU9jWPDmoGivFWn/FckEzyXPgt2e3dl+89mf1kyld+T6FC9lE4jnt3srpnjnURDFKsRkVt40P
OUUgvSQkCeN6IXaQnIFOe5/lbhFsZORNL2g9As7ErEf8jZeHvtyihkwzH//YWxSWBCwtrWohZtHW
/GP/sP/fVb/6Q9saX8HDvrDuDNXCvHkoVR1cOMl4d1GLtdAj53K2y8/gGmjbKW+0g8jjACm+YEiG
/0c/pWu4aCdiZHJuB+SiEIv4pX6Bs8zitcX1kCzzYOE/iDUDM5/PH+2BAX97QJBkvul7HHxMx9qD
PWcklMzxQYGepVJ9D1zSY+MDQBQUkBiI5uVLQTo1JRZrxkSotP6kED9fwc2ktDHq90r7YO1wB8eK
nd586IzKxBW4IgdgY8KN+jWQNbWla8StJ+bb9RkvdlF+oORDbviovRVxYggc1tmVyFfe8+oLrc1S
+c5+4YcwHbXWwFXZ6bUsUSVxgsPd2BPZzrLYrUim2HT0FxA3z4x78DHCVVtmK1bL7rMNl+MmB1aM
GtQpQb2mCx+ypQvjYJO/EDLqrtJ6HZ+lH3TLnN9OWnDq+eylLz3Zs3wSYWsyKNs3r+64QacjT62/
uS0tLX4P4IS4/tE89juwXgQVpdzoWHeUbfyCvLZF1iMtvC96Lz7Wg3JB3qzGkCRcR+7CvPDxviSH
8NsPZ/aPd63JTj4JnQVE+4XysVQBciK469+z9h4Wh4i5741Zbw8ujLEqMSINuN69kD6rIWVbsMyq
ffmj3Op392DTDxrOEQEx3tx77WTITq+GSfMOPgOZIPoS2FOtvA7gyeRL1Z+E/AejQIMuyZ+xeATJ
wtUxrC2S+DcJ12Si4MxSL/07wd1oRfi1xW28ue2nSuoJiyyfXlxeqlhqfIRyUPgwRlKQR8mZ76F7
tiP3C2SYLBbCn5YMD9wlmTNUODZnZh67nz4NWbyL2Aoxl/2JN/yHTIVwAyAkwOwdecXebOv/eDQa
nBckEhcvfseTjheTl1vPxkO3mbnv5RZbXsCtj7D2JcaEjBx776c19/RkomST0rdryKdaqglcHvh0
C8U/ZyX9zAWGu7Zb8fIYAVfDPEg2CimzWIjQhjvIYev5VCU6dzoRPcUzy9hcry4i6nGU7KIPe6tt
w6u5G9b6UTuNJ/dubbmiofDspHdRLwqWmIhBPEbXd14CHdyyQuM19+EKase8iucg8hR3jUMynUBu
c93YTtTea7zoXrIl8qAlCvl4gzYZpm2KrK8+Rj0upwO9+WHHMHn5SkXOGTQeiv+jE/2twrljyutk
GUrkmVWy/UIe68mE7uzMq00EVrWjmC5Q4COjI5kP7ZiESBW/yDoMV4APaD2rBZSZlzEDGX9Q2nVL
0Ft8MMlwxh+eL7z4gt/HIxdTwurl5FcWovv0rej9nHxUxuxuHXuDnbiYl3fprBcrhdwzbr0mo0cE
g074C3QAPieHeInSYQXxgV6OivMDJ1ozh9+HSJEua1GgP9vZ0SsoNRUCfup4mAV/9Lf8YH8klkNe
HkpF4Mk7f9djLGanMbPeinzOS7qqlLrOsIc5+K2/YT/Zx9ehmtOELGb1H0nMyyMWRHyHq5o8tRXo
4ZW2SD/ri7RqL+PCO0vKFhLwqdtpH8X6YqJ+/y0/+yODH+uU8z3A1+70dYo9Z+5Doe8OkHLeiZdy
X0pSOLEh7HiP6J8OKJslJ7i1pF6jBWS7Ckul2yAhaaNX7UyXH0pNo9KAmHe0eVfyt/0h49F/awHi
3zE/06JbEu1T3YYdeyVexYo9uzGsGhOynxNvqZbJzbzou/gyvHVv5Z33nx8WNLsc769THrlx0CSf
ZZvqpXuhb8IVm4MNRzsEEPGYbsWrch9//X6hBeskPTBC3lIGQN6p+QyqC++nOedf+rIkTnjqp3IN
zWV09C6Iw7V/bTbeTXoRDy6ccqXc5foN7ZDxqmgrWr8yAJwKqO+bNd5qNiW8kq9pfv2K/Q8xQFGv
S1ws2IGzFVE1xU4QZmnTHlziqN6XEMMdGX40Otv0M7zUAE4IVm8W8bqRl1mzkKNrYC6admXiv07w
zNBNXmpfsUf4naN8LarilD24T9uMQpKl9loypVhlD0beq/rY1NBIiJy+U1UVp/ouf4MWst+tJcLV
KF2i1GLaV1UH1OruuEw6drfn9lpeS/WgBLP2qmUrO9pEH1OwD/7tXXEegE/Yy+IW/fDLF9qiO/ED
8HZ58cwOtsVZbUF2A1YgomXWiqMKIC3YQuysTsi++asZQwBlnV51YhIEzWyUkwh4nPBzIJD0GJ3c
N15Rg+AVLgVM0DYjqGKOwp6yyf5jsD2fzFCzXL+gGimDm8i/+2TdPIp0mXXvMVNnbd7gT1+ym1BO
RAtmyDYcfd+NdDQZwU7TAzyRTqmN+pyyDLvE1APVgMdu82aD5sHaPh+En9rbSehvWeWnqwGoaH2b
6W7T/PPo+dzzwdP5U1vW2WFYSNfiGq15jm9Mq4lpKVFiOj3TPnb7lMtY+nIqvumoU/p/HiXAKBiB
Tn8Sw3xaRXG76205wC80/cXe0Op0/X/91zBfaNeZHftIYy1C3DOR9F6UZHKqKTtFyCgT54w6E2hI
tlUtymM67MfIRvGRABhLW5xo+jjMKzctt3ZacNt/Hmo5Jf4QJ91MPRNlndXzOnvzfrPfQKUPDDec
Eo2MGuj0wL1K8KgrErQYmaLNasAR81P5JJPLqzuEL27okK41fdOKLczA9NtUHGtPxRPWDuM2KgnC
Aj8M7hQz1MMZPvBwzrySYvLQQiiFZ09igrnim+omMd2tI2bqzbxph0Ghf7aTrCVtYfqZKpm2v+nb
cJYWNXtRmxwr9vqL/I3pnbsnrObQfBDFpZBPxG9/BOGC7pWgcHgil8GfN0v9ozkUn1Sd4EFoFvvj
HDQdkXnsx3LS598K/E4fyAvOyqd5q7+lYe79krfEG62TyUb0JMEMnHuQ97GxYKqo/raP8EyRmsdX
g0hp44LqDsVf5F8NcteIP0qX6YaNhxLP8n29RwM+8in8I6HUfY/Ww6+/VD4nnu6HuNC75q1Dz3gM
H2yKqfQ6kD4f1W/2CfcVOzPoa8zqCgmkBISxufT5Z6T2kKvA3k19LW/wCZh7+eREs7oSAET0UHPB
5cqcmP3wAT3gwC7WX3K6c5Kx8fE66dq41Fvv0KFkPA4KraJFKhxUhIhf5UeH5C90bCBXpzpc9zt+
GgM4DMsErA7YjSiTgL5di3n17i5zorcyPL44rXIIRrNwcGDw7rkqc0DW32RZTWCdN5+3s+OtlhY/
/axnHQv27guUWxLPzc0oO9HBRXW/IOB1q63LhgGy06zqb3hq+oPvWmgzot7TNebLambDiHGkW+0v
iK+L1jxxla5EDkYHHWYwqQnSlfoZwGS7UHYKC8sNz9yTJE5yEtmpIUhypPyOuBJDxbUiUDw9CBp8
A36lcFfDQEPlqGIWWRR3jE/KXN96O31B2D1Mf5BTq+KK+jUPllxGFgleSKW7mbbC38hiax9kWJcE
dDf38ARWVrwVRMBbqG5PGaFM9O+1bD48CJK8uO1CEPh1r4n6AgTFe75ovxkHEn3mvw3Q0c9msFAf
8BrAwsNSp8Ln9yiR8LClvsE+J+6Ss1GsiJEh0Ji8KFiH0R1/aHKgemmmTeA6+NSJXKIQiFiDs6Wk
bZQrm/NLTuyGN+e056BvK/TdM4R9iCwnj9daJxWXyGeCn9G269eG9hM3Tnj/VA/KZRoF3SY3ydeU
ejJLrD89sRDSwUAiSO3+w+aP8tRc5ZupWUY2zjTcXBhUKGj16RjQI0Cl+yr/wUJOlB/aOoICPse9
2379H6LOa0lxbImiX6QIefMKMtgCioKieFGUlfdeX3+X+j5MxMRET3U3A0g6J0/m3msj0EHEELFP
NLwJTye4nbKUrbRxu0/ti7xo2IQ0PehOkr0HHy64Lvaud1e8j9sSp4iH81eUNiPRtqKN250sA1Jl
e/pg7/kH+P1gXvJyS/JLKmf8IpBI2jMNWvotzbp5LnfR0/yliwBw48qNQb4yjyENIC54d6ErIDw4
fGtf3CQhLIrVSEjNEwQYcbfTJUN+ErtE7MaP7pclLvwokY4TjptSq+37cwMpjZqK/LNSJi+LRZL3
RXNiq18Gndw8Nz4PT5zYtDKAaNHHmrR3TIaCsVpyJ3/T2mmeE85bvrThiLFrZvsmUg60zV9D/yt1
sSNkT6Z/6B8zT6DtE0S74UhUhW3YzRdQJTwu6lGBGX0nucqLT8YSWr2a37On9TppL4SFDR3A2HWa
XtLkzWdleifOjhl9X3sBWKhxabMs8zYC5wjOItPZCQ4goeUrzG5mk69EqCwHB5oO9AkqeqiH+b0/
Fzsy/q6T3XI50eNeaGutR6Iaq3X9k1x4SAKFSCG20OOsMC52CbbKwp3FhIQEBLu5ASe4oPLMNhVC
5BtR7hgCjuVwp+vFTuSTbkpk6OCw5dRfRDm+0EFjxvXOs9sSdXwsT/p5OhcWzNAVodA5TGfUByt9
h53J5m5aXu6CLYPrWA3b6UbmANl94ZUrzyMnvDP2Mi+LTJ4V1uRh/GLXINMsJjJWwTdPlhVIm1ty
HM7GU13SOICriL+juul45ABRfBEklSiuGG6mEECwa9IJjdzRWBWUEcj5qWKMFWsXfcRC+P33fXNh
AC5eehYB88MWReBmXrYCT8k52/fKE+l9hN2R78biYxlYLHZhsSFblyw2wq10lXCUCb2cRwvL/GWr
NYc1ic4CCLV4zw7FKsqNhUKEpFHyodq34VX+bbnMVx43wiQysst6l94dOUWQUH0NxpjD/5AoRgki
M/vrEmi3YrEPX1DFcfZnwNzxWK/yT3i9EOv8R8PN+Jiew5EnjQUb0XoMqwD3hXRM45uo7TE4pNt6
y0R8YhTL7VRsOaHyXQlYAcDUGs684aklOyf2VEyVy0KvcL5dMsj3GGCbYcNzoReHFHn9Xnlqo2Pk
wA7I2N5WkARMrxpdMzt13I0/kcPx2GVmh1k/yfA6vOmTQ3LOhLyxcWq40oBbtuV1+cysLETscu2O
CJOI7uA/NtoXSBKan1xwvz8SqxwY5wTWxJIVx6mSbZskPfQs/joC4DgQEuQwBV9uFHg8ltuS2cwC
Q6piNwD/RX/rRJyT/TUZqtYLy+9qcPQ70bEhNZS8X7KcmP/8Ss3VMt2m53T5Iv4LXV8S6YgtLy5N
sCWF2420MxdFeVdvwSW4qT+A7YyXft8jXX1HHI0fdxWQSC0tvV9b+o7Pwb4hcbbYYibnGVXZYEsy
KOmLoBEQb8TOjWAsuSXeh19qL/gtLcOhdUvX53WJLjtJXxNRNgHpkCNfBeXcpX3TcP/cUTgDYQxs
/9KwkCzt6ITTIlzX0naH1+am77LP5FV09GeFaTJEG74iSYCGPpHi0jvkgD+r3gQg2N1wzVgn3wrj
95IH6qHP+WT5Vbktb2ySOKzFK18seV08u80vtTjkzZZTHOCu8ijA81stQYvqzjyWDwnT6R8cq6l2
Z/PWtsMqVjDee3RsEq7h2ic5e5PzI3VprIq0LIEC/iEcXEdPw2DiRrVHnFpd2hWhgzdY/feMJ4AC
b2Djg2+0wUuS7XN5pf+FrMDWChe4iBHHoQ9MHxONk7wbD/Ifqy5JBxEJQ6dgz13WXvMf1cn9VV7b
ABLxAh+mSwt37BfDAyu4XgLTB8i1mxl+gES0p118rl6DDXfrN28SFE/THmiWlniem1W187cqpZuH
xFbm2P4079WL6oz7iEhZQIdkp2B/AYOMAvmPbdlK1zgBbpRe2p4Ub8YJB+mkzecJcTw9ctJYKc5f
WaNqZSNLbsqADEaPtpQZvrQPzENYcu5xW9gbxYGjXf9lffFw4jHs37lZ5B+5tfn+VnjW7z6J1jy9
zW18n0hwJCiar+/nmb7Nh/ra3FgUSftkpi6/RZQJDizbj/mLyOPGm26ET2ZP9iVNPcEDCadvNhrK
f/+gPH1Qh/re/KY6gdSdwyyJt+Er+I/oTbuUNHSuCYZTRBbcbgf5DZ9O+t5vul/SqziUnZIjGJ6H
RnbmNp1X2SHfq4aDbpDjHkAJEj1aAJwU+9vSsY7BGXVCuBkd0E05FbjmxHeSSB2enQMRShvyE87W
ftyMr8ND8swDVtOSwxLC4KVyAJNAFU8kq8vVqFe+TCHlUF2EmMK+MGz3V9ZIaJdYf9IvqcYqjSQN
Oy7HJ3rOJvpZTmOsfFSTpVNXcBRWKlSxg+Yhs2Ic8CaCrB5tsXVo6ismGY6uSYe3W6OWnCDGOTBu
MnNbpK557eDA7k1YSTmm91WCyaxH32bLp3ltbjpjNym3koUVCO/Sbdh1lMjyJpUcCkSQdd/SDr73
c3jrGxjktvyAaWVz0amYyWAkADA/ceqjMH3FjCQ9kcVsixsnvj0DgS0HC+NWsRId0xcc8qm4ps83
84yQxP4h0mll0Q82ANq4d4RPfzM8xj+Rj1eshGP1EFq3+27vmJ4sgv0uoKs78qGJu7qbe/GLxpXW
O+q7sKslL3wd70PtaK1L66L4gS1u8q7o5sMMKcVNq+z02cWbJpOXTKOp4YI7JYitkCQOjL4LT64c
1/KBhGSEdsb41MK1eKDvM5HmeFAcwzOv1SOgo8QIimIcsV1GM4Y2yauaPHs+UbQdHtFw1aAlTWsk
dCG9+QOd9O9NQzrWpX3957hdreESML/ogOpKhGICql7pGyxXwg+E3D/lztDDD5ws8DRGbNImOisz
OGq74bZYBx0w71vTeUSDIO4LOQanmFHwnfF+2KBtVDQbXLMimLYcweaajuJ3uSL8+IGnBegV3FRV
Xr7/CJALovlXCRKUT6Wx4ingDD+/TiesqwDTeWDO5vdQb/jDnAvSiRAmJzmyaiOEZ5oR/EwuEkCX
2eK5ekFHGayQWbnlLuPhoVRmIwmOmlO6xWd3177aQ0wYXWYHnyKt5HpZfpO/Ylplf+2HOS4bFbM+
3Wt2zR5SHJrOP+UNnNFbsxvWPQf+6an+jYB3ojWodk7MbCHhRjOBqK/6bfLqC2doN121zDhnf1eL
53l+4RXDbjc+/MXbu2IgSVYTi3XckQC7M5MdVjxNRf+/YkinkEhCvOMMDWsVLXvWTfpCUZubG8ny
GFpClIThBGFcML25eaACIyYOnDFjoprMCS8PPHmpI5iJIlTu1lgAq1eVohxLFzO6h9LvmJoCGYOM
2wjo2CFK2OYnxbH/ok9wUldEdewoCJgXcvCzex6A7/wjo7cm2KyWuXXRNC9K7yCvr5LlTiYFzIqk
U1gPbFk2drjPlu45UeuinTANTk8MOAaLpjTTzw0HF2g7PIsvsYsgSzwGT5l1jOrekVERb7h6VMDJ
JVqQa8s7mM1VdsEZTv8TwkTmsp053TE8xdqRRG8DsSk1KGyWdeCxZC+Z0FTG8YNqOSsPOZyXudhQ
o1mfxi1T1vk9+Ql0h1s9OxDf65gfdAJI1mMxetJmyi7jIXhhfNq+QUoy8c5aXv/GGZ6BovVRY8ej
YRK/V4Rm04Qq+ASO8Dt8mx9scjLxqGxI/cai2Hji0mb7ZocDEb+ghK/4Sn+JE6XE2RpLrB6pwqE7
ybBsDoipdU97YChGL8gOy5OUuMz6AZ1D8mprO59cbtplrebiU/a+2VUNin3FvAzlsbRqv9lAlTVW
tltBXjBYSdAux4zIhztC0pPAciQzmZqpbaoBv64TC5BaCJOzgR3M3NfCKrzhxb4mJoY5B/GemW/C
Zwqj8lzeimJjCBuGC0wcpJieHRC2rRSfp+FuxeSlUTuzUFBs8Fbc7iuhz+PptHdsxoLc66rTHKdj
vtVWwobWEfcClR00rRt9WdJlFsXt1ThD/NBO8o7tUb2D0nGbd3AHJSG/UOZuMjrsmL7tIaJpnNCW
Ai9FLXYN7vNVIgRBeUam2/IGGUMwytqY9MkzxwCBvjAZi2VSZejbgKB7/M8IUsKn/qI7zQ4Mehev
60eE2CC+Vct7jT7HdO2vff5RNhM63enMwJyB0dC5umHTsqTcUBn6qgeGp5CE1r7DGOvRMaa8SWdh
m52qt/SVTR2mBo4gG3LnDwOjmPMo9IMtAwdYJ5vkKqqneDec9BbK1Tr99d/Fd4jXKYX3tvrIvXhH
UCDpMivlk2Z3+6T/X+4KEDfSWt7Xz9zxHWHb3qIrH4eIeslhykEuyBbvJS03Pnd4DE7jMfeQ0zNP
iZcJHdZEbhpqu/StfuPRHN+4yVjw5MrVrsrDZOE+jaCRt1YLc+HQFx8iLYy7TjOm9YbRQa2Zjsxk
10YLV35V/ubKvia+mJ4QszK2aL57yp1s00wbDCIp4KbEnXxHY3kZbOBuBXHw2I/Ko4RTxyCLCIml
06nePDLLwIbjZL6rJ9z9pCku84cRxn1HOp5jJe8pkX4tVEXhRTqysdTTjtEX357xbx5HzhjElMRg
Hr1SPurf6Jp9jfk6/2UgfOHllwRMLsKOQB0DMxwHpfdmX//WJAPhxMXHcohvpboyX01x+XRK/2+y
RGurWjECRB4LP0Z44+rwGeH2zpRh7/K+s42jfkImtBb35iuzwxEqzw8iYyCszLuJMqShBM9nr+/7
z+k7kXgGV/Efc45t+1KPq7ZagcobhnvQvUiKo1CkkZ99CR49Zmg6u8bR8JB0X6Hj8/ipmjd3ttLZ
lBsZM7uW0+xq+oreOVQQ8ltjMGKiw/DE6XZAe3lx+cvcl8E6vJQ3+PM4WLasDiIYFQh7B6tANbrB
WSM5PAaVXRHC+aaeg1/pdWLe/G2m63aNLOKW/gp0bwvaErb8zv+vd/ns9KyOzbu4UW6MFAW7uAof
+uv4EcQbaSsT6r2WvzHbRz+4uO807rSbEGwxVHnMFm/G5LFkEKK2C7HFvgdXFgVdXIRoGgyybjmk
EPM+bJgzlARLg1+S1vBNzpI3fCfnluGbcO7EFXd8eVM+VIY80TVV7fJmfuGa1Gj+7Ls3hiczEFBI
Hh4hX9Mbr9Fe6ov4pe6TE3YxmchzBpz/9CjjfX7WnkKYKHMlGg30Ra8MmTVCLR3Ub/JDtrNr+OS2
C64izea1eWLkU052dvj85Fid0GHYjF5CDfZrDKv2VtEUWqMmPvEeo6vKgneNb/MVbQBcpY4VvAAL
tsXwjCWy+rL4O9bhL+ULtQ6pFxBRaoNZD5mNXjOCyeM3Brfoppz0d7rqbnhp9kuFPLLxIgRYISG5
0bDcty/ZSX8RbC5p/Cx5sPaRW7+WF2urnRO7Oo+e+gWkVhlWyEL28kY7m5bTPqJ3Ht1wB4Hskr4M
NtNF9MzEY6F7oS1P2XmxpW3uRf1adgUkHcYGHR5tFhrzrwqLB6nL2ap7b5/9i86nZXz7s7RsAV8f
mFLOdrgX4ObwPXNcD1f5Td2kr3rgHLS/Cm0+7esNkv6o2nKdf+jFhIGzxPZpK+QdCN24fRHe0HVg
iGjs5osib/UTJWZSvVk7cZ+xfLL1VAfuy3KX3gpSUj/1L37WQfL8ZYngRpE+YuQ0VPbv9VG2JSq2
iIrIruQzkVoxk5oJ2yF6OuzTKz6hGngKJ9uKMN8V/BNuEfGtvqD7FBi5caKGghN/Ur2XyltPkTQ7
kuyBlLW0lfhdHXglxLKmQrzour4PVyz/vE4Ef7th3qnu/dCG9fmWvWFyoPGSr8jVEuhsI8S8tkdh
l7x1W1RU+r8pP6fGV/kQTvawpVIvWfp4i+yYHBDDjfnOCBvaRH6UPujr/o5UVYfgnh8WiVhgg5by
p611qj7DLY/WTD/1gSaEuQ3ktm6VHgS2e+RzTmmdfBSx6OHu9QNmFaJ/pOes2+NjCY6hO7UL7ig6
hIN+oSvQ0oB/stO9JcnOvCAsuyBzvbQf1TtpodTRRMl8smLDesG3onD7KCd2EHYafYdqCF1fH9EI
X1NoStUxAMV7oco2ztK0HoGXUx7Xl+mtuWrnYU+WaLKN1LVBZXuvPRaYU0fm7d56S4Ot/iIiIGFn
pv0xfwvYUWxEMfsYGg/iNRfNI20Wqt4pBK7iTZ5lsxI8asMe78y663t8t4B+IOql47+ybhBUTMov
J7C73YO8xTy0DepaOsb81MJdtGKkOv1FxB0/4jcODC0XkvRzDk0OgQwvMTUHx5qKMF+nkKmUneyn
/eSkGvVe/GI9/WtNqY2dvN62GTHtG4Ah1JP+sM/Ll1jc6N/6dwL0na+KL/FgGPCVNozRowdnqu6B
o2+cHJ3BlXgyKHbJvjoPmIM2xTXe5C8KD2a3Nj6FMztdppyy4GPJmlS4uVTOU8MGWlE7bKz8NUov
g7LxQ2gvyJPW/W/F/O+dGmKJawABRRvLruit3ILvMXFknzbHmseHlZqwhIy0otKpSOZIvA6uLLwt
jnoqmIdVLaGW3XCX1QXdZeauNK+YNeE4RRB1LPatt06fvBbQvImfs7T0jq7vjA/yuglo+oryLTxo
BNl7TYckshyolZxRwrIgz+CfNT6zk7FZ466AFnadNu0v0cB7MBBFv8wWtLfmPUGiGmzC4oBPBvxo
qIIl2cBexVSFjIqVDw5+gYjP4NC2lr6nXYi9Yh3NSwnL6Ya+ZbBuoIWxV1UIZWKa5sN9bE/G1mRs
2m9wW2fjgX2asbQbsODA7J9eSYJUxl2FCIIYrM6lIuENZ+lD8pGMlisBhHjcbzHiSWwqDCOoreXl
6yeOIzlBkc+EfT9e2uI1Sk5ydszKDSx4acS4b8/CXRi2Q3/OJ8BK64wZZMFgYjf2RyX9mvSdaiIW
u08m7Zp8Q1lCXUYtRJFAYHBNM4SSnbJbdsyIYJ4Vl2OO0eodLOi4iOqmtYzhp7d13UZ2lz7UV+uM
PKkDxt+uiSQzi40grCiM8tKVis9A3TbjgVA41EUszMSA9Df9qz//G+x3y7T/vzn/v/8EX4n4JQMy
+t9vhGawdEdq9HD8BczW4HOy2h/ITSWpe/nZ5Ouqa7TGGZi/tTVJgM06GmNxw5NQCjTlyANud1Ew
dLRS+JVRoqgfJjImq/oAHoOz4r8f/ftNGai13bS0tv/9TJpzfhvIXPf/v2YRY2dWleXhSKNlQGKe
I47RjzQsWvt/P6uX36gSpPb//jU1WA/+/eq/3/j35/7/V0yV9FgSYfvWxu3J7PHfy6YmuYX/fvnv
j0Jy5WASy8kOFE59CvrtWHIaVyeEKp2/UXizkh6ZXj00hesHrTehAZLjtgXVp0+2njvRLemmYx1M
l9FvWrx5XLUiU7STnkenNA0/LSV7JUPlUxb71lVTlWgDxhtRMm0jIXZqntfOP435qHhhAemmTB++
AGkHbv3opujpkqAfvbltAjcjFM8v6CBYsPW0FFksSTWibQgSR5olhgh4PZYHJX4RouSR9cWw7SPq
UxwnbH06+6beRQyumm7cZDqT7Wj4LMRC3qs+sihAVITrOlyVbZzzHWliTzSRiTW4pTU6nLNWlvaW
xkgex8SPKTKLNxW3xHQ9wZYy6+mJK6RZpTMFRwcFCbigpwgBhVEaMbKM0HdqqC0aggWcqUPW2Axs
hElDs3kQx21ahI8+lklYYIvBSOIzHuisssT8CFkmiiFippwjNFy8SL4rhJcW/HHy8cD6qjFiur4/
BjrgBBE5s457HMqiO8/My8twEEmGMX7iTPuEDJXYaaT5QDoxWhsoE0YT7QugtW2MmoJUPY4YiiTZ
kuCw4AliibNWGHJOrCe4vjzOlTflP+aYx85AOsYYvRK+0DaoxeqeY0A8BWRIz4OtVctfX7ySUXiP
6j5/9QtQQhC9LxAOgGUq2kQgaZF7eUYGl9ik2a7RvsZpo+XCjlAIFokC4BtfudNAiVxJUTo7UdY9
fDEsiU3+E2OUD1jVOTSN6UAAn7Yj5bHqMT1EEj2HGgPxS0y6SNcua02af0YVbgvpJS5hHAyFiWhh
bjmRJ8YTEETryb7+ZYXzcZJTmlKmhPKYELCJjECQ6eQrqvQ2ZRCP0Cxgj6aFv8HqS9HLo7Y1lM4p
+nHctNOMmht4k5AxU1T04l5xJzrSINGHhIMjy4gjExaz2Ez/oIbW+9KccLrTEzGjiQU65/nwh5CM
euCKrphSuxpPlsDyT82CnxgzuJen7G0JuPmVzC1LRKYrV0J/mM1pZ8wKT0lMNaDGDch69oKSDhoR
lFTbBHPh+9RZDOT0U4Ml78h1/DAimULOR+tslFcx4UjQCzl95Z6pqkjfMIjZ2mLFunYqpGalTDS7
ZimLy0yDoISSfzj73Ei239OMgM5tVyVsUglasJv/DULSHaSElVslJ9jqKiryKIs8HWTZrqOkif1g
9Py5SNYVottCVtEZQl4f21T05rWvsaEWfVrghdX3Ol9Av+TLZ5josfHSBQ+Ai25MGYn/XMdL4mqw
IuwXPl+ZXIbgM2rGnaSi+xIRGbDEBhtVMwn4ZQwRJQOMzJ4RaRQ8woKRckFm+KqQE29Smm4dQTP3
5I6swQYiDD0whv99TvO/ntWIA3DyXs/zXSWpt2Q01TJDHJMJ8XPHHRwu5lGBJlbB4DOyBJuQePFi
qFl7KmSOMMn4LRrixzhyrQsSHB1hShxk2V9Nwdl+54fwJORJOZkqLUdBJb1VYq/+JwGaGLjEImLb
jNRcX6tfx0xQPxLajbLCrNKgFxyQ2ZWqwm6giJDx8K+Mxmx3SR89YVMQ650qe7jRBqrImal1z4B0
DLAl+KhEoqm6WFK7MnGP7guFMTHBH2ioJAUEd1XUbi5MJxnIsKyDJYK4zrGnVhbaW474nZ6hMRYG
JUM0uwTNYL8xwlMuBfKLKHePWu5uBcirogM32Y4ix3iD/kRInMBLVnIA1RjazxreXTGh2c5pzhjK
ktdlfZMF/1XwA+YUlZDs0CJiPN6HGvVFbDEktw7kebuF+RAT2pR+BllSx6EgxVO7wTPvCHp6s8bF
rqB3z9YM/a1oUA4P+leqZ79Tq1seaZnkkIv04Ikr0Q3yOn2kJbKchTb2NwmkMlJzSyqInlA5L3UD
LS050L056C5R2YTASKy7WizEv5Q+BY8ZSrlmRChiznbAXY7Sb90E+HuYOA95rG9T0+0D9Ia52ACm
iIa72L1OkAeb4nV5izvfCLmpQl3wlIlstpiIWbJy7pGlkOcFmWInR8xoaiIZGOOg8YDVjbaw5VFM
CzKMrY5iOmfw0YM7RgItrmEACes5DHy377UTEALEzZpaEHk8bzspJEKjSSEKZNMmZ8wzmI1nqPIM
Zm5G2DAPkGIyWBFRltJjNCbNzZIGgwgvMnLC6WJbynAbE8rA7t0Atlza1ARzIIjgmlpim2FLQLsi
lNJKr2kulzOkMGGi9yX7IkOIVntPRZoGmXmYW2EGqoh6ohgaYtEJvC/LPsYEXe58LUidAi89eRFY
++KALn+p+d2q9yFS+JzCsO9HTNA4wiA8GZAsBCZdQ2WqE9eoL4pUCk6oiQwJ4bavY5WuR6Nz9uvZ
YVcGg6fQsCYciCkzTAEtNsqRaur7VaU3pRcAHlgRdvsyjfSMi501QafJO+b7kaFCkSi4NjVGmYQE
XkzOWryJGLRLY+pGPgJ5WJbvkkl3WeD+dloaakU8RRwShZuVNqbtE+vIfF6j/aFmVzmP70IFvHVk
QQ66ZqAPz2FEzGW7CzC95E2Mb4nNJKuN9ybR5HumvkwKOSig3zZCRwNzEhMcWy082Jqha2mCyDO1
4TF1JnHL2RW6w/ySdX2zHwJguswDZD0a9pocoDS3ONT3GV2o2jIPVp59ar6/UN6Z4hfxeSRuYKfM
3W3iDuRmpayhuiuHxsPZSuuVSWMMlW2dUXuh4yJKHOAGYwj1AXzKswREbLHhc/CN6GGRb5qiRpN+
lES7F3Ul2WMpOuMAHolUC7vn/GJrPcz/UlK9PEG6EDavs2FsgU3YUoSoQZYqz6yg9WX4420lwEje
DACIW5Jeo5EmlpC/lBBT9HrGMMbwoMxk1xIk4dTx/u1WC2oQWACPhPBjGs1wow8LxHnCin5RSdoJ
JrpJmWzNXmX0Tl+j/xEbJtuqmEIDbuKtH81AJoZzlRaRlyuhF0Z0r6QQFT/ZbNiQog6z4nIEEoiX
BPcpNT3bdGS9BIM0bQ1i/FZ1XNgkdViuWDKkT8MYpMhRJ9ZgrQeMVzUdI6Mo/WlD+22KLX8sOCOD
nvbUd3xh5c3PZnNbHayxVa+zrOO7lVZlhiVtpjjx5nsYR6qLA3zeWNKujBjmqD53rTRrhyHUGKZA
OpIMtEIATEg6oEs/NnLFOedcBhmG2wkraaPh5weEbZYZWRuzge5qOI4Wu8TA7KepdGltTaghh+6u
KEq8JXL0jBBhlKF1VQjqK4lLDf9LcUAmkFlOi703KmM7GdVeHdXgtYzJt4E139RIFU1F1V21ap+G
VQ6HzLL2k8VxxdJKrx+fuXaUSThvsAo7gkGAUj5FnKON91DSrm0KkLjjvfI1xagJiaylgEzepsD8
IsxD2yiTYrlN3r4CzQ0OmcpSloOB0hIBHBxfqEaflACIbaiVH7ACSYXNmkcmR8w1xOIl8isNEfBI
3g/5XaS/AOVu+RYAmHIoSbE0KVeRPLgyIu68pLcneVVgiq5Z9GurpXKqCDMetPDHGDLCCoIvn/zV
lZ9MJImTlZe35QS8TnrJQrBUAjBwxQUIgeS4pKnWcepl8beqi2gxUWmjovHKRdkbV93WMiphDckd
ADNu2bmniRFQezY4RCptArqXYVY0I+BUcSM5llbtKzFzisb8KGT24SEVvESidwQsHqVQQ/NtmoRz
jbXgTWRoNkTNRzbGzTpUBnSTQ2J4GsL8ZK/3MkdouQdywv7RhpDdjDzjVxPaOTFQ4K1E6NM0kmOi
CKlGTajluv8WyfMgNS7nk17aCg/0gKUslKbA0TXMoUMfIVOcgtj1Yf4iIk+uQMkiQFvMarkaZANq
idOnMIOkjIkRp2j6+WQkRRw7tmB2zpJR0e9q3EScdgK6iRHwLG3JnvI8p31K8oLDpgVnYNjyJFuv
TXmoUzecuqXjhlaQhweNU0mYfEjUXgFd368ZK09he6GncBPIzyO4T9goPhdQkGp6IGP3TLo8IZ3H
dKjmhXXTigd/YlorahkqSNqNE2JpTb/onIZ2knYZRAZi8XSPg25jJTGtg1BKXVLe+cJ42GUgScO7
JgnqmnAoZLXW4pdt7pi7x728pG6c1Dy3gO/OmypVOxSxWrgEcF36XuLkXVPM+EpMK7QyXxSd3msg
BEeSoCiWJW5O6lIEOc2R+zyzzcBivmt9mTWJ1lMb7yWhPwOlPPLBQaYtocnC0OBh7ysY9oQLKUni
QUTO7A5MKAR1VIIG8Xsj6vFeaZGWTHy/4nLdffSkCjQg2bfSd1GHvRUKAC/bxaeYASpMJ2BKWSV4
aasx6xOZu4ywnuC3bFWy1dZaUqfHcenzNeDM6vALFPGuntpkb5kNd4epMtapA1w+SFpNjhXBpDC0
nnHbDoqxDePXIkXGEITtN9kGf0pNc6BqOfRYzNXJrbVFA29/PvDtljRn3KBDsEO+VuAJBYcL0EZ4
uaex3rALYICuFXS6A8ODSh+OYUH+jqUNSysDj7eMKC6S/Y48XDLN/VnOt12Nvq5T55zTtroeFNTk
YD1Nr0PjUiN81ArI83Vf/00svZoVToesA/oZT7WOiBH10WBpvq36/vDSJOGm7+fjLMrJPjfR/Y1z
ube6trHL2kc76EeOFvuXpEZ8TRrSXlnGOxoI05WaNXc9NRjBibY+vM8BMF2AIPdeVRBz9Q38eh8l
ENcz3KjCjCpmZOSea9leyTuMUi3a6Wnivs4EV9HwNUx3JQUvC1sGhlaJsqphOwi464e5IIA8D32b
U/A70oxSrOXvubqGciQ5y6oPgoiyhMo4epGBQ2IeIKQCYUcpozAsp2rTJOBnJMG/ijUOkZm5MB8s
ldL3VFfcfglHw1shKNGesvBCx2RGbDF4uSj/sVD+hHMF/DzndEeiocQTkIGQV4VV3SqM12QyuXOz
cPTI4kBrWm/Ah3gIdW5Ug2HhwBn+JLPYYM4yvucoQhOC8L0DJOfK+vCBg6rlItb1ASyTQNARBIsy
H10SyplzCG14mfQvM3jF4lDSkwLW1lmOMchPsWWYMizTo+lhDJxcSMV+kkVLbh8JierDL/CWYsHa
iS06j7QLP1uRplAMMyAuYjuSB8oqgkycpqoePHI0mHxoeIqoftRKN6wkBeGpqOcyMnfxS9GH61wz
02h1AKUFUoAGgLQFqCodkp8QgPF5RqovF4zKiuUcq3GEk6jhyiE4CBgnzIEWyJhKB3+OzKtWMxAZ
GF5NNL8CJZJejEKyC3BqdtMj1UzKMb/OivhlllL4xdnmRyPZLJP0t9zS6GoqzQ/720em03vR2oAq
61RUXb2hnamNwegGVfShiiq6rG03sKFGKmbepqOtxtJwyFC4TDm+feJ6Ihh+nhZQxBiwGmplcNm6
GE2oxc4YUkBOUv/ly0TZyijFC5/qZPJrH9d1D4I4lVxC0BZNi/SZ+taNfGv8K+m/xYrhkz++RGP6
YUrN4M1gUQ/VCCqM3E3J1iOxQJBTffaDCkKJp7wAm+hMsPD2lkUGZUzdUsx17vaSf2ShIwldttRV
QEocYijprSQ5fZVmo4DUE1Oc1j3YvKJLMraQak3ragL0d/zZR/VfNTczz219IuFsLCpsqYVyVVvW
v1xSazsNiFYSRMFDoyqX2J98M83Y5+jxjKx9+SjWUEd63c1qdVcXub4xUB4oqdF5vkARauLkVPyc
VSgT8SNQJYlRgU+eo14fsqKYrboliRLye1Cukzy2Ngq1xS4o1O8oE6xTFJfnWcTUOcjK6EI6hYhl
4njJcgp5VXf0WHN9aHDEIjKztHJwvF8DwpOMhX/NibBC2wsZ1miYOvjvSk7M7qwg0u+ZZ4TxZ10W
xtmkHc2pYVrpvXG3EN9lWP3wvKiTo5XCX6523qCbOic34WR09U9A480parQSQ6nMnoUSA/h5sK58
yu6la1/8j7vzWpLdyLLsr5TxuVEDLdqG/RAKoTJSRcoXWKoLrTW+fhY8WYzbt1jVNq9tJEHoQEQC
Dvdz9llbTvONbwGG7QPf2vbejNkdoOBZ5EgNjGQp2qBzYEkoij0JDcKo0mIoxK/8qVKRsg4Qrdr2
xfelxyi3DBxAGSUHRfasjlO6VY344Hm1vBx7yg+1dhZZNg1WvNTxSz0NaQ4IbKvVN5Vkg2LwU+Ic
fmBs6tcW4FlVj2STpp6iDrOCV1C3NS8rCWqdQi2PnE01DvMZuf2JcMTAG24ZKU6yjVTZWpcqv6o0
yB9mOxuIpcaLAzM+sqPiNTIH3IOkk1qZR961Nz1/2cfCM/aDrCXLADDfPqp5BtMZsp49D4yKt14F
R0ZCzZAd8d/48COk72lP499QlsWLBIcos+P9bJYfiY/dQ6jYyIvzmbzz17PBWN32zVxQZRjpfnCM
PLoWu/ulZY8kqudBRNePKwb+OGGKnebJZTEtTZgIYvl7Vhz+l9svh09dxXVdli2bDGPvKlL/g48M
qJEAqS242mJOTARLu5q53ZdFMSfWia2XnX9Z98ui2M+DNlN0HwpEQpzIzLUAcXtxwbcZ56/4PSvW
iuVJG9gkpdA+VAf3kvlKxIS7i4rby7I0ef9YxlSF2GG9Cp+tdAKUOklLB4aautQJZe5xKZ74llKz
0710kRSAQb0Bfz+BoE07CHOBHBj7CYT2yrHp0ojFppz+2BDPu1gmQFZuqu3lALGbWJQICrlmHxzE
qtDQ9T0e0lSytXKMu6wGt0fsJ7aISZ5WpG4ZdN5FoUbhNuhQFufLEJsb1TB2ufox6qqBYNjpqG41
0QqEUMQOdBygbM20Iqskme8lvIvLguyvHjX3TUSCpqvGamnmeH6JiTo0CCKCvJrQN04oRKDOWHnz
OUhoLTLbIPoZKbAfeYHrFRmzoK5JF+K0EQMb24YzVSqaQVGZuMHnRbEuTXuk260FxbOCMpsrHeUN
YkvnZ8q09rAeTHqi8pfjEvxx+bu35t7D7x1L7/kM4tyFL83kEanDPBU66eXzvj9FnPZ7H7FpaMik
KH1GVeifFxX/eWVib7Hhp3P/y82XMxR2VLtOW+8u+/70mTlGJGFcHRKFDjDMLJo/OwWkgG/kKvCd
+15HuKgq1NlZY3OMCT2Dk4Ke0dmY26RSSOjyDU9azK5Lj6xAHuwAtGc73O2qo9T2ZJVi8viYP3RB
t46aBONFdCtlDsoLxAomXtJbV8k/TD1I911JIr5K6OpX9FwYcRqMsiEVSKZJTIycpeox8nQybYAA
A4Ooc2rXI/chmYQC6qYi8Oac6YDlp7inSXNKGemsjL1rE3urwu9KipVI1ndZhfDTZiyiD0ANahge
WfrV+fhVVwUaKPoCqzYeb1pCdCvK5VEXmfm5MUkglDjYovQB60KUbEWnm3x3Q70iFk/+rhyUe9XK
rune1sshkREihNE24RW87fChAXIKg0dhXCZjjQ2DkXquvL1JlJyXWei1p0EhsdSSwVQ00nTtrAZP
sEPt8mFcYcIxULiGltiYCpx5KJDEY8q4gvsxIpS0C6m6ycktetF14E3JMp0cJDRK82n4Mf6MUWmt
VEc55EHfIj/F/R3H8r1vUwAiW85TjKyyIQ+CKxaAVr9F0YMvEM7Tby2+OZsqq99laxMnSUOi0SCj
H8c3+ESjiTYKNNQB9bqeoBOH3kE3Xi1De1PjluLZmmCaPipbw0Q7HuQIA/LrLkZuaCXlE1UGKVZ1
cE6qxvcXpU2cVIkxoYyUegLIQfsg6fmwKy3GDj45WIzZq4PVSyfyBFXXnEuZfrHCyLTJYJjAeV6S
DD71sXLsNdtAP9ZG68bOr6QGH7Pe8K4lVX/Pyjluy+VI3MIER1TMDaMWZGBGYUzsZT+sJDwkXk/h
uF9KV0FGDI3XGUwhnMU3ZqKefCgjmtwBw60JB5RIYMAZq8ssVp7lRvsyY9zQfIorOPSKcAAPTDDd
pJJ535nVcEPsUYVevI4NFGCmYTlbCx5NSTBkL+nySNVUHO8Um1FQ5kgHy7uP9c64bRL1h6FSxR8m
D4D+UZCZGbpd/aWrZXApzfQUbCUflzV5UqOtHs+6XrP5IBk4D/x6aW1jRnXT5BTxaW2yLiJaNS1V
JpIr9Fm1jJQ2Etg6s+QVaSx1ncfWh99VwWNOeMvznGKFw/Wm7AG3ecR1N17q7eU4xMgtfVBnkH7J
LyRh2USoMzcelLw5JqmDBg6v05We9pTV6ca20wJ72xTeVR3gT6LrGe1Ijo3FQIE5RVhD3b2USfUq
F1xBWiCCTb3bIldu6mBg6Mfv3UnrzqArqLXjpxKbEg4E1AmoNSE8KVBQ06DDijHcW0WG9xyEiKqn
TIapA6F/CQx52QTeVT6ZxHp5PqBHSB8M11BUyLsMePHCbw86Cruewp66AqlEc77Remh8hZT6aGrT
8j01CRvUEBJXmgl8T0ffphDaQ/wS1xtr0vv7tKlQGUYIZfhtETA3gXSiTw/AT0F0O2aHxgr9G6vl
neyTFtL10N8MmvJqY2SIGiZDf6nGD6Metm4dzy4vgWWcusD7aAihtbg8nvBY6A9Dy3WVbXQTNgX4
QAwaNmRNeLqHrkMWMy6cjsgU+HlrDbN3Y0wQtAur6c9t3pO27M9lXctoS4MvVcNytyRYsGkMNL+D
oir04TkpWWI0Lrg7o9lxnGU1c83rtIF3EqlrqbvmEtWVWuNcV7WEPvShLt0MRiVpfJSw2DYeMr9v
QOehJkXI4U4STOE+oqgCGlAaozQ2ayPdqRpgIUMKrvOEnmgACR6cV99tPNjouwaD9XJCF0ay6gHD
NIqautu+rqelahP7GAvcUD3Z1/d4Hn1EkFIJtGWfQwSSsK8wJi46+VGSy5pfHQy+ZEDKLJvxIBs2
hW2ttemilhB+rhHg0awZA5pRbFEO90OjogfXQ6LF0mpSi+nQIK5JDD+9mkVm3LlW3oXHuJjSdZWm
R+KkeAgLAXoI6DoCzDyWVuW2Dfr/fpji/Vjxh3amGsp4CJym6DzCCMOLFaMBSYbhOiZuv+8LEisY
wQDNwBFP0uDrywNWBghewdy/JCbJdNmMrtpJQh89UmphqpQwyZW29A2k8GM3HtsqSvblZuzTW+ym
aFMz5w3aL8H8hhJfs3qMbTlEM1PcmyS1simEImryZk4l69OcH1VTJYUTp8eq5wEiZkdvbxrePbk8
9fJYAM3h20dUvCsyJdl2SglyGZwx1DIUpLrYRqLLSUuECFBAOR0cbhO4HWlmyqDmdWIDTvHpprT0
c143PvbjxnOYQDaMcMzZtzPBpp8nSh9TTOFnD4EUBPsgrZz9qA/PgQSoos60ca/Q20NewqSSDH9t
pMgJInRQmCVnyq50MEqao4f4DLrDbK0jWwwOSsaRdp0rLmawrJon6p9zYvH7EucD6jAkMbcWK7pG
pTs3zFdu98pZihMgP1Yvr2xqy9FFPqVDM2PBM5fu40TAaYybva3azJJIxzPGzLSV4kgASCrHzWAi
ptWL5qP9Vxx0nqJLLya6za2gzhOxCE2dCDoDtpXeVO0+9l59vYWMLS5Kq+seV8Cxvg3mOzzWeR80
UTwtzNle0JgHEaUKuiSfJ2Lul3VY2PHeNCkwqtSI4KRwJJIKurS+1qK+jPGLaFsGdNn8t7xM6rmP
2oaGv5TJOC/1kmTnVpkprAKR6sc+Y5ZMdoe6gZUwTyLLQMoklsMZyjqVRGOcRNuaUhejq7e6AsUL
ZNa0uusaW9mZFsQie55MCUJeqSmTZY/9FqQqYLH7tqDqrMqNq8DKaSBMVd2Pba7txVwlS+q+6M2c
YAahWH9mxJZAvumLGQw5WBLXIOZMhrorU0fCFYRHLLWVfVPbyh4dexeY3s4ooZmoMaJfH29slXCl
Pu4C7Y60SL7PFLt0g8gGyla/TD39PMZ66ZK0QcmfMJdXni9RsmPV2r5QFW1fa4DqW96h0NtRH1gq
TeWMToZ16VhQ9meeWOJBUygQlBZk68Zax96iYyxDHvOm8LzQVXAEJcTNkHeNReiPfh7HiEk7zym9
h5h+0ggM/QOTa+E3iP8lARGBf886hfIliRcaVK/CQYgbhSicmRBf3eXNpLgD+dH9NE/E7y8WNUKK
SUowh5/bB6A3/w3ouf0xcQYYKjZageXk4LBmJQyI1EBDVNq7eYvipaTD68wg4csNKBbHiJryfJy8
VVvb95rWvxQFNXXdNGsloymqN4E8vGuUx9PuW7t+KA7/kepdHeiNNJxUYISTsyO4A3zT581LzBr4
ZOziHRGvLarD5NfpM2AAEREmXCOvhue4ds7lu3TOD6SmZESqKLXnviDM5YgO8ZKKJusYPEwv4MU+
h2syFt5DcE7RerjWCOF0mf4Aojg/lINL2JMMYkFdEqkAjHF1fGXouJMsJ8a6aZ6zGTgGgmRDoz7d
w5OuekCvm1Z2oToG3Va+m66bj5zFEdkgPmVrfJJKcoAvKo+vghvoqnnmo0xycci/qoV8RzEaScKU
anCEN+YxfFcYxVCe6nDQhJyBemPpQO1UE63pOVeDS0WIqsP7/0AMA6ymADR6Vl5uAVitwxu8Ic0F
ZcYILc4SkVJpQ9l5NIOm7OP44d+oR9RpgAvW1MdCJEhIvX4WvM4wprs3P42Tei+9anvvnng8fb2a
ciwN9i52aUf6DDQr6kv0NF57nwO14U89DOzG9Y9KuNMp4G+XPY22yUByo5f4NC+h7PdH4LNTwaB7
kT9zH1ABP5GdIGt0TA7ROxWXBX4ga0Xf4Iehw1FK0FtQ2AvgoZUWuB9aKFCIqOFuckNPjHYDSbxz
e0Rt4Q7vfrkw7r6cZtOMSOWPI3XedsnLcKuXW8e6lxL3J1z7DT0SP8/+lrXpTR5mTf37b6oNz51+
4bx+9/n7bwhPZEOmO2FYNtJUxTBMtn+83YVIZ37/TfmPohz6KNEUCjXlfSEhWVnHP6RDvo3f271/
B+U0Qbewkb2b0FqNqUtY0TraV9MHdwj9WjR6ycx2Gc0Vbn4e3SZsxWZOauS7gb3zshuYnX0BQ3Wl
Sa7k4Ctr029wVSR/zxBNUAY+Tj+g+23STfoCheOKGtBt8djdRnfpuXhsiDgs1VX1FWGNZD8nbzoF
Lm53Sva8+9FhytywFNZvNXckI+FatzRmaA0wreA9SxOwoG5fo7BpdHHy1Vc8HUswbyhLJ53qqObR
ugLDPBDNPprd2mk3X1X3aZ7TIzje4AeFCRQ0WD+ogMKPwzwwSlsBTHuJ3hFDyvjAIS1e9PckFs4l
f3RKbWAVs4WnGl6DhKwfKdmOglnvaNxyyzakH+8Qm5VPSCzsU745UShBrS6x4YTfb48k6sUK6WRv
k3e0+hvpVnuEgrlx1v7X9I4f2lpzw3MycxrVZxt/zmO7k7eBq5+oC8UauFhSPrWm9L65BQOI4Dl9
yiGLUPWCsmmN3JniSJ5Ti2qA92i9DHeZAa51wRM2Xs8IgLMmL78Ak4XWmt7BqlmGqy0wS2CfZLAD
CggP7Vx4caBOAZz6WsGQE5APPZ0jIXLo4jO9gdsWGd9pXNHLWEnlFiLDjq/ob7Qb5RNb+HI7vDEE
51J5gbvGvnwZD84L40qXntuGvvlWomJoNYMWTi/GK0pCFKLrfeTa6//hzp/h/v9045uqrOimZTqO
qv/3Gx+QfY2iS+1Pqt2dqFnC85k2htvrwXKe1VlhinHHKnulbAZlE4VGD1Qk1TPxe9Yq/w8XgxHC
P12MousonmUd74Nfn0Ijagazcrr+FKrECvkPb9AgW4/8RCDaqLDh/bGizg4LasZV/nXRXPskcCmz
fKB+JLwWl/O/1aYCUY5Ks/V//uv/fgz/CTlx9da8/e0ra8JmPL2lX7//9tC8BT+7VPxxwD9cKmQs
J2gIKakwFUPVdO6E/qtufv9NUhT97zJ+E46h8Hfhb2NdfCrUv8uKapLrkR1TcfCP+O1vdd42we+/
adZsYSFrsqFYtKuKavz/+FSoxj+30bqjabKmy6amY5eh/dJG5yU+c/loj1emIoFxFY4Q2DhQiXOZ
NfEYTxZd2Jb779lfd9ATV2NY2G6IeU7pMremmzAwKP108sbNrJa0V+88drnRb9ocVv5YIixDiRNY
5G6rFsBKJfV4LhFUkpTpx5BLIfU5E1D4cQzdeoijTV5J5lLSEX+YA6AfrVJBdln+KZ0oWiHF9hJI
03OgRNaCCFa4LfSZadUPrpq2vACwA1k6ulK7SYmIIG1jil3DnpZXfBM7dbL8WsxKSg4jVszq6QTl
057yftV5ZFMZeiFAF5uEW8b3T/HTacSmn34lsZdYKZvg5Wv6lm0UdPJa9PQVbA27ZzHrtX2y0fXg
bMxDALFKTC7WDX+1Tu+bWVwzH4KLwz9mdTGgEEeKTb84P4h1l4/JxIFi+Z9m//2nixNdPgZXbWM3
htWwa3r8QuSZYSrmunlRzF021DG1P5dFMecbszWImL0ccjmNOEQsBhTjLOUQ3Mxf7awY5kRWaf7Q
n874vVYcbvizk4mYJaTc4eDxfbG/XNPl88S5fvkosRjMNwVxVWJOf36fYtAZzoll0k9ERol1IP4Y
GVJmYhqKAYsecXeK2WQeqJhpSeFblbti1feO2bzhssv3OcTe3zvNmy+LP22ORU6m1Rnmfc+KvX45
nVj815vFR/SXq0SZTB2xE+aUVWPFQsiRpFE8fxWxZymSPU4vFdSqgHf8XhYZTbGT2F0sYltDn+1O
rBUrLmeazIYQg1hORIrqz4nYMRO5pcsxtgQJo01hc1aBdC3q5RoloyKUVHq5/54VFXOpooKXnFcO
GcU0heEg/JMwlzAUSMRda+mrXpK6VazfpgZpOiVL671nt/U+C+ujNQJytBpp3E7g+XAiI8Flz6Gc
71llDp4Y/JoU/swxk+9ZsTaAraBHfuCKJTERB4r9Los/nVKsFJvFjpfjxDpPRTSWRxl1pv4EdLNL
8/duLHF6wMlnmgf/cpboc1w9xPCvebXnRlxMNOHow8AV5Y05r0XeDt01J89IMAU0jRMOex2vom02
QZgZy9Okl+fcSMaVKjLOIptrGscqrRn9zxY39vy9xdxlItZlpga6Vp2AeM2/x1Rp1KClZUTDXmlP
elRS6G4p5jaoSs31gx6PXZ9JYirwCCblHKZDz7jEr+W913lnxzRuazJEy6JqGjxD6JCHfYlefV5M
qxJ7cb6F2gEdGQdyw5HaN3AZbKpuY+KbaAeJUxRz/MeqKElEt4RKu4RQ1z4aWvem4Ra/SWu/pOi1
RXNWg0p2nIY3hKx5m0HBaAD1jVm0FBeXUw1Cuqz3hmT9MVfblb61AHOh9+C3DmcsqonUf5xDPskc
56kLG/2bmL2sDDv5WuuDifpjniAxCeaozGVRzFWjpGw0dPDdHG4SkzioKGUgvOdYCVUlgSnLe8m/
LhFEuGZl0iEueh6BMaUXiecuHXVG2lnV3qj0/75vRG3+y11uPzEn1pF+AATVUaiekJSWcvK59vwU
FBQR7Y3KoWrisizmSrUd+DAH3yNbS1aS1Q1opqz5L0xxFfzEgP6+WA5sNg2lx1+FkNQy060GyZcH
I2NECLJo7R7Ejjzpw/57tmFE2tbqLpimDZZqAHsrsGl+IZsL3+cBnMnf8QwCFxOEwvpMBzdbOOHN
TAyvZ3Z4OFPEcwEUHybY4pa/AaM18+V5kKnyG+jRbJXxto424z3VJRrFsvfDqx24M8ALggJVx4/J
VvqRB66vrUq0RSqYwmX8SfFlfEMVeuGjWeNcq0reju3z+kMrTtSF6fWWPr4crDty+msLkxhqYA3y
YpAeMorjp5MPnHpcl/pn672hUuXUUbXUHFKk62RYNfOAAcybHLylGqVg+HpBmDq09jbxSTpTKLQy
8+dg3KXTl6riedTjZrQPe1IeO2QsMol+nIMQJNuARfQHU6dWbKdph85/sr7MYjcaD4ZD8dK6UrZV
dJWbjwEAleToBWsbjNN40ONjFlxhBQ5dza6o9aUicKkH7kQcp21WhebW/JykD2saHJ3LCq8UHEyc
nURZHUjEH0NB4SuDiZ5aqWGFdoAzesV1kC7SjJDWUmqPo32XJW7fPqUMylr/pmg+zc6t9vbBAq0B
47NzjRCdwtIaVlmyCyRjadtbchgYY/nxHQmLVl968snv9qa9pSbWs7faW4/MOstxwN0X8U6Nj2m9
I/edyyfoIXWHgdM60c6h9khcOr1hBAS2qgYCxvjyBxJK+bl6tCWURFvtB2Nqhf7atXKV1isp2XrA
7wJUv4vccRGydo8RAPh1f+3D6ntorkJAfWTblzGqPI107W40dwMDz2BHBsiovhoLk4ODn1/hDaFQ
0wOWZzra6ns00aWmmZyRjkfZuUXUmJuuXbnBtK9gkraHKNx3E88FaaWZRUxZl/+o11dk3qcDAUx+
b9B31OpGfDdzgYzMpxYKshRUf7jVwZ6ycl9bm/wBOxddrfGDZ1Y3SCquodiVKiU1e+VHXuGmsSvI
jMrzD8bvhPRzQSU4d6dqbUt7F0kzFA8qB5UbnKx5zduDwWAd75dsQ7mnRHTJWWbRVdiSvl32MCYA
+WF9M+B5UdwZEmGrs5PsJ3kLKaTepXj2gMokc5gfqIftK7oOR6vHRaiCUUPBGZYAUzwu1sMro+Nq
AQYHVyfSwUQ9CGl2He7bmzHaDC5f0yeUYGDH0Oz66YC1hPIVvZoSlwrItXZxOOjVux4EhLmRzyru
KdKLnF2F1nX4TB0NKRGz2ysUZ+jL9MUhTs2j4APep9iDmGh4NxG/m0Cq8NQSkZNDYnXBiiAcYTxr
xIh51fcHlTJOpNEKfIA984TeRm0JnLGRjlH13qRuDOs7Us6tfU3tTxVtU2cxjUviiQgBHpCWYFx2
AmgM5IEARk4QEZYPaTJ907/EINotJDSADKn1cRkW5c8SGSUaTpDF5kouV5ylltyIkvJkxW9+4mYm
/HTSDqmbQfxaQ1tEOWa3C3gM8OHJbywHa8mVEGpE0dM1DwycNAKph/bZ0J7LdjuHPLftnfrpaeu4
2nJp1rQoELok9qkqXK7Jg0qfHlVCZNrCgXtePFFQQ0Wp5hySg9ySm9zk6n0GUV6m0p3YWX/s+qMp
b5C6h6fJWbUAe94S/lwlNX+j5KKchp5VAdWOluFD9pReUf9wrRPlbqY76KRU6KjguTV0HqsWDgfM
S0NZU33Zla6WXCkDGt+ryjsQ6EyLhzHflPbagm2S3JIFGdBs3YbpguplCc09FJ5k29w4T4gWnY/8
0Tok+nbY6utqZgYX+s6/nQ4xgktlPTzBV7ZHV85WPeUZ0PN4ltEeP8szeHIdUqfXOds64V239MKl
E6xIQUn0gnn6joV0RvHVTmd92o/jbc+gtH5z5GODMLubIaLUQhZ4+wGji4jqLonk6/n9uQ3O47S3
qdoHURBGcF7Wlulm7b0fkfN46WZbOhiwYfCU1ph2NFcqRhzEzmQWwFF1S2q5EvsOSnNSYvh0NIdt
R8sS7gt5FZZvfXFUpEMdu/xChCgp8kXHGw6zcwGMPaoPkAhMzFMY8QmtN1pcB8+hfuDs8YEBTUCC
BeAuRJ0zvBy3v4MXoEBXa9YkEbC+yhhnrzR4+xTUvyuAsd2gcqGun2XqC5bkRpZUjW8IaFarD9Dc
xRMqAvMGsNROv9XiDTrTFf69N2a1Bgu7hT9L/tlac6dZ6xiE9idFWNGjfyYaKd9bpz5ac+UQt8hh
PQ0OBltbuAvQk29sfAD8K//qq3oiPm5QQ79QANV4S3TX1BU9sCCt8ZYgLl6vBuKD0OgXkCWXCmxX
4+5j8VWs2w+kL6sdcgb1RjtlW3V2XIBuGj/o/fzEZE/Rk4zNC0mhJ+OOug8sC1IkzsXaOyN55/9B
csWuhGqhK5rNKnZxDPCoNF936gPgcDtyYUkDMjAgrqD2GZaYkNGFwoYBIkq/prp2QflCgADptYYV
Hq6pHJBl16/vGC4B6/EoAqk28Jr3+qpbzlRHAzLGpstO015DXq+s3rHDXU5Ia9dQXZUn8g+r/tWj
fOU4rueU1gKU/Yf8SAIZklD9Rm35Ot3nt8Y2vZUffAw+wKxT8pBiZRGdOio9H2BVc1VueGu/AI9m
m/IE1bfMl9O7xVWvAe0jgAzyXY6D2RIwLlPWIZtahbc1eT4wc/zsTzJPGGEiRk8PylmFkn+vPtYn
3IQ33Y1xHCCA3lCNBb6Ym30Dil3nR1tii3GsT91NtfPcV7J503E6licN6sjS36I2OTrBGvvtbQoI
EVrlEQl0daa2lsrXzUQHYczu2YMs4IKRztHYBC/NzgD09jau7b23f63fhmN6GlYzB9ul93FU99kx
gIm0Acy8BCG/TlbOgpwLEEBvmS7YZZVfkcvYqMvoptmZeHmf41Nxlp7Du2HVvoEbW0RnilF+lOAj
C8CNxQpRbPPiPyHIQdd3BoBjInDDuYS7h+TCnPF4b55oybh1+IUxjSD7RAcRLY4/t+H9zXQHmiVY
Frv4JG2NlXU0zrMxgLfMXOeGzNzGesELS4LZc2VWy+kFgvBywEmFFgokAwVAL6hf4cnzcnmBfbR0
IWFuqOU+cDs8Rufm2P+ITzbmBCVVBVQBLK1n+cdzegrvSEn9CF6yT8qg+SVoY4yDcWivHEqy0S9i
dNleIfXbtK/yQ3hr5ksEIdxWPFTh4ix/ZRjYLWVIlQ84lQyLs/NOITvS3nV8KG9T4OD6Q/UynmgI
aSD1t+ol+qDA6IQr5HAfH+KD+mAuu5vyVn+I1yQcsGdTr5gupxWc7MX77HUJIxuryhWxQuNIPhj3
v+B5vum20tMAY1xA12nhylfq39urkMrz+UowIthm17wS9zizIP9+oH5rNx2iTf0wHXzamOaJxGp+
xdsp/hL3ffOE5hB1H28XnqLVbFrNX2oF27nBjUCw4wvg1tmS5zn8aqZV88Q2HqawXZm4iDBG4afR
qRLDA2SJ0hNQxfA+vUf3gOejeOaxg/+nRk4fXSrPG1iiD9I7rj7UnS+NzbADAM7TcmPu/e2wG/iD
jCccV18Q4JD5oTZ+kZ17uuQf4AbQHz5K19DHN3OOlNIOZUtuTX7stefYlXf+LtzhzEiNfbmBkrmX
rrSrBo6ydQdVgK5dDc7oExEj/JJU5ZU53MRPtkVlNfC88U52revp2I638VV1oEthgKmswV3nAGHB
M918hbc9P/UAZRFDiVVPV3kfXYe309MgGkDRSsCwpVEp9UX9kH+RbaVRAWf+Dn2AfwHz57QfvAbf
+yuThuCx2WUg/hWGam/Ndbl33lOKIijUunMgOb4xV70Ez8axuzapeofSdASZUiOuWLYVio1Fd289
yQ/VdUw5yOSCqaV/8Kq8l9DJF3MNPIXrXyiKpideiN07KmsuT8rmxpiGjS5Cf4WzywrgBdzDxbgf
1+/dlh4eIo877WSvAGrRVoAVW4Ob2cPhL1+n9Kof3fohuabJS677K37XeIsL3lo6AINTgLUGPKF0
gZbKq7yjyN08wtMFrL3QC1aCCVvhKUhzY7rONVnzU76lHMM4+0/VpgAojyo1oBl79LfvwapYGy74
N2873JrHbgGNaxldc91DuVZoJHGy3zAaeyLd7r9bn9NLg2z4U3kxrm3e3cDiT9kTRvG75hDMRg0q
kBxrjaiUV5p6Q3eQOAw37cOw1Wieq12/rFbSQbnHpMGlh8qZ3RuclO7oU+AsNX97f98dcncC2N7R
TmxBmi5RvW+jTXRPwdCtccCK6G6D9FB5UrkFEBvhVfHQ8WTe8sx6j8QW+QPqXxpYxXAtP45v41tx
A3X1Lj01R9QjJ+vDuQ7O1r1yDZJh2nl7E/soG6fLaBW9vOMjdTccOh5nbTv/YyJhwIcQXf2j+oYH
Jwh4SBHJFq5D0y2lZznZAo6GFs14Nlw828EVbxr5sfaOlGHTL96be4qwXYfw7o7xAiYoClLF+a5V
H0AkJRvaacBNw9nf6zvEWFm0ofJ1sr7kEX65fxubAPSuJ7D65+bsOCt/P9ddVzyx+Z3zxEW8+y4d
/NltuZ0jofHswGyqlsbYiPGRCLtJcyAyn7VJYvK9rgZSJ5yd5/iTLbID85wyh6hEIOo7GjX7Q+cY
RTMKIQhFMeUfExGJuiyKOX/syTb3CNdFFEpcjy0ns1qtWPWWch/30wCyfBZD42atFT3KUPQqClXV
WRceaum1I5ijTN2GlMq67LAoH+Xc39s81fPlh1K/Rc2cb2XZv1aJybvVbLItJgxdTFkCNlyin6nm
UJ6YQ8+O+k8DWj8Q66+//cln+24CQIhnlHk2biDpTwHyDDOp810WAIUIbSKY9gN8r3Q9+dii9Fl2
l08lVZKZxoCX4jnoi1p5U+nEBkOTiIMyrxp6fMeDQKlXzRi/K41J9IVcahTQoy4Q0wNaQr8UEogY
4uRqLHD8FtdJVIuMgByhrTHiEJ2KVyDGmPKTqmk0uKV0TYwWURfu6XiOp5RRaaS686ehs8jTxyMu
Tc6cSxHO6WK2HUxCGqGOP4YI6YoYr4jrijlLJOv6sjyknp+6kUb4W0zGOX+nzuKsy7pCasNtFfgb
Pxs7QipKjx/AbDJPjQxO8/OimMgFgauuZwQm4qBiUkgSvD0xa3rebdOm3UbEZb9jtepsdK+WIdMe
9Ms2LBLo5LMIUcgRxz/nDOGgN0eLxYZfFsV+4rBYKPPSbHylWIxAd/0Vy/WXPNhLcqs0ADF23RIS
OSA/+UFpkMQ51SlpCr7XQJByPzpytS8VDXZxDioEA4PWh9zTarREM1OumLM4wwyjE3Ox7RymLIhX
0TTc5NSgKmuvJMqYlq3VUajQXrclRTqdZJZ7VLIg7IiqEyM1Hy3VbnffS2KDI6OxC31i9j+tFMd9
L4vZboD1ZGF8MxFzNWjw1YogcuNXxI9rY1YPfs+L1WKSkavcU8aJY+C8q1i8bC2pchjKLnF/Wf99
Fo36bRD4fx5s9tmt3VrNJi8t9GdyCCl+lI2r0CELukBlDvmcyKY36EhNZpNCb7YrlPROpfx2eMkT
rAVzR99dtok5f9a82dPEdxAHaGZZy2uxSUxKVZo91mvUX3kBFVzsJA4iek2hpSLSiPPnDYjqsLQQ
p7qs/V4WB4hDxUkja4YOiNnL+b73FCsvh1+O+T79r7sPhg9lturufzlEfGCP0nXZV8S0L6e57Pfr
lf20/JdXdvno0ogTV51LbS9f9qer/+nbfc+KI73Lb/zTJ33Pih2+v6DTMs40E6K2l2v+l7+J+DLW
rAL+3vunT758z1++jDjtP13B5SOm16nRH0jTvQgNrZDUTnPZoJj8su6Xxb/ahRwAca1fTqOIpNVl
dzF32UecNi/n+svLPpfNf7Xu148Rp/jltN/7WNp015Bv27Rz0sYWuVg/GnO3rKNvdbAQqoqtQix8
WbREhpP2+Q8ZsS2yqmL796zYPyfWpNpG6/7VKcQeYnI5zfenXK7mXx53uZJ/fxqx32UXcb7LumHO
gv2vlgwpum2r/04ytMs+w7fs7WfV0B/H/KEasvW/I0jRDBTQszDItO0/VUO2/XcZEZeuyyA7je9N
GZlapEG68nfLcCxZtiwD4ZluozW6qIas/0fZee22jnbZ9okIMIdbkRSVo/MNYXvbzDnz6XtQ1ad3
4Ucf4BygsEuWrURSX1hrzjH5hYW+xzItGeHQ/49qSLEW2dK/NWWo8BXJ5OmAVsq6Kcu8wX8rOzsZ
G9OMfXwL1HrGtw7CAmViHGVnfwrhmFNiSMPOODXxCPc8Hmu2sCYKPgljBrQKgGWqp6b5ALYZFgXI
HJ1ootTLOp1NWv3ZNhl1nET+0g1Kg2ouXWtdVnd9En1WRhiuhwHMSKGa7b4ouoCQuA6LYIabcNBD
8dCQqT4XZIFXedNs2/GthatzENnmlZ3S76chwD4sk5KTVahKDTgMSga9P6W1Hk79oYfLtBYLlNmp
KR41S5cdQYaAU1XxF8iQChXSSPzVCFzFb8i5aLubgDy1tlSaXlGvYyzTqEbiCmsVxbR9GW10SMl6
0oyPQhjJKKEkF5Qs+Cp4SPxJ5RXB4AkBO8yuJ/pdaty6XhJXVYgTuvYep5ltZGLpJnP5279aorTW
mDP3XRGjZlQTy5FDzbXizPAmATCOLoAFBSvAIR6JLeslbTPUkptag4JCm/iZosy2IumcnfWDC2pV
ycYhSxOvz6WzGKSyV6Fzws9VvWhV7pRlAsCrDY++NLYnCLyHugM2GUXhBRZD6sqF+hWoYXsOVV0j
i1uvNkUg3oV7FkrBOmqItlJAJ9UtgGAzlEiKya2T5Y/itep+4/ZsAR98HYC3OhmWF0cx5O9ONQys
M/TVAdqsRouOqZp1XjYbtykqyVrPVP1cpdeEqAmjJ0FFT9LBbWYjuDRpa9BbEm6CQkm4KpI/+rK0
72d2/Ra+WDsWhsCLjOxW9AWVS0maN2EUK3i3MZxLhnJtTEBMKQQJpy/Tb7+gZxUbpafn7MOlYZCd
xhAaWHjCc4QWm8aGcg1D9mZdn5EuMwX5vqdZMuaECDUvBSC6rZxOtxYbg6MUQ7P1DfYQsk4FnmwL
q/ExMykQcMeGVEZtGvaTOASnHJSR2/lTB1lPvw9JUb7SkJ4amI0pKN4yLdS1LyIi6gOVdVybtuxz
Sns2uhSqI4yiohs2rRC9JGVxB12YO/4IFEpumrWQGo0ti5q+0S2iwqUkR3kRQnNSSWJWhA6vkZqu
43A+6YhpMUE/dT2EQp+IzTmQJxqBLHI7QXQmmZYNOC43K6qzYaq9PeaLezerals2jAOEyTU2WPAY
WTo4g5iFh0hsPqNZf+2aiSbwEGP86D7kuD/HE5F55hLKmbTlTTAD7ZBWVwzN5imJQwqtMSFXWr/0
egxik6N4O2Q9fsxe9iTVwC7WBl9CGq6TZgo9a86+hSQ5hYoweTmEI5nzDS82ZKTBIa9oaOOJcooI
qE+SkgRbGDGgnGLdHScVW9mAfU/rCBnNyfgs1AK7NcSZ9RDZQ2tA7qnat3iq9nEHW499JfKF+RsJ
ENW8Tj/iKiH7cgT3OQTttdM6dikBRm65VfFJTI6hCXQaDCiNrYpWUTfUW3VUOFwq4BAM2h3AHQVv
dnuQ5eYUSKKTB9OprXr0wom2FjOCqQ3IBmEx4/EoGYBULTBdCbBk38ZHQYE3p+hl6EKE3WEBV1el
RL1PyNiAdsNB4urYQqnexAGgKiHQByfOq2uY08nsQa4sWdFjpylHNWVoh9Ap4KUInV5SbmJpvOOz
JIkqy/aD8JrKHQh08LGCSsVGi0LCNwY6KzNKKsGi5NYqU/CWtPgpFj2A2OaMEdjJQ9F6Q/ijuVBt
SgyGPUX2uvoMKvnURyHx0knxYk6lsWl6DIhhkm/gb/5IRTFcLSsnd2s2n7Je8Neq0Jr3ghSMIMoG
uirBxZ+72xixYwl0sXCluh12FuO41OWVk4ACWXUz9VfzN5AiH1tY91y2mXrVoh+zHVsPB+CqHLSK
MKdR82K1e5vpDjaz/maVyCTE9AaS5NaK1R/VRNge9Rld1cE8+ClTXjR17W4azzgD16bETjKgKmDL
Qtm7pjmSAtt5wSwm6xj6SimehiYi6FEynnPKIkdTwu8wlyGAVKKKRBVLkiQclAR3RFLMn2MVl94s
hT/KXIyH2PiV5oBKvbUFYls5pq5sMYPSe5O6q6EQqVPNZ8WP5xs8cKr+ie92WGY5CvG0qVGwLdgR
tIaDdo6tiUgWA3si1EocwzXehEajrQV2bRyNezBMWxm4FqFKVJVGjfyUtENl1An02sS5OjTm/Omr
+cJKSl50QxxOFjrQoMyIni7H8paN0SZJzNRTVUYD3RdhQwcabLb8OshkF2QNbgpoKbSxapzhjVj+
lFYuHupkUVXBHIPi2X0ibWL7TqfQRO93rHzyyxFXdp7W4QZJAbbErU+XTlNI4/CtYq+Iw9esaCcR
IMeLQhuxU62v3ghGt61MzTNiGccwOFCkIjmVP30nIb7cRdb8J+m7rxj8p9dAnaYvnU97BqVdTL/c
B6ALnky7T7E1OoKPDxqeEMy+WRpAy1VPYsISR8gwe2jK7JYSmIYxNCpHzmc8HIkAvju9lBlzoTCB
9pYL0XcC6SnE8g1nkuGsLcf4WJOVFuvUu8YatWIYh5NdJotKPybkYpR+l3IXxEr9aCwoz87QnYnA
rnCGL5VgwjyhnJqlaZMoZJDnJYnjuiIiHkBcjuc6CcmQImpHQJQnTW9NHWQOdIdVHAUJyILQyVg/
7ScDVvZE9RMZH/6PPoXp2cuffoUBBdGzcQx62HFqI0gexltIUGr7Rwq08VBlQwTQPqPvwich06Oy
Ssgm9Z/RIKu8kAq0SNVHi3dxkzRMI4Gq6G6LsbVo03vU1uS1qTdTGkwH1/lrGFWEFvQUjaa0XId9
TrA3juAVWC7o38L8FTUhqQ5xfsIICb1HayWkNeqL3EryGpgm67d1b9Uv5UX0Ba8wMbFFLWB9qUS7
YbbUHuM+dbtgSZYq5u9wiGXozKiWUqQtRAkETmnQeE1LHIZlUnklBNpVNhMNA5qORVzNwJZQ8wQy
hZmH5qUVIehofRAuBJHPEu7nAl9X0SH3S8dqnRaKSZqP3m17LRpsoGaMtCJ5iEjeN8Ucv5hKJZ7j
7BgK1j1KWmGrRC1JEijF1Ar13dzss9icd+0U9c48Q84fyVCxppeZgX6kWTlaxQDyChizJBGVLsTy
ui5iAU4nq0BjJCKrruRt64P3y8oTdtmPcJFHTqzyQfrDg4tVPZrI09EqbxSIjzLyOwVn0kfyRcWo
LFUmY0JubskiTFuogo07ZuGfbCkj6aDcSUf0nyJ07JFPz3Xqa7JIMcOi51Rr/HoFjTLTj8iYWP7R
Fp7NWhCx9T5+fvzDGlsiW+emPNIiHvkOj2QIHhu7ASZaZKURkicNNotrDtTYH7/Oo1Zcax1++U4t
d8wiVOOWW//bj//bfWOPvcpKFkH48tgUwrBdYhO3/6/P8vg7v5JkzFsjSZ2siIDC/s9rakmGY+Lv
zyj1iagxCbH712/+dfPvmwp0Es0qE2LW30cLgizQQS/gp5gspv553v/XTykFtN8BYdAGNbOPqdIJ
f/2fo/TPJ3g8VVKScZgpgvXPCz/uK+pchyaWmHaz6MktjT1VSwCM9rgUaiWgNrn8oliugMctyqck
gfpMZ39/UdcMN/ikiBqF2ERrAE2LLi1FwfDBB30U9R//+HG+L1jMe4/y/aOy//efx32WQgZikGOf
Axs/e22XbuSld/FPjyQdab0Cv2CNLiPSE/MKukmWPsvLCcVDX9jtUgh56JnFpez0uPUf96koGsW4
77zJYN2ylyst9yC+7dQJ3tugldM/0KqHtPgfiBUMAgMRBLqLkD5uHxHZBYMQqmY2/vdLPG49eFiP
fsffXxR0UFNj1jx/0eU+NNPBjOTcH5LDg+T19/6+HwkHLQAuLgrszijZcWe85uNBVqjfQikv1pam
IlEPggrLweM3ikHEHTruzV8t9OPWf/woT1O3ntU9V/Th0WZY3kHawG4SqqbeJXJc7x63TL6y//wY
UrJFi0u2hd5QGK+Z7Ha1SiX88eM/93HdORDNvWR7mdbzDi/p6hITrZK1VI/Xr6K18lIE3014I0hy
je50ZRxfxx0+tO20rhwYcQRGug1wu45gwfVl3r0Oaw8S9kqnqu9ScJ/ig4Unlobf3euTXXZAse2R
DeVqVxoa6wMOXxvQid1OK2/eNQ4WR/d9ebEDgzMUoEtSO6+xaR9GO9m+5obzagpr/Tx9c0fn8IKU
P+/E1s3FHykDu3fni+1lh1cfLDPlA2LYOgQuNkiyLavgK+9N8lgCXD2eGw72L5yJFWTv3Wxje1z1
5MGFToHG0boTF2KHHAuUgnw6Eoaro5qfOSxz5hGnUmjfHJ4pEd153lraGyE7aCGnc24N7hy1RB7t
qsZtfbeY1qKwxlHcZ641wQy56MaWoOFx3oqyziLnxGv7x7QN3JSV+nAZ1pwSuM0D8JP4kCabvl71
v3R4qFkYC3bFFiXHhKeKbPHQmR5vA61jPS2Zy8NaZ1LYxgMfC4QhbA3gwmbgcoMfLXVdksXwSB4j
BIzMEvUcwu0Y9gQnZ8hsgbOUtm4dkSJ23wp2cTzX9PD0jfQBFYR7wZaWA+QAp07uQ1utKvCmwPnJ
Ys9PLP6XFxtPhCZzFoo3wuMp9SedzasvKkfdgcsTEL0MAMARzzPz2rELXPKbuSxg3Ng5iV8V4xPE
6MY17+a5Ig3pnOJA9keX/6mvhSt7jHfyla6dVjk+MPfWS16myY5elDOJu4j8yDZdqbf8KNMlOYY7
IP0rYqNWwxM7TITQg/klfovdBgvlYHqQQy/E5XLA+p+KYPMPjk42vfg3RsWVJZ+IFurceR0+9U6U
2NPXpnkS1y4i3eZQbKP62Aow9n7KwpGJQrWVGySarzw7EvlAbMELfO06GAnvO4q3bmU5kYNM6Bdi
TuZonK/ZPpXHUCbJMH9Oy4Ow/aVxtqqG9347ptdW3hjrIttqjBilb5NfyhWNjNCpANtkiuKwxNHS
nfI7/iq8c2zo8SeXQKdh2ja2KkqO2O3u/Sn7U0L9fZHiLQ53fOvl5HKe4he9vFpEliTlk5R5QXVt
8ncejpWXrG2Oh3puYM/UDmedhAMu3nH8EADjT2euR05ZZ7/OO/HbW+IP3qiVfBCH3dvIbImmSBqX
CymdN/kvktcRE+tNoiGan3ltlLImRcFfTn+JJmIJp7IpIarlkYsL6W5IjgAXGmfWvOfzMXzhw/GU
fCFCTqzR3IgFqfAnkGMNaFVYc+HP8zFXET5DCQfAW6+bYa8K2Anuk/wr9Ozlu0+u5KbeAhCyhEMY
HLkoU8NRSpvQcO7saO0/eMK79HGU8gQe43NVPlnld6f8CSvbs4gMrLdFvRXRFVPYqtc8ZRQfhPqL
Xp7KE2gwIup1RpAsi/seiXQuedIwbaTuU/EvPQBovvJZdcXCA2z6o8rfRbG10+Iil0fzPkvwfwAM
cUYGGm58v6UcelS87dmLh5LHU4TFn1dY7MVL07hBzUKM0DMGLj5zzXcyWSNAImSWBqGtfptEpa6T
etvNF+vDPHOGwfFwXHv7E4HDuV2dovCmedM332AdqddSMmRDRMts01J1RQB9HlT3U7mikkeMS2DW
KjmAFJI8bnE6DK/fEU/AGMwY+86lxGt40q77Zlwd2RRNLg+ad/mvxg8ub+WQv1BnmtZonyFD80kD
67MMbfku/ACr5OrhtOHN+RbXpUsufA0rjDX5iazzOwGYR9B2XCegp+i/M9ArOy5C3sm4m97aVXji
GFB3o4rhzepbBzs3cP3ztB5I7nli5IwOnDjUUxwto3vmLZCeys7aJleZi9cc19OanPXpm9GHoXTk
u9aROsO06G+kHQFNzBwqEnI3siGHgqp4YbDsHDb3ZFmyP0O5wGcwCF496GcTieyOq154VnHX/gof
BZO7sO53nCzKOPJZlxyVnHlcQqxLoX98vKt34fgz+q74zaFDfIbxhiByFmRg3nn6+JVKCsOuFm1n
n2++zW8Zqh8vr2SeYNjFAVn6p/GBxnMlPBvXdjW8mSvrw7gy/XEeDY8DFH4O39zwiJhCwQiPFAEN
IJBVzjzMxC5yopeZUHUYHWC+PYPDIpQLW3x+KWWuyHNsOExm83XmjHJp8V7zVWRnBzb2XA5QPzgd
CoeLpWQCgA1Pv/j9yZXHdGHY/qrdVQfmL/PMWbJAaNszM3Gznu3kYFwzno/5wHs1PtiGHcAx2yHM
BUgjpa144lk4Cs/SjpPEf6/xy2h/cxD0+2hzXjhM2pEjzk0+Px+Li58ptN8t31Ntv2h8+ZDSlekF
pIdWvKQv8p3TWByYnv27cWyJhbcVxigovgxZHCvjyOynXfmWZQeeNv4M873M+bPlgHCcDa+ILSFw
TNyjvGngIcvyhM9JosWRoZI665pRtHl758GsUTIuaSvbM1QG23zeRAdOPINP+sIwKO345tEvOfDJ
GAPemNy14zufQvng0wSIcqnogpVdtW4jrHkp4+O9bg4RE+oH/1DxnFAsOcETl322BcVmXAnTnfga
cV7wTcFX+cy1fcM8uW1d1WGU5GKl58MbMDyOcEaMyZXxn0dhNGx2+rjmMkt/eVtM/rwEW3GUYXC6
/UvzzdfaNzzOSj5vmbKhzPLGeGnrSOR0tGUVJRx45KQT/XBfrlIVLBEBV2R8KqLnV1uKxiOLBawT
l/SXWrzJai+40SeevWlGRFqiK0717pl5Ew2yWX3QLF1p2nDhEBSH6BJPNnSmrrezLSr3wM33fgfW
czVy1bcWKAfO5EJ6zwwUW91RuKGgjhDmRdgRdqXVHCh+9NRK4K7yd3W3Vnt9n4YRciW28NsWtj5k
YNEuISfXdqs/lbQP0iUXQbK146d5Z5NOENCKoWFcBjmZ8A57GE+B8XyZqrc883DwRB8DJ16kGkD+
AY4jobDhRyZtuyWK6rAcfAkZNUu0dTTcX9OMyuKaZVNJ8qNt9nv5LksHPTszRBmUJYbvcYdnxYqW
IkBp0xF5ZzodeJohQnUXo6BmVkM7iL3JOpbFi4YIc1dyEmmISJ7vQ845WaOr9stlAHiyBEnKKz0H
Dahb8xQiUJ8urMzFwZOLY8jlyopY3auOqLjEgZWsXDk/t+CoFa6S7cPsx2Sv/8LUajzH7Ci5gANX
4XsaOLR+WNMsF9ihYhxhrf/NNct0zjqbazfb4AGAf6Oum/ceqA8rf1A45Oxo6+ptgmqyxdnJYN5t
YnU9qmvmwDzfh+ap5cfraJ4kEZcilg5HV1zP8xjk2vomPNf1miuteGO84goY0VBT0x4RpR9B+PC2
ovIIRhTkiwdqcmYUYFiZbGg+kowrDyj/sloZcS+YWGREIguehn7PG2bHwbVF0gKMdPat2461G9CY
lflELhp1RxbpzBhNh6sHSShrA0KrQhbCAxOUrRzHaYPfKDs032PzmxFXKlzp7uUaB7PVdvKT9FE5
fCkND2dRAiC73hPAYrI0ZkBWSbqfVz5V9lQcLxUV6dbH0Ppl1RIb/vC9knU3/lyw9GxlIuuexjut
fUkI09oFbFHXUXab6z2HwtxmH2WxHY2dqjlx7YZAh8kvAg67n8kSvwoua0tX4+LasLCtXS7AtsaC
Fx1EFiTKsXlv+brjVTJtVq3tTV8kyilJESjFCWnGIfDNV66IXb7EsUEEF8+NXQI/B1J4XEyYifJF
m7vGFfVKvWmiHo+9gerQd/vLNGXsrdwl4lk4MphwckPVa5MjAQQBtDGy34/DkeIjzc7mKkb2nH3Q
3EXVtcEAVIZrkQIiS5cM3SoEHnhRuouXs3Z1WmID5Vp9OwkrwgoE0upp1J5M5SK+w07lEhr5KkP6
7P6YpOxeCAMJ1XWGUYs7wgu+qLx7Geh0a7tYeMPagrVrVI5CtecewBfCC4Z77TTlawj6KiN/g0nn
bdRkWwat6uCxaqwfXWcUeu80WyoRtu2wkuHvwjODWQxfitpd2/BsiZ801PkoeuSV+SZg9aw7BnER
oKpt8+mGOXIdnh4LE5ld2yr4sE58cYybpXnZT/A8XZjw8JuZ0V4V9zGVXRntcrDpKQQw6wJDxpt2
iBWWIR5Y3j8BRfpbRz7kPmcaXOWvQgdTf+U/geABxt+tuxATTEHwlxgbFf3/gWbPFRcOhWHVidEQ
t3yTWiAd1Qdye4rGPUktbcDOKXRY3mMZtWpbu/nE1qyUP6liZy/+hwrABKgVbqb4Hhyp72o3C2F1
+WWWNNa2JU4lmpF3CWxT7zCMSR/+wbq1lUSghJlwWfabOMbU88FpVvtt5JnywW8ZX8Yd4w+XggFt
GKMaRE9CU/Afnmoa7fV+6q+RdgmGp5m8394twskLw3eFN0BF96GTVqsVNLjIPEhkCJ/T71lxumv+
PnxUKVt5hxmYUXIP6Qw40URQ+MraNQdmZTm3sdvUX/w/PKdn+bm90IhpLDvJVhSj9f5s9SdkDz58
xMEeGS9iVzhmBEq0LqZiCeHBJyNGA7EKdhnyXEq0OCNkF8PRodzq3rTj2EEVXPkf2NEP2iFkdHPb
QyAxEmIdZ3nwaXrHYDM/wZQb2FtiDQ04Iv22MZwlmsysnKoC67TbxCVrZfZ7BPN9NoJ5EQ2+U+VW
xbdkYTtgzGQyd6sXgjVBBj5TZHFxEiCxUDV2GDtIDtgjYJ9K65xOO4U7+qgEgxF0y/5qQ1o0axTf
0Yk8IX4arNU62Qcs6K2zsN9P2ZY2hn4N9pUXPMvdpooxWiWxg6MqPDOaqu/JcdxjolA2GJUQgDvZ
DT3oKjyEDGfkSK+EvXaWHCrejAoJfzYeipxe5ydKd5HLx67f8m1O88fx3ytPxB1LZAZA0F3pqbCy
oA5Xl7t/0pzwYJwFSgor41y4xV6cVuM92nQk9bEKlQ/Z78j27lyNzvhE/MtaH+xgftPfg4/uuSUX
IdzFTvVMviejz5GTFWMLRo8AEp6EzWP5Kt3w7hTHKTmByy5Mt27unGgMioweK3zkmBOiNa2tQdjU
BUoMFltecUQVu4yJ+DEY809lCzvMcJu3+JVRVHynQxZ4ONhaZRshlq/3hYoOY1X1bld9lNETGVV8
i6VbpV6mcoWhb1YhbP8usYI1QM+VWG/x4uWsujPYe1RDxdU7WyemP1YIoDVYi2YFoo+a6Ehawsv/
F2K3wKLIiQ+mCyfCDTK72QKWThgzoYDhQ9wJvJdgm+E1MPFv6DbWjcPwZiBBYE1rvmaHyMsIQe2i
yatf0SgUgQsUrxdXAXjZPc0sdlW0dGi1mQiDFk9Md1VNZzrK2FVpzGQr1Kxi7o5YSbqNjA/S8NCK
0xh8ZrnJDn16S3A1YnfqVqVrWJdZulLqh5i87NlRkrgRL0KIq7CmmiEcp/UnV4FMLiSzgEfbZoo/
8C+kduuGp3BDSisOgzeGhcSgb4JDMe3Zexpu+2rh4FlZq+gFLC8JpuqxWPnvy+gdPJNHz3i1Ht+S
3+i1+yJloKD87kjfGtUTx9pgkfYt25+2YnNIpo/mNy0xBaOYYBy3jgIfB8v2NfjVQZ9B96dEt8oP
UuXQFqcBJTdEztHn2+ShS5LLljYT+iDKByiAWCEwyqPoKBeza3mHgdx4GLS1jbllkX+fq11jZ7fF
U0uiWflZXOvFvIwYZ4/+ieKQdcK9i4Up36SvJnPVYIMmt4yV/ydGTJ1sM7M7NIpGTErogNQfd9F7
RzIdsIVl9xK+9PjvZQdIU3wTkDGxfbaq9/KFkup3G19ZaQlepl4AEgTqycLh0FASLmkzzRuGjmRn
oVcmqbTfDifp1XzvhBXmFLb3B76SmKPu7av+HjKK0hJfF4EGFK/Txk0QY7pHvaaR1b3qfjgC7AJ/
s5Nc/Ghk07bqQbmNrCeeDdzI/TH5lNn3Bu7MJVKsMAzwHfRrlyZBQXv5tfwqv4pv66jtanb21DXO
yAVQCyjVPeULjSOqX40uS5Wf2FrqI0N0WVzbXB3RRqOO4WnnsbwG1Bd2LbjeX//QfkU4rUt3WZWd
/adc2QTw2ioCoVbSmDi6/1MRAbeAviGcDk8YTHP52Yza1U+7glY4bwK8bBluWlKzXJXBbcUKgAF4
E3n9F65f/EfseJRNiOdgP27azYgWYUl87bHMePhWGE2sE3bhJ5KITonxNlNGW4uqM+f9CvHG/UYM
5Af9qhC/uPgu3qmxvXzSANKX0fYlfGUJhRcHpL2NZa56Ni+phep8MTky7PevxkkjOZLpTmEkT1YW
xU+8wjL7eC87aq/jH/wExYdyK579bUdA62u0G5+4En+q+NLnFQXtFzXYGbcndbEDflc4yckNPmGl
m8GhnJKdcMJOlnEp+Be88rNTeUS+YkD7yJAsrs5LGJnsyuIbIAGsyizOqG4k8rUd/E0ybFvrySiE
QysEF5BXeFGykb3/4yYhaASY1OCIkWhaWHehgYptn9AzotM0dQJBBFpP62NYwNCP7lMV7Ut0PF6y
tLDCxYiDRIKCjFxTkoznYSKy4//8Jltu/f1RDXp0D+JTKxJ61C5NuMfjH/88/rR94JumRAtRW8Lc
/Y/HJ3ItbQHYRiKNnXYxMTz+CZYfH/f5D5RMaGqfFpqhBSCRGV34rz/9j0c+Hq4V9Ir+PluBPH6d
Js1d00zEfyiDadRuHjaKxz9BteBqHjc1Gvb/7bBA0k2aowG5zGvGcP/3zx9Gicez/73PCoTqv5/i
cefjb7K0jjZMNUQ20Zj6e//fH/+5FYKptx+P+PubRMXeXjVMTX9/YSrwl1ePn/FM4S4qQRQ/HvKv
l//njTUIn2ph4mvVBCwg+U5npdW7KKMofi013Cif1n1JQEBdZdu4rzaaZoRrOvsYWZXqGIAb0aKY
2tWsPEkJFl5luDeStelKtn+Jom6FvtWcR8aqri0Ru3jqQ/MWBcKXmbTHRpU/LDLgpxwdZStSRhMs
dLXKa6jUg63QsrAIK2AHRP1nEoitRMtLEK8Vz9SasftmkkTFuMc/3ksbsUZWkPgkNSgaMtkweU2H
eLRh12/bCddfJj4BLEbrk/TY6dTxWSFXeiUV8R1sO/4jlmdiBXd3crCbyrHlkkt4CKrkEmdvBG6s
VaocA5s3ssK2QjOyVITLHA5pvbZq8izD6Bw2GWGheMUVJbjMn6Kp7owOqq0WCzs1q5/LSPgU9flK
hMXaD76GHtY7wcIBGgHdks9klxU2GhXimQtNdvWuPRqdRAF0pqjjGx8jclHCwfILUjPytOpSY3OE
OpIdAN1XZhHNIh0LsV6pUtAphp5YjPQEZZqo7ZFk7VL+g5LkKAbGW5AgYZW72RuTb0naBUP6nQ81
IaT5zCIgbNCvdr9hbn7RRs73naj0XiHOS7hutC6FzVwhTdQ0ttOtjEy3zV+NKaZXLu3qCth7hd8s
o88y+4cxkm9N3V8m4DXRUKOOyndTQkcIG3MotuusJUJuwPwICRY2GKpGVX7uLK83nwh2i0mHhwOg
zZ6kE8JGzbPVPjhMXw2iPwK4zpIcf6msttIl030mOF3Gfl1S9cg4Zkos/ZRx99UEIpDnWWW1xxwP
kKTjiE26cWgNMOBCrZGdNMOXbSVYuEhnyXcFVFKO1yoo1e85oV3ka7esnd6ysqYOaoFK6ZUUnVH+
IwVA9sNO2A8Nnmq1yDdJZXhjRhlMIynWVJc+NQvLOBagkVXxn4IABpn4jiAbnkuT2XVqtRLjYTNu
ifE7jOiBnEYbnUYA+5GJaXmKGvF9LgnhqWRTIJOZ/WQmv4ydVGybbP5I9JkhRZbQyoCoQAYgOGgD
39nr030KbClFeRnVmGQV9YcryZWk9sUf8CFP+tmnKz0bSDVmcXwex37fE9xQ6xXK3T4DDCMSohDc
SWrYZZKCB50MqqMCnmZ8qTMKOqmFUzKml1nKrWwHkfqsdCYRapr8WX2LivVbJVm/TQoOF+4uJtlp
L2uSvx4qntyaJiav3t+3WgSArQKUTwIVwc2nWfTXKHz9E+LXvRW3P9JgYbdi84CZ9Bk1eY0QE/Xt
VBGl2mufeo58YSxYR9MRmzMLj3KNZ9+Yij8xcd+Tj/0tEQsT7/QJ8fNZqhLWH/VkrdXA//WVIT7A
ftIkhrlKHHdaquuupNDdDifJRI1uEfyQ/dYGcBhrYBY3zWtNPDbp2izI+1+1me+onSN0DGwL4b5D
Ni/iva43r1HH7iKTh3aFApAyDABVJzWrxC1fUinTvFabTzgTX0K+mxxdwhV0q1xLAhWZSNyawUSv
kgihros/pkF6JV0Ef1vdBp4osGOGWoo5gUDbNpkwTzek5Db6UTOlvR7JeOonkWzflJXqEFyKn74u
//gtfR6NBmS2U0LweZUaGXZoBLYh+3YH/N6Ve0zBhiYvS0I6LmTn7iyz+yhmup+aQNlTYOzZ1KlP
xWyMLmFafWhl81zlw4ljfiKpjxxc3xm7mK6pIL4GJkUv4p5IYb9k8+wJZXmJVJIahZyJoTYWr3oW
/arjXSlGwhqJzoUTEl5kVUmQBqdU5MWEEDIJNywKU1vQehRdOl57NWltsU+/hcKEUTy3v6pOeatK
q22gJl8Jg7fdKiFhunO8RRo8ktHDlp/xO62A8pfkJCIKX01Ge2+66LeN5OkitVz9c4BaXbUgTSyz
ILKHYp2ZfUR5EEd53FRvyYhluGnzs3JRqIQI0OOC7EfLZNn+o6u0C6rwPW2/9BC4LCkPA8x8Mbcl
4o4R6u/k7Cr49SkYq+aEunpRlVJQl4qJnY1fb/wBXoLfZi9C2H3B6IWSIS+trqVWR/Jkn6VEKxQ5
NJBpeI50cgkFepPIPqG9IZwjDoJ6PQJ2gl/ScieMhgEwTKUNnAhQXaiYly1FEBNt71gWFyWn94UU
NyeQfHgVRxKJI9Xc1oW/pFgCgosssCc1JBxfzLlqu5ZCSJ08kV70XfRgSZpuR5TfGFCsLTVWTyni
EkNKUBBMIBiJUIC2xe4zpCLmFlmM3shP+22uFpI9gCQA3dAdDMWn3STSZgj+i7vzWm4cyLbsF6ED
PoFX0YsiKe9eELLwNpEJ8/WzyOrp6um590bM67xUkFSJokQw8+Q5e68dhWhNxmJr5V50iM8ophLR
p3CmL+In2itT0jIqS1q0moZ+HhxLVUfA+RUsr5E5SVWNRHC1Fo32prpXsgWk7YL88CUtgMC+NqOZ
BTEdx2UaGVd+ZwG3QBy2kqr5IqZo+/+1E8xxLNf7n5xgjz/jh/x3H9g/v+OfPrDQ+ce/s6MdwZMN
/6RHm/4/fMdmW4MBHfKXxoH1Tx+Y4//DDX2Q0hbHDMu0zsDvf/rAbO8fgYNtLHBNPMdBaPr/Lz4w
z/X+gy1uwRJy7SAUtmv9AUj/nz4wuJOG5rNv7tys44Ao9UN7nnz1Ma2OWvgMifB12BFC8Dii9TBP
N5VCpDJ7Kz3xX2w0KU4013jcg7UXoPv0yo9OxtWVYYotRyNggfoRcDMn5jC5axBADL11g9532SWz
x3AngTAwg4Ix4MzkJu0MMtk/KpM+Aj1Xiv8l1RLzcOBmKXP2jIOmaqJtF6AnUvJlxlJx5SbEgjYB
+0zr3bUOa0iHp7yuBtbvkCg6o3VuSfRgSikZbTN898i6sVXPRBTUcGd8ZWEYr/3cJnahA98DKcgW
lBysDczXkRLMYtelAKREajWrABsaFehzSQbabDGLcMJqYxjpowxZbAaBZghINCYTdrghHW0mXrTR
FLk7kXxvA2utOvqNgpHjaCfExPD3WDiDAGDXXddaTEil2nJfDwYvwIa61OjYPpAgRc4kI6jLPXds
7cPlltXhHShM8xAI1zrOE3/nihWNAJHY4bdw5Q0c8hF+A8XbNM4WQq3QOFXe2WrhzGyBTDSqegDA
NDnZqiv6cRl6LerxmRjhgKXkz12WlPYWU1JupuHasQk+SL3UfRRa2te10LTpSp0cNMG5cVQZJzOM
m7WKUwYQRhCdLv90wWScEAk8aOezDEcyXWfRoz4sfKz8MYLtqrQ3jVvymNlRrUS8y1lqZO7ZfObj
JaSWdLzaIWfJthKiioTDqmrZi97Ig5uhwoDTTXRyjBFEoh7FTTgg0it4HnLndHI7diI9pgPxgpOC
AdMnJL50pj2iXqxuQwAVBz+f1IOc0mQzxalcKuH1D1XnuXeWedThLnGt7sk0av4x3zmeEAN+vmN7
3dodan171jZbQ+Y/6ZL5RWWkEEhEgZVBI1/wZfY6NzgO8OQzkpPO61jL6TFy+mcd1fozG0AIUY67
d9qPrOu6JUotiUxGAspUewCuR2HExk/LeGYIxuaoW+pyXRCiAnADPWylvEfbd46hn/UEWaHirzr7
YTTq6TvglBoPDXOUczvcMvzkDRcbeJ5w0+Uu2XDBiPJ0yLN3K7LYEOGn0yT3aFCZHGvl4CPYq0g3
LzKSMFve57s5qvQizQPvPZjjXaPz6FMzz4qM8RSO/fAkBR28czbxOpCOfM3nGmWeb5+8aAR8NnQO
4nSy40N8nM94S1AclrW7CsYwfi5zKJyU6Ob68tVwwB6mOONmhCNsEThPL0JaLxPD8lvpMh4cO5nv
goia3pNSf5cfhtVE9/mM9GsM2j2JP+FRjhxwY8sH+zkywUksO124lWweEx8HSsaPLqRlrNps1o8B
FfW1D9eNSIiD2xQxYzc4OR0mvdvaMqcDDgxwxSVlWcCHbd82jrgmVQurQhGOD7UxjA+VbW+VF1KT
yEojb+Rx0CPkXKWTtbr8DyG7cNtpOFY6KRdalNNd3onxznP74VCl8EL/9RDvZb6JzXSf+hR4EoPe
i9mg6JmD2lhd7nKKHDlpk/JUljFx6Lp4AYx9iupc3nmzIo6vJrA6H979NpiZIyTVo6yKY1rJ+HS5
h68wxoBakHnFZ2IkqemRFQhxTTnFN1Oamy8l0/Gg87zHaRzUbeeFzx4SFGH6xX1t2cgQ62pTDXhc
XH/y4DkW5cHtxuJgnIHXjsrWQWwz3WlGJ91H9qNrO8M14a1IF0XkPTTueQBaRO1PEm5Um2HgbYXN
nAg46lzk1aFCv3zi/UNCrzXTnimqtiYat9g15INRWeVesV0uyyht1qJpyA7wnVNs6vQ7CKxTUJjG
F2N+C8OViCfMbpV3rULw85e7S2o2d9kpjBWddMVrwVVVJFb+4oZhuEfYjSmuLIPXgfi7hcnlxZG9
cYA5xvWrov8quldzHqJ9kbbgkJr+V1PA3tu+dWpwOD77xjlXMrXKXacjbx2GzHbd2IjuKovOTCgd
6BO9QM+omc3QemReaPIRbiv4xSosK/jmXbQlYrZ5FjVvSin6dD+m1TGqG/R3M/hiksPja15y9iQ8
CC1JMb2S9N6tLcL6HkqzVnccXKlhzeShHVzW6shvth546Bs7Ixa3DfStmzcGH/NMvXRIQ7O0po8J
WOZplLScYLNIZq9pigqfY1pq8htdvoo0U+QGFUGJzic2MRb6optvPV/dWfGs9n8eO9+tdMZRtDSf
o2buD8H5n8utoeL1DNpLVv2Y6/0obHQF51t5gfcOtzR6pQRhrxOz+xKuCPaqk/4ywLtMEIpNVmaO
wa8My5Ys2mFL2/EXxyQaLa2QTrnoKUmrZhtkTo3XN2YCifmCfrDL9QNtOC7DBRc+9NP2zfGtYZen
8TYpTLUr63SNFZuNHb8Ax0sR3TQRbcOqz45Es+Udoag9pxZWWdjHubU2/B9rpiBy2RQ2pTlPV7kt
273OG7KmUvNhiJDhWFlkoSGKGN0HHU3zHNSS077FIcOmmKb1qPNh6w3dJ4swlMOWWPt4wpTu1wrO
V44oyR0/3BZ4mmoUQRbsDyr3xaKZHlJNz43OAX70vufHdiPqELeHH/lFG+qRFF1WVDrZRI2inBzv
LI9+j+za3whSjFId517fJFa0t26NPqqvMBx8OyOxXh0BPaWw0nVveO1VDQB+G2TCRRUrX0k5YxaA
cqEzC3stfDxSQ9qAF00y5PHNVyzRYPNpfTY41F/xqYFGUF1NMVqhNHx2WvvLKo1DL0xCRiPE+u5b
0CRM8II7VdOuzYrhB7ca/vYWJVKa+k+xks+58DbSj/xNq3IkWNNP3jA38gqQeP344kXNl67pdYdz
vKfUEM5gLc2JNOWzFCpJ7uKZ1gs23AEdCID69zqkd1R9q9TnYu5JeSNHeRMrxBNmZ216ssfo/CYL
r/AkxpD4y87PTOHSu2vCK3rKX2nWvc6IZuBikYjSKWq+8iaySLEcGHvPnvVS9+YDFpz7WoXhGgSn
K8xfppnDgIZ8cugTkWkQe9vINq5j3Z+i2bjuJrHkaoJvFS9mfTvKYAHuCmVoYtzT7PrIB2YUsbmT
MFkzw99OgkwuVmJaKuNjYDt0Qg0cu7mq6SgqSeTKvKjPKnNd3FdieLTTuWTqYzFZyNCzIqjDVOt/
+UOarIOzwwBMcmujj3IyOHNDySfb8W9oETGpa59qurl9yF7vXKdNe2pjhNVdcp5eqnzDqiYSIlxH
azza1UBrwR3ksgOVGzHLDc2IxMFQnGTIkJPkz0pUEQ4dbp3L7tRkgSnjV4/ghyOdtDdRtvt6rr6q
3mw20pgeTT6Py77DeY5rfFvidRkaIBBeywcRrgJCZQRxVUjfYkLs4GR5tegDZkcNb0+XqAf6rMTL
0SirAhNY7zmZLwICxaWeYAP3CWOIzWezdo65KSoMeU66ar3sbW4Zp4MmuCJc8ewTzMjts0cKOf0s
S+dNnp/Hsrw3KGAkPEcDydbn9nzy07p8Rhyj/dINPmepaJH5T6JEdxtYn1nwzQ5wG3UdL7VJPXT9
oHeD36CcPok1urF7ST+nKrE+peo2l3DiJ8LAUmP60E7wPFnuj/aHnyltb9zmR0oXWVWNGrVKdp48
D4CL5CvxUkZfZxym13xYQJ9uRDKxfdHHMdmLdNq8+xnXMvvAJmB8isfvQMH8ag36JVYoenz/GDTh
XUEvqK4dpFnl+GYG6lCTpOC2xp7SyL6qu+Q7sWhHnC/A0kUAU9Q0GlSGGb7xT13u7xVz+Ni78g1C
zZGU1oG8jaqcD2VXcZHMHnJXhNuDMdwaVnabNe47KdO3Mfuvb4A9rEGurbVUN7F0ty1pzCuZgg8+
qx3KW62jZqNmgb6LVnVXlqfYx9veJ8CfcvpqkAOWLUz+JniHtsGMf55/CCqQV13e7qV/NMpshSkr
onmWopad/XzrDOlJFjamckvfBhhSatKdo1DtakNkCEKxiRTAGKoxPagW9lffQ5v3CQWz3JYwgdZD
ilt/1BVuUVeMFrNRAz8zY0UXcgj1Bg1m1+d8bAX8DcJ5TA4usYvIb5Jb0WHCrLvffJIOVArshE5B
+80NvuL77CFQzoMfVuljXjsvUcTWHksG/EaEntBj2EKVJTGEcElVoRq3s12d3LZ/sRK3uBk6m5l6
OuXrfEB+Sfd8SrahAQqzzcx7o4Csf87v9Rp3WTiJu1D6xMnPXcYTq0ms6SS1IZTiKUEP5AfRotWZ
tzFGKLbKJYSgT+uVF1QnkcN11wRALM1I7HPetb3Bbyr7ZDc5GnGHWZwMA+Fp6wWnYQjkNjbLtZ+F
GUVLF2KvZ6wbsPQvHGN89zuhdpwTdx4QltUcENXaeflbmtX2dVdyiq+k+W313VntbwTLIUQX0jhu
RkGMZt/q21dJaGXfBauJg/9DXtJanyP/wyaucxHXrH3vHilAiyBx520fcG72efPxLdElq1Nxl0zR
mmNtsGi74J4xAoeJznnGmMV22eEcNjDZxJiypVfdTRELPO3Zg8ROiqE/CvYkoQ9sr0RU9dfEjXBA
bybjiZRrmOFhuuxCGPZFQVK9NxyGyvxNJoeQxD6ttk1exiurdTlYxyH2MPywnU/ObFYQocRa8r/v
Xx50Qv8lt2dEQefHhxJYJAa+//v/Xb6cmek1p7F2c/nWjmZrndKM+I+nvHzRRF26dkfz5vKUl4eG
Vi/HFnXAHLDRRg7EFFMgzgHgw7I8bJCE7IauPmYTjaRq+ElKitl+Ml9peBzSnTRMiW2s3xGffHL7
bhfQ9sHZDexW+a8MPj5Jpv4R2fTTOgyX1RQtZejsnGH4mXNEsHWdPLKJ7ctk0Yb9uOhLagXPZpQ1
u/YPPi/OlMRvNNahnhBM6e95rgVtWHYB7Vk3beMv3bSqGHkRaSh6erUyaNCQ1iTS5Od/9Dn7+HJr
LqC76KFF1K+E2iryki9fvPyT9H25ngfvqc3xs4PE/GCy4F+bfbHVA5GcJKlcFSMKkdHuMVPVtM9N
NzbJtCaf6E/0yiWF5XL/EtLSqG3eF3c1gXMbSQ41DasaTD/dpClMkmsS1auV41GdzXb5UhClBlEf
HGM706wmq+V9DhIMik5s703tWH/+sf91y/cdl1Iq5kM8lvk+0Ha+mwbmbHb2UJQYCaRzNIT3bfv0
4MyH3o6x48RA5kEMpNYh9LqvREZPIh0B7vAHH4+lD1C/vBlQQ9sG/lpLbXQ2HwgMJZfVtW+Y7K9c
D8CuAlpf6006tpxnlgWu/4hrg0PKIuTFRjUECNnYq9LlqC/SO30ORz6jc3y0VaHx3oJ3uBrwD6Zj
+N1MwS6FkXouEcAqEtgQLUVY3BEvvxcV4oX2bozVoanao3FOLSfxwzKN9z5iAhDklPjtyqsZiqjk
3ZrNg9MiK5Yz07JGYa8xu55mg3kbVGG7TO7xKUdbR0HFGOEKQHtisLiepbvX68CvEWQbzY1rZpsS
2MOVQog6BfbJjrJTzjADPadCJVANG82B+spIc35NwRVMfPZjrWhc1sW1xykqKB6nCcmfa0cvlqE3
qJ44X4wMdU6u6Ia1yegkCpCVdFlEAHRT3NrZzjFxSLlO85ujVQqJ8w6mALNzjzHfpyMQIP3Eb1wf
GxZ+gr/pkAT1zmYacFU0utlJD7te0BAsoW7aMnqqGx/xopufslbUi7o5TW4VbDr3bYoiomWJo2dr
uq6zW+UlFWVQw5DMSzzqRnwACuFgNVNfEsUz1OVLpILVaDmEzqcJHdYkfWzcjSoFSuqWUwAFB1FE
EsVV90DsdHAVhMxKOz92MJ1PT4nH4u3qLl4a7VtC2yGYVxEnJmKD5Zdbi2vUMjBe0uwrq8sAuRoV
a86Axx4OoFqRfqvu2pFcnExyViRjb3sfvX3ZuFDQo+R7mhx1ZN62LR3w/jnbWBGEL1nuwdxSilAC
zVHmTLWshtcWx3jWFz8Dg0sLiDfh5F99iOhfGczAPChJCzsaIMk+FHZnL0MTwbuL68kzjSdUMHhN
krOuR9lXnfL2ZropivS+FOYpJv+j6qc7HTfGzupfXTKHjP5FiZQpZLMaVLszC/c+q6Z6YQrrOFgq
XRRtik5Ue78dM2cDu2PdZqe6na6o0A9FdHZqnEefqj3KAq/qnL4hhnOs9gXaVLOsQJdQTfrOevBZ
0TziV/RA0rGO4jfV1F+WnzMsNW5GV52i+Dngg+hoqhA00IsmiO6sEF9GTCniW/IBDOiL62UkyFQP
sV0uZTGwR+f7mZhz2YmHMiMLoq8/8hbZqplG1lXthECRc/WWuGGyaWb3M8oQf4tgIl/MgyqU5Biq
m9+EhcKe29/GaBdm1N8VJmuOsG5GGQlamJ9zOn5GLAqWVf4GoXXoVXM9CfE+Zc27mpGbIa6ULqqR
pqb3D46tXA8Wy0qOAB0xj/3WuWMGY2V+JCcdEd+C1MoVn66n2hzuiiB4Z16YLmSqUcMpQNCCrlkw
jttwelJlH6zjCVTruVSNmuq3N/qNaSsccJHz1LEFqNg6ueEMaVqho0H4X89iDfMMDdwcH9j6kJXF
d4U1MjT+AkjDdJKQs9x+c6yjonrzp+pYz8jUxvgu0/O971KUzXSKFW0P7Mz+kN+69QD4OjVOI1FK
qD4yXNuH1DIxMDnioc1A8HXTzgOtTMc3oDttvQ1meJ8kDZHMqb0S1IZmbM9XQwv6XBT8unUx89fO
0TDaExV0sfJjCh5gRXfnP7EqsbkW2PFIwaSUT9Z2nzBjnqvl1JANXPErJG/ZDDQ7lBW+Q2TrMguf
7NE6DNBPcLnOzJA7Vs9y9nbwZW6D9EtLb8JwkzBD94zXIi3enDQ4H63CZTDnz12MTGt4Gqoa+HOZ
ni4fpL7g0m9+KT6eyhT7QzyCOocRvWqD29ZvnathCum2G4ydBZA9emfG1WSOL+KsYLEjanZj5rCI
iuhK5zP2b85Ffn7DeIzn0tgCuGLY0Vs8fFG3SZT5GSXN0sqT23SwPgsRsMiH7W1sITqy5bCaanzT
hX1Ww2R0sM/H7XrS0GhivFmNSUMwD4+8+ztdVWdoOO0QCFSAfFzaRmfIbRx424m9Y+ELv1tG5Hq1
/vvokTYvrCd0pojbhl9q3GdVPHhK1+t0CpbR4NcEFPErodPA9Oon7Cvw7JZqBATdedN11LksCnn+
6w2+uWqHYJ2P033c8PMLpdW6US4bqm1/lgHZDnIgpovhMjSmp6GA8S9NcjXakHwdiU5fmntYHATR
+By0zylypZo8Wq7UpZLmkxlcJdpi6IbNOG3rdVKg1mdHz+jQWW+z9VEO2fPECOaqzImsD88rZCvf
jFF/+A6K5mBIVn6prRswPHijIETheePljSjMWUf75Rixt+qxou+OAoLT2dlhJMWiFdaCsdfaVxYJ
EB7CeQjrsFESqgkrC8pl02OKTpP4VhiJv0qn/tx6zYPrPgnWQyEsJNbJU6dIk5N4w7o+fJnNaeMM
/ZdqA1hF7jzxmYtPogjvpE2XtHce+nZ8aZzwqGNmGUVrvNKx9UykdWOCzgmQDjP0JGWfZUNL0+kz
TaZtOrdIdPPuF1Ev+RqaMytzPvIOz1YdwUYwhNmK/nq4i9JP2vaCj9BMM71fVI79BoGWLbtIv8fA
XLlny+KQ5PkKX5qOLXHPIB/PRWLXz4mrVnXPC9CJCQeno6s8h2plgdW8MbwAzy6XuFWfp5s6xvRR
khnnam/dW+EX5c1TPHPKlQQjxWqGqVdMv2PSf4GIXPepoHYNU/QUls8BEilS5dRHq1fPVsj5ScnT
WK54e/cipp801cPJqBMsMppBsMQrXHT5k5iRvpOql22UexR+C8vftOnSxrV1k5Qlx4c4Sp7Nxsb0
NcThigkbMRXyAykbsTCw8ESkD9WIRc8NZv5wCRrrmfSxgHfJGzinM4OC14sI3xhBeTUHEbPmhTUH
tJyoPRE2H67NOCmJcXSNNLH0T9CYG+YqL7mFVARR79M45CAgW6QpOsnWHlF7VW7Oq9oizqSWP5XR
emtDOsge+1+reUbcR4JGKmjmpelnsx9lqa8DbaLo2SRedvJL3FVAxX6URECimetVtKsN47wClC4j
6GHFSyPcHoz4ldbwrXIk1FmDWamywxd/5C/exfqjUshRITqEVpcg4EHdzsR+JaW440D7mETDh52T
5TGRPu5UEBx603nrSjFtol4RyTN277Kgv2WlKiM+0c1XliLvabJO3hn3FUHESAJWPsfID0aTrvWY
EGnCNZkzTVnZEVs6JXuzlQKtU9P5lKBFsG2I05wUqjxQfrDb/O/BNa8bJbD+QGRfRqaFZ9K3cKnL
7LtlZLYYKjJ0Co7NNp2ARQe8HJSF0/GTbSYCS82Yazka8t2LEtx6DoWxGYEnF0G6sLr5OTZISymV
bcLnAOXoV8G0VOb4pQQPITW6DVQCYQ6vF5OXJY0xHh3xUKp5BXIW8Wu916HcNh0+uMjHZmdZaAMB
Jl01NuwnWu73kwzBvALnWzZt1a/swCcbLjXPogKKSe8lEs6dO8b4m1O6hIEVLENRvdUxkTzqWWWq
guoY4v3WkbV3uo1ViXbt2ora9lE0tlhqFphrUqmPLA/rlLG+f4wKPslMnpxtJgwPFb1rYhbUzlqN
bDKN303sP9ZPyuFvkWDASkIPKFjNkn1lDGWxy6fpJhnksC2LuVgVrr8biLRgNex21NJ3tWLYkw2E
XzhMG9Ji3KV5yIyuIDGmAFs2B5QhPsF5AhDWCM10Y6h86WUOtgNJieB24zrQyOsleLdF5nMgn6Xx
WnfiOoVQtG6apWwxSQFLXJgxDRWnC6yVO2X2tS40trScyAFdh/DW+unTRjxxKIg0ZXoG3wXvSTzO
i9YQh0jlI0NaPhixuarrDBhElD6Qq03hEfDKJkT6rethJLVIIkjAMDKdhESi7jnHrhXo5JWVManV
lSiuNQmSc3ot7erWqxgsNJyzr4yguB90HL6QEUEPp24845vu3Gru/U2h4ahObDNuKE+RjXHOyHS6
4ed9JLph1dQEAYL3XoxuU5POVn2aMDVrSabRnAjWWMPpVxMdETfOjl5lX7OF3jfC32lRwXHpFd5z
F4Vd5lNvRgjiEBgqmm0knlhmtfVUmbOqk7FrsUf5tbRXtR0xdDh3cphHxsL6rIxY7lVjnNq82ydC
PAUTaJAoKvIT3g6vK9YNv9I2ruNkx7Fkb7iFy/yAdgjSiF3egihEPIzhgNhMNd84IiUnlimR2Usw
wDmjDmckeUxodoc2XQjdxwyXODGhR1zNefKAHRLaUFzBik4b8y6AT3zlGc5TG9b3OunhmbcJR07t
PKUREUTuTAAkQ8edtpp60Z2RR/T816bEGRpV821hHF2w0Ruuu4OTI3CNcDOZY3eEWUhfgjMc4p20
vfZm46NNsqfglYb+vjCeB/inTn3W88VAA+2Qrcf8cQb0670snnOYsOdeEBMH9WFy+PIbFELIG+60
riEswIfkkDRSuYITxAhsMB50hhdtB4zfKmc9zQ1mSI+stam50xOEhiQOK0jTPTmTtR/QR8IMH7p6
LU2qPZuY1bIrxNHIxT7OPERQTk5rTb2lqIc2UxOQnlniKvQOppG80R3kJNJ38cK3FxAyiWADY7hw
8VUw+XCPIF/PJCm2C38rytJelAyXjQU586SW2HSy2W73miHdopH606+xyHgurmdHv7K24+yrrG9L
BkCSBfax0jGDVRmqQ7kJIo1hLNlGRiU581L/5kpvwqJuqQ5Xk0o5UtGUb53KXjKzrJac6UKAei5g
rpwV24PT2Wka354fsj9H0XR0qkKwZ5f7sSHjKlfwEJCabF0hf2ML+LKV/7p1Fywb3pFAY8X325QY
RIEuolqLxP2c0uEUesa1bWWraMIYHqT6qcd6kLm0LZMhu47m4Wnit7F1/z6lH73XN6sCHcoqMe1l
4otq7VZVAT7L5FLXw/ltygA1l0jn0f9YlrqNCOapeNc47pcPuTuCZZiTYqNr9L09bGk7YcpjwrSN
onGLbOIN1mNGeBELUdjKjzlLtlTSppgF0b1k64m6/mVQ9XwOwjE53bl0bSF1q2dhjQc5BdE6mmjX
DbrEGo6sXaXFhz85xMr59h7q4nfkV1S01P7Ut8Gj9jeJdvx1nQ24Adoj0dXYHNNki7CG/E2auAhb
bWI6c/mdW0PO4ZMKuDAFKI7W3aeCGGDcAutWGNF1YdkPfb/VTFUYFJoZm3b0wmCqI3+I+vNM4nZr
zLG5bLpFyebp0tEg/7V89wNBQvB5WwqSkXU/vM7YxxeqyDZNqaGIsGN6I+fJxofcWpfyh1EcDkcH
4VVMYqSmT1dNcLZjy8GuymR7YNiFasld+JoLjqdmZciku+n2vmjpdLjhg5EUHuIL+Y20i0NU0VMG
+BO+F4c8F8ZXMEjhU9cpxaZlPc+m8Q0nyyWQu951ZpjfBzfBozUCXZEx+Is68+l3xg++8+MXmbyt
s/kuVi2Ziynk7GQ8jgRDqvOJS+ZQFwYPk4EPFsVsD9Fc6kPdy24TOI25SIPYvGr9HlKirF+8wDRf
scvcd473WXv5a1xa0cbNJrJRF3wi7j0arCSm5tkeaRS5mzMFZ42O++CXLJC5GyxoM3VLU2gsal6w
G5uXXM7jLmpIVjG99rOWmkyaBgxbpG5BqxJBbFNi1oqGT9MZ3arrSc6KvU3SI5GcZBMT2eNeVUZx
jCYj31l6mk6WAAMX9911lJL67M8Af92CHjaExa7Gj89ibCaq3fYuTuM0HchwoUO/kHl+NhlKCuwB
WlmaRd9JyYhtbJtV5ocbw48K2DyyWZo2+Nt2PEOkSD/yoqNhYO4bHC6DQGfHafIfrDpy7t2i3kFs
djdjbD2kzKK2o0mg8dSDa/Z8a1MBSdQM9q9JJzgYSOyX5mg9WXQIPVfP6xz33CKvBuvadoKPrKHt
OMGoX0+lx/AwB8hqaU4t/byyXHyjedlUgPzpZodm+mzNAHCjoP8g1TrcJKw0lW+Uy6mjQxYlwG0c
7NhW4aJZywvyWqtQ7tCBmCwl7wWSikU5VGdYmIAdmjIG4tbEHmbeyhaSbzRYi1kVH9prrZOl9Goo
PyPTy5+LqLhLC+cTj8Sqb4BMhAUWXAA6eRvCSRjuCy4FFLV9tzQup19jGQn/u+/6F6NV4Sr1wUOI
pGRkanubln3ZbLpvPz4DH0IhOQc2p6G32Sn19VA380q38Y51itNUlbwMmcHq6yDtK8NoM55PnN9p
0FdHN03fmpp9uaRdnRoVWFwJXZGLeutgwjJRJu2cltp6qEe17FbCoXya4vnd4TA8CsauTUZAY80U
I+1fI7tLIbz0b9ImfhUvAMOXqv8ZuqbY5BKuX9j3chmmNO3aigJZDRMeGwErg+t1HpREdCtZuTpe
rE28dJymuEkrQnK02DcsNqKGZKJb88Wkul8KrR/NuMNec24Tu3XaEBjcP5Zp2K976U/0nDxn6SVq
uhIsTjrLI/jSlbnMZPIEx7Nc2LWLdtYmSbebDUgaCSsfWpJ2FTvTR9eXvz2eBYRS4rbuTHfjh7O3
Lpg7LBCuPOcpJeAwV8+KcDGa7GpeFqI+arOlx2vP4yJohkdT63nbLsmCmGAwBMgQpJcDT492SRiP
/KJusr9wQs2LVfSMEv0PUOnlq//VY9A+2Q//fvMFPPr3aRpKoYXfJn21h54MKu783Jf/01xScS73
6eMHkE7/hUuN8gYN3uV+OiV86fIN/3bz7/P/+YrHYmMHu//2Vfx5kX9+IvudnDHKnF/2n0diN8qW
onVVsffPZtjL01x++p8XcvlpEMRrQkj/9fdpjJwS4vJfWzxcOJ3Ov9mfJ7/c/Pssl1umGDs+D1yk
u1C/x+est6A8B8WVZ27LOXbqb9DR38Ckv4/9CTr6ez9DZEVX7RyNdfnuy634vFL/fUzizBijzN1e
Hv+3hKY/3/xffd9/PA1uIWQ9VozH3qePvkqVZVE3xKe/L6S1z7lal+f6t5u15Fpd/X22qqvitT16
T/kleeh/UXYeS7Ij2bX9FVqNiSaEQz1j9yC0TK0nsJTQwgGH/Pq3EFXs211WA/IO0m5EhkRCHD9n
77W7VB83HhBljsKCSD5+JLMl+WIp/tN9v25e/lco9+Sm0Dr+dP/l+Zf7Li/y6+ZEFcrap1C0W/7n
fX497k/3XW5mlyilX4/59VqX+/7qKb7Cpm40NujKltnL/F0uD/v9615uXz5W0VbJtPzTy/z+oL96
2ctz0sk/+Jhcts6MsW4KyjJDkOJ9uele+NYX0vX821839UFZ2eLX7cuje32TYKFP/LnjcsFhz0+6
/Ory40/36SUJ3NYANMX+5zv81bv+b+8z/IDP9Ou10BfKQ32YLndfXkRUPTPAy39/vei//P5P3+dy
88+/1vy82o1Ju/7LTfDrZX99jr98mcsD//SYy314yxsiSq3vNm6JqcTWR7bL79lgitGHkUMvvwlV
H29+P1301pNGOEkA/tOsHi9ng3L25UdJWe4xyrkRV3C6D+SGpPi8UL52G8ciWMinecoB965wHWyZ
/oL/QYZ0tOf/0a2rBUtsp1p3+K0gelZXJkZC0kbyBz2o9Z0fJdt06B5kG9Ny1GhpuuRyLoYG9V/r
hJsq6K4bozzbExeOoKVmbvIR6Er3JQLcyBF6AivBhVcyh6UHKGe57rjSPXA0hakH29zQv/xseDAq
MowiiSgix8WpFB7b0QjitZlTJcH6J7IlWtSxTu4CsRMnBxXUOZznMCWcrX7Mr3IDLQBDbMKpnQJB
AKUwU/RqjUUwuK1kux/00V24/aSDVHHM3URCqOWwXB3cZ0oTljYqnQ1pFDqm15ADpOZKjBl4l7PU
Z5uuiFShY5NcC9Nw4E2O2jogz4NyECko3he9nx4tkcFaqc6odCFzNuJV9vJQ4uvbUEDFa5trOxUK
tFUmUgTWhNBzSjBqxX6M2hNdCdYYCW1ATS8bwmONhW4xBQiUiDe9ZNvZytoFXhQ9hMwQsQP3Sy3w
mlXFwrzxxms87T+Ny4bxOv+VmTrj0c4/hWOKxQ0eT1Ak+gEQwLBldnYyiURA9AQ+aqyjZ9n9JAEF
pK5TEQyT7W1xmbpapXbKZPyt1d42FhBZekE7vWogTFAbP1FLDptGXnA/zZcb3+QhQ3t0gTzXoZW8
tbRxvDO1EFVLr1GZg/d1g/St6YgzZ3yf7yqNBkHVQtvzSKXYCpVtPDQaa1PwxUN0jbvUux1iH1Br
w4ce5ojOECvAQS/4Q1cbK3L9JTPImbjj6YwNOJaUyco+0n5UkE+rejjPe5CZOOqcRdM3I2zK5Ibx
gBRvSnMDqEQQWnNzWJocfktkgABORqRyUQRAVOiJYD3lnhhT9NCF4Uo3zQB9Lt9YApzLlILJdBQh
MjRkmeGY6jmIYfA4Dg7yAuEV0Vl8YN7LQUm2KtQEH3boxkPdAnqW2iYPm+B2NOCYSO+jyoiMCPXw
fey0jfI0wqEN6jLDOtNPwKBeYOXyoy9tVr6WQ0Rfe5hefDmCyhI7Q/t2fUyhZmzFe8vQ86Wf6LeT
CsjTHrNVEHUPWJnxp/kQsqm+S43Oa9rVC6mln6kkXXeSFMY0HquN5j1FcwVtJ3mASwrWjegKeiFa
eZo4pJe96mmKG8Z1ONCdyJm+tvq7LQVlz+gCYarvm1Q+IqbPyG731xiaXw3VXTFDy5egKTaZ6p5I
E5lJ2Qmd8UAnkz7tWG8YA8SukFwhNTLuSNwIJrUGZUUad04inrSEpii2NQIhSUzPJVlDSXWwPEz/
utHuDAvBZZaNz6HfvQehBMoc4/+eXiYTVp2LOlSPI2b38GVk9NjhPjgSxGBs+qNvbHSn89/V0Hor
2lXDiBgvIcZu4QTmD0laK2KtXpPevkKX+dxl/kmYPCw3+rOlo79Tk0jWHZIWVTUnQn0Uralxm0Zg
cGMyWXfjh9Nt8b0+pEX7RroPcyE13gA8WfUtnkGHTiImCc7dgkGYJFnWKFoarECMQ/aJZV22qOOS
946NtKirGYpsaftqjtPApiWXijVipFOzu/h9GvJkqk2d28EtahS17gMC3OcRsjPkK6toORFodByy
7KUPSd8CoTAr42lHNE3+XNmGtbTVuMqGNIYr1hMvVes0ZAYmYqjs18SgPDmJedsNc3P6uXOY+so4
xUqJICI2v0ot/cpj87ORFl0OwFmtDv+rhS9V9C3lWo6tODYQ0pAtQfw3dC0DlcKQo+skxuqeBJwr
2YDNK8ZT1dLobGhYmT0fODI3foP1TldmvR40h76mXl0zt4IS5sz4L7LUZDjssRVH/EWK1IH3IxPa
o8oBPGPsa6bqbuNiHgKinKc0tix3L6Xz3sTVGuP5DXEX+UqQox0ZrlzAXFertg/Qf3j9QTFZD51C
gNPtjXVrJeja+w58kcbsBnEfiD+7GFaBpX16kgFf0A1bK7aYDPRolFzAdUP9AIB86xLgtC2FubWn
/pxGxWMx6ABDiALzIuQho8xeY5vdTCtffL1MDh0A8DkOQ96hAX7I7expnABIirp5iOrpsxycZ7NE
V0NrOHfkxgmH8+StSLWjw98gZTUc51xWyGgA3dA2YijjiGafBihUYmfbxxruEpRqr0zt3/wwe3Cq
9jQ4Nvy9HoFrtmtE9poO7BMJGTJmS21gdadoQkQ04nPTa5pagAtuiIJeWTXHJywgew4lR8hHDk8O
zNVBYl+OwC3tNxgkb2HDTNDNkIR65NnhuX9t8vSzd+NHSw6vnZy+E4a0XWhtpy6GmJQ/MF9lIqeX
dxWu0jbWmI6nwN/YHvdiQpBSTnG3Tg0L8DaGV+GH743XQOLFlkN3c1145GsRhPbdQGlYKa6wi1Yh
YSiwxHOl5ViC+SULnci52SOkits01PG+IIxYY4raDo6/f82bZG6QeftyYEyv90jbtBHK6AxDwbp6
lFnLejlA0C5cczfrqGUVFIvKTWFbfOo5xiO9f2n5UHu9eo6J51mQEvTk19qRM999XAcVhFeXTR9e
GRVlgm1uVdLvhjLYNLuGFnLDZuEkgVQixnK16BkTvkUjg0GCNa5ib1YvqGatN6OzGvxTWpb3WWuh
ZjDJqY85ensv+M4gQZQpUElC5p5RhZxMX920Huzytr+tVPhm54gJWpiJy6TPXl0f8M6E2XPZTDS1
LEFveGLfSIXuwM+kbKgN0AZqWHuWfuKQ3ApyVfc+zuQyv8IbgNoGMxCeGQ6X9tlRtOWmDDpIE5bX
WUKDBJcPW1Og57Ty8AG+5nc1G1dyBRhd+u1jTCN+V0dMVRD0uLgW8BigOwf2cUS6FS3QML5hg4H9
0JobJ5cbt+nOVu2fVVkBSyE7WMtiPF+M1i0NXQEW6jxFneqFrrawJjDxncVGdtmMrouDAJhQvmpN
1180eNjpszBZze/RUwPkTBEzoaFe2E0d3yk46YGjHrjAUUne+l/60LYnYwRmqkqAc4F60MTIao68
QDS/i3EEOWr07VvdQNrqPKYaMXBrH8lcRpOmZiqSlaVcIZvn4KEIk2gCZcj4jFkfgtQ83eVT5+29
KXt2KeorruBtV6EDpzYeew7PEvplEp8Efqwu7K8HP2F3kfGdweln1bQca0GQMiaUpzAuf9wmpj1u
MC5Prceg8a4QnHwYA6qUqW4ovTEJBbG3YdxLHoU8OhSLIU22zg+vKEEWSW2fzTh9otZ+Is6tWtoh
lNLJHD7pSjFs8brhyvO51Dgj1Pj2fc7uS1znVgsT2uOORLotOToIlarp3dpdzrTJITFReNRgTkZK
Rhj/dBtfqKNdGvWCubu2MIb+0S77tWHaA4WVxrXVZR3stDfYUBn2aumNRW+cmesHLbFiy5jtmrR3
pphT1G3R5VoN823DKx5REH2wUpZLO5XIXg0m/i47jfZjBuZ7XMItd5gOxpE6VuIqr3Sx9CPExFlO
ITrZ8DIaEjd8TDnJZJ/r1n/Itfab0Q7BtKcYaj2Sd8AiCCyxGq1VF94knRCISOTrUCeHtpjuJouW
S1e9SUGs2OAjGtPL6LESSEaHKnj0wOMAogmpOzHlo5XFAO6h5dBBCCBOYbxCeqIDqaOw35OW/LIO
9JoIHXMjrPHB1DEvJRyBEVs4FXE4S86+bQQlK/BR4HFIT3BQggxv03Bg7vOYuRyleT5HYxpsJ9EL
4CQ5zE6EfSySQOaOzblJ7WcNxoDARoZctXsxm6NmbBx9YAxga/eCiM9OsBzjJFViDPTwgY5P3uzd
7YN1Rb6lUWnW0YrAXEfWh+lo4yYwu3ud3MZRweEYQ8AmYIoYBPvs/aU2+msKE2j2ETQRanwVI+kr
U+vHYlyxcIb2m6H25bwJtBbI8GjqtzHq+kUk3VXqM7vXfPYSUDbvtud9x8yXsAqWe8vsd90IVDM1
YYTaPtIpg7gX38I6l5KeyRPWcWyrFQIsmO0pg3FgOAaiSNfoPOoAaGeGj4QHccdLYsh9HaijhkBR
loj+mqx6TLLiHOkOxGu5mkrq5175zOAN6IxONlv+ktWibEgsLZ2XSnyNSJKqfEpWDKzwiTXEIhb9
q9v0n3GudhNDbcc03tB32qvK6uGyTNBYhhpb39QzEGDnqcR9l7q3LcNQAobyc4djSWNGCYPaf01s
9Cfonx4CBeRYZxDK0p1UEA++owuoJyrOmS1OwmDymYZq7UwDRg3dva5YdXSAJVYRUwFf9I9mpz3q
PqTmMBrvcLh1K9AGt3ngMwhPgj1LrRfPv/PotSMyyd1FwRx5qVRCgU2B6bj4khKzXI29fUA2tujq
dqvcCP0QrufsUeIABbAc7Ngnl3UVWeshMViJdQje8BsUa8106DwfmhDTpdHg8wvjae23eE8Ld91L
/UXLsoNXt+YWqtW2HIC/dxmmF+m2SKrUZyQbUo2tPfUFnnAKjN4F5dXgj5H9tZ7uqaTtvTYrTzow
OUbZObyNs6be1/B9+C+FtNDgecnX6EYvkYrWZFDl+FrA2yS+iehqfC5FnK0Dc5uBIVkUHWSwBleL
kzDaE+1LWjBhD5h2rgKo0LrvAJBtfDijtYGF093xsGQWXzkpKC6u3naJoLXqKTk6Ry19r4HdFLUF
IiH/IMqvKnAhK0XVlQqjjZXaMabX4Vil5gcgiF0QJS2LNvTIUn3G/fiYomLbaKVPoCZH/NrXXNaG
PodS3zdXUP5IlOZCBYjcbBRJQimRQ1oZhEsZwKntqkWCyW6VBfRC4virDLKT7qJpYglms6y3q8UU
N7toKCFdUWcv6tL86i1MHdmjwex6i/DtzUXN4k4Qj0Y/36dW9VUyA9q4ZfaVZFh9+67fSJPskhCh
quTHspnn9/p0XUf+zr0ZuJpyKF7hVH4na3MDnvIHJMtV4OPzgr91Ntx6nXfuk28Mx7HWUHJIVvGl
VZPQI9CVMf1zmV6lvrnVLnlu1XjKbJ14rrhoNzECRodh86Kq+ieOUdQgRoXIpQegXofjlucBgyK/
m4hfAMr6Ix5UbRUz/XsSpJaiLw6Al3/5w7P0rGf0Mw9uDgCuhbpio7NYNoDBFog6UCShpXRZLVDw
cmyi2S3lVtbOxnrVHRP/h/U05C0oz7i+K9l4i6K3brUsHVdKWC8d3A8j7MlURKvFX8YPT1gIHsKJ
UKpZ9yZCQiM5O1EBOOxZM3gMzZlsLbibJa7Hzrzxo/C2+ubEG4SI+aR1GqLuNiOYFyISwSZJT8Sy
0F+iugGPZZZXdtY/DOgUNmNE3ITbnSwfHZnHTFYwhl2xCDz12LyH0bo33pFSv7s4lxudHTO1n9yI
BC6nIIwkPkf+tE0VFpRsPDQ1R0uIddobdo2lv7TK/tBcJCF8rz2mqg1uXJoxCdd/d4pJsjK7vWyv
UumcG04AvojzZa2M12BevHpaeJpqtBpGeUpNaLJa13xWEhKXqz1lM4GRDmnP8I/CW4eLC+vxbFDF
tEXp7yYdN5XNBLkM1Ae5SbdV1AKPT2zWNO29m4kjIgtCqDVMLCFSe4+JJR9M01YiT74pAAyGMqZa
iKT8BNG5S+wUfm600VP7K/Jq+lR1TfpqRr74EG/NkTBLJx2Wtcz2VTfgJyErXZb2e2o0h9pkEuvb
8TpJ5xQuZX1EQXFbx/aaj3Bso2sXGkIz9adCg36TOkg3YvAXvXUXKA13RvAzFdqDOXvWcOw8aOlb
h8bBnsylFuoVNZeJtjOvVpYyPt1W7U0/voeIE+7LIv1Swbyxo+xtNLrntMCqUlg4jZuS7xz3V2Pa
E0IQ32OheKeEeNdnmbNbdhu7Gt/aKiRbVOdCDo4MIO5UEgJrusib20unctgOnDJX1khrVo/NA6p1
ugnRGyGN8TxTJdI9PKKCvsu9HsKerr1OYX/SpX+IfKLLOIUDRdmqEohf3puoatQ67uOXOKvF8kfa
1adtZR9BRZp1a5a3uSYXSNg4uTi4YwLMHw4pBUW/DrC9OnT0stSojlaW3yOGXBQuGpIC9cvYY2GK
jOA5SVDFgm/s2BvdYzwJizE1YnqtDLcOqLulvlTTQPqWG5NuFLrHrCzeHcD/SMevuzzw1jH7KUfI
M24H0MXtyi/Kc9x64dasyRHviXlzNaLmk+lKC4pDkXXTVtrW2m4h/XDJ09YzT9nk6EJF2e3sDoX5
rKcePCx285eqLP9ucGnegGliVU5Fx15cnK3sCYLMKiJFq47US9ShfZ13wWmE9F1QHm1Chx2FXv4V
dr8tHfGXwFVXdG6vgyYAxReAq8uksbaT6piJ/F5F5ms+OES0q4iytifN14fTKBQXxiK+R73AdVin
KUPzuNqxGrtXY/5SqeST1e9D780JL/hBrGIKVhAEXuzqVFfBK+VBu48iSpSARv1J88QaGBsqnNFO
QTGZu1ojE0onaJ2SQYanfNROpVtppFXoz0NOb3cCPl5XcbFCaUEos0KIg6GGzrggIbCoz0WpMSDg
BWBYaZ+sewm/6R5EHHi7YdKuKlbl+zBPaWJ64aGLexaNWr2xxkYjLw/RfTWSBtbkBD9laJnlJEMm
ES4LNS/St3lgbEf43ntb85DjjxBbcYDld0Qlo6mBzLG93Pz9viDfJRyXjG/IbyI0ry4qk2uVAibr
5uUWYh4RocOLJ+Izg59247h4qqQ/7ks3T3EcuG8OfWQDA/XCtVptx/fZTAaFaisCOn0GMXuN8zRl
dbPtqNDrnmtYV9OAjNV9NZTvrQIBFRNYC6qwJwev87du8OO6I7CXjNGQpG88NbJDLomKoMGborWj
wsJEae/0xjduYA4aKuw8CD6sZA7bdmihQ1USPhb5CDAgdjZOS56ENDmXbBE8exBGbuB+Rr6J+UWA
A+QkTBz73pqIURF0rJRvPvvpVYsUAY/wWc5vF88TGMsxJALRt973njwBEcODMY//ZtkRnjnpzl1e
XVcJGAaUNfdFiMMdI9O+rgQtTfcaD+Oidr2verBdLoaQvOzsNplHB76W0zYc6qPQwx4XhMUR4ZOB
1erq0HboHmU4pxaMSNYQunFYW/uiE98+JNKNDj8FnbhMIzqhTgCv0a0a9iwLrPqI8Q6E1HWddC9D
3lAODQm2Riv/6eOpOatUbUPa27rNStkKfS6wIxAWXFVrP9Jf4tE9++EPKqjkqNezF4EFZxV7BafH
5D7vnwILW0rnsUaLQuSxJdbvAWo8vFOUGX7C2tlFlgdDZpvEuvGc+pytUwWkLqXFAg3K3hrkoLR0
XxzysVljPzh6/tzkXgYlFYNBZ4CgCDVYYZ65jWcpXIIikz9iyKJd3wk6hzSp0GnS9sT4O80JT1ia
K43IGc25Guw03aIM4lnm0WIWttE9533CkJj3tCqDjuFKF/KsZma8qYE1nGZBWCqIV0od4n2DqXsw
spJC1ZI4iyH9LCwaVnb1lSbypvaLfpeNs7sowzNiir3KVYt0h8FUM9F8ct30vaXJx9Wm1DCb0jHL
ymgfJrDL7dJ8tR38r3QrQwj5Q32j52iWehN52zx6Ct4kHRaMSxq1qyJcYMQ0iKEyzKDpUYzcBmBe
gMzR7Gx1yNTdVafNCJq8rdZ+YdfU/Iw9nK739q2k4xdPLcE6YNSA7YYpDI6a/BfGlkOdtrcyZwjU
2A1/mr480pc/hzZchZa+zZAhR+5pa1JLVTNmO12ymtpGUoAdaGP9rBi74yjlJOaaLh6bmIBH/dqv
hLUVeis33VjuJ5lg0EiLdWQKkHwhF4cwFM2xp98O7RllfDo8OQU+UF09MjXj719MwOboyAZxkxyy
krY669Yc46tzrK2OZBOrJm+liAElMz+VNU37yhq0Y81eDAMMWKBC7skC4sUnsqiw5/qzVPZx6vZ2
ypk0i8unwpmsHZ6zhFNYOR5EM8+Eap0MIiPHt+US26hEZi/KlraaiNgttF6YR+aNueJAY5nl2E8g
0nNcYkWw9MSyMKFE2D2ZZoJDtKnIeXQCQst5C7IkOSCy2l4KISxUdPKEv/ZZOWzbwFAOlL0UDQ2H
/SqHYezwjaXNW5opBrMhdDitMZJxvO7Z9m0DKXh+8mhKHsPyVqeFwh7FoJu/CvEoDZRHkAjrgPc2
qnFjSU6hxlxlucx61o6HEjwJu51g4b7QtZwU+FYUW4bFVmQXGx8ZZhR1vJ981x2h7nIzWHfJ+AyO
4VR1bgc1AVwquaY1qB1GRBMAgSEmia7TfkSusQXs8KOynHbleu0hZIZK49A3AaiGI21zp/oyVcYm
GkkamJ26XuA9ZVHn7fApdetQVkQ3okFdmVLu2uJYF+zJdoBrigMJMgv5YCPk3nIoCF8xcXZSVtjs
c6IyvobQftfNn26YvtpC3vpVsrZteTM1jn5oYozlTfCOdo9nC/JM9OwhgCy1GipOmRkVj6P1HVRy
sKz4p5KIsIRIe/Vr4SFVqPUl5zskBUJz19nkfUapYKbD2IuUXyod1jkwuqlYWdduzZJzZT6M6YrL
9j6xgnFOJGC2wdJHFC3FbFgOG63StlkV3yst0ze1d2MKjcJQH5+6AUBVo9MVHupH1TERcXp8d2HR
gAHywesM2cSnD89Ro14zhxGZ9WN28Y3Hap9FMFfFrhuehclyoMWvtoh8jZqdIBs7ug5LXAklbHdJ
rdI36HnL7hV4BJrugLTVlDyM9qv3aOhXCS34LtQeFE2B0sx88mYLMOiJ9dgFLA+TjGhGtCDvGkv3
ekZoD24s9nmS3GqiAkJjQ7dxJ/I8Sp/+tdGx5oMaR/O/Kr51q/9QnU7F4vQ7g3PPNi1KWJ/ZB47y
gOdiLtE8VsamW9/xjRL2KnxFkOWzbWSB8ZzkKtWSXa7DFqoD60Y2fnIo0SUvLZKJ2ciLsfKP7EcA
juFXryPV91cV1ixRI2QZQGdF7fs4ltdcYROqYFJiqjKGiVqgA6k2I/DwE84yuv5+Ut3oU/WVNGhB
VJTcm7ofLCNJ6zUqbQh9ksYJBrr2unCWca590mvv32BRM31Fxq6Jq65hzDYNxafrwgd1BUujurmS
szMnMfRpG0K1u47nHzbdt1zz3cPlLnwqn51N56FKHb5t4z0ALhh2OQLxRYoEggYRYbIabGSnJhyg
kpyHg8p4SFryh+JYf24qsjkN03Qh+e88B8+YmPznMI6AytT0tMsm79d1wEIm7ydqoUU9lHIvh+ah
c6tpa2JAWnfAlIZUEMlcMJ2DBSK3HDy4iD0sSsrD+2swiaOE4xzroLJn5ZUSPlg37VVXeXdZwQYt
JvyqlVFfKR/OdxqDpOT5COA1xXhD9sl1HYw0+Wkz4ij86FsDJqnLWD5pjSfLkS7qjrdKFsE2GjBY
l6DLavc6ZyK2wsKOnBjlfFARZMqI1ci0ZlUCLUswbQVOhzW8PKR1O2zyXAIPC66Akp1Dh7UKyzJ0
sITb9lpKP8ZAD+1XBGfHwzenXGBsrndjWPWtbFPaMA4kjpH5p+C6FGaKlQDezKC7SQJc47FNGJoq
8nCjZeDfpOH9uHaH91A9DQqlmagpN9wRhW2DFd+ypi8xeLvags6a/LgOO+iUZ59ygKShuwQntxqq
/2IMj71VPdYpYgrFzmU2D0PaHP0ahQ8+zTU680cjhWvg+uJTdDU+ecsALeeb1jIw3ZMZVouM+cu6
C529j+TnUCXDozFh4QsrjWl7yQZwxRfcgG0baSQ3QPQdAi9ZEc/xACGCuamLkx8ZOUq68bqzmB7A
v3+NblCgcFZZBv20bk210rr6DHgs2yLL2I9dcF01DIhdehGpMSDVcXlNbFDPeWF/19NwFuANqFJX
URAdMSSTR+A4GoKgZpMKfFrpXJ0xR7l2kghLd9pg2OyIi7PV3oCY1ObDvTZOxrlFC2RWNpeBeAeX
giAP3/o2UwucMawIrVQTfa6UiwHbzZTLXCJ6qr3oqJil0XN7N4VSJ/SfnO29caMp5a8aOMq+IEoE
mndWwuULOdeX9bYRxt7pMi7lAJKJSq3eMoc8oGDArmRq36Hdvqci/VAQldn7zW0v+buIuF/ig0o3
8NDB1dKETJJ8rWkJEzQLP59ZggQRuNjoMDCxtdnMHZplhE+cYQ+JSh75+9+5HzV+SSDkNu/n0fRv
fB3fIcsqO/wemuGuMd3vKlPP3tjcM4WAQpoQBKS5irkz7jIZsBwQxqzeYY6q4bl2BHgjPfLJv80n
yZJfZ+rsBtaxksaHQQgD+nF0YvM0q1AhwpfMAxZWVPtucI5dfRitcetyBBWo93JO3IGjvVjA6us5
BQWWNWFpgJr7APd8/V24zbNfhXSji/Jaio0RcOXknE6Gub/LRXceAErgne0ZnqxbL0ZSp4tqE1Ko
ysrN1vZsc+Hk8+Wa3ww0vXU0+ecBSdqqMMRnloe3mIWjAwyhw2BPF0M52aqaS+GenxxAgWkh860a
bX2NbI58Xho/beFsjX4IT42q5CZs5B0+sLVulxz+qTjULEpDJTWM8qAHCG5QnOExkiXfEcQ1TAtq
bxUa3xucInT/jUN5yyKMNGtt7LFARP6RzgYpgcV8HYyN9eAWD1FV31ittRqAOvAx4lWPj3bl0S1f
1vT8HIC5C8m4fBmPMPRcKz0ljrwNYd0uzKFiYjUwxBjyhGZVtpVKA1BC1OikG1Cbuw2uCfBqKUVZ
1ezKAtRHS084LiDvqKFYe9F0juFXL4NIFmu9UofQS0hCJrkLXMTRAMC4hl/zHLNYzAb8Lh1R4wzf
4cBR9AOA+AoZ6MkEsAJhPfFKG813R8lroSsyyLNxrQzq3UzhDqGu1pZFVsLa7m9UaH1U4hhanDWH
uHcZh/34aBxKYUOs7Pxvd1TvNL+E9J6YoGyHImRWkh4tFqVRSBkxhOa1mwzXUY+kum9Rexj7Kszy
jUF7wMmdm8HEDEd7qt5WUj/AlQFtVpvPzQDvRtIwtXMwK6pLln7hXBWTdR9YyZ3gnLLx3Hab1tPW
J0U34EouPPI+SwZkDsikJKEbiQUuwSJhysFaIaPklhdS7BAB6jXwjHWV7+MSVHVnbFylqEpoNvoF
wP9Ky05iqL+CpPtKG2YVybQw5F0m25aDZsQKU76gu/+KB/u77cp1AOncIlNlq2sD87IRkKFk1e5E
H7RkGdhjIKN5pl1b5fQQ2e5T4g473bT2mDLlSlPmKe61GS+LRqflgmg3eG1PP2ip11KvuGA09bLz
xcaWXGH1/gPJ+k2WfghrBhyke5q6t1jCTP5+5fMU+Ksa9AFWJ+PRJ49dSv81anGdM+k8aWASFgjt
WoSzJF3m3j1eKxrcufeo192pDcrrC8r/vz6H/xd+lzdlNoZl0fzjv7n9WVZjHYeR+tPNf2y/y6v3
/Lv57/lZ/3zUP/79Jk/640VX7+r9326sCxWD8Wm/6/Huu2kzdXk73n5+5P/2l//xfXmVh7H6/vtv
78jFCjK1VR1/qn+NHjAcwwTv/1//+g5/PHP+Cn//7fheNP+eVvDHU/4nrUD8jZwm17V1zxbCNw3/
X9IKzL/R1GFQ7gnPEMK2/plWIPS/6fM/1zF95vm2xWf4I63Acv7m+7MNnv3B8QxHGP+XtAJD18Vv
/1H9/mfaf/39N1vnDSzd9ejd2pZnOo7O7z/f7+IibP7+m/GfMlBeloRcCIyAtlmSQaUTrX5yVc/Q
AJs4BAGHpWFFdiNQxmPcZpLV9VAi2be96tC6XsQKNgZ15sRkFc33pfNjLv/r4lb+y83SBM2N7np3
+WURvMWBqPb9bEIw5iS3y/+s+X9121p7csB+3f3rd5f7smlefPz6tSqbdFtZ6bF2IasAX5A946Vw
bZMmC2/8tctLY8OqB/2Utp9md0yqowuyHFb83sVG0c62noKVF47uMlqDyKh2tY+rf0miVxEymecA
XPWRFh0zMx7WjuP8dKqVWwb2kTjVebPzyCEAMmvrh8sP6EoMO73s2ch1lpPWMM9J2d6c8VaX7egG
BWWKp20pg6qDmenVgferDn+6OVTE75IutcbkCDmFJr3N0mWRTe05a7BFGE1wIIyq4QJbDIfLD2bt
8Os8sPmCdLEscGnk+jZZ0yZRdpcf2mQwIrv819bbakc7a10iFaaXhqb418e4fBb6mX98qstNPofa
NLCd/NnHI01MQb9+XO5T6IyGnrq6SGSwk1Ru9pwMOLe8nZLsHI9Wbxathca6y/JQHC0czW04VfOD
1eSKuLRuN6ipXqh8drupjG50F90Pfoy8bLDjw6RvYqMeDrBC5AGR6ggQ/sDwcz6/w7huJzpPw4Tu
U9hdyjihOen/n7szWW8U27b1q9wXYH+UC+hKqEKWy7AddocvwhGmZlGz4OnPjzL3ce68eU/jNG8j
CFmWbRUUc805xj+yaQjTElaXa8mjghc24ldpSP+yjAzk0kBdZclIBno3kuSsL+AYkq0BFQlDgK+H
dk3ukmzWFlSU2uFkOFxTqbB86d1kHtDASKKqvW7ModSPugfJcb0rZZ60h6RxyWQBnSfOojK8bqL0
37fk7IyMex+jxX51EXIFgqMqXZCLsvoQ3smCtO4P6Dej9AgBoz762Eb8SIJ4EQUTE23owqmmX5ZL
pkiabnVh4hE63pv+p48sY5ulMb3XZTFCAhPWR9dlTBbQ9ZF2R935Bkgo7XTrOGZ2xLs7PNhDRHnn
uvrOGM0PGC0zu2irAmm4RKlm/RQ2glUWNSer1ZohellzlS2jlizx9e0Qs8ex1IAL/+NNcZiG7fW6
fvzba8eayvuBXfPQRy3wgJVe168OqHbdXG9dj03n6si63oxQEOlD5RyRUJfW6J/slN7H2CR7jSKx
Y4Zm9p6/nTof7XmCYb1rFCY0ApJ2S2RM24J6mwFYg/Z6SJwgGupvQmUzu5grQrcdnwtNzBjw/WSf
VM0hz1P6LWqvTKYsHV3ScHKjJRTFodMbAZkIMujighEV2ggPyowh0VK9I9t3ChqXCuyQVyFYimZi
UHGw0DvKaNo2owNgHekdEsc2tG2TVmbFmaJfv6xLZezmkrQEU/VhG1Pjma1f7DUV/4xndlA5MiIr
epEex5QgBxpLtH3T1U3SOYeeRr3B+xcimGVeYpl/3rre5yH53+UC1t96NvAa4imbBkrmhv51uRuF
EW+SesT366DBTDvyx9CkMHsz7BGmEraaP54SwwCowdTS6znoepfrk95mazBgxuKHMagptNZN7hWE
oiPpzGigU9DKo4uHBjsPVch1X/jjpg1BD7bKeKTBxAUhJyK7Qt6cW9BFch8zf2yeBnOdsSjy0QL4
52Dkc1+F9D9vE0C1e1Mf5jCPjQDm7r1vgL+8vpUAYseZZi+DEmzTTvwszIeFTikqPLBXZeIHetHO
BO/8+9RbJfpZ2SL747zsJevSGFn0xm1ByOpIzA55PD1oKXryhKWCjR0nlbjA69VnRWZCjs4GGpXV
yjzQFwDGrXKbwMkYQZpiOjAkG0Lt6mpbb1nIcUh1ofIeIHjbiKjpXOhtCG+AvWL9MjKHX1hghh28
uXo7r3+K6o3THt6uObeIwEjLgg68np8RpA8ccA5G/VBlxYpxXW9eN+7XLbMDECE4bbaxdJi0oVdN
kGcXGHOjbVzYq4DNKs+LXpTn2RiIg5gwcKEYr+iXO9MO5EK8qcARhKoZWHkgrvTj9YTSowgK4VYs
VonOSucMG7MX7e28fKy6IWh6S0KW8x6IgTy2S2EeroxYK8Nh6rpMz8z1WnC9j94yzuCCULBy4jzf
eVgBDd05udUanteMtE57jvhD5Nd3VTG5p1QUl5GO0nGa1BICC0btnzGkjOwID/MMochyYtoPxsmj
h7ZEdgzvXhvPWU1EwgqgbNQO1U5goI5E5C41DMHr51O2+kDHl1vXTUIhdLBcFdr+tuwX2Lzx8KhW
Vq+wb/t0jI9wJJDO9r1VYIcMyDSewuum8upsDz1iHZ7LMF3LHtAnf26YVFWhV5fZycEV414jb6/f
rXxyJ0Gul8XvVk13pVtPN6YBtTIBJ5ObMFS71njM5GRusJj/MMl6bNckVPDsr2ksf8wdxZs1tWtS
wYDCZdYPyjbwRrlPpLAaLJwtPehm4ENRvYuwXBUrATYSQ7bNp9c5Lzr0AtENkMCRTJR25/nrIa1x
fkks8tSd5rUcxTfaPvkm0RDHe8mMb7/edQzk0bDjEJvTSx/R6jVZ+w4evgT65O3WIa+gNBj6TMt8
FJbFfNb67ExxK2eIhgOYKjWSHtob6fLS+nEP4W/cW0sWcYJuXsSYOnSYXtxeYcyjxrNm5nIp+l4n
SywkVO5tl+s3OozcPYuUd1f2zWYhbdWiftqREwfUrGJk7i6Qk+AprBXjsWhoRhes/QJJJxRr8Hod
+FHLDiV+3ZDvKs182zc746jo2N43iXjGRBLyl2EN1HdRiqfL6derDz0GnHH0WyIFw4Vosj3l6rBz
c6gz7oSaQWE6SE2fnIJ0WvZqUcZLxzUJ0tmnsDETsHr/gDkm9nBug7bNxCZaEOMuEdWfEr+MVaqB
c/+bYRSIUKDCHWKocX01GgHGWdoAahG7ckkBP62D4Y6DzkD6Up8ibI2bAp/JJtXLd9VZ3+d5Mh5I
zQGcCUIRgO1GmMhkZvXeODIhSrM9+YBlOKd1cuO47h1T5OpkTzNvrx/98KQT2j2EFtelw0igShFY
96Icssc8RSFmWpi94NSeLG/G5b0K4RTEE2b7hNdkFyVKpPwUDnvNQd7HMOiZUREC7nkd5laM83s6
G1xV92imTBLIYK0Wyg6SxU0BEVZvo9QQ1cFM5ynsKpeuaUtmS0CIMQ4WbXz3hp45aaK/TA5Ug0w8
MvMFqSO9t3xmUu869m2V4EHoLsJk/ozNNdu5Sk6XgUZiNYyBW8+0cS2v3xuL/1Z400XzeabjtyF+
yEV6TgRjcM50CP0TdEzWnDzbnrUt6k4/LixCV4PYfW/BS5U5zX174uFK0XF10u7d5d+UMXaa251T
J4pdFBPVQsJWvWQ3vQMPyKLvH9QAqazJWo7SHB8YS8MBoKuQtQStK8f/1cUtJ0J7jXCQbg63LwKY
pysRSJwHkbgjK8bnKGZsXJTgUzSEhL3bpId6YHpPM2AbGc6Bfjiu3MidgySO7onqRqMXb6ZyfJKl
80sDwFcbvHC98/ZWke3QGLzGKPrjZOBpT96wbRYSbwY+GPrMyU/pYrRjuv1m6Hbxk6noj7GB8MFy
ee8Zw/cW/eROuE627atsP8eOG2ATS+a6PBkgdf4gNdQNvTgu2SzXRpWREcBlgyWWU8NLvPqTvzbX
B319WV1/8mpfvt75t2//L+8r0/biw/NTxJf0FtXRNeTcWq+4hopIOr9+fd2k63rn68vJWoPQr18L
asa96buXNoKtnS8Ue9dbvdDrE9ZMEhTERStZM1zvvm7K9VFfD/2673pLiI7q7f/57a9fk0nnzz82
P+HzK//4w9dfrmtOjEdYh7LCs/p64F/+wNfvIZ9sLRdtAU31+tPXb0kq50NU9KclG31oms3rF19g
IPc6wAmOgfYLWvBPJIHrfXJeV/fXm//0GEbf4By1dVyayb887G+P/QvT4OtX/Q268Afn4I9H/uMz
G8gr2eZepbZ/+XWFR6Z0PmUPtd1awCwn997w4mlfob4Px472x9dGrFXX9csGHtVmighiSK+11ohu
ioXvf3//j6//+Xv2fz/q+vi8JeWsV5K1LOZhanKeHWFmKdwOgOnrUphJUT7dXW8uNlPKXjUaLeye
2nCJZHi99bVJY/Ov9+lIOwtOpsevR1xv0ZXOt6JTWD7+8weuP/9P93HEpMXm69d/PUb3/Yd6jbPU
NcsIE3C1YdJWvzVRMjCrNe/w/3nn0fZoxf0PnUcamMNHPv9nu/L6Q3/2Hj3jX2j0cSr5rnCE+ZWT
6vn/chDwCMOxHLE2Hmkv/jsn1f+XYZsQEhFSCmEaOv3Kr84j+am0Cx0Dl4a+Rqj+uy36H33frz7w
/0Hsfi/TqqeTaJn/2Xe0PRNaqek5vkWMBlPrv/UdLdzmrUc5E05k/lTrQiW/9m2E0k6yji6RH7O+
WdqwcO1vJfMwojFwOevqIdWKMMOOdar6lvkFAP89FpMeUrZUO9VzlRdw+VjJlCwSa6hxhfKCJM+e
cq13dpMqoUEJlq0RkqmJLIPT1Ey/W+ChxrD8+MtH8uer/uurZPr3f79O3inav4SXmATCrpm0f+2v
KpDcTg719BS1i7EFwIw8Oy+P0brqjnS/DVMPeWPvxy4jWFZ9scF9sUSABNUNcOBSHCtDf6kiK1wc
Epvq1gHSm2fpOWtZtAnM8741hOjDn0UP2soY5FOl6T9Zgtj3101RYhEXvgJz40d7W8SBMiesbGup
i2OAy2+F7psGKaTGfDpr4MbmRRvQfxGXQdB7S1Fg4l/v8lVabv/AU0FJmuOc4vl+84g/o+/BxqdV
E5Ko1euVHl4311bJnEv3tGgPX3f7LmO8pYyrXdZbBJGYy9FKzSW8bpKUZU1k+Nb22ka+bq5tZCuK
wDTQxWVwSpvDoHDcg0d7k8eaUeIok3w7w6JGukjeSDw33yXJqrssAWGcDLxnlY8PCSEARF1gQYdK
+Lc0AFhrMYR0aFQ0zjZ2iuXDsDkB9fKhyFUeLhNgaxbXjwIAbVjLMgptvIg7J+fMDY2QTlmv+3/Z
XO/TauyQ9kxab1klh9Tq7tX6qI7dr4un4WiqRAsy6i0SkKwUaxHVn2vwYJxnc3wiuHIbDb4dIipx
wuutee3cda+51ozApVFnCyfq9yQzbbnYHOt4oVH4RwfUn8cQYUkfTODA4T+miJSsxYd13IA0Buat
NzHviMHSfbaMB73nrkU39yjjhxtfwMI24bPurpsaDefGimV6HjUnPQ+yU/u8Hl6ud103caz4Zrlo
e9+xHhYdpAM49EELr5va+yQrYL2UkFMQ2+8rI+4kpxvhsFM1unJJPV6cMKmXNrAnx8AZ5pAMuJxT
C8o2uRbnVrY3BRctAv/Md0+86UOX7xRi4M21iXltX9b0gdERay9So2ioJ5Gd+hracpFiMwFm51RL
Frbj+TpBiLF5bOXoGUzVfLylWbm/Qks62g59uYhTl/XJGa0GRhk//RZnxKgVToEa+X5gtYrlIr8U
Q5keGj8G/Nx4R9NHGMuxcXRJqN1oBdluuK7406nQ/CBX/XzQ+uKGyEzwq+Qmb7V2nk4MPwZ7MPZL
5GGxXFvUFJG4CNZ2ndJjlC+NSZ6Okg/a2mOvV99UojFSF/KVn3dPfFxmuNC1hNM+kGzb0I1jKn7o
8emEmc8hCjyRhQtZFqHZ0H7O7L3tK+yy3TlvQDiadf/Spv0P4le0UA3o1T3jFHkKMJQ70u+B6Zmk
zVNcz+MZMFw9MsXXpuoZqRkE0pokp66HKS8oQOzS2znx5GM8rN+sKbH2Jh08mnwdpMOEqDWNTM6Y
t4i92D+YFiJ2Xl/1UvWi3Ku8WE5j/CFn4YbNuin8R3qs8ymnwwf5T3bb64mSa19ztEsyBhunYX5e
PnTkWQWIxjDB2ngdyupbW5AA2zFT3fakBlC3IUvqlYILZcA7sWpCstY+tiTQ7+THzwk0xVDl1Vn0
+acPimI7VyGIXm2Xm+PvTOp7NIBkrZrZTWdMdJcL/3tCUmNlgBfT4+LFkpM8JST+MI4i795zLVYr
SRR6KdJJMxM/+g6L3QAEL0waDWZpg10BHY/XWDD1inCZmf4wRGLQix+xxD9PW8aOq/eICKYdc6Lr
bj4XNIlSlPfCK98rXRe7pogXZGXI01tymwI37tBEtuK7Jkgw0sxxl7k2YB2sgxtKT+wq0OzxNG5M
U3QIJMyXCJoC9PHo0bVeOoNcmBGl1d6XtADZIR7H3OOxLhpbE+UDT2ZXVzqRoibQWk2vTn47HDOy
FAI/0mHiN4Nzi3N4a2NuD7JKx35ZBIoPByioc0xrlj6DM+wKMrO3lY9PqJ3NY+O2/Qk3/3iurEfW
9AqsrH4pE+vNPvhZBg44rX+LOUFNrhlB3GWCPmpz8o0KeYVDH7Qc8Lv1Q439m354zU9Yc+/eGpaW
7CxwRNgLscWZbYvJTu92lsn8wVOuC8PKbA767P9UGfEPrIYflpiYSeIfiVBG6FW78dlavZq0l/cM
WHbXkjlHa3GEdXBs5/3U1/MxK0sCSXxEwSCjA5k2r8RoM+ny6c1YM8qClPIlGdufLi4ZRPkWBA+F
0KPUMnxFmHFORLQfs7g+Yhubdx72bDKnBuMoQXCpdsI8jAQkIKIEtz7BbXWndiyxOR8tIERJhtvE
/hqW4Tc0Zwac0QtMTUkSmptKWkWVpj2IlQPrZzTVSjMECb/FLRRo4iOKYv6vhbPtTNbTyME2Rl/j
8xnTme58vYMdXu0Kx+y2LpFSTHlhDDfVW6pTmU2PioOZQR4pNokX3U/CbJ5EXVxsuN09iu1t69mI
Tgi1XU9le6uXd8oU5TNgmM7MX4WPmyIXE35Kk+jusW3vF0ksvczDZBkJ2cvjy1IjW3ONVSczPOgw
QICo1/I8jO9O77zABl24oORYa1N2SwNOErQbo4A0uRxk3G66lCAABGMLPfnM2qW9GPYNkYe27qOg
mrv8pqFiI8TnzkkwtfXT3RR7b03V4btfSrg4LZO0aW/4pBf7tGfsCmrs0Fk2zjqG4q7nfs9QqjDM
mYxNUgrjnnGPeV8mAKZk9D1JS+9QA7REDYnCZ7Q/CyiOZKeR6Ik7KvNXaM/QgEKSBNwXhjMHQGjE
KWMqF3SfWt7b5wEcRtZHh95zDEgj1q6qSlqYqU0EYmcBWkEFwzUm8wF4YJVwcmJAY3ikWySnCOUi
ku3iuL9x/YZLyDfbxO4k6vLGUM3FM3lj0ozU26U7MQ06GkxUth2GlfdZv9iTh6delidPDfauHzSg
VB37qbMEo6jds0tjg1bNr84D7wq14zsTVlp4Ob4CW176ghh16D9M2lJPhsgCZ6zEifiBWxe9irvE
9LBsBu3dNSoSeI8EwwOy60D5R+5FRvvfYaPVbXlxAVT0A2j88qfnE4lI1jCt/F986E/SGh9y4gvp
lJb3NpyOoighmJjYu9DGlNvaeO6udV6cHYvCwDcK7qvw558Lzd8N+TOHyrH2zcrviO0HdzHvlso1
kOOi1oJux7hKERVMLLZcrN04qIwFA1pstxoJjrWq36reGU0sHhbliWCozItGZ9ATebuXfett+8Tf
m9HwrgqPWir/PhMjTcolKqtu2iY4CkYN7CpPOchJokZ+090D+105RLETFB6dOr3WB2LLTtUQMexL
SVjXSP0Ca4NS12zlaz//mqshwywqbufGbw9jhYg4G5pn01QvSrnfqzp6QupNims//uyZre/dpWyP
vnqpK/fgKpu85jmii4rAKxuSbY7fx21P/cARnFog+EyU3lZHi3BtXgFmo2dLoZ9yOPV7Zzaz3QRM
K6AzgDg4PsZ8yvvKK6o92rcgbvwdA2SwHU53tpbipWnqW9ciFyqmaamTZr2zR1giVZxsUf8jWgOl
j4bxtxx+TOCzuN7AgMbgI5zhkwnNqUExRxwOMb/dsrTkg2mf7lBM+7isztaEWFoT/sWX8VnLH1BL
TI8d5Ri2bDLL0gVESfpI55vUXR27Y+J8LNVbPfRlkEaUQaMJPIbCNHbqxwR4Dxr+ZyhSNKu86qTT
DefTyF4bdJUSGw4tG285Vav3h4HuJunJwhz0xdyA1pyxT8HnX85c9+uHCCCFc8JlnpFdZP0kNOux
FRY6+cJiJeekl2hGqQqE+d7s7Wk3TWCVjcaCLkH9pONRxqF+QhzZHBfB+H9yoR8hE1eHhs7tJnfk
gN8kW62eE1rr9GTCRybPltC8iIgxNGiGDNJ43MEdaxhLg71QOoUkYsHnppAPljNNp9a4n3Lq8ZbX
7LSWe7Ar9xafBD166Zy12vy1YDmJ4nVV5ZAZo/AARCIlNL6jbR6z5FbWEjCYMXZ10n13ZXynMvZ9
CGsNIu1dm/CiVYm7TXIu7HUiNQi+eidmz7wwWFkWBlel9HH9F3eVal7MMo5JldTwLscIlFnfrAqe
31gSZ5jgsO8jIu0h6FU1zH5ftwl98zVAETqI5Wb2DprfkiHpFkSAtPY34Cu8pWvKJ1jmLqrJdlJ9
QPw68bw5EdhaJe6wiqVbhTw4GLr21huKdquGli52amI0H8lKN8w7eBiUbblxbjTnuRDWRW+9j4gx
sJuR2ycKzhJ2YRa7PP/IDNcJmE+9YS9hz0nKnMJq3sYrPLei3tXbLXEI1XEoqiNmu21T4ywgZkTu
WZttiCsZbzk54gxkPE4eipf2t0VlUQrO9VZTnyTXvE0pVtPYNKA70QOZuxAo9kfdF/VJm4++ZacH
f3IitLLxdtcTPn+OprUoQYa2yafig/zqG7/0P8ju26D0FYSVyTiQw2mYmCH4GgMYkunuTMM6u4x3
Dfk5Fd38TdOoOXST+Xp3suKeirsU7aEt5IcTMRTOxXyvCd2iA+DsjA6+T+JYDWMTLC8AH1dGAPZY
Mw1qUggYUqY2zWZyRdMsZdxMmHuiEzkR+XjOaVrhO8wp4d01RtNy8nRH2tyh75P+MCpElMJvHzQR
P1drxFnmyx3g9ce6qn/jVfptshaxy9bcwT1z5/dRdTrxaS4H/fReDB4sLGMz4k42geaw47ewoSQ2
EE28u1Tw+oQqqVJ4FP2IGLVuWQlld1qBL9dumyd+MWVTxgms8/LvOplldd6B8lBoY3SPIo8UhGTf
92jqZP+WFlN1QmsTQvM0UZXhAIUFpsHdEbkL45+YBoqiGIeqUBCx4HIhtg1qyJ1obIBY6ICeJUED
W5uzuzayuETwgxElhsqiU2E7PnNZU6DIhzmO+XapoXwzURGlCYInc7ZDssYcRsvt+q9ERpQypFHA
L5Kqzve980YHkd1Vpdt+xq01UJCQZnJK9OS7JKQSQ6s8F14D9IhrbF0AG1Eyp2LgcKAsIMSlSIeg
Ll0O//WNhNT26t2M9cKb4YoGmxwrcDPqiMLDSudAtlzHmlBzzHd7QSwT5UUKNK4O/Ulv+BX+Jyie
JyKT6qT4rdELaJSTbTILrH1iO/cIGpGPj1gmhIOt0Cz1E7X9SyZdorajZ98CZK5871tFEbm1WpBn
iYwetIYLmQIL6LAs2nKE3zWL9yvSUoQKj/4I3zNDNDyTtdtM+H50hMFUoSSiAnkntRL2/aY/6iZ5
Ax2NRy6OH6mRRoE0Vym+25DxlZus5VcvpEIoGAHg2UQTUp4ckgCW92g7zfZM361hRV5DSlONcPbL
QCSQnVnudnKS+BB1/q62SuiUov7pm7xgwH+P0XpEMsDFJVNn5wT10GFGh79pTC5I2Usd2y9Yx/OD
8pubetI+sElyje3f4TISa+oeZT9esIpu8/nCOWQctCcHdQn5kbj34rta2DtVkpATjT4Pm47mEN22
KqJhN+0jcirfIbHg0VwIA/2ktEi05tHJhhgdPClDTLywpjDma3IPjZUG/MI/t8yzZ4s3kCr/WRlV
2JGqu/G4UHLVw5Yk+OxaMi+DnpPoEnGmS1kJFA24PE/ORjBFn9RV4y1k1semj+JjkUdA9hFxNVob
Di2oOl/eQG9ld5QjIZLGsmL9nhgw3fUeMTWgLn/XNvx5JKFIQJxHp2he7MR+yLqt5Qwv0rHvOmZ3
wypip6ZwVXG23fyptzhaRqr+pDQfyzbII+IQK8BDQQR7gTg3sPdAI0mBMYvoDQzjXhtSWlXq7FS4
XZL+t9FOrFp04jus8jTIgRzw/k5fjzVL/m7a6hW4QL9dGF87kIIWqWFvgJ1GCJ+474cOQjIT/bYy
nyPjSRO4tGypfXb9fIE8yxxZQ13E3gMbtiy58rbqI19qWDdYDkYDmmCr/VCaji+vA95nltZPCrbt
tAZlDl38vRHpiVQal0X0gAEJhyF6HJEJzIb57Wrz2tQGyA3Lv49YcabE1cKi/NS08kmur1mb+mch
s2D1XHienuJNx9fV8UltXagtvCeIQCvvYvpA1JJpP9r9L8NWJ7SnBObqFxWnJvri+pRTpm4BQ0EV
qGCiurpCxqIJkgLSaa9WNAz9fVYgxYoenZFndHNKCzHzlnCmkmxIS3SMeWem/UhXv9dOseY/pawV
rEbnKp29aBEhXAgVUdDjH2mbiNyFcobO3C5oDjq8KHpOWixBMKNboquwZeD0UQN9ZCZXOgbiSsns
ofDC197y/QEqZbEYb2TiICQDq3ggzScEm5AcUzOnm65352jFZlBi08Jcpo8SI9xmHGBMSGdF0LE2
F6XX0iJAx9GBpO5vJ7t5yfcGQhgW3oYJx8x+8RwqGm3UxVbVxW2T+6A7tOVnUZOFTeQmA9EReK/B
UoL8sBpdAfYbf8lfu4xMIK17bKLCCgSJ2U9KDzkRiV0BSvXafTo2Ur7Lvnz2CTrbJ7P8ZVPrbrWH
QiQXo17jsKs2DZJ+VDde0v7qiWjakjVlHOSMAaIB/n2JKPKptZYfqvQJW8kKfP4LO0Ljzfcl4VRn
fyJeuDSzS11jL2jjMjBnriGcQUuy3AmjZYkxIFx2EaQfCEdOd4UFIyFajPnYHotS9bfpgqVwgcOW
DC7Ozh4V7WRfzCFHf158WoksA2BSNmRQGpW4s3JeN9rYrh95mchJopl2s7/YqC4ljLohCiB1iL2h
pfWmHLP7WfNXIJH6NiUo8qSBaZruOLFAYsSGPXtAOvm5egKKW0XVdiEbPlCZr4LSc558wmXPKdan
JMvCuq/mM1Uyp695sA+d2/5MS/Wrpi0TupUTukRKF5VBks8y1jDMdefgCgEbJsMA5jS7zvWil8qz
blHl/VT0fs6NJDyHuVi3VxNeJVzfmwhJCqd74mi9tssuDTWSMBVnQdn9yPI52owm+XUsHJebzit/
EzmKU9yiK2V6rAjsyHMQLhUPnWbYOJLoz9G+3ueZgRaLvbdXRf04tRzcSlindGymWxK1XmD3pijR
1I8+a5qbFtUaLEtC6WzllIHbA9rXdB0Hz3ya1dqsBNWBG9rqzW6nm5AripYqzlpRoth37tIGLhd5
6GTSGthchtWYguRyZ0/msM0ye37EtquN5Jdnej08pJUO8dU8cZlAMamfEhCqp6r9bGNtuuHD+zU1
WX3I5MIww0f5Y2g3rj6mZ9f7bjETOXQ5Jb6rNctl6JznybQk/IJbQj9BIw3U4eVB1xknlHGOFkUy
avKSrg7V2HKE3jVe0YdRgT+ZwekNrdlub5FAyyHb/HIH0l7n7LGek0u/iO8gHlC0glvTlHNoJj7R
FZzg9wqGffq7AcH7UJvDM8vlKIy8z3FhQInqB8xu2lAAY4XS8ymMtUHu5hTBl7YMj7aM72kdTQdO
hQTB9d5TNWrR3lm8b9h6EwyGcnroppTowurYs0YK/JlL/JTLlylNaHhxSBrke1a55R3WaWGQTsrZ
pbr/PRXym9FX/V2kaqCCcOYHCzByHLHi0HP7YZnwVrOqgwXsmDaohvS1ZkpAOtZrvACYjWmiLrX7
NhjWI0DtAMkUsMsCvNc0ONaFCgLGK1baCt1rils/s/SJNRC2KsMdj6Znz6dxwlVCH7NwMug3HgCm
JOpCN8+TXWsiqHGN5KKm+eg4sbfzahKUUrnku8KNvMAokT7lMFz6BjVtMd1O5sIx2dw6IcFXgD+j
pmUXZM1puu4NdHzGEo+d7W58lxa4WFeTSa6CJa7trefApCuT7ret8TwTpGcSsCCAMfvSGnRDR2/5
IPFkk8MwP1qRPIP8/25PFpFYEf2VkmwxjQC8xupIMhvEvQNUmuGSvQSmAbzENQxtm+VU5cDUNyjB
FiS2SIfnTalHn5E0yp3LzM4Y7Jl+XX5LVtYHi6sEsEoMScr/oWrTYjojTVqJQwClNDu57e9iIuRW
S6G06BB1OQZt99aJ7tvSsm/0pnrMcxZ4+WxxeGbjHWDUd8Dp27HDJDhr3mtTjj9kQjZ5zrQ78DOm
nabM9xbv1lg2LXMPDH9ar4/0y+VdzrJ515BcCTBaB+NVQELu51PtELg4jlR/k62+uc57niy3aQmz
jfHbEBqODVA9QZRdQcn1Z3Nr6Y44xiVjaavrVun6dOoXovCKWj4NWvpSD9PRt2d7Q2OxCMaVZVHS
nslWnJ25yhiR5NgkWDGuF6rKgzcwTPI1GW1+uht2Lfpiol7K+LbU6+nc93aQtcACkklwpQc1GuXy
BoB6F2BQ6k5J0xiBmU6PyFLFKf/WF1A6MkIfxITWGU+B2vd6MnCi0syHGa2omP3nvLC7o0pJoseW
ilF3lgfT1Jnc6OkHZQO0Zy/F+kuKKQjgDqN+Zm3A1i/HeoSHm7nlY65NFPeO32ynhQhGxmIE/xGU
B9fA2Fa99thDTOV9gS7u5sW080bQnQVo3bZApm6LuyWtTXic7qNDTsTsp8utvSbPKTFsR9t1Q3DQ
H9VEoa4UgtnINOPXvL9rh08S+MDzm5V/28EprFYh/YLoYc7Ruw7mwO72gErvyRrn5thHtOWm2Oru
Bt34Wc5zsUuB24JKGiD/DjeaweV5LPrk0tSg2ElI1O2peWmx/BsxOu6pMpBhQ6Mx4Z6BbEsH/3ee
/IC8ciLIiOLSbiCl1PrOleT8TNSAgzHZh9msIBd7GsV/VrpoioE72BCLCS30AtvuijO4t/3wmhFj
X7UAccYeUHdrvflAUn5ZYGSccjfMrbxkiZuRnjYc3MVoDpC9MDG0xXkpjaDWVLJfHJdFUUTpTcA3
7xQ4Fk4XJQqarQbvKRglHIM21TbFND3KiNNPr3DWOwSczR06idSKf7pzhgB4xN5JOs4FiANt+JlU
kXQebxwBIDNT5c0AYACaFL1GGtrE4cbaqaiH8Wzky2EYnPxmUN/bqutOOrXRtic/BWeofpMTKr0t
S/p6NRL+oLa9/jyNGlTVyeWTmrV3WsbYjsrlgcT6ORin5SfVhrZp2x/FQEB9P61ToUqEWPYgaRcw
VU1lH3I74+I3G+WDtdY3AlK0Dl56V0+Zeytol+NKYYE9WsWdihaXHsOK+ifiRRyZrX1kbS+Jtwe5
l0Vr8gPLDyNaYkChZuh29mmymQTz57t9XRWPabfcL0QI3A0aTQqwWg4H2PKTceUFVW72e3H1E2u8
/+LuvJbjVrJt+0XoABImka/lHb0T9YKgtiR4l/D4+jNQOt1Xze67Fff1RigqRJEqolAF5Mq15hyT
xSzcThGvggKneZym6GJWpIy4rvyWNIgAOj89emS+37pOx9o3j8uW0YJXaO9MWkU3rBorZm3tHeQH
3j6LSzqtb3TM74Rf4DWmv6FJ4OJU6cp7EdE6kbFhb7Paxy4TVEScMOFxBF3tYgyIseDKNaziXSXF
nVvm5KUIzfCFAMDRSp8kfr54zC7XB+z++QVIDzuLnsTMis9Cg4aDIhYFsZsiOlZ0CIo46U66ZDMf
5yJmcuSX51li5c9kv5OV9zUuJbPbaLbvlVlz12SuiGqASQRZJ+d2dL+Awj6jh+03SRTeFaRkvOUZ
73XL8L3wcOiFrYuOZJl0WsyrRO+Jl7Q92dOdZkR4Uj4FF8C4lDtzQyKtKotz53kr4l+f7W6SqPOV
saFTh+fkZDQ0vXxo8LXr2euhL9s1BuQ16hPUxzId71OCjO2xndZuOd55fgbfpcGPp+xhW1MGUsT9
GIuZuSV9zKFb4GqK6YFXhWABPbfcVhZAIUDyW7Bi2GWs4YwuBad2ke9DQdRhaPiPqZnTtZ57gzJZ
0bhrSfSdkFYfqhFia7xMDkvyI6oUdaAnjsQqk+25PJgyWUjK294llMSp4MeXNvC8auQ2S08OpLZK
9FtEReVNfbE3A7o4NRaBDuDcbWc29v2YdeISLa4Gm5ar3UfsT4MW0KScsYra6mLnbAWKQt+HPYL0
0TuVHrXT2DIBmcKDXxRiZ6EnIOnv3CbZa1i77kVEMZr8BrcSSvQP3MGArzOA8ZkfQjKZ8JmIIXkr
GWxOWWpu615cxpEbU1nVR+M1cdBuVAYkAPrOwyFuWNyFHXCR4YLcZ9bI5K1CpD1SeYNp9RlD9/Oj
nbX+2prtS9il8knl818+zAPhvFY2ZS2MELOogHt5XX5JWv/UQb/y7VSB6c7zkxPL+5A9ghZ+vVU2
eBWjzoyDO1Y/7TT+Lmto27XpNdtKamfrQpSjg+JwCcxltZ/5NJXwzsCXI7TJE7qYyM9MQ14ajRSl
COXRT733Io7pLrXqBtNg+JQweEyKfE1ZzJ0RNrPVDLeIv0RSboUb3jEJYUdX+Ef2/qwy3PgZw271
HBZrFhKaheW0KyVskSZPDpXgTW+WwIWsZ6AWa/5LF/o7MXq7dg7vOwZktO9AOO2bGnlgge+AVexW
D9gqoq45h7PYBTQLV52J901H9FCqFrE57e4M5/TemGQGr2DkSEHCiHw6MgZkWE15YDDZJUH8MYyD
eafi2DmYRWdBVSjePf/ZthgNmX16KTOM9kFBd4O+usLoYxf51zwT7LbpAal2emTLHxzbhGkM7Bo8
AYFYV4HWj9KHl5cQOOH14cYiMYBGhUtypaIVzziCPTIUSqLq7kjiVbCcHsqmYKc0RqcIOd9eOTYd
7qGB1zqx6fXQ+5GQMHuWv84SkzT0rH33Ut84gMzADLlQxl0IYoHLfXfOaZuZvrctnSp67j2gD341
PzhjE29tO0CFWfZQ1tyG0m1W57yLg8PS8h6rBING63xXE3v7TBWHfiiJVXCIUfMh8yaF9ZpaCYbG
RZCjlofr35zFw9d6ES4VmKSwBQMGptbYbK7K4evDVY2BNKGfiewYGUJHaIy0neR0oVApndhxMPCJ
SwrWiP0U6rACKChAUzK0l29dv399aEaAm63hv3DojHyvLl41FrQ+rYasFkys138iWmCH4Ww4JIu0
DVv5S0R25c7JiK3U3DNoxKftjqpzO5dqw025AVrIA5pCBCCJa7IPs9nxwQY90eHufj28Zi0v2l8i
swojeZa6a3dJ782//kkpfKr/f0ugMfvBRPi/S6AvZRc38UeBKPcXzWEhGli//tc/NdD+P4AkCMUn
HIjnIoP+F39BOf8wUSHzB7mz9Usg/U8VtP0PhLoCNjoxbVLhxfiXClrwhAqlmZJCKETS6v+Rv/BJ
HoxOzHaE7ViuRFYN9H/BM/yGX4gnPXRwifSxcLGGxVGj9r6enuuZPg3+ado9nrEtIm7Skx7X7pgP
O5EhvECgb8Iqu4lSsYMUbzE0SC8+QpJ9Ud+Mbec+6CB/4fqi1hqsTYmGirErebJt65O8VtU2lU90
zC1GMA4FH93qkyf0e+bU+a7Rol/HsDc3nWZGqt/8uyaq073UcOxJm6dC/QIvad4VCTRAbnXAJNEl
jS6yBSOQl1mBdhmJmcLPyIVbE3jldyQ8wcFGr81B1PlHTTzwwXP0s66bluqO11qarWJHQ7/JsQSm
NRcIIp1N0DDdj1b25rFDKpWxrm4lRkbWs2nHnqFln519VDlPoKsJPyqJQOghyHUe6/Fs+UgUF/2k
P9zpqcG9W5rrkebFNu65nr0RGct7ZIHOVtJY6E2Aq3zmOru0ZMiY07BdE44WbkK2NMrx9C63aGEU
NH7JoPDnQ4cAm6QX3J++83VKXfvw2yf6vyjIrf/8gDgOynFAITafOfpO//4BSSZf92VfVUdYzM9m
a/Xr60Pmw2ZyvaZahVOHLiLr7kwiBFdOZqIRkv97Mv/+WND+/44K4bMKwsQ2bceBWSIt85OUXRgW
vfo0hdhhaDa5VfFOVIGjDzCQ70ORvxiq+BE72Z/OwCdCyfJrJdo8CfTExc5gfzoDc+dZpFB72bEx
gPrWeLb5YC9bkGgBHLRC7ycjiTfJgmusFnu60QzFPhjaEy/DO9JWff3787AgYD6fCOkoacJM4f5h
mlgrfr9oE1M0Q1402dGJOBHIfh0gXi0Y+6Hdj2Vpr4wOhbtH55lUhvQ8FBAeQeuzFMwIiW1ysxDL
/ujHSq09b7b2qsz216fyAtTNthAoFZKnvz9oezmo30Av19Po4tzwHct3POl/evdCrgAcrwkHrfS8
i5vp0CY+SvcetpZOPHJJpBtv7KF+9yzaQHXIdRgHzMkcQsLo0H2vwS8iyWlZ7Y3ywWN/iz74JQvs
bT0Kqm6AAfRk11mdfCMaCUWDaNITvJWGFXH6pjogiejrUafG30cDgEjgQgB1I/FIwdluER09/+EV
Lx+MT69YSZp5qG5N5VjOp1c8pmGG9sKMMYoMR9ugbNN1zJZjeImgE5Iv4IPXRediCic5IT8y14Zh
BXBVPAC0y6YbCi27vD6nLUeXyCQMJYb4FWOfgOGlnntGauyKb7uAZrJXcRNQFWrUIgs+gFDRR+rq
9AT1wtwV8ORqYv0O2qCrX4KhqAO5jkMHDVTwp+uFxenTy3ZN04c+aUrFo/x0vWRWI5HG2qjgtXou
VTdwykm3CLJvRhd0+/pnMZWbQkB/HymHN3Qn0WpuZRNSuzYogdEttMz1CKrCG/uHt+S/HRvhnALj
j+9DtPjk+tG1yuxWo9Cvp4OpU3mas/JLyXBjUzfec2WwEZ0NlyQM7ubEh7psIpFihGxU7Kzr10O/
NSjmV1UnvjZ4TJ2ZSPQWFR4fy2bT9bW/BgycsAfSP13HJFpAPM9qOrnF2ffd+zq09MEQg7kt0YJt
aFjfNyhANkYYoxes8hNKlK+xE3g3f/+yrf+8hbmIHSxLWZ6nJJ3kf79h0Jod4pDw9+PswZehEXLv
NLNaY0Oq1xgSHgh92RBHCraXjUHAFzNoLZRg0WOSO/mhiNH5/eGQPq0rjnI5DIpIk1LGxYL76ZAA
pkABiVR8jGBErzLyT8zIc/Y6L44Flqtj1PrpIezNs1C+u2mlviUUymCrZf3pSJbL8LfL9HokrsUI
wPGl6bjWp89rwrTU0AaXaRsHaxd+ZYQFbLGj7OJkgLjIfYi84PA00zNk37cpy6g6gAUaT9OQeWu7
lS+ZD9aYPA1v5wp3W3riD8doL5/L/zhGgFvKY+XjbrKczd/KtM7LUNeXI7eSxr1VraWA06S0espX
gyjfr2jt5tDMzzKGdlRF32Q/k6IzCPPWjXNSyhwo4w0BItDGXZU8jRYaEzA5feLn98LIiOqJGTyX
ygHtN+cgKYTx0nVRvS4n0dxkI9Wer2n/y+qPZ//TsrCcfUv5rOmWJ4Vnfr4i+8lKCbZq46PpwDGA
WLiJ6n46x74fbloSjJiqoLATjABaq6asgCTOiHGi79qU9APlcBqKAxnvxh+uGfdTtbEcmGCV9Tzb
Z3tt+p8+oEBO+3IOZHwcEqIEWtqJTVImrPXTs2uiiRnxt67hbD/6IFuXE0hQKY87Bx0g/CWK0JCF
jVHsphmR0bpg0cuKOE5HTACZYZPOtN89OWR3JhOQnewxxkHSsYh58Q4xoqZne+mudHNifBBmwm69
b5g7t9/h55L5PFtEzzkdtDSBfMnNH7q6jHZTSZ8J/RfdMxER91UO+hL57fcAj9Q57brbQqT0yXve
xzaFgFq1H/4MBUGcONUI1qPsoAATdipUeyMlrastkRJcOVEBB/Lw9zcB+V9uAgim2B4Rs8gy/hn+
RrkK8lUaxsGh/DgMPUKxGjDkPPPCs8717u28fwiUBxA9IJ23ZkC6wxVY7TwLba0Vij1TamIG0hEu
C+ApN8qZsfvmZoKwfwS//KO0HRJDnfAtyFRz4Hr216HS7kZQZuK+HOKj35IHEaSBortE5EKvnfcq
eMarh9peXEo3A/I6qy9JGHlMd0RMygekuqkn3W5uSAyJBDJdg/iyAH0BEIzzQBOLwdLPoZHtxh3A
rIYYoJnvIXsakEwIruWPqKFZkg0TVgX2C7bES9Go8NCm7NNjg35MGGimf3V7sPxyXlWQnTYDslUy
DMRDAT2XI25h1Ze72SBC1SHlzq9c9WvHDvfwv7tkrU/rJReBD1rCBvjnUqv+B53PVAVgu4yzZMRt
h1WzuUuDwqQn2tHetaZ94ra4z2ld1D4jWHMsnok4TFfSLx8i16LhLQVjijJb26nTrBg6tNu//whd
787/fmckKoLLU0rh8/h5UxAbgg+R0dB6XWrheuif8iAMt6XJ2o5OaDVwmSFVwTIT4PXONPVPWJdf
p5gyWQIQWpVIx51ZMrWf2YD94ejoF3y6b/umlD652q6LeXmxVP9+3578xm2cEX2pr4Wzh6Kt1mGH
BjSRKcGAVbhGjDedDaedwK7GSwQtGZiJAOCyLHoRw+a/PyD7147+0wmzEbiYGCJNm0P7VJVmusKf
VYvgMNqZ2Lh2kz5Chqet5x/JcjO+8K0dWu6CDE1E1nn1Q2Wi+rDLd/p+ZO3Ztv6rox1oGFF+GGbw
x075g3KmOwdyAHKJ9nAXxfY9yeTjdohqf4cfjeu656pAl26vexrUgD1PfdRu+3QM77WM2VJxVR95
K2+ITP1eVmVyA1qhOjTtfB8IRtFNiP+VyJF4F4Whv55Vb+89HX8jSjG6jC6ijrTU/VYlVMGu8oBa
yfuOCoNgJY6zZwzWOP5fJpQtcGKOrk6OPapDXYTnLuOpEPA2Oxcp5Soxw0flzaTgRiz+ebhIy4I8
PlVJMKwBpo77qG9+8nbDYWVotcOP893WFWalTPOicuZgizqtwEl0MG2TyGLfPZdhbG1k5CTPwn/n
ZEc3djE8BibRNnJAKBm25MB5bKBZ5HwLrT5O3SALiUWh59s1jLkUyNZ474UgfiHxn1lQvxrkGj3Y
IwoiSUvCncHb5KRgnLKlc4FUJN5bJQG3ljGe4wwM9hDn1LM5QUxz77zntKqp9YBiKLmpEMDd4CQZ
zzni1FXN6nsgQJEVqyOzQ8HV3pc68L7MgnGe2Ouon0goET8xbIvHLks+5DwN9IEmY+9jPGZEsawh
nr9nsu1svnATvM0tQ92gBz42QxvcknmARKugg5qMA++k30MkSQRyB2K7dBS0dPnVgJt+rNcOvcz7
SuT4CZziEAhEYexuyA4WXNVz0cHTdAD/EX6L9rKUr6HFNHWqiOoZRhQ6no2q1mSKihbg3W/B+iTk
m52mWCE/HMBxO+jZMDGmF4r+xRdKpG9OC/yZbXO+85hk8D8XhK4BEYVcUBj9RdkePT18H8DL7EPD
IzDRrbAQY9vdNAgXaV7cOG4DZVOiGByx26tpeHFm/BkUVeHGm7sNee/tqmHXTNoMcv2s8s6OamgL
DQ0+w0buhaNvzCSL0JLAqRNJuuu8wthYxOGikWGW5oDoO3ix8yDsvt3JYqRO7RjhzCWWqWTJ48iC
PDyNOZkV3fIrPHmRWWk+mLV1joiqD1rmXNeiWxcBprBu3tRWjvbQw6NIMtqeLY44llmVg/iwtqGB
hqjSLjWi7MRWS3skYinFn+5kb4FFPGXTIHFOexXfZxnDT+KW2oPtv5ZMrR60BScepjv++dLsb5Q1
AeMPuCAj8SKMcHwVy6zKaZAiCQomtMcRQLE+hMbuNfs0CIMLig32Yz5STRuiXDo+9cXk3VADVUlO
oKbhzuj8nTuFLP/GzP/qTbw6sxOQyZEq5r/LQceNurMy9DdRiWK1QStDti65B6k9R+s+CuuNivAM
VThc7Ci8FdNfHvP7CeHGTdrPxMYmJYF8DlM48hndi4ndns2gFe7jmdgtLG4RJpNLP+IzAitCaKyJ
zK1hzIG19NJb403gDe1WAPh7MMZuYy0vHHfZsLd6X2+dpBtfSWJJUenNS/LihfrROGDG0XfEpBFS
wYTnLWrnVxQDCpmZskhCJ10D4wJowtjdk7xgv1YSo41RRv25t9nlshrGUZqtuax2VeMWF8/WqEzj
1HkrROhtbDspzpNAV1gajfleBw5geSxBDTrGPVt3zpNPf8Ji0BSnzN8sC+S5Nfp/lQMxBUXo4DpP
WsR9nnzU4COePAObh54Scbbc5CvoDAaRXK6UkrcTmZwUGmz96/mLo7n11CCu8MfRmgh+5D1dA3aN
3wVc9F3t2t3Rboz+Dh8rpzBXD31KVKkvUYSyzWaHUwC7U6O1KSYHK2hxcGX0nA+jvjPBjm0cTGTs
x7E6pcONDMhPsLKjNeCHVTiyS9Oqjpgx0NSSBnBLm+SLRSGTuy0o0yiObvIiO+Ph389Z/eBGXIOl
tplZK3fkXt/0a500zSkbEEDGAPn08FGUzmuL/PomTUAH9lrWO1QnpzhNkDa70+31WccGU6EJsH6b
joPeYtiIdo711Rk196rBBQSXmZg8SajuC7O6mRtUy1eSCK4s6I35qRLqhCGAjzi2kpVvkZteRec5
SYiWmPxy5TeQOiyi26CyPencS3ZZaJNWoMjenKwEEVrpoSLU1l1EO1x2frdmSpGdhhlKbmxr82ip
0jyEaP6xiQxbYyAmyvewp2RedgYchJWapmtQwh8kF2e6GUr9AsmDGtqG9t59tDnNG3Ys9kr76S3J
u9BaNW9wDAplyAmtoQelAa5LPDhZgu2jSO5K7V4Kz0suQ5RryrWBWajNBB4nC6sai2Cdl/ZTxCTY
sc5klGxRLehjYpTbocj9S9MDKbHlwakXBd6cHbNIfJmVtC6RNMt1Gp3IwYCbl1MCYupL8OmWhHzY
XXtQBdBK/1lF7B7UBEjUaCySFlhuTdNz8cDAPmcLKrd9Bf/Nzjt9Nr1FqqiNbRAJsmGnyj7gNgJV
lkoLQbT/gnUTvSaRw0Q/gGKmydUlFdliCLLCNJjO89DovdEnWzNF7tUnrsc+pluXXjjeZU6hME9h
xu+R3pvJfTobj5mjoy1hZuiwcYFvSEldV7IngLNxUbOOMw68ZD46EGj2khnOimkKUPm8RKRiDhVp
9frVj4evg0GqoDeG2HZpERO/5wfuU7oMPLiPH7kKSNBTVIauDl6I1daMkAspDw2KjbUIHesi8q3v
x09xR5uRS65h0Y2xFaO0ZqwzQ3ms9l7afkA9PI2sxOOU3xn0v1fs/Gg7YU01sno3+VhcRogMU+O9
hgOpYyj9XHpmwYOs1SnN0d17rUEcMY6Z1TSGu66tbm2CPEmU0eFOW846cdwnSmrUdN5w6TBahjie
d1M/wyjtsm/TNii6b1UIyARhCv40+z2U2H/GIDv4TvqsaY2sTKP70g1Ya3qWgeOAMGLVExNISbxg
TSbCUI2Ask3A9DareAPSkbBBiBDmnNTc3gpFYlwXbJkKuAdbmDEC0q1JDvuqN/tN9TYg1Wc9TbGb
ZSzNIKieyaEUeD63adjFG8cmss1KHXs9yrzdDvX0vRpsIAQZeEWnek0GTVTV2KAXN5Kd4VNOYAXY
gbPZgv96j6Fc1CnmryURMYkJ0qTDWgGELdeRGCEjjgaxnsYXp11IINMHe3ukGrW/jxq229l49GGN
r6IUxRDuYQ2ctHmJ2MBRVkhys/xd3xNJQbz6N8vDheeBUpxY5GjARDd9Qcsu8faJjZupqaN8qxN1
AhQKL4XB3RwCOhyNO0LaFJpdks4w9sscjBkijhWzaoivObZ9IrXbvkXY1WbDJp3JvSLAqF+xet3Z
4X6EkzDpdDWyceoiRH1LM0hVhNd31U09EeXXoq7URvaXQAlPQPDkLczxCaO7ZRZUCl1KZrRuWa6J
24qCb2CAHz2ZP1WePqCrf2npNwC0pMlBpBPcYLQYKfiJAnS2CrnxKdoyqyDjckHz/RfAzU0+FPQm
EFW3SIHoJVobG994gwHk6C3Y369NmRcPua8OEbeCjZfij02WbqDZi35P0MNTpQk2mgJX3zAC5JKo
R2MzzforxRFLdu+mgLfVixebLJ1WsYfXgn9peegXOryPW29NxDulyvLl9RvXH7l++ethobrGkubp
qr/+dQj6LRb+j+vPeVeE9fUHyd34589cv55qM17uQufrV79+EKOW2qnRvPz68rdftTz1kPohfO0o
CA4WsFv8y6QM1Tlvxb8/s2grQRrdcsT/+7RTs5B10YRc//F6nNe//fqfv37ot2cJlXjCWIPK90rH
vx4G+cZIUsIE69FyLNf//un4fnvKTz/z6cR9PjW/nmd52rArXlRDM2oi5Mllu+60Zn50m6a/Yyp8
6BPUAYMcP1QGv6YPu/2IexZteTSfDE0eyNTT2UfyinKNO9ouwceJDbcf7m2fAj/Jhy951O2iNP7o
UwLqCXk+NpUL07DdaYdAI91Gr0NLlniLGHxrErK5isEnba2xfyMbUt1IgAS1OQQ4UKKCpc2B65Cj
5yvSqllZdk/WWAroODDyow6iU+NXxaVk9u7J6uL5eX5vq+Po+SniXLZgbEAisl3QFnrC/NlEKnxM
zG96QMkmUiDfhXbwXitn3PnHuaA+N8b5A77eQzpGW2Rga8sEAuuhR67p9m1sn7spoec3KO6HY2YB
+dCDCTfMftDTMoeAH7/2x0sLRaGKM/NQ9rNck6rEVspvuz0wqH3keOgvM+zOE5FXLsqsxkGB5hv3
CIhrWiTFprD7bDVURKgq+xC6hvEYbjU7tnVYLsGSBi7XGvv4tgkMppsdgnQHa4z5FNPq3uhZ/uX3
nVi3tkIkDiHYG0hmolkuxfeMmk3YnI0WQxnsUXJciD9g5NbeIJyw11IYMRkznSZAKKbu6bFk5sZt
PtbqzvCPJKjd0Nf4MK2eBKNuE6aonvKGfVA0EEQg2xfC/PxLpPJdrDl7tpreK0vdI/lr9zqx6OTm
xJANbUeWgV7I7YRvlW36UOEKIPVPSeCq0z1RwC4vKTzD2Nn1nr4dCjcD8DQwx7LfRI8Fi0zU6FTL
tORoaaeDuyafWOR3Pm7DsL6VZgAJYbLJXOdTjwbQr/dB7oynsEHUPU8QtaXC3E/3Na7GYG1P5MKj
QFv7sxEfZshtUOqZ5HhOd0qzaWXRewBz7+8LXeFhmvRxSR+wIyaZE/5jWWBDyzvWwMnolihYqALX
etEzvB6FuwW0Gm00hPYwPlRW/B0WTLHLTft7MCXRfpwWYkjr+bcR0ier54jRmeB+kKQTTV11z0tr
bshSXhXMlW+NBH9oLH80GQIXI8C+J+LOWieu2x26KNmieC8q5JCBgfSZeMujFY9YLvhg+XWYPMnx
u2M25pH/FAGxhHCTL5aZ0vvaY1gi7uNbMj8h9ssOWHpp4NvNzeSvqz7W2xkNLSLf+cN1qCSLeLjL
iuA5DZ3vTJEcLeFNyIUyZZyCqOUg8yw49NI34HPArKxC9OAqcG2k96rasth9GTtwbv5iOEdmDUyu
re/sBBsTnSOIDWl6CaxyG2kmAsR4shDDuF1NtT4Lp0S7PH/zTVpnhbW1c0QMGpsEuY/yDRIKej7s
jqybznPTpA/LeGDqhpFV24t3dtw8p014cd1vmMEDuqbGvZ7RtUQ57Ay5gDqyCWOgaY5ghcL+DgjW
tM5AcPHWVtahrt2vML24aTiQFSwXuJhEnb8WA8Jhu2q/AEMhQ81C2UiSnUnWLyXzEya4ffyzC0IL
WrF36jvVgOu1fvIBJOJ+zKghEufVkmjlqPMRnjvo8A05kUkrMIXD9A5swQcQKUqUZWvMB2rHNhkv
4WTRnhNZvs2+UWOMbRifMS7BMstw0ZLZNi7D51DoR1VAd+WGAZEcLncavyrTXlWCsAU8lMk+Tqwb
7Av7fgZt5Ci6qA6BsFP8bMC2WjNTDDeyRrPuG06+10BjwNaXhEIhU5o3RSJKQuRtue3y/jmhbWHX
yc/c8B98PCBg7J0RNIWzjR+bvK53Wd1wjUzZQ57mN5MrzC3DAlta31vbJmK+bS95WL+pCetdsljL
uiF/rmacnkmOjwFsGgKtgDTzca4Wike2k+VMPWPjBHFoJljtljjqGslXU96jWAtvDPM2NrF3Vw3T
CXv4CJBN4LGFIj11E6PrOXxNUueHqCeiiJfW0zx7aCopKeAQyUe7jXbSXpsjJhi3lval4QqItPGt
ATtIHO4XQxdsWHDb3vQtZHTXfZVWdzJrAEBmvcZt33Pzm45hY9ybdVzvfQsRfLqYuGcJEEwyO4sC
3e2Nwn+NFghgbebvHoVe3QITFJ2khMdIuBlG7xnEx8EKMP03XKHpDHbIA2ddxqUD8GVgP5szJy2T
8WAmwNgzdL5xF3xEDnab1G57OBlLqr37taOBu1Mt6PZJ7mmKfumtNj6D7P/hgQTE0Bat55JNYhyo
dVORyjcP9IX9mE9mpFwAW4IANwR51SEXO69gv+ETzrYbuqbY9fKEBxiZNxLgDWV+7cNCSON0uhAh
O6ysoQT2VLePwlvSVp3suel2hmfYK5u7J1tVBOpZr49ZIqyzjpYtXtOIU1u2z5ViX+/D01p3lYs0
3uvNfexQ8bNUncwGHlUST+wHNVk1SSE3htlnB7cNfwbIzxGqyD2lCLflgcn23ACuCNvFcUk3cbV0
qAYnyMGLsHCa0XQek/xQhv2xKoh+xQHNjdPDHLIpUoR4QDReEFenRBuPuF/i8V44E6SEnqawjfm6
NOnmcfse8HQDmkzXMrQR5Ua4v8byoD3Vbt0cgXWKPrpfLlLw79mW34iBBFCXCmP6bfnK8cNDmkQ5
JzbBZ2ThUfAnTBAwf9wtbKcRpDpsF7SCBWO6Sx3+gNtPbpKW/jYRFW4JP31MkOfvOxKPNxiUZiJu
v9MXz2oYc8gsSFthQPsGhOytc7AyIo2mOLLqs7H4twk2DGaXGghtvYt35A7TEr4XQ565iL67Je5C
Yjvs00SQBC4+cWsMOembIRDlsRdfQive+acQ59WB3Q6Nuqb6mjfjuBVldRsrN7mtpXfUhI4QTKGG
XSPh4Xm1vfOTQ1v1yWnDxg3vcm4CDcAMPUW5Okzm9DgGe9RzxrbReu8lumc7g90y/oojDR/SNq4m
To/VLdHljIRa1W+03VWA5J3XWg3YZJvXOmKcTezAG2ZnsTPmu84J4JWI9saMKEmcvCWLU53N0L7H
m8QZGCScsOgOUIe7ZuB+m7h9zsVeB7AK6Xc2zVvQeUscvcTeS5AjdxKSUtmP8RnBZNCO85YU246t
ddGfrPBSju0zc4JkTVBtjrc6eZyt+1bni2QTxVMNx3blTMEGQ2W56vCmzoa+oA90tv3YU3IpLM6u
V98GZhXdEOjz2Fk9vc+SfiSTd8u4wxzwlC+BMlcHDa1bmtIFaa3bpKKb8usfu57xukYcJGTJYAni
5io3jIoltrJfQsGMqgsNY9U0iWAig9urnQkC7pwSZitEl+TgRXJbLpFO1wcZEmbhRJROSYsHZHnw
grncRHIJAO/M7iSXB/wnJzmb9gGuFKDWDixZidsSlJY4DQQKEfhB7lQ7NPF58F7IZ2FOYGTzO+pc
Mmw6ebCWrJpq1CjQ7PISLLDf64OxUICvf2O5IjKChtD6+m8gftyxTk6pSPSpxbB+ipe/YU1hiGoN
YbsvoUs5zVSfyJWsT8P1Ff6fr+0ul9jPQMNiwbS7s9sRxtxXrU3nBw44MQPwiK58bnvAt7IiUPRN
pFmAin07JRVOhOV3FnbU8L1//fqY7lsDFQP8oTecaFknOSmJMwis2Xhylryf5p1BM8L35fvXHxoJ
2NiOAkjbbAfcoNvGgNmTLiybwl17FfuPUJqEVlsEvUB5LlgV6UbofoKYGLl4cuJiXdRkJoDy6taF
2ROYUFBW8AlAz28uD6TKYsq8BSldnnIHOsFqhhQTV0F8VGQa7GkHHX59c9m/80YyKBy/zb4NFDEB
53simia8MmD1jmH3w7jsP68PCUvFZqRttRILnXWK4bmTi71B7XubeDka1KpNNlRxMIVCGK7j8oA3
EMkM4/L2oBOsyu0kSHyh2h4MX7xDNm2Pfpwe0HKDCkjDj9qrja1d8Plt23zXTXi5rg/0szdWJymV
B+KRJhh0dDRAcV2/ef1btnyp/YpJSqtwLnUMPSMDaqe99NZkP742WcUopwYmtXRwRETMRvdSevZE
Kw1AUTq9cwfEQbpCAIWIps+wK0uBXAC+IjiKn2HJP8/98JD5xPuar/BwmGYGPV1e83VmX7tCsnov
RvvNEtar25NN0wLdAN72GMT9bppHyEWiO1IT/yhD6uavodt9AQ7mourjqQm8uZPG8IAC87UBr4Zc
52X0qECIs8Hhy++2iGw16m/ScT4QXz6M2mOzWZnjGs3SMfeLs0GTf+0PtMyFwMsLjKBnR8n16wA5
+R/Szqy5cSTL0v+l3lEDBxyb2VQ/cKdIal8i9AILSgrsq2P1X98flNk9Vdk9i9k8ZJhlhCRSIOB+
/d5zvjMUlIysShXQjvmMZ5lD3fJX/+sPRT+KoUMfH8u5W33/fe41zd5IObMv//aXL03y5eb7/pHf
/2z2nbdtJ/n2l68bgiUP7Psvv79OK8cH8iUvVVYwFSoLAGAz4b2MGn5jubkQSkqrPUh+gONJNsRo
r4t64XlSAay8Iuhuhtbc+MapSEP/1BJetHVz0CrgK9bMBR8IFb8LQZYgsgDN0hDGNUZ8IAUcuWQI
H6W9TMIcYxdloPdtfJuOzT8pn9HGkMBJm7rae+KRE+ZvYky7uxrUUTmNW6dqL4LF4+xiNh4JePGz
eDMHQ/oIayKloqe4KassvQFHfJpUMd06MJ3X7dK7i3KS4Yy6uzbIPPcVkk+8UwcaCRa2qeaZY79H
TdfsHQcsltOZOwuN8oa8Tr11e/Ek0mbCZR9RdIfsxT41xsx2vbfdW7sFfRk36n4Ch9ooE6p1aB1b
JwaK5cNDTP3pEHNkoVREcR0jMt/TieSs34nfHljzmwwkk8qYJKV2+oMsBlo0Um899vx5fDOFP9yA
xfklkrzbEZz5oXL/4rnqAS/RvdtFn9IpzRPE600UQV6Kh5cxs/Zmphz8atgoTYrfWe07xx+OHGdf
ita3mA0zqBPF/Fkp/7Wx7GjXLIMAVXm3PB0vSRCjNxBRtypsf+d3MW7Y8QerPb9idZS2xVkijp/h
ON97DiIn5v06B8RUZDxn3ViTmd6MzFx0v0fy9WV8cs4aCSd0n4UbwRdMoMzjnXjGcdLdOHLWZLbn
MQRM73ddjdAzNH47hWyttW+YYxaBgS64hUCR6SfJYaVwLAKjijfblR9eCaB0YWuvmavN20UL3TGN
nTzejx0mi5YKOG3PEKnHcbtP2uKeVi9VLodzO96OhnXoVX8uJ13tHAOakyGHtTSTe+Ig3j07vh+j
4T5FDECGXg98kpg2qLUYroOG1nW2cQxzi8mbk+aWrObTXGOUtxleZShJLBKraCBNz5FgCFy28adh
a7J5GuNUNpiz/P4yFdNPiel0FdvjPYj6h9alV9E5j+Y4vMX58KOMYzzL0yGlZ++kNba6uXj3PfRn
AF1WtsFjIcfqXJXlLz59Epdk9AD364NaS8Mcj4/WnJ1Z6E3mSp+uqs69O35NQn71jORZoH9NOYI2
5cDxS/p7XRYtFke1RJJaZ6+Yr4Xyf+PWpCB2MM20Jk+nuLfVJxqY6yDcd+sZZFRKe4eFUjfVx2y6
XP34a/Izmmfw+NYAIG7jwv6Z6aUVYDGzUMPrHFgTZ6IUsQD54S25CnMDxQyB+0/uy2SbmoSWUnDf
zpH52vluvEnRCdOHN3fN8nPQi8ADFvhR54lgZ799Ej6uB8U0kdZJsXZCWHtodRYZIFHNLhA9s7SY
3eIXyC19tj2bIT1vPFPwSWAIPKdNV+9LXTLqb05x3/3scrNk9P+W+FmGdVqsCkGCJaEvwMWgcGUt
sceGcxdPdrMXpUUblHDuCQ25KMdgM4rp1h4wdSIwSEmx3w9tc3YnBhscru/iyGJXh/CMbUg2Ly1N
Xjdyzt1M78pb1izLAVUfxkczlpD2/IjWmvwYTWQ4FuHMsy/ijRX11L5m/+yr9HFU4wo+ppjqBb5K
Pl5p0PrFycNqxQ0I34v2X9EcjJaQRkBW6ISP6ageetv4FQb+I1eYyISJvX24nyOWnqImdhykLBRx
o+/uoJHfVJFzIHqMA4O1rYrxlQaT7Zm/ET+XfcCEwMseq2p+Gjr9Vo/gvgKR38BeOUNm7FcGH8/g
oH8UNLBE8oEwJMvtBzvDouJ1wVU4JiHlA/zXeLR3KjFR1DjDui4TtS/tCpWrQkryK0JLtwqG8F2P
5rAlcrDIeSpj496BZUNYKoIa5pW9faU1cdIOPiUZ1h9QEN8kfZ20Vi6njK+6R4bWuiGzK8+Bi69e
48R9YWpBE62ngwwt8YvsWPZM4T+AMdj3zc/QDLH4euatWRiXVGBqJjluIqnSZ1KIIA7anaMpGspX
o2W3rYL6YwnIGqj9Fopwsxv8UOwUjf31HHA8leoHwyS5HlO/PmBVwOY1DOjaLJPqYZqPljV8hh3n
l6zX960LUC2MC3ODbIZmefnbpC3K5jo8gMThoURNMKcNLtb4WasPI8F21Gctd0vXnQTZgysm9/SP
iqeiFRjHGkRtVUyeAKbtdQqUZY685JIE7VtUQnGGXAB1mG7qilnyVTAUOOB+grhbwGOOWUukwSAC
YUKxMXC6bbTB9UwBnqEGpQWqLftcafqspgdPe4jN22CR0Zt1eBP5zq0/ufKpmQF+ZCj1KuQVAjUe
SRIpcwp3y2+J7mdpLwHf+ggpak6NVlziEa9IH4573UfNweYgRpBdAn7PJt0vrJGvVy7nSzJlBONn
9TsT4yEPkD0RdML6aln1xkPLuNIt0ioyY7qbBFDfbvLrBi5/8Bz6ef3UpRktFKmGPeVmsg162F1O
lyWn0pkfGuZ550B23tlNGmuHtyRGKOZUZ1EE9SYS1iWw8ms0ePoc4qM4TszExsBrzv3yh18l3XYS
fLx499wba/GdzFN+qiZa5GatSyB+HBCzbOksLfT+Nu+D3WLDnPNCHOif3bkp6rnvP3xC6A2r2BSN
E+wzx5tvEmWjCaKtH7kjzKueTVRIqENjpuiPsZXcfv8hZpR7RoDSXOp7n8E9NIZxcSUi+oQBF5wX
8NQud6clFBU614Dq12oqeZ7YDLGB9wArqglEXa/MJ2rV4cnD32zqJ98hgzQ3Hevk9pVF0AfTr4HM
zOdOTMUOVwRVYppaez/llos6x3iwq5eor7D7L//jRmLeiWWGT7znapAOYCaLx2sjLRTdmVL6NtYx
+6pLNVObEBKCjsvjWqU8x0P5pWSX7G2rdc+5xlkl2uTgMqFbu43SazNG/OOF9m3gTcjmepIV3Axb
RE4neC29UW7B/3Z7C3D+qksBeo4Dlvs5MBiuFx0/bWAwrCum/LNJz6ULbid/P9o18WWWubHSDihw
w6Q7hewjB1EhwxsIRxldfuYeiJU4RzNbHNR5xIyWQVRANhk483qODDF0h7k3D+FgH40Ai1FMOZGn
Ij3108CGBfI8aB47bcc0AgXQPHrmmOgYYmgDPL/Tb/yY2t3tUd4hj+k2PGaSJTU8GFOquUmbGcHo
tmvYmRLFN9tmtHO5ZPvapRFv1PQVler8zTigvkA8gIlS3pAzatCOU9SK3g1JrPfAqY6Cxh8VlAFq
wHr1Tc4e34bevpbJ2owUYCFOfrBv8OexgW6ln26FjGayVtpLNDXeJU6nfK+79q7W8qwVpPTJa39m
g/EZyFGiJYURGS3ylgoaqyq4EOh1OLqG2SkvMR9TBBYrf2KF0f1VzvOtHkq4kAMEqQBKDgmZRCxR
w9kV22aJqSXxjK3TRsnWL+ZoQTL8zkIiXzu6eUicplsvDU/Lf9ph9009KIBN0LzFiMQYa8btCPcn
tJ7rOZnv/NHg9Mn6b4Oomub4J0iDx0oZq0lEIUKWDIUXybNsrvD9mZ3BYGKplhVsCgRQaygMIFy7
fgF7Rdc8BYcS2DOtgbnSlzT5yEsnIPCopIHqKrDLLXGpskSGmYSY0AzXuWRlswC8sGRHAU2wNruh
8Qr3z04BpYArZgU1mZG5b7hk0vsuGn80IeVH3PeHMuLApsf0HKQQXIdCEqvZL5ZpkIIBJZMrIJxE
mR1RzXTxwZ44WacFGZlArXZWM4Y3tpvzVJp59wiF+pDKzzALYmpwFNcTo9VTmMb3vTMYx5CZdBcJ
IjGSEp9SLE4qnfxN5UcIsPKh2Bb0CJd73Nz2Nq1hHWTNae7ErinZMObJP8Z93R5NzFepIxn2DPoh
F/l93BTugQAfkEIeca2lUxuw8b079sMXc6p/8giB6TPQevq6DY7ekh5d0cmzrOrVYgq1d/vuWqYp
SeFO8oiqeHGbTOc5BUnYJz6nYOoLVY6vLTku2h1RnTDzmFyasy5JKTEA27WbMiHR+r0Z2p62onNW
JvYBWXOiIpEEXRJsHayU6Q33V0Ivr753YLVOxJKQq1DjPi/lsddIaaKHsh4k/nHn5MNDcRAtM5Vw
3nIUEbYz+DhMBgzdpbwKLYxdmfn00JlIbJOp3oRBd/22xn9fsaLsSNFO7mKMSaHCFqpfaudgQvVb
1b53UlzaTdlWalNJSsRcAM/MqKxQmOP+RCFCH5gmhS+Jlgmch4EclPW3heLb7GeOnXNyucHXoTMt
KaWOPjgo+m9r+fj9VW3XotAM8LSCKUDsXVKDDLFCARU3AR86AYlOhxDB8vfe6AZ7bBhUBalPOoqq
NkEDwkSW6cUzmZs0JF3XGZFIAeK4SxUom+8FL9A1u29rphkZ12gunjnrMzPT8YHZyykTGcUmbpoq
u8ZjZB6ESzNYabHNnORaSkSsSFoAzi9eezHI3TgywC0LJEwhTwDgU86duiv38XYBtqyLBSWAARyT
JjI9Qzp4Ft7tesTmjWx0W82A70IGnH6JeS7yfuY049acMJ+BxwxrePqQC5vwmNtccXRRBJJnYqVw
wPYumtkkf5bNxEtnWI3pmRxkPdz3NhUXeO+BURZqybAltDgI+9X3V3pku/6xpGZOU6wjGf5Mh/A5
6mZWOmZIyNc47fbk3IyB8dsegEgXDTCbQTOhyTBQt1hD0FmB+zXoXQF5aXDoqDS7FzW9OGss7ZXw
eY2sSTdxjBRitID1p8M5cexfnmA9AhR/W8VU1CZsrMhinY+ZHyNn5Flw7oxR8iFZzmPDTTLzrnxl
PEP0DNZ1Ov/ses5i5H2wWyV82BLwWjynFEYGKjOlNsuVYRgJMtCnuFMTALYJhQcNzr2HuNAucn/T
i/j6vZ/oZsmbKo9zej9YzgdcNRS1Ad/y3b4jAZMDYXydqCWncvgRaz47URkQgaoSOzQiFFgsC2z9
Tgq73Lv1VJzSAPpPi4FA9d20K2IOub5FOe/no/Hixt10Mwp5aEzzVitXXdqm7y4VM3fIx/nRy8rp
uNTAbj4291ClOTjM8mcfjfJ+oIw0J6vF8JdvDdsa7rNumfDoDbO2ckM2eHooe/cnkbn56fsPY+jf
49iIyHGunS0xAGcj6k1i0Gfk1YJDyAn23ls8kgeObMS6zJOZHEKNE5x19JFh+7DXlvlYO527Yy1x
TnYfnhCjUA+Brak54h8av3kPcmGtGyUeYuitm242tqPLJrncVOaCdYh7+cMg4GGTdsv1o71248w4
0yQZc5ImKL/leQpIo+gCEuQ5zU6dt0LgZB47/+A1ebCnyU/QH/o+GIPmJh/N9gjqDzL9IrsV/WCv
hQUdoefTozAgOpEyYVxOalZrRVvFAKarGP3xIEZA1ZMf6YASNPNwM1A/PjgZ+R1ThKVMb1rcPYok
8sUCxL00GrcVlQwSB4qm3M2eZOeUyHC+cNj5G5dIZXbDCb8X2iHeWz2vqxa+5Oi+drXfcgyiXIpQ
95SqeW2pjNfNxBr0vRDRXoHaFNgB5Ga24zA3HB72qy6X02jvcfZPwH43PP0ecwlm9xS3zaqZIMGh
jDgWHlN/OmsDdNa7wgRZMoZzczChRCxJLpvBkig6wPfxaqzGvRrehIHhOqQsIyeT/jfHQ5KR1l3e
3uB6QW07sKl+XyfX/WGMaNOkWBIVcQx9v2HA90QTUW2ZY/SiKQQ3lK7s9TBQBICihCH6LuYWQJgi
vgDfTRueyY1RSdxYPWIJfwwpWicambjq6CjwrCZgmSCrpvQMWLAswVKTIffpuqGn6mHoEJPX5HtH
wgNJ1Kvjm9aLr4v5v1P5tSi5mxDSIvYWBkDmxXbuD0+R6F5nbis8SpBU/rwFzZahd4rnG6bvsyB8
khUrA8G9LmF1N7fEV7M/+sdExD9w0atNOWJEgwpBWcIXVZ23nwuHo2/YAo/OzC8TAzvdMn9jtiz5
4W2hidJW7nihdT2vPXAwBGF0KydCZII+QC0Ueq4AVhdRPHKOvzUiDIIeHLDvlXxQuwFRBJp9VnI1
c+DL+HLZUvJhEKFVaaXXQM2X75Y6NhJi4DnFI5OoaMGl88aQ7tlb+pQs7XoX1gvlIivua6+/JCwy
K6O4kq3YYCPmt6nNYqshTTdSH4pQxRuH9jkRPnyOf6yJ/XhjiGzcBWN6JSYGTqONWYakocQa7FOe
IqBwxoDwUZ52f77jTBLfNkyhVgV927dhiBvcIlW0yz0YuwWeQ3P0l3ZG/5XQ0Dk0RKXf+5X5NU1P
UVBZ7zQqUDyXWp8T6aYHx9btOsKsvjFoUFUmSNKqqY6JY/UXexqOxcDhLyDs9QJCGPS+RmddkfYT
kECBmxdCSol8E20/t3MN8mDVeOSeRGO+IWgOGLpRXp1SAPDIeR6XO6QV/UcXzC+WVV5gCtyOFTiQ
sF1CqNh3zVYe6X1zyOkFYz36zONy9zhmwyJFlWguK8EUZGyzLCo2SXA8UjxxMvLfNcQvL8fn7Mrs
bVkPeU5QHXjkySTX2Aufq6x5KLX80c3xZ567h3gsWdVSaGp0NUg2oIUP8Pepoby2RzqEdrJ09nPK
Xbk8RM3EC6mKxp52FitkUd9FNSxyFD/EVVB24LslXnam+WayIgc5JPTcO3xv2CFnW9M6YZojaYl8
0E3KwKNPT8PJav1rbfrHTAa4A60jpGfsWV39ESqfe5aby+yd58lnTk4cFX7mMijmFbnkcAgxs+iS
zZfcOspYBilsfunVxUy9inRwWJ5dK1V6V/B2JsN/njqWu9ZMs5VhdEALqRX7pZyYbAJdG9zKfnUX
1jwMZolbWtHqdiJ5W6HDW32/83bApZ26M4Rr46kfpME4HvsbVUStg1tr8QbPmo0AHLBadQGLXIzX
avKA0HP7f4Oovh+XCKokBomLgXaa3iKfb4QJoe+JIHJqliV4u1sMG6/u8tc8D9NqaG14lewqFf7a
TQH4oxLBep7lLXRBroL0WhYwwMiJ1OV++XtzRmpF6epv8gGpEJKhNmz4JCUT05lwsrAn/53XWr5W
scCBR1pVEYTc7+NO7ZnW2rJ5kvrkgiNq6dKz6cQlWRC+3aGhoh1SGkxLXBbbuuem8PE05W7Lh1ew
h/VFfrUK+6bNfOxjCycrTcpD7tFRhBuPwM7l19ZBOm/n4uT48Kni5WxfGPBgK+fDqTmphAX7c0wL
2ovrYJ8bBDZS+bwOsOeNlsMddz9xZVgGvq25Pkh1bqClU0jmXkiyXqM4ihc5JYJHroYH/IjhDoYM
Y7SfGstJVsjbXHbxdmlXkK0Bp7xZtk1ujgpPut5j0TC2usF9BnCfe+694pODnhq8KIw1IjEeALVG
SNkDpqYStia6u3XYSnMvYMxvCOV4kmP/2i2nrLz1Tt1ArE0SsU37JuPyeLxP8XZvcp1cR4uHvpXu
vl8orW5GWdvg4sCA1B4iJP5oLDWSEh3QMl7ux/Gbj1QNknf7+3vtxktHo0GgYJ+qwwBWn7qRj2yy
7Se/qdNbb5ZfeXEFYzb9YAxqzkAlnRIhfo6mFyfzETzlfNOINsP9LIONQyLTGllDdpfSe4BwWNOE
cb0lTSxgBl75T4xz1uUYWxt+xA6jMPIg3HeCJ+go03w7BtNL1s/xJmgzRDizYsRvdsma5iHobKCf
5ijCi6FZsSxvfvZtNFE8/Lg1yIrym0AfBqXuBe/xlHoI2WanPcpkbHbtfKfoeGl0S34avgalaGFq
tzt0OO5+iHAN6hqeBswIAegbq2nQ7jq7Z4+NKIAwN1Tg6ku9m5ruHuwRppY5yx+FjfKmYvnGSEOm
pLT69KI4wZM4WWyIgi7vJ06LjxoBZ4+e5A+kz//4F0aB+k76/qiwpSVR3P3lf/9t/1Xd/iq+1P9c
vus/v+rf/vV/+aY/f+jmV/frX/5nW3ZJNz/0X+38+KU4sP9HsPjylf+v//gnA/B5rr/+8bdfn0yI
6ap1LQONf8UDEgHzT5795RX+/M7lV/jH3y6/kvLrv/mOP4GCrvt3MoQc6doWRAbbCcCSjF+q+8ff
DE/8nZhvH4O451ou9n6wYX8CBaX3d+n4EBK8wARqCNziP4GCEtag43nwgUxBWtnCGvyP3/7+D2zA
H1f7fwOM+AvzCoSOB6KNHwTTJXCF+xdqSuelptFNBmC6eeWslnJOMIrYIFC2PsRN+94/E5iy0azc
R1xB/3Sh/nwz/5x2Lv7CRePFgS06ji8AioBUFH958ap0qgbMBnHeE8xhnBfdCVQ/8nTasXjy8ZL7
7hey+v/Pl10QN/8M58FiPLQJL9v+IBE2LoBP7+GJrWea4erkQCsp/i8v+Vdk0V9/0b8gi3CEE1w2
8IpoqXr9IDzkntsI9Xuy6dLX//Ovhw7hv7ycL2C2obmxTA8d3V8hkSo3auSGzfeCGt6gadgDW1mk
clRSpd9QvZKhYC/8cjcAnz9z4LoExUjEl+cUKyaH+FTQU6RGCA+X9NV1OTNQHRt4+7otHNATNiZL
ZfbwUc230BvEqsIKtpsLrIy0HNmHVxMfPAxZr6SnuThj7KLbE+VDflcDeikd70KaHGzwiFhcUk8S
rdIN7rly43572QZyfGgTdpV5lJX1SNi1xJgzAWKfcYtoTg2w3G8JtY1vQkR9YGLfMhLnOd5NL7bP
8Q787tPk5eHTpU8szhh1chhHTaa9Z0JnpGUk6H4d3PaXmifuPJtlF+d0Vc4vjgnDsewJcc2dRc3j
remBXbwRar/j3BC4e2QE8UEA3K0VEg0alPYXoP1LUjfvtA9exrneKKUuhjO+zRb4W6/jyhJ3SG4b
DYlMMA4faZi7iiAjjcI3d69wS2sORuDj9CAb1L/jy6TYdOq6fTejhg8G9XmZGLt5BvBeVHAvXOgP
G7s6NNkHM+0v8h0aaPZ8EhYORtfiR1lRVq99v1iLUj9UotrXYz5v234Mt1y2g9HMP0rjxkVaBBVR
M0GuOfnnGGQTsTDlk62U1btHNzhNGOD181emp5fYxXcbofNpp5eZEBGS4mqSRNGEZp7+wvn8EtWf
ZaF+9arJGX8vRVGqjHVvrOcsLbbeWL+HuBYNz91ZJVM92x1enLr4MsdqyQnNN8vPKezpxZydu7m6
dxsK4kxJDoJk0NYOfSuKFqbgjxi8avgGGKRLgy+pqq20FNB1cniwWY2b3qgZ1S7zsdymM1MorpqP
0Xt08UqhVl0diT/AQF7JLwPuyh5x+FqSDr7KDBgm5PR6afJbLWVdoRjUxEZ3zmyB2cuGq2Dl7Q/a
hoixK/UZVGgmjdibiEEmeizjqw1tf5k5KUJ5xD1naXdNdjxi8goUq88baSSQJF3qYm0OiFXN1Lrk
+IOQ9WXruOE9e6p8CET7CCmImkSIc5UGmOcMulS2iTA1N+Ijwoctult6pQ33T5PBII+J6yR4isoG
EmOcNS23DN8wNMSb8UEHPotOE/4CfXPPz4Ih1rHGh1yMES5mTbOfV+82Ih4vlMgP2P//uH3LJUMk
RDVCYglUaD9/AFhCVlGk9KqT0Ngxsy6RmLjKDYEiWWcQ+ByNc8TNjst9Q5zuc1aMt7PlkLOXd++i
caM1sIBtVTFol14AlSAg9GSwcONOKL5hIH7lBmb0OTYPQ488fNQnz/LSI9mp9MxtkqCz9h7BGeCL
Xl3gMLwYZYsFnLRCIiL43EwyLlh3y2UwwHmYxzBPmmKfpuE2acNo6yxPXIUee+3t6T3sggErB3Yl
TG3SSg8DbZTeqrH/ot2GRMLTmUXEbBjmVyG6J3jst8T4rReayVosf9j4TtaqZ42XbbsL3PFl8LjG
ymnfvcWh7gU9TjqXmI9ghm4bEf9qoOYYXsOB7MneQX1dAKqjMT3JNevnkpShcREXx+V28iuYUrPF
YhZ1CZr45CW3X9vGIinVJ0DLKdwHp8K06PJAxgTOzNVMvwxJUGjyydOkAL7Ckv+9HKECmNViDkEB
3js9kfM5zvYi5Jci+dV0eZE0kl8Ib8lamflEYAhX62mEAxk+wvPmn/lQpba+CNdhLQ6Cg7bdx9hm
hMkb6yb+sgyqh0RCEhnGfd+WL4ZF2DEtXFT/pJgt3z9pcoG96i2wxpdmmF/aYOk/h3cM1rBtJ4hc
onR6WUZbiB6eet1sWVRRdY8YWSreJxpX1pi2eG8T56Upt0NUk+DT2vCN6Ds43I2sZUyo7IdR5g/C
LB6KoPkdaG8z4MOPrOU5JtdspSculzKynRwQwJiMINf08GmTowOWRnETanXpTS5FMfHp9ExgYi4r
ylJvTT77qgafxWWNkbdBkoCvT4xlwv5Dav10aXODXTNAiEbX9IsxJ2tnmjzn3R0smkbTVcuworJ+
GgG/WuQTEDYZ81EFLdOr+WWG7Myb5MSPw2BV4NYD2KK/f0FhILxt+vjm+4YHDfeO6QhXN23WgKxR
XnM9C/bRpCJKTHU/2ZEJDLFIT0r5wANiPLamKh48qS5s7e+xHf1oM0zniSexcursDBV51XsARIKE
PtAUE8Fo2du+za9auPU6XVY1RpnVahQZkoRWN7BQiQtJxmRLDOW6GsfswR/b+VDVDPi7OkT756mH
dC453wcgavzWXSJcMDeSrifidl6LsXhoSx4KaxrvZRVDvVGXpnSM1SJiz5edL+7yC6PUB2lUPVLT
+Ik9+sRHGG7SoeIcjh7TH19qXPo76Vh6laUVsSlT8LuLyn2B2XCDcKXeCGD8yudXAJ6FeN9BRqXp
Dhk8sTc+Ulvk0fMLSeTrFHv3llXW2Nd1Ac8piQEFYaOa1akdnzXCItPL7joL/1juNnrjT/6PtoFM
2lsEHsfYDhpvwKmB69XjvLTuIpVvTYcfxab6qRy9rck+QHEh2ACnc8Z/VYfyeg47UgoG6w3V1MZ3
in0+UNaEaX8a064/pS5qmMbZDcyez9qA4CR7eCikCRAc5Px0PW7lphp5qcl6HwUy+wonT1wrmum6
Pw5uAwkuCu50Oz0g2MAd3aOWDknGy5jdrIdRQRDJS0YsNr9UXPpcztwt4A5lz4OmaW5hCGBSDCa2
ygiwcTV7BYJ2whEMk0V7SUCSMBwqsicnHcnFEAE8Y+yOaVPa64AJMHO5B4DYV0mkxZpoxnejA0mN
1pGrMQ+HxFtXNIYYio3+ioXv0Rj8YxvQak8txj8ItBDPTTsPdhL3WlRvihbzhtlr/2DI9mzp5s4e
3fKkdPYaGSw+A5KOLcnTW1K9JmcwD34gQEaJmpToBE0gJE/KshCXj1iCyJhLHQZ//NAe+Y2p3dJ+
c8A/EZI5d8MzjmdJG26R8xIU0cWmv+K/m9lmT2/lSD9FfbLajSeXjMTIZtDZTXiS/LFH5NdXdLLD
X1i7p9UfbyJpoATMzkHOd5ahz8GUvCNWSha3ODZ2OwfhQyIiHCQ82DbUD/xw0S41zDcjCpEVdPXB
hT950IQ6o6Csl9FajASxQ0PNIXSVxfJ5tpNHO/aWUL4hummJRMWwDtDKDsJyIyrKH5S27Z6so1tJ
/69M6Gqx96YNPZMkZWjgeEcwIdfQl9CpSG7cA9ESevocPB6qMBb1JYEXzQJMUdCFHYJkPGpxVJuH
zqoeSXuiSmrUh+LRpLnziUgNH+wQf0isrTQUYfqlubnATfQmoOLdpHMXbhmkZ870qc1BbKcyx9nG
iJ+2XMbTwpLbGMS5AQlO/rijWCgSz094XsJLQhd/E0y70GvxTbF6RPNZjDUpwH1JT1tagEjpVC0n
CbGKyckEUICxejLC+9z5jHI+bEWE6Ra/wQVFc77FrUIoOB6nqXKS7eyHzdZOkmvWDTmpuAknkBS9
YAAuKXA0IyJCe9fSz0JCPDpAxQ04eI+Il20vmP8blvmS2MCxI4vQOk5f6yBvQJaMzq+CUEqKrSOm
3eG+SGaWAQelbBTuQ7bwXboMH+yx+01CKYXblF05FSEpteil1Y2kFi7A1dh0Ges6YkdHts1tDBvU
JkoNfPOuNK3XRci47gRj2294sqhuIUwZazumrUssCQONmHxsE0f00mGHjBHvA9H0qxZNH8SvBut6
ynrUWeuATAHsa8TNVY59lgnz/ZJxQaOPzNuKdb+07Scpb4mH/+w5sDLRY/jIuHsZzrPpS++ziKzf
JfHON61DaQtNkJRQi8/VleQbTG5zRCGWrZVJ35gO5VvuDo9eTetZVN6iII6PkQ//OLfC7qGNibry
xLiNvZR5UP/baadw69SKg+2cvthmHsO3HscjNeqtQ/vbyiHHJL5d7YQ1NCdFaYHIxTCbjsNmlm6p
KQl1rRUWdNVz2CC8KXZ7LAdmtnNnRK+RF+7sdkJUoPwfXSacTSuNp6T2Hq16cDlNFGqf24tWDUQ4
WhOqZsZyqLwoYuda7cP0EAxOcrGd8Cm8IC9yHhVwREQGuCaw0RF6ic69cuiWD3xvCqylAg+HJag8
8n9XT3fxRpCIOwZIVSLMERtG96w2w96WbyjQOqTjwRP+ne5IZcX8bnJDNEgLHzUgY4o77kwhXOyH
iec6GIM7yPicyGkZxP0IKFW1JcMP399h1X1GpQArYbrKNsdryYi6z6PbFGPjsaShGubuCINyui58
TRZFnjOB9mY7hiVnd5+xGFeX270j24m48o0no+DYjdigfdkySnAnTnGqO09w/7YybceDixsVxLG/
+h5Fctrk9gww70xRizPaMfbDuNxpOUHOKJP3dmOh83V2Y8yJsRUBDWRWS/qk6E1J9LpBqkdWNbU+
pMt5x0cVE2RPB+JQ+ibWMg+OjqLfUGZbgxgFQGke3n1TH4jGOlVjfely/NCBO+8tRoVeAjIolhr2
VLwjaNncuKX9sxT1thXQngZGA54Rv48pup+P1tQ3kqpmVTvNr0rCLlWTQBkmbxoTVh6oJu1PUKYa
ODpZ8WDq5iubZyBRXMOgxbQfE73D+s/9S7/w4Krypzlj6K9KcZyr+qFKjF81xj1G0By+ClzZwyzX
5SDY0yhzmKMGjx0szM2dII6KO7b9NMcM9Ai4o5VVQq+BRk1wt0fObU/MdVU99g4n2bCrliTR7Prv
PJ3XUuRoukWfSBHy5jbl0htISOBGAQXIe6+nnyX6xLmYCrqmuyqN9Osze6+dKGG7EQt1tGcV5Tt/
zXOhMjlMV+9+4A4A3B2dlfMxMDAbFSIq8ldhMgp/0bWIhJz8LJuMwGKUxgAjMzcvSOFCik9qy+Kp
Vf9DRNXTkEfPRkHS7bps1LOalj0qdFxBHKqGcFBETXDySG1YXJYPsJuyA6qv9ALTlZlHbQhWxell
pDbrmOVQgS/NQl4Bn+5xapRbG6snRW9gL4mgoZOKpMBMmXaqyqvJdHOraurRWtBOsf84CQGTlISv
japWuVZ4Mz00kuueKwcnJai+SofiGGnu5Vn9QoJTZU+Iu4JVzIlLSHXCKr/qq4RBYprkzhXtXQeK
yekp7MGWcAgGFfrWerh2ytQwHVrXdKL+qlMkwVsT7LxZ8x/VXsc3Ie5wurCJ386IXQBe9r96pNdO
4v+txYuKj0tuQ2qkdeMMrnNN9IN+3eTsFWsp2GeIoTZopLOcLFi9LA2b6fMLgknLW/s7REuNO9cP
opMhm7JZIIzUQ8ZB9os4s51fZaJ1de4NbsdozqJjllD+zKqwL0X5KRvbN6PooGTM+HuGfD6nRmNx
oABqUWLdn4108SJMBb0kFfbYtrMzxxxhK2k2JRGLFXnKLmgaiKKZ8IbFER4BRoLbOV85pVI5bQWl
sdFh4jrPKuXRJ8axRxvv4RcufBXJ76FMJ3TLrK0VsRJ2g5Y8YdTNd6Ws3ZRaUQ4FRVCwHvUpqGEx
KD1Uty33HMwIdsYSAgEmv0oY5nYt4J9QRMQ486J8RS1o0ba6yAZGMWWVKljzjBJ+bDzZMFRuZ+uE
XKjZ9WO2G2T5ktWldpjANahhPfp/QTM5EJtmiBg44VjBnfHfs1rvrcweadOSiK7Jsnhga21EqRsY
FuM0MXLGpX6US+7nPYRGE4EddBdaeGmVR8i6SSVnBFdLKXF6tIr9p1ep5AwfB5NMODCXaRwfAeHH
G10WsfLN0f5PhlUaSrOrx79zMXkBNd7sSI8K9jqJX21Thj5mzc4e5DxzG5VRa609gDErrgxLptGb
7yoX3jMIR7jhJky0KU+FTLPQBvEByiyvJKxvFJSmV7EvDNNZRfMWW35hJI09cPZKUaBBobBeTQ1Z
LnRCJswIx12N/ME19xy8xj6bm4MOJj0iPxGZHU/McSqpWFInYdLGJ1N4f3oorpqNNKcsEFcdoioK
OjkvszcPfeuo6/XV9Ursk+yEwjavWdZx5WQCG9C5/acHKuM6TX7F9XCKs8Jtwzhy0iakNXrXG2k8
hg4d9+RPTbMrc5AW3cjwEQ8b9wr54n+L6jRKek/TKMvBvaHSlLjmubinAxPfbyI9GApmvLJGUE+Z
IlyGhOjoaToWhbRq/eT0qlbCF1m1cZgajixWn1aD92hEbsZasJT24Ycu/MoLi2FYRniNEIoico0s
TGaQWZSBpYKBywrwZYY86CQ1EB1W6RNvhSqrH29QNY+CSgNhLZJm11b6XUyc77NVJ37xAiHZRZkV
2IMmNpvaqAEhrPqHFOfwxP7PVlb9UGsQYmlFjOc0rj+I99gP11W3XAj3P2FUrIyaDQklcpcA6JRB
LsSm0ZkEWRDmxDocmdKiIV3/ZLEz7605Y7EArZvK6b9xnKAaz/ktnj+X1kp8pignXcBhELH7X5+i
MfQAm2CqjYBgFBSRZrFJXYeAC7Pxcqwvo8x2k2avw8BfvowdjNOwYR0AYOeBDGutrWUdEqF+GQUG
0J24wy9j50N+F761AFn50hk2ohfDniMNLmfsdZWCBEpQPW2IvJo8pV6tP2ttNzcpEtOalrzVgi89
iL0AlSzFlWepIIQsRCZGLLE41s2HMikHkiDYs84Eh3bSEfTwpgWVmrfc7yPvwiybz7QhigCaL9Jc
Lew3rVs2wzepZYi/pOysQ6nX0pDCPWlnt3ya9KOiz0js5ElwOy2nRDR45nW4Liu9PYZVwNK3l+5C
BcvaBEII4ogPUiCvR4tuIT5DrSklJgOAB8VUeQSI7dS6/jTlmaVNL9yoUD8rdH9wYx5JaB7ZE9xa
icNuFPZVzNZ4kZvPKZ0re6zKrR7z1pqp/GQw+Ign5b4I6n1MAU9140lg57hJFQuVSgXxmSv+E7Pj
syoU72rDb6RCc7DaHvy/BpBOgJqkC9VTVsEQbXlYpouGwwDhCXOstz91TRVbx5xrAdlT+Y9YeRSI
DTqGPw3g/JpL0gdIVT4WVSb3hefdn1LFKDnJCZC0a0L9NAhD/8ko2Fxj3CFenP5KxAXkq3WC8iqH
MhBO0WkVX0i0tbCRJidHdGVr6lOpq9YzschYMGkCUckR/AkicWpNgowram6NNYueNLo9dDKG7N3M
LUlabDAQI9+Ym9HMDeS2yXiDsbzFVPwhkyROo31pmS+5iWpCo9MJUIWLzvwcXWHOrEnWT2mL+WBu
jceiESWvD7Ej55ROUVSOLiDEaBVO/Om8h4TOXQx7ik7YiH/yimhVoPw1eVnIFEEdKOnExIsEaOzp
PJ1bjWM/xhG/ycOE10Dvt8zocTrDqKDHlc/SoJjIOZnozVhEkefMoN/lipyGoLNuY+6L+c84WF+F
CUYEmw9A9/p9GjgtOqyXg3kXmom/L0GBklnkcmghih0KI4IqxMy0cRmzTUxmZsprY9spWy0gzVHi
tsoUCRVofjPXJLo+4YCconJPMijdfk9ZYkjGfZDCJ+S+DFCHEZd5tf8rWGp0LzAvhuyAZaktkgZN
tXGdkqI8oiipbrq4GxTxNR+ht7SNqO+1KX4kfR0i0iPrg2B0TyjF6FCyqyPJSX/R6lHdYq9hLBD7
sNWDQ07torJiqutK3jZ5+oScoj7rZr8rUX/6CxmsPuxzwkgFpD7KPZqn71ZAXA2Kfz5Q7DUHDaeW
MOUWsgtWMAHdfD8tPE3akoduyBchBzonFZ+ZaZQogwbi77SXXIjDHSKScCs8aoAmeEJ2S2PuEaVD
JVvr1L9nIfxvxLnyEwoAngaTfg41HtmQhc6Er/NlM1R1M+1UKyYuPg1mhVAZ9z/VYjNFUBZwisZB
y250Yo0o8uX9HfQoFopNOwa3TkOQVqO4+7t0ATTR4ouZBoNpze8jSUuBXfGboSh0VDJxxdy8iqjU
nTwdziBH8WuhnjKQZ8EIHz5W8Zg5IIL7u8/pV36Vhu8dlVsTS8yV6+q3DyPXDPhjoR4CIa1KhVxc
1Ljr1TCQBmatr7Fcc/3qdHE6k9FFXdJacGjZdVKWTlmU7MRmBqGol/SKdS/CDbLaES39CbciXKd4
ARYc9aZux8RS7eXE+rRG1qQohdwqM+dtklIBJAapJ6KEaa8Exu0EKvOObAhuvfqsMFiEA7AwoMtc
hHIowDIsgEyHI4S0rrXwVF7antU33CSPTygZxnkvQQlximJxQLlzDyr5Qn3Ci5TpN2SwsNsOhoy1
SoXovcBBioJrTuJvLEGxsSLL2A/GXur0b4LvrL3ShuIGVYDiREY3nf9+QqksOVyoEgv9KfYIEoAj
S8AielNEtSKPiC4k4FAlQ2UzUh3bFZo4EmmrF0yV6U5Kt8Z0kwXu2aTLiSuI2opAyBkuv8lpHUoP
OQ4O7CuzvTQI3MlE161OE+mCAxB1+DiQAI6mMUoIqgl4Pm4bYboSZgK71srjSydmP5nKU2bSG8DL
lI96IGdvdaL4jWj5Sqa+g5aebos200rG14jJjBcuyXchGqxJZZOtjUQmVh984G0yWPcrQP3yj3kM
Cb0fM6pG41REDnY0ayPoXXK2VhtMvQxYNeL6UZDO4po0UyC2IHHh2EjeZl459yTiTa2ht6tCy8Gg
CqnWxMWvMVmQawX9X13FvlHq/0YW8Jqccc9WADU1nODFmJDnUNbXcX2gIZ5UqkbkgZfgeFISwi9i
0q2leP7tOyKcOnyD6CKuA33ERouB4hS1z+j/O6jik9AVa6ywyOgtQs+XW+w14hBFrxEGjxD48sea
E64QZZ4s97JG6D0Z7Y/FXt4RYHaqzHurDukkC3qU5MlAgcxq1VGTGKmgocGUkpe9mJYLL4p2nxDp
ixTXx4rcdXaEQ7urq/ScVzWEPhl+vZa2BIWzwJKC4RNaXXGfekaxVgpYo2lfQGyXuzFGWEnFujru
IMtZayCGIu6DFhg/g7Gzkc6rKjmcfaqbdQo+DUe1UiNYeAAe1eBFpj3DfKURERrdJbUJHB58JmXg
rO4C/lc2xZnt+D7QRZC/BkTjsDBP+Jq7Q5VLn1mHlHECVe+PXI0QKqnlEEsuLknqjZ8LLD/VIj0q
6fwrsxBxeqCze5nZkq+mxVtBvjfavYnhEFt+L5q8gSiAA5rqXRuWga9rHdWRLPtTInDxLQt5xjq5
OVI4sN4VsImOYwy3PFy1ExKiUoNB6VyMz5VImp6u8QilsEEJya7PNJb6yVAhYdfIIkvrOsoMOnXC
gtm64KUTlNTrkuGSqqO0r5acNIRUdgtQyNuYfoj4cNMjJAFIQSjRdlhRu//7peQpvlckwK8o05f/
/1EWucAkbLgi82FV9+qiPf/3n7I/5P/6+3frrlmUt78/IRbvSSBvMsQKdBZQgTsVEHPD98g8nj+W
QLbYU5LgRQwrDc7s6V7EZnPJRmJQpSJUfDqb3IbjZKFAWaybxR1gK5U0Q5+orK1kealQhOAhw4sF
cvDzSV/KBqerFRA/wMVSyF9FZ/yktzkUpF3ckfJRzcGlasdDGlnLlfcQ78UKH1aiIYCN+w1Kfesi
ylWF/zZ051AmMS9me0yqSooA5kfTOMdyUTUQtqXs9/n7niUe6Atq5wCsUZpZR+xSu0LrSi+pqvc0
SjsmCeN7Quh8PgXDScSY648mqEAyHrC2W8opbFRw3xnfoYK3b6rG3mOvX6Bwj9NDnk++FfOJ5FBS
NnKuDae6BHcHHnNbkeq+lSmZ8qTwYks5NHGQUllDdcvLxhPS8mWSEWYkQQ6KRKWCVCa+wbx/dCWM
nbR6nsFHuZLcXfUG5PCok1gYtM2BmRRAvQU3S5cN2l5YiVqRlKo7MvBQYGPd5B9LDoQO1Hf5y2iR
Il3LHlaJXz02vFELKr7ePfA9JqU1CV7JQczXOx3uCq7YKX6C+HAeRsPYREwOXYlQrD1b/F0tsl3G
oOYhTaf1GUMnybHIhqKOpA96YYSAmYCb0fQMQ2nP/UIFFbbdWRFlyICLBd98IsatZa3G9EHrX1Dp
JDTeM1lFcrVjAIiRUrS2I1RxOlKwYvPPDM3ygaBig+VvTzYIUeMt2o84YttcF5jVZo1ZXjFgw9Qt
uffSgosdtdamzgCJ9G3E6qtKQxfahLzpBe7/tKq+l0gxvCoyn6pqZDJRscWtZ1bTySpDGiItOaiT
Bq+h0fczcQ9oTMdfORkJD8CVYLG7M5byN1G0V22c/5Emg6woVo+aoR3YvTkMhhhGAp1ZJ0sPZHlw
mfvizkWsndWZcNGuyXBBR4v6rF9NIe5vfQwuRQ4ZWIpS4gBlKoiwCXRwHaOxKwA7CUYOKpXtFpAv
ReNWGYwTDOjR14yMoRkN+bbpcvOAbRgEcCtY+wFSyq4GprwfNd4Gl3++Cy0o8qVYtvQglnzU+2Dx
p1RWTklQmcSvDNq5DNiwJ9GprdXgjB6KiBk5Ea+GFBQuAZXFdmHbg8IFyXuH4ftJYg7paJI2PDGB
7Z1R0IQnBZfHIFDAmWE+PXcqq/VG6OJ7rZKRKzS1eO+tesZNaeQvSHZAFBolBTDpvphPu2knBTRU
KneYrRdB8zrSxuAMTZtXCDhc4VpcvYYQ/OxJ7IvXrmaJVJF19CqZGL3JXklfxabKbMaXySuq+cwm
yCN6/TNwSlIavgYz+6WOIvVlKhARZIllvnAwMZBvK+MFeVVpY1VtrnisXfzhMhNu5FFmgyLx7x+T
aJHPYLNFd4rf+owQoGpktx5YAqvFWriS9a7tYr0dz0GoDueui0do0JVy7CP2mOvvd/VItpKVD+yp
DO3USt0BM91W6nXztUvNl25EF1ksX0ANYwdoKDMRXEZubobvydLhfYsa1sdhazj6BK9RL5LJK0dg
x20PLd8c+CKEqSTsCmc7+8rZi5sGz/Ggq25dshttRGk+ydQlDEZSxU27/FOYlyPojvKa6AmMj+o8
jkrpZ3VqXBdesZDoxyJM9lZSZ0+5xnHMBjhn9mpxng0Fuihef5DiEkhHOeBBxEZQrVBKqFjFV5Fj
B/CkYQAuuE0c6egCjOGkqQPbkzEw94h2cIg0/VMXJoeuKRe/bke2NVp6hRW17Zsx2U+r5itYOOSH
gX0ywWnHoDRHu1v2QW3oeCZiKjvKKR4C3UchlsuWJVvr5nPzbQYJAzfcp+upHRIaDo2nb8hcgKBS
NRq70bWvZUtiA1jVONw5RDDEH+uGR4Me1Wz9dH8JEWIhBKsQCMhMeSIFNwVhPPAOsFxb2SByVZnA
jTRdPyUUmzRNEESUuT9I8BU2BSPgi1EmRzZfB/ifcOkCs/QqM8bnlzXTlstvzQa7CMNUI2LFpjjE
DM8N2AnFDH5RBella1mkbXtdp6efCgcfhORiXqBzSFgsqslLq0v1NZwn6EAMxTi2SQQpa6wRCtrR
+HVZhuUpZIyACQ5tS6GIwamNxshWsGL3RA3skcTBcSMxLIgyjpKwsdO+BiE5MRPgTS4A/8iDMxZJ
ZlJ3MkUpPbfEQc1jrx4z8tRd0krMvTqQn9zHUQ6UZMbWIKx9mXxhK4hQVVEeQlL9zFnzEiFk5srC
GlexLJ80SVk9FTl+moGUeU6tbRZqDC1LZrV4Vo9i0DIUSGaY0dZ4QWgxGRzHFtirPc/+wJ31qLCx
Rj3Kif3ILFpYRPoCasqkjgeIkIovGxfYuaXTRixs+krO90I0iJz6/XFCXoa/CPpgYpb1kcrsHC7B
4PVcb6zWU+AdUXmnrZNQG5GzMVnTvpvUhtn9ABZFhaQ9d71HZ5LtNUNo3HFGiVeG74JoIXtnZOzP
fX2dpzVGDXvOlmfomyzTBkWKuQ5/to3RnC0Zk7HaZolX1Gbmk+hTu1awWiv1cN+bOQ/Pqrm1Ch3w
QEEACn1khlqQnbNME7vYQDxS2cCTMoajYXQenO4GIJ9++Wsc+SQ3Ta4LflQvWyODQJhpKAgGzUeT
qt8EvcGg3GuZ2/N+PDDSJ81AjpsVg+6mIn10Lcoow4XwvORydWwX2gtBmSFL6CpjHWICqHYYuY45
uvEhSV6VMMj26QIeV5T1g6V3UB+0bqsmyVUrZ6YkWUh+b632O2y69EJdmEmHsOylwzKwHwR9yCB0
/b2/X4b1p2CxkKVpzcywOm81J9fhiTV6S/CAQWgH8WSCjTXKU4M63ynTLB7i9f/4+0kuWPMX1ooG
njoIuCcT681t6HxNthcgRlyn+3jZoBI1b8PbiNz9Hjr1Lnaka/Fmfgz/rCOxp2qERdgTGPzCwHLU
V9oF9VZzIajueMOhFnwq+NfGW1v7FlpCYbOOVUD8qV5kbaT3cPAqP9mK28wvXP0fv3Epn3X+U2T0
Ev1GuclfZexZ5+XdSGAI2YjstCthN+QFNy/GMfaWkyB6wva1wfeGgZMC/0KiknVnRSh+GTv5nCi2
8px+6Yanls4CqcCfnDp1iu/qnjJoq09GdQHhrN/CV8Kl2/prqE4cCCvhg+cIq8ziILUuSBVFdnoM
qhgeTyijc2COBQM7xzL9uKJjyLwEaJGPFEZ+qr9KSBLbPDuZxl0Q/vHWEed5ykva2Uh7mDGN3/UO
YUnHKvITNOp0VpFpNXa1r/w6vefPVN0qiAEIFsgVOTtueEj6XfGavAofSAkYJWF7cEu/11zlVf3K
5IMsbhQo7dFPd1JerD1g6Wzb52iPtyHLxM1wgPuWg27fJB/DZz5slFvkmFfe3Gyr/yZ/fBAhDa7g
3r9KHmkSSG1PJCFUsLSeeaohIfLpOCUXuchwVo0N0OoMFcameCFMCTWJcE9g0GDCHNyhc4LuvFza
0QH1UrDPYeHDuHIDJn9MbIiDz+MW+0vpsewREpft1gHaGd/NvC+O+at00e7FaKv6rZe3GQrfk7qH
Gzf0sOo861m8GXd5dmQuHGFHAArl5Vu/xxuwMBtObOGYH8wTg2MayXuyy6b1CgjpOOZt+GBhN3jF
T3Oq34XbRHKZp/j5bnHVwwvCSZeYNd7MA2Qrghqmyf9aSt5PAkDO4ln6nhj3byBOY3O4wHbvPrBD
PDiAc2VXVq4U+6Pqo8ToeKierV2E+Lq1jd2cb0Rll7yYot3TyU57gyEzt6rT32uvONOHoyWYYRzv
o1eSyCzd4RtpWbE0TnuUN8k+fJ5eBD85a368M16a4qrFO9KZg9B5SDf5GuyoTVO4jo8OSMZPc8ht
jsGWYQmzVS8E4oQS9B3wyltzCFBsPnqPjPenFa+Ojm3TbaM18m0TnafPbN+cjGvlf06R3R4Vv3JR
5dYOVuVH+oEh5Nm4oXEp39acYVDKrpp6ZH1GBED8Jr+AZxBPtPUGEeJZVK7dVjow9Bk/OMqUL/Z8
q6AeBbjP9DtDlndW+GBQam6LZ+tLS21smS+CzcoE4NC9O5gjcoet9NV+iCuezbZc4VTvxN5GBWrZ
k22+1TvzWQL09A+WntP4/SV/Xh09SHGJ+Nqmz9m4Fe7MipKOr5RxkHiHz/KvfUs+odzUruFrt8XY
NI8KguszfeLyCyOxy7b5UXxWbtYtSnaMwYLdwgD5zCdEsw592ty0X4LqdD7lRuGyJtL30b686G+j
Z3wEx+YQ+sW2+m29KLCTLzzVc7+xyEJne8IfvqnUTS9ugnLLnu7QG0/ZDbpd7A3CJnthbv8mKjZO
TdXRVjO2024xSSNGRlo3/obiCTJM0vNI3Bjf6DhnIk/M84i0Bvs4J9Adz0LNs4aLBsTkDJQEaR4B
YpDQCdTa8clvqtfoUzDwGtntPzrWye1msjU3LGOzDZluW+lKMgraEZKfDv0xbviyuZiIN1gfTav2
YWNeqhv+cLMEAMRu5yCMPvBVBNDI63S33QcvJFaqwJSbJwSR03IVnmX2jk/JC3pugVHwJst9fJ/S
ad5ivFO37Ew7m1P3X3g2TxWkQkd0u6PwPF2t43IRWKJSMZysY6idgp8RTOCRaEImwGxE7zwRwU0U
b9rduBrv4TOPhHdjp3wLx3bL/ZfQ1DMwyPGj2dG2eW32iIFilKK2eLFczAx29K7/hgdk4iHL141M
qrANeJeNBAhELmCAgZvYZ5Fr7dsQnQIhPtzMjmW55nNDXM+vGLrCPvmAGxQ8STvpUvefyTF/gAdj
akde3Jp/btO1IZMBZzPyci4ZR9kcbGvOQ3H01V1bO+Eun73k1+oIv9iYjjbyyFRJ8bFZ9AqWE2oO
dxbRv0Bo3vNdW21ZKaGpMLjOd8KJFSwq69lREMuwANkut6jwRXlTuGTWj3bkGkizb8q8kb3u1TpJ
ol8dMEFqxqb2p6PuW9wm0kV4S91uS+kuX+Of8JSUjvktDjudM/UKpwLtQu8YuY9OmCJI/VdsuwM7
zpy3WL+ApZtHWy7s6bDmlrrluXi33qjRpWMtQM+GyegIn8z5keMG39o5BeR6TUnlDBb0LJvuyxLR
6SEwPjUBx4IDhu85HG76tF8OmdP6rR1iAPLrE5l4X8VDvs9vOUujL0Y/0d48AFdR3fY9eq1mt/3H
LQd0qzsoX8ITn64nkWfj8IEZ44UPYqltGC3xPY22lnVLxk0v7WTWaISMCnxL3NMb5SHGe910p52W
HqGYbyV/QaTx1m07lLvmBrSp/h2AWJscuH7igaBf4zT8drDzmH3JzIL84rVFMGgPL8L7wic9uGRV
k28EWZF9k1vMT8AmiwMpsfT+m/oYbdUv1br1sC5Rtsw2HKB/wU4RbAt4/1OibQWCFV7IdMS/2IHi
wbPFh3fAoDi7BKGE1Xa8aP1Rj3zcGPByf4mFJTNKg9N2Yiev3SCtK8LzTL0R29prcxuRyX8Bm8eB
j9PjCgMbSQ3KWgNlMlxFlxsTLp9vbnOod0RGAE645tVOKpxItFlYIX/oD1kH+XozF3v5iX/fIOAI
t8HgEu0wHAgUX7WVKcTxDXskPfKUwgPuTs8e6zcqhaR80dVT1zmteaeRFPoTBVv10zx1FvDLbUAZ
+pHkO+nGAYX8SY5fGAoWT+0lvhR4Kvdj7YbP/SOtfYCK3DGsazYk3OwIC/Cqf7B2Ix76r9plUvCp
eHTFKAP0bVjCcNgznKOcQ4UUn8NP80M+cUhkP8lt+DCY3W1JJfkoj/Uu2veH7l19qjJ/ZiOMpvQZ
oB/JcmSr2NFCEK5TubWxtT663DdRFOWHkjCB4kJsCRbACK7IJVyey+/qY6XQ4N5E82BSmv+Q/IHd
o/jF25WrP3jL5je8i9iwMh2GEdp5LIw2NSM5ypcGFMqeMem98OP+0D6z7QweAgzA0/JbHvXn8i0x
7WBr3kPKr33xigfVVjp7wpt3qjSn4svCOqLbNTcr3xIX262W7AYFip29UMd1xWdIgC2j0dPEXO/B
68QcinmAx9ceQAkGHfOJjVtQPbThJlzzZ5wyE0REbjO6DqSiX4g9lx8ebDXGiAMQVGaUwUF8oFt5
buk69vAdNHbtZ3NLtBMfHznb2k07oaNPXmcvoEb94sIXgKvsqVsx/BDjaxcfce00P/0RkDG3DI8n
VHUI8l/hbBNRtaVucfIbzOXG0bxyn3mQeE7mscILZlIF21AeL1QO4Qf3THYYyn2FBUb1SbaqnvWF
AHVv9dumKNhd+CIkfqKmk7S9djbgRh+YqzOnUKFhIuX34Hiw8ayeWf+GHxIHFhVV4mAsKQ6p6Wev
gUSM7fe78FFNH2J5G0jBe2PqHIIh9KigYh+JAkJqyjOCvCeV/KCnviJjhbK+w7dP7SNurG++DJ6q
KWU8Dc0OltMpv08vZrwZPkgmbvZwvZiyf8/aRrtjaGE7KZETc21Y+Xn1g4xcuNRPhP3QtcftIaLw
k4ke8kxioF+4QUuU4x4kuFvoI7I1OT/3JNMey8/B3ISH7B6eK1ooi1qpR7DzwyDgSf1iP0MjSsFq
uthkrCOKZcB9iMX38bV44mVLV/EDytSdYQZ/Le4oeoR3vD5APKnFxUPp8OUKh+yD2R2NQvbTBgcE
JOuW/R5+cxoT+4OiqjubDwy7X8lvs01Y6e0qV/0XHE3MmgE9HzXypjxZT3gZmetVx3GftzY0Qzf6
zhN2WPRDW8IIuY+afeLyjOJ66YkNWJ/X/Rujj662CW2maXDCi/okvOee+E+cPSiEEH2Fa8p5iPCT
j7z7JCtD/dfAxMcS7nSLDbBo3EWDA1n5X3BoH2FzSBDz7uSj4Bj7HJtb5NTgOswdTPB3i8iSiTuU
D/sXCb0ArXyPD8RAK+EEk6f51q25dS+IOR8maA/8jwg/uVdRhHrzMQKA7Ca/nH5S5hB4T3YsA75w
8zNUNiUCZRP6bJ7y3aO/Rcox+9beuDqf4s/AJ9U9cKbYsQ7GWcJf+M1uAdGFtbwCsi5dQ0EKv1E/
hKO4rTHKuxYIE4fTXz+wOnEiEgUQ+rjJrt1HWOCv0vN62KwiMXo4Yyddq7WJNdkw+MzzwvP8Ir29
1RJreYexD0tbPOc8GOuPDC27PXnqmQuHLym6yYfoB/ur+QS5M/5N7sM/HgLCs+QV78V9zn3iKPVb
4E8745kzipvC+GbrdlSO8x7Cj/FOOBxsmIUcHHt670KnB+pBnKhClWZHOyri4AflOO062tvkR6XF
oDJSAetuohP2KvGJUz7cTNgtTgkemHt5Lj+Ro1skyNkIA8iiC57C54j7aRM8sh+u4eGNEnoGIGWL
t/jCcSRz5GA527Duah/tQ3tvHxyP0RPpkZv4Wnvjg95VPRVHyTMOu/QmusZbw91WIygtPQ5PDkvt
ndr6ZfgYt2xjHtULAjXCVtGR7gdKaW9+o2EHU9keK3SStdN6Iis/ln2v1p6r6au51STohjYYR46M
8W6+zdPBcoZz8G+cHknrCbmviX5JKAxPfbvbGmdC1mn9VocPTdyIjXEjvq830AR461D9kmMgbxfV
y6kAemI4tqHPv1j62mE+VxdOQTSH1n7mxTZ+86TtJ59PQDwqbstC8AWPcbQhUZiRBFF9JXMhHpQs
t85r+YyX8KugLIvcyRW/SQxIW5cD/CFwkK/ChU21NU7VZ/uGnUKm8ZRuwkus2aHWDdxKveobiKBH
K4P5zmpm//cTRNkBB2plOS1pNY7RcEsj3sfQ9LGmWJfsNQlvZusmAcl2gX2nh/jv91NEWHna1Vwq
VnpopYFcrYbnOJ6nAMIkhillyd6ETGk9o9N433oryHtRK/gxNMHpqszO6gR3SUzthUoZhejYX1Mx
qf2MrEYnqgaszjM3w7j+kiC7sXs2G3i8FwUZXHtUpYlyaSr/75fJbE69Wul+qkfZfiLGV+1UCsqs
yeq99WP9lK01HC3Y5jDly5IhLPoEN68EOpW/X/SFiHMh9FkuMMREYEwgYxNTPkTmA5Fls40qCnN0
j1gQGTyreE9RcjCinUk01JK7kF5DJhZjFZqIBiSsz815VOVvOYUKXiQrrtq8BbzffQx4DS1T75Q1
PRexTL1t4e6uw/lHqYITYHiZEjbsMY+9JbrccquI+I/5InpV3qJXzolqW3g8TjejJX1gwWrBZIbF
WVC9qu1jVlGvrj/H5gRaMG6/hST5H2nntRy3smXbX+nY7zgNIGEyI+7uh/L0rkhKfEFQIgXvPb7+
DnCf7pCKFaxrXnYcHUqsApBIs9acY+4VBPRqqO8bbYqZI61lPiSvvVNQQh2fx0IT28YCWto5G2N0
b+PR3xWaeS04eILkv88M68ElLm7hmsD9yfskAUaQLeTdeTR31n0jn4p2sjexjxrIG6bHfjJveBxs
YIhopU5UvEkNCpLbtSvgzD+lSSam8gIcfQExjtVlnQ31WYvLinkmSc5IamPSGna9PgbXlYbpBDPG
uPXKdtvpfricWV4wM9wrmajhosvYZBLmvBFAvWgDTdZWKfMncdGCSD7XW4SIM4C4e/hHn6fW/mX1
lUAkwlsXt8nGTtguzAFcGNivozLgNGzI5V//8Z8HGJ3/gCx/m4dZU//9lwECqPiHrnP29vdftiUl
4iXXdpSFO5MPPQC6OENiZp0mq11vwRnIFZiCjvXCJD2qTkljScttZUXnhQAHSYb049cf/5nvMn+6
MoQuHTpE1gE3xx3sobFztwLX1f/yBmul1z6lg4gqhjYLlMj0odql45X++nMNsEOfLtswhaukTXPL
Mucv9hs5R69hsZqDUdFpIZ6jwilWOdvQ7W9HBy/8pKOmT6srbHhXjkLPSTuZk20uzizVn5/4KvM1
Hj4BwyQXg4A6xTc6eAJGbOsj8tBq5+lgEaJSAwuhvQfgq3faTQCwj/7kDIRh+A50z7pHcicmMu02
eeePJ4aDe+S7mGCzhJCWbarD72KHnmFqeUivHKIv0wML/IwVSMbiNcCL5mnSOvEkxLEBaGLxcLGY
6I7lHDyJmI7dVBQayegZ5T63Tx9dYaOTZKfVTiAy59vvGs1LURBUnmbbGidqObC1Rw6AyyQ5F6QH
IDGOSAPkAAMdn7tk84+8eIPtFsdVVT1JNCDFiDK1SXm8BWklSCsp62aEHJXrUDZ3Xz/UY8/UFMLF
Iitn6tXBuB59i4CC2K93MmUhJEYNSk7Zn3h5Pgbp4cgRJu+OrcPfcl3zz0E84HQeG2VWu66y97Bp
7rrUvehdit8Nb0xBCdbts7up6MAxKP5HL8+GyL7C/wGesE/unIARldTFbU94hCTDFx+0tN5VMzNL
ipekrK6mEYBG4ZRbvfZu9Tb4lVdptfn6Zpmf6FnMQcJ0bFNX0oDMOQ+R315GZVvwvk3BcUCxNfXd
HFoBZMKWVsuY8kynKkx3MH7PBmhP+lxWlpusSp58AxRrEEMYcYZ3strfZVzB+YO5IHxoBVPv33op
mN2vv+7RuUNYNO5m5pjpfPz8t68rauXkbsjXZWQtWwOqDYar5TRjp4y0e4xpqc+e/pfBvogEtUsf
ARw1mUUi9ebUdzn29ggmbt1CUY8w9GAI+AhLDE2O1S626Z64ZTyuZtrIGFATKs1y69u8T01Hi92n
jdEH6dvXN+Po6yuUbVo6nDeHgXjw7PCb/DMGBwRFq8owKTJ3ISLR8VFCx1yYIl/U85uHLysGCDI/
nM58iCR1pRknM2CTw8Y+vJPbxJNG7L9sIuO9cWMKrv5VkRSwexJO2WSwElO+7wLvB5yIC2yUFEyj
7nymLDUzhurrCzu6MAolHZfV2LTkp3kJDSoDSK92dX5ht5TYHYErENXaZgA1Q2hLfDYZ6iyhcB5B
fvn604+ti4ywmXimA9wTB2uCNXhWa6WsCePM6dEoTfQzsrzro63hu4+RnVEg6ZsT13xs1rJ0iEkW
fB9Idgc4uZiU725M+mo3DTxLBDcvjsxfvr6yU59xcGVQj018ogxYRH5Xk1NtLZmemHyPjkleBoPH
x6iE5H8wJlUEq8VseClKYyN6WgAjs4gaGGB2nt0Rg03hywrXdtle4Ze5w9REMx79cJJcJl55EVbd
VafjD5WmQZRdQpfKpWIQjMFLWPibZkaJkuQ2wgIbH+GQUBmdgVG+e1+E3o8ZOCY9VBpf3zhjfpX/
nO2FrttSQNXUFZL9gzXFsotWaMCCdj7i9EXDMr6wyBI3EUEBEuc1c+vkEXc3LQdwN75W0jUp2PoW
wN+//irq2DcBwMpm1TYN93DSKR1Xl2Mhyl2Z/dJ8mu2BSf3abQz6uCMZlY13IQBWBOLi68/9vDtB
NSkR1rkOSHz5cYd+m3iVbzRTFSclWSzByjV5J2tu9jIvOvxoTLpzbOTXnziP+IN7zvVJ28U4bwvr
cHes6jCcSBjAHWYB1o1QZrOV/VZU0dP/w+dYpm7wgJnNrfnKf7sy4gowl1VuvpPUbiaPuCQA2tCl
T+w1pTh2Pb99zsFmSxOJQ2QmnwOSotGUtULzzSnfWWgDsgAjt+gr3idhfkZO3cC8XXy3ojO3jPZc
PrWGru02mpo1VyJdC/RYhgj0TcROaDER9kxmJmkMFiUosjLDXWkBuGl9akbENmK/L3QiEEzkLQC+
UfRC92mVRFTh+Q8+iGTT9DjmR+LMLmt/M3WbPA1SUr7p0JFelS+VbyGAz5t1kE8/8ZlrZz0HSjyT
PfJIevlF+7OTOvKCOCCKucxw7Qzxa++uOJ7SapsRxiqR3w0XpQTYxwJzU9+s8jNkSMYeH+O59IPv
feroCFeh69iDdQcs+5cOE28Ve3SwXVtSw5wMd1PZ9jfyOqPplkNzufWosOaKBnjnYLeJYsQDcgie
wmna++HN1yPFOLIwsaF0bSYDHWWYfbhbSpJJExzTcmKIAQKYQf/QJdmd6M0HWakfVCO6hT7Gd9h5
nlUa3dYqsIA09Vj9L/PQPh8z6wHz+jfbKNdGUDxOWvJiOERcmqIhmj0xt9MYUNgpHfD7/lPVOaQi
Bl67xJS4Hcj7qWr81W58h62NLpUVPOUdrVMNIKhQP5K+f7AJq5qa9sEE6Fx3cLqjjIZIqq6rMlhb
2Agbi38QJaRoDO0q6PFyRnepaV3iJbkzm+4By5xfvUVjdiaE8Tb6xtbTIHJbFDpEZb62mbEtBlqP
IbfdI4TXCsOEUtMaADTiCjwLy/l7mlYfr2q3fQgc4+3j33XOZZ3Xd6hvV3UHocJEztck6hyY+M6m
LdhW+msddTtvYE4zrG/CzM7wWZwnYXY1Beatb1s3fgwbIqgetSm/wu0CcycIHoM+/l4R/HrZBDB5
PF+7b7L6ymrdN6LHqebL6jnHjngbdyTUZGCJpza/5wzKmJp59CdGyJGFwlTQUik+2agy3YPJxEuh
lprViDoaDFnuV+N5A7l06SjqkGllb4Bfv4UI2JFkVMhZdB57XA80QT3R7058l3k5P5hAhela4CYU
LA91eEShytJ1fZHmO3AgyNNJh9bC2ahGhiF6udYxOmK2Ca3Siv51cJufRq4/1BXKmiCQ1jrvCrqJ
UvPP+mY4sYgZn08dghOa7jimIaFiHs7tlT92WtA6BBFjGaDeVUiksjReEJf7F95QfffSCTqhaya7
2oWzFWj9WUs8yolFbYYjH94i+LasZ1IS38eO5c+5vxljki/GFrysfIQIkG7x/6Xa+oMbgqljMUTD
eJEliBMFQb0zTaOZPedWp5AVJ2DMdeennV4k2Akoyw+38P6mq9zTkD9hLDGteGkqlLNe1awmR7sV
XcK1hI0JcQ62lkVCitc6CywbyYnF89hMxfmI2FbdprZhmgf7sDpuiiTGUwWhtb1uTEXrvXqFQbXo
kmpf9tk+aUekP2ICFpO/fj3yPu+grXk1NVyQ0K6y7YN9ZtwVuJuMCDuKpN2EX2k1jOOeat0mdMrL
3kzvJw3x0NcfemRMsWsHd+26bIyE7hxccVHneet3bbLLYySfaAmLuH6dnBboR3Rje+ikMzxyw2sa
uXeoqN++/viPLeCfb5ulCy7bNCzDcezDjZkfJkVmJSVhdXZj0VvsGB2OifSOKN7JuokS567DHEB7
26YnrYG26KlOlJ21GHT5XLVi384/Jp/9Zqzx8heDpGKSv47jvWivwPidRzkWfbc69bQ+TxN8cQ4d
bNptm68/T2m/7X9Km7q106Z8cUz3gcANPMm3CBM+CMoTp4NjA0NQ9HO4TeyE7IOPCpAKe7JR8S6O
4Rq4ODx8d5va7ZWLzhvLGCfKRj1//WA+b5i5PIjpAsj5PNkcbrusArCmJsk2Yb6LVfGaj8YeJMNK
L4zHj1see+naMt0T4/Hz9tXSOZILfd6s88EHL4FdU8RoPDfeaW17PiYd+XPxTejol19fnnHsnto6
5S5B7Aq39WAKY9s1hCG/e+dn9p3TcYYnR3suuLFU5t9LTVzGlrmJdHsjYQtYNbNsJXBateNZiCgQ
SBVpFIKsKc07NbKOTELcA0Nn/y5N3eFE+OfQGjRzIIMP22+FD2gKgwdhD8wB3iVk/ou2+26QI7hw
IhhRxqmhZs8r7eH7OE99rg0kjJXm4LNZQMiNCZp4p2zgEhZGPyogsBZ0N2dez/uzBqbbAoMmuAZI
JBnRyVwBquKUWMQ5ma3vvIlsp/DqA3grDYyAkpdaGHiPhzSGWMNKQDI8rz0FM8OsVjjjEIUUbbbx
6uw+sTCRDzNB5gM61syxmT5uEnxiyexo23+wDLRSru0eeNHHXweIp2AnAX3CRE6pFRxc3780tX3+
EaYy5fpsiiceWopyCfsYJEf4g7oeyrcBuJ+WdztAXGppGuUrgOdNMR8DTgy4+SX9dGOlmkszhlTW
4YCbIhiugcVEN/baixehlwvstTOepxVqtBIgime353kGiQTT1BvunLUo6tuvv8TRl4vIAdoXyoT/
fzCRpFbJ5sHPkx2eTiRVXLYeG3vpNicObUfqjYxg5XDuZVJ3qPX9OYJxu4msKLNk1wuaTmgTZQuy
g3m6LrtztlB7mAfowcFlNMImZM28rLzuspfTqS/yeacyV+gN2kSS4id3/88vMkU6NmLQrDujhnvR
8p/VUG1r/zVOx2/2bOX8iKUp7evZCJ/KH//3N5y7YLGgW1LXDytyvAZOFwfMZmPsvc33u0Jfllbe
icna/HxIpgjGzEifgfK9efjWDnWcGVPOjOHEtBgUnP9FUiSos9y7eCRxxGHOikSzCztHLfqGUQ6Q
nKTScWOSQMReGqU5RM5JseWd23ehpZ5TmDmmR9jAgDywNhA4nZ6Gj802xFBYBm2HI2UZ6VQShF8X
o+xszzXiuLWieOVWLkmKvxz1k7P+0ftkClh3YC/kp85Nwk1yHapfu3G40YwWJHJcvLaUTUFCSpQ1
SfijTX5YgF96DVxVz47UKc/DDAHM1wPDnd+Aw+mAB0WT1zIE4SQH65xqTQBPfhnvMBnj0gH0LwE/
QKAkcyoO0X5hksqb+jZgN8GW4E7JeqvL76609inamvx98LGuhGm3q9kuRSyQoKaJVpz4T6cIGuoH
+8pW3tXYmHs5UMwoGAy6KF6tJn5SonlIi/xVDfplAaieCC+8TNX3Strr0icwChvlK6VqSpBqPxnl
vYDWRGbVDB5+D3Oa7YFMxTo3nUs8xvedAAFTuNVF0ArwFuT0kPfouS7AU+c5CznmMux1FKeDDtbS
vAwYDguiR2HtvHz8b9dJyZblLhclFZUg/xHpp1ZV6+izd6mwMv/h7Tvc2ldePZcUUla2sjrPgC3J
uDvvaXKu5hei6nv0QcG4sw3CuwcCvrjTkTL2UZW9Rn71sw3qs0m39lrILrPpmbDLqnyAxXE7WVXP
tlQt4yr4Gf0wFMiRNkCU4Iy3OLx2OSyyeOZMuYmDMlpz3joGlyzsetkJdI/zXCxcfqRDwAcvVeDW
6XAS5P59U9PPcrUTy8CxDYahWxwjMXir+Rj356yYuO0QhQBEdlpjLIwhu/cH75ywPsMvH/NqfNUL
tDpecqfy8cQZxzyyBBlMhvOmmWatONzvmwZvtYV9ezd5xhu4tm/A/p9cI1iXKnuIipfWEDuxG9+d
2VhmI9wJvum5e5l74lV2zUNWAtSTBV2/Yq5UbesBAYXpZRvqPViqVPMQVMnZ1+/qsdmVmpbhsN9n
P/bp2N1BWx0qP893fYSizc3Oypb6Tto/VHF2NhXxud67GxHg0EKlOWZ8OXQki15vH5IGdYQbYJ0J
bsji/BkN1rdU6m8TLLhIPhrp+BrX+okz1dHHaxi0JenFcKY7XH0tTUVhJet8h53uunT6CtHQk98U
F7oe3vlstrJkWI+Rvx2lfTJX6MjGms+eK8+mYSvm6j/HFlNe39RWydgiPGVJjDsDzLrkrdna+crW
ogec9efBpL8Vif5GnXoDsW2b9d61bbYPWPMXcSORMQOfFnp29fWTPHbY5ctxnBHswTi5Hcy6KbFp
AOd5klOTfwM3thkn+1tkM136gbvgfHqpZ9SWfNu+dnx1bg3+04lvcORcxZPRlZAOByx5uA0sXCts
0ozqUjl2D/Pz6R2182sg5s03S3UPZFI/5alzOcTymsRdhc4jj8Q3AgbfGte/Iz/yWwZkXyNpFk/x
ibfzyHJsCFQ1SlisSZ+68x18S6IbywwldMu5On+37XKf1Ayg0C/vZJudagYfGyyCmC3TNkyT497B
YGFkeLlZT9mO6sCmItetgmeygLy6KpzgIQpG/s/hxOs8P+ODlZd+vW4LQQfaMtU8Q/12cC+mfqh0
j+IVjuXnCR3jgDfcba78PDtV+HaPPe3fP+tgvCktiiPLmgtlCj5WHXoYTA1IXZxwjPC1HHIAbBJZ
oyW2gV5eT0XuYsKRF3JUvLTOCsv6fib6ppa78ennVcV4pufWM6D6lE4+6STglpJpW8xpt72rn9Va
sccSG4DQFw3FWigSF+5F0Vb7D/IxEs2U9iNsvuLdyowdqcm7yO7ArkTTWR0YZ2XmrrO8uxnDN990
16rOUNK55xIPNiUXk9C/Jh+3eqkuiqq7VinQF23cVlNNbHO5jwH4tBpWUwygSXeVduOZaHGple2v
KGr2Xc239LPrIYNgknrTg53QKTEVkUY5Ju1l6IKwSYjkLX4QcD/nxeaWgvni6d+Isvke1w7Zg+1C
G8W4BKSthlWnE5IjINJsSvxoH4RLxaVsLFSSuPGscwdNkBv55SYdUErr6WuBNIvKYk0OVnMx+WMC
CzVjHXFKknxyRiB4ga0lSOWUyg/PeYNxgtJq2UZ+j3Cz6WHTAYrqx4iAiDa+b1M2iUJZgEESPeFX
zNR9ZImwEuzrYHCDLWQhJONUsBeEMHwjHnMgxkFsM2KBpFbcgdHDo8Oon2R2B+p8JQr2Y64+nNUZ
S6ENNS7GL9yRHaTid4U9yA3rvfTkHGj53oX5nV9ld1rdoKXw0DxZWNrzn7U0ns0E32IW50/RcAbL
cOE64G5pHDy7wJG8ApM3kGIV7AKb3xV7VzqhVi3gABHYm0Y7m4fE4JR3anQvpDNiIuVLzvMAkPQt
+tatiOEeesFlH7bfctcfVlk7br+eLo++P4brGkwOAtnKwYHVKeuyGR0mJLP2VpXDjEyc5ViQeIFK
yBqddTupCy7xxDx4bJNC/YPTK2IKtEoHH2sHIwwVn6zkhvaPoavrLE6p52cnZqKjy5HNDlPQsaWN
qA4+x0IcBLxeZbt+VLu2b/FEQYJPcetSTcmR0y2KMLhTlXkVEotTGqd3CsdmfBZV1+EeU4U9PDiq
Ii3TorfpKODhSEoUpy36915zLvm/rxEKcOiTC8+f7pn81wGJ2CuQiJd6BSBZUnwkTvayaarb2CRS
SzoXXmrSwbKBJXsE0fSQMxepkfEK1t7OT7K33G/u28A/hyt+ocYOmAJpU51d4VDIqOb7BIX4GIjT
vl2NubMXLRi4mOmyHeceYaItzQpaaTDOTid9fBXZtCNlGdG3uzTIOU4DHSH/m1nHCHM6DPjkepEt
Ht6XxV0lczTsFqYBvZle56eZQwbD/zXEKxk5Txyl4pRo5WIEnxXdVfCWIPeyE3nxyHL9p2MXMG8I
OHorww8p1HTRlWSTSlZBBE6BKlSdus3KjDpCxiswjgYI4YRUYiI/SCFAoN4kxTtGKsCkOmzuoQPL
jzCi9y0iDRprXwwEj45o/t2i8cE7KBzaBhwKeo9u55zXOibKpPIX7YDHtouepriAvpHOInE8n6HH
B8xYwa/fwWPrpSM4oiv0bgzV+R39bb0M9dpOs7jLoB/SYzIfUye5GHt9GxvE1fx/fdThEa0r4A3n
IB93gQtJMYMvnFFjB5O47BvtxGUd3SU7nKvQpSBH4zj353XppVnkpVVxXfGuDkjT87N1MOSbed8e
GeN3g6DzCSc7uOETl3ls10OVhpIUWy3OYQe7HqdCVpAlTC8DbV8I6GmK5aVprt1AXRgFz5c/f31j
j3+iTSV/Djb9VG0ATo26BY7hrooqDGDVHqrMq+GNz3lSvTesIVCd1l9/5MfUcbjPmvWx1DpRK7uH
4p+pLqD6k6Cwi4YkWFqEHHZoHDFbKoJG9WoxNc5DDZuJLLg+eZByT341gpiRPULVz62+HI95c6ex
UNWYXfGZpg070nDaqhFpg63lUCdIHnFT+yJG9Eahy8MUN505hessJ5KVfa9olq7kfetxpZE1QG37
ooOju+JduQhD+FI0b2vChB+qBGNcAxMuVWKXp+bjoMrbTMvGhUclFkHzKmgCaMJKi1cm+QnUZntc
x7P7vKyBJiEAJCQsX3L6zJZw/L9HEuqEDRzv67t6dNQyZgWtIFrTaFD/HLX94JGVFqh015fFezKS
S0wlxZvOwNddm9a6aVcRfsfpVCHz2ACCB0Qhk4Ku9elkUHfaGBSmk+4gVL9HE49PTfXrmDSv6azB
GKriDu7P/uuLPbb603lC8a7P//nYXf828+iqihEkQz6MWUJycDVLhU5rXvqr3D6PpHGT5OV+3p98
/bnHZrzfPvfw/BxNVtLltp5ibB62koR5OEP1dW8az1Xe/RPJ/Eci8+9uBnWkQk0KsYNIjGMps8JB
qbzpJYEehDLtRBbdD0PXr0Jk6z7VWLNKGmJcil82YW50n6btqAd42SXMDOqGBg/a82p3Ydc74b8l
OfQjxxluIl/cwaocUg/AqUgQ+WnGm+/gxaotYHme/T1CI7k2TWR5A7F7NYzBIAKcY0+PTQvSZIof
mBth90Ke2gTZGXtabNG4TWrc2iS3PX+YSxwZ6cQ+YbtT13GOG6nUOG8Y4K8XnLwoGOfs9bVsT8xG
jSWEurNnbP3OJuOuqUnTIxgSKdU6s/vv3WT1hMBx7DEae4vc69pzfEjOPfBLMk1YghsYE/HSN2EI
x2K4s5LgfN43l5V4luyIh5qxQaTC2g+GZ8ufiMFq9lHeXhP3UKzdWLsYYnvdg58NteCXNlXj2g6a
czJmm2u7CkiLwvxKQu+JJebYS6PmAGoaD7yth6LOJClqdJcFdfWC01UunjtwFI1uPduFfUHD97kh
ouzETG8eG7wKTQZuCJdW8eF44nzpk1vIBOEk7rUJ8B7ZrWeujHpZQsIN53QoY27B1aHaOV5EpGHq
XQ9hFO38KH2oWtqahUnbNyW1w4x+ZV7xDb094VbdNKMl4gtYvPASWoDqYLPWSYcF2LChQXz9Dh5x
Clh4LNB5mEw31CoP3gtfGxM0lQnMIy/doJ/C4a5T8R4q49pKuSryt8hUx9SnjfDXYy0gbE8phNlj
ToXcx4ioqWbbtczCTfZAqh76LaxOW1ILcOLCbyfSI3nqxMZzBPD4AuJloxFAkehzNLRO7mvYBbuv
L+qjvnSwJrLbt415MyUp/8wj5rcZTTmjTBtTJLuBZPqSojooNblvcqdbVuawMZRXrPIUdHhqGvsA
vgJn+Ax7r082SJPF2zDmGAC1UgbyxDx0TIiBaJvW0bxLcD8VZv3BngqvY7ItZHDZhsmrlpR3QY4x
2rYwIjdknFRwvGt72AN/vAmG5sqm9bXoPE6eTe0+9Zs0yN6bmAcFpR6ZW/o+klbg9vyKNpMXhNag
9rG0XyfuqX5kBkUbgVQAgRuNncOuph55vkPZKEWfXRGkFOP3a0emDU8/J/kZjQh3d5jy8KwPzlUP
eiCP4ulK6bAb+uBNH0vzhgYa3e0EYpDw5nzOtkT1Zoyv/sTrMiY/yIfM1n3W3EBHhXtCsqIqqHFk
Dm+LHXbaKoKrSm4nL9sIddyW4T2TFYDKLHd3Saws0nYzzlJSnOcmCTkioC48d77gpgTnANSA9CUU
KLpu5pp67/gU75/rUgRoDZW21ssC5akm7qUdPmfIkBaitYxFX7BXkpq8jNVPt2cKdqL2zbf1lWez
m8m6HUK2Vem8QCx99z3/fPBhP/mRvfJFfjevJ537SAzmy7wpbBLxXFfV3mjbN5NeX8efu9A06P7z
i4Xe7AP2/H3fnamioUEeXECt71Z+2P+68nRxrVgNfCuKt1QLsaRXJZEpyr0jDpnjI0RAptgO5lfR
7KZk5o6O+kuWjz9PjIVjQwFBmtARrXCoPeyqjTQTkroR6W6I8gQspFiA971P/XrYcp7j/oTqrrM0
Qjzn+QufTZwaJ5QlRzYtGAQlOnN7XtEPC7zEXZdlOm/QVM7j65PiyXFBDHeq5N4gJ92psVxP+EgX
IazlU2/xkdmfUgk9Hcq47BAPq+8ZPfa2T8NsF7eESBZZtLNyGGYuoPuVKLFX5ZiRLqX9YPMObFIv
AB5a77wiJ/c5aOTWzKJrry3NMzHOEYCdAkJILpdun3Xt4F1By1wRmLQPJcGh7C227GrYE1bVP6vY
f/6xLao/TJ8/84LgVT9oDv74X9v3/Po1fa//1/yv/udv/deff+Qf/fuXrl6b1z/+sM6Qw4x37Xs1
3r/XbdL8t8d0/pv/pz/8j/eP37Ifi/e//3p9484BEcat/LP5698/mj2puOUklZX/cbHOn/DvH8+X
8PdfV6/VmLxmNHL++X2//aP317r5+y/Ntf8F83rWduoUjKmJ82T7939+pP7Fvht7CzqzWbRBtSrL
qyb4+y+h/kX1iNWEk6RwsKHxPtR5+/Ej91/snCksOTgBXN3VxV//ff23/6xI/9xv/z3/959/36Ua
h3UiNYsXZsserQvqAIejOtPbqEqDeNoVU0u6ezcxp1s1LQjQSKOWYoGm7hOzuVyWpbJp9JJolcSu
XMgS3NHovCmE8dacxCnIWPjtVh77codvPV/OFS4ZgSaX+bmrjx46wIsNQU+r2/NZ2ksyE7gFu+lv
6H7T1k+rp9GirJt2WyN1EQk6oj617zqsGfIlJCcyLLE2C9GnfVeDcq0r7WDYjU1J5hUTHKWkHmdL
wU1xPervySL1xTX+4PcfpCKT6Nqxn9Ge9ZivmIA+p9b9kLtwvqLGIq4iTJeFnrwQ125pRESpmu+s
BfKU5HWel9h1/L4rmQ91TBa4dKTJSDssQ7btKMNudBsSAVy4ae1z5ybFmjlml3hEskUDUaoyDS/c
INJX+MvsFdC8zpm+hzpX2WjJLWt8t/y411MMpFWPKoQChOHyedj8cCMITLKdoe8HM6jOQ+WQiup9
5yYJLAHNhZvxMURB3zWKHIyCQM7FwHTp6y2UjtYkkLqU4S6ktrWYdoZbzWHgrblmPziStB6xOU2Y
zWRxb6K+WnqWQXzeNJNxo349ukCNlZ/MuO6SvPilzOKrAQizp6c9Tg4NjieRDLU0I1hMHkuanZ1Z
bfHg+9qtNvhQBnP+TpI6PJkMUkRMBrEbmru44uITT0o2DsWLC56mGexy5XaE3KfkWzSTHa9szNcO
5PGVsOc7Of/timOSE93ClaZcN7UhnEif40cB37i2sAPBvr4oXLE2oNHC1wX1JZJvfuaGoBBLONie
BQPE9H8pP4/OemK0Fq20AzIx2xe/t77lkt5FOQ9wb46xwgigQ2kT3VLRXe/DnHsXXyCC+ZnoVrwS
kYxXo+Yr1Gg3/HMsY5YNst0se3hqI/umMFs6gtNgGD1ZxM+uSFGHJAahysrFpRuZ8aKeituSsg6M
ugS4UuRsM0W+i6fYJtUvxhwwKG8sS1uUZT1um74AJwQpzy4AGsaNny7qwnx3XNisjQZnApsczAU0
Rx9vqdbpv+iiLWrJh/A6+NKeAeX0uNz+uXaiFzsLros5QEfFLxV7MlEKd+mlas/Jkc5TYC/pudaL
CozP6Ou7kV+yGCv/oofPEM6WoUFEz4Mdv3z8JDV4TB3ZhoNtPWAoqdkLQoWaOEbX8QTJEuhFF3S0
iB0Njk9fP1o6INExsp40P16XjpcQCk4l2coQ0ZCM15TcO7fgtS6n4Jdb+JfUih9xby4czQav2uaQ
bCUpXXkVbmKpQDmZFHcB8fUa/T6XyaPi0EqGdHntGQzErGfnYpA+2Vh0q5JMp1EDXazPDablQq4+
rsAPQQbm2fhg9YghfcVIjSr4UHqH5mZ+7lNn/eod1LVVfymift9PabLUjJJaNI8ujymg1RwUC6al
Sqvj+x5VjjesMMMCuu+pzntAHzMBLFKK4ram87amfLRSJD93Ib9hlARcW3G5bknLIx3K9UnfgUvr
+mRixlWerOx++h51M5hPn9F8QXczheDr6oG/77OBn0oQ0IQaeiVtKaWNN92UPNGqp7PWix/osXEL
j2O88dP8sYLZxMzxDlykIClIA2ja90/ZiMKm0GwDHBp8YB2mSOTNukfB6A0V+nqkSY/Y6zkWJ/zD
NBtJxmkw7taKRyrLhPvFnct1dvk1jY2NDgdl2fT5JSK8ehF2DCUesxv4mI/mhaakpUFKvHnja08I
9n62Ng0EFKqXVdlRGjSWbgMjQ7VPrcHMJiMsTB/PpmgZH7lKXsZJ52wttyQbgVaf3REtLwlhJooA
bT4gcDiKGYVxpRvWjypliSAikdBd3p12BNAbDbzO0U2HBmMZQTlfWDGv9scTwfmjc2QnI3DQ3u0h
uK8G5ogRzJ60+NZDEqXLcIdel3q7z9VlyHgzE3bikPDbsQttU1BtQcYzyqkL5MXHMKU5hFwbK1MO
88+tVkP+OHGossbZGB2/GKIkj3f+IHYpvNHDud0KE7p9FW4TPXyqZXkjQNLAXeOxszaYa7/37yeT
6Kts4tXoapLE1GvE0S0v/W8fQ2Tqmc0S3f9V57BzkkBH9eZvpNEBkAvvOTDJBaHxLyqpwPwZ8S9T
ZwEqahaPNsK5bZgkonRGcmPb9Eo6cHa1D7domB+gcGi+Vas4VzcEPnM6o+MNp36FvaVfaem4agzz
p4/PbYEse/bkFbfCg+iEhSHnGrhOdOX8sGkhGlnPdTLzGwbv7GNgeiOLN3ksv8jU0VcafNZRUIDL
p/pHE3rU0dBCwxd6+BhFQjGtUMp6FQE430quXY9VQjd5nOU8wGvc8xTV08vRJDS8LecMV9ylsp0Y
sBVjuyKhcqk5+YuZkHQ6+PGm6pzvc0lHmUwq6TxF59W0SlOqejqcxKwE4P7xsyItzmO//JnRhkGn
BFMa9A2go3ItU6bi/03YmS23jWTr+okQgXm4JcGZkihrsM0bhCVbmJGYE8DT7y9R1VF7d8fpc1Eu
ieIAkkDmWv/6h4V53Cox1Hr1RCOq3Sp9d9Urk4WMTjl/Kq3qXrOtgg6QK0+G+YiPAv6QsIFEbRGC
F7AkIyz1WeT54qGdomRelk0cs+9kTRbiPPNk2FW9BZj6zZCZk7hu3jo+28gnjNYbiI5pHH7tzRhy
2HB3iU9pbRV2NHX6NsWSbt2xDSj+4RAkf7Kk2zPIkmGBBm/rlBau487byLsPR7+8r3WARkg2shK2
Sb6TDb7prPfV44zJ+TbyaFqt6XvfsKlkOUPEucu/8nr4WdverXS0rSOQz5C3yegIH88s/6qmVyCA
Zjs10V2bOLlmr1al83UUBG2z1bINuocS6t1mqFnIzKU8VXiFJVQtofrMLD3+Nab4vajSQyMqp9Hm
baGxCy06hTSM1U+8kdJg2P59WfCZpqQieaw2m7rjw/2rBDFIFxybUrmpg+11nBY9Oa9z7Qb0hU+1
RaCSae2ThMs8ls3L2C/vgQt+bG/wIHq08mqXQnrb2Cg8t96ELxm97NF2k7DroMkTkMCQNNJ2jJLg
sOcPrfU4N9pvmhJgrIJLZYj6/FD45qW2A+W8NH2PC3JJarWsoqHpqH34dFpR35FLs4giAtqaj24H
h84i2Wb9LLpBz8O6JBdVoH4gZ0Vu4pL6ynI4hGw6w7QYVUY7j5TRBoxDpdVyLWsxT2Z78+/Yh+nj
2iyk4LwkIqFsI71G+xPYEKHzYSJJuwGWiFSpu9WXGHGpAUsutrV3IYsvz2drdQLOH6K+sYANvug3
9k4dJGHLFjxX5g/E+6jysdaFptUlpJ1QKc+HRdXxk03saF+8rjnWFum1bBvxUWlJOpNVWQPKwFmR
wJ7ZPpIEQVmUsICOcwpmmcMEcDEkNImr2VRd+dkNwzezATpqAHNDy+NzzZzvirM7Wgt6wJ+dWm/R
j1xSn6Rpe4KVMch3AAGG2+NXVHDpQPLCQB7bLy7BYpuY/VNPoUcsR/Llq9cvx5yxEow4Xcpd4Za3
oS3uWVbdao20kxReX6R4aes+Km59nOhHD7W57eb3QgXIVYJ9SGv7c5klGi5EurkrB/syk4Wg25O+
jw3O1c4iIwF1693IxX09/YIRE/yOkHFBTNDS/CoXDIwn/wE2DKeRqufEVN7WMig1fxYS98V1Mc4M
Um1VDbIu4lnH5mpk+nNkYYU55AZ1T96CgsGo5qschu4taEk9qJiWbqzKf63L9DZV3T2r6WpMULHp
cUrerNoI44UyI4jZnUtdeTt1+eda+3ouYsRIYw+3tEs5UoPXivLIeoALYVp8QaDl6qbgLrr8Z0B7
szFGSkhXj87pkBIdmN+TqGW9dEuyBGx857F4tM/G3N78JdqLYWb/8+m0s6wDmMyRxqkSdVHL/5Ij
WmrcCktQVW34TN8842c0ssC27XhMOueel2yk0GNeiiB/rkhXoQQo7l5nY6jYbpG+07sbW136r0Ma
vE6VxRrZu5d+du7r7rhoNK6mOzyWMj03lOA0FGkfZs6NtPZ72lHVCG/5TYESeqqKL8roFciSYpD3
PsnkGsTjbVR1Q1DiLR1jgOSL7ItviDaEfc+x82Qz84ZQQHGfXFxBPigCmmvbuYh6Kf7j1PllVn+G
lEViES5qUjyZD7WW/1nPfc+V6SGN0oDwEu5RpPg8euQoD1Qx1dC9lBgBeZXaX4ijTKr0h6oXUPy+
Fj5N95hSD1tujucsn40vl4cUzdXGmcYP0d/zhg1z/ZqX5DkfQHaDLF5Q0Ce32PCPkEKuMmHtaYbq
bnYcK9FLhxSa3IGZCuKh7pMRgkofYbHOvlSLxNxELWgvcmG1W89jtQ83tn3UZw6rHCjb8/I2Sv8q
jecZaRrFISXSbA5/KDXvjEeGfcesonSKr96CCzaO825uVZ8rE3DlGEM4Wr5zqk3fJPZCkJWutV6m
D3WdX7SaL8ImEbxxF+2oac1PK3Xeet3/lQTBo1eIW+FyfQmDkXbhFr8rxxsP4Kj5/inXWWKa8TVd
3JpFSY44gmuq+YPSyWYjSEaL5HaRoekQKb0AGZoeGbRBhCgsyMO1qFQYgNHRrgsHvoONI/radIp4
74KTUuZREBp1SvJT9MMT83WwamKcNEoLOEVvLhvkJvC0if6LTXJhqClKgeu5bW1FY86HOjWuQx1g
oB+h0WsMLTgmsfVUFcHXGHlY+8gizHIn3wcfpmj6QzRy1QxxtJ9GHRrmUF3ZrK+xTyXWLcXJVDS/
oF242B0XS1ByNvlkoMS3fEnqPPe88dSMGWaTLg72jHNeuBjF2QnS+tx7NenvUyGiUAC7bvSqxOp1
WjwRZj7eqAGCTVyLs/Ysb1WRCH03lr6xDxDSuWktzv/8U1N4nvUKzdhGmsRu17FIQ5YGbiRHxy49
54h9HtEIzfhmqZdeDyIyKVaOTJLEeb1xiFAdCM9IdyYT+nMxpk9gwO5en4fxPFKInT2HkIXY8oYw
X2Yc4Qetqc7rP7phkp7qJ8d/bvrrLtCmgxzWqf/3HbUu4YG6mdIBRxjFNtP/fpr10f/c+Z8nI/Gx
IjGDf9bb1l/Xn/65LVif+Z8b/7nP//O2f3vWtMTndQSp+fvtleubHJ0M37Z/Xmc9vM7DqbvvSeRe
/7D+Q0TymUB7AWqotR3UEY6WObFd/u8PJfgtgnQ6relNhg6dxyLCCmfX0kZQ0cJQ27ZjzBcyyqjD
kNmqECXye+y5z0PtN/vIKCsMHDvzIIvp0PTVcNaT+9ATCcRnKc/RgL381EUTeWKFex5w1WR27vfu
meN2zuuN6z9EbCehFWNf7sQWvsUASXRxOey4bvLOcZH55/UnllPvnKqI8qk30Lt0t76O7L0gq/Gs
tbV5Jl/WPEfz+EwsOe4pLh0mk4vPnP23jmg4TrFKpZ8Gui+v3LlGiS1HQbap1LMD1y1vUKcVKTVJ
sANmBSLAnyJh3ORWeY7fZA0fMLDfCs0Nfg/zLputM7YP5AzAstjG2CIbJs4Yjlu6OzJSH0ZBK38K
HFIhfD3KD40JoSdCJmRigLBX2WV98uh0WO0lpHWyRxO+N/gWF31KAdHRdY5YzeXjcz3Crja66lHz
i25btcFjpGM9nL7FenyWBQwzhn8wY6Vfhp2xREdsHPbEGj3krrymXQr10XM/uyi/1ZbtbmB1DDjK
L7Q0BXAnQarbwVn8zRLFTxNCC2uIb4sGg1ITpB4M5svg5/lFFmnMRudXewwN/5iz/elXhLBpDbkX
oyx/E8kOpa/pPxuYoNM47aamILXaqQ8i7W9ONjx2tUEVXE5XCOG0Ky4Lb+NIvGRs/8SY4KHqZTh2
OK9WlpxCOfwujHn81nWdtbNsPBbq0ttBBYBfzgnhF95RREZxmhwJ95nQlbawxNNUkrHGCeSBmXnH
khjoTV8jLyzVlNzFlJrRVw62g9mz2SbfptJ1KVpy+6I7rY+1FPTz2B5In+ugVEn/xVFj4QDJpZkw
866QPTEnILwCz7ntAmN7CwUSzLecH8dSM45eNjNDxAmrwY9ta/dwXMjUaxr8I+xuvARBL7YE5M0n
qGxhV8PoBL0lRGS8G0TVgsCMoQxezBQYGoHXxZSjAW4rr3Vv+Yz6fYzBq+ZYW1DvS5cms4763xwB
/YoRBYfcquFDE9wxIlhtUlIggDR8aOcHW0/QwiMmjgnJ4zCyXZniqRansE0CUzzmi3clXgjOBBU+
rGTwOH2b4eE+6r1zCohns0Zceoeu/qQ1PMa1ebfZGg85lRhjXX03RHlNGwOGmLW8FCmvwKnJHjrD
JdF9/3EEu+YEglna6iiZm3Rv4i3uuEvoSWHvna5Hv+kYd98pYmLn7SddRvuq07A97wzSGSz57vbJ
DRjhzY38w2CxWJCbdxNu8FAa3msUAYm0PlIqI33qNDm/ap3+QeMKpOJml0ET341kgAfnDbe6wzAc
i7xtYdfkh6Sjf6qCBjud7IgYjsCkGe0oEOqj1xOQk0skbX0rGT5PJzqVD6Chj2TJHkbDumgFmuy0
enQf7SQb0HwwJzFkymbMhLGLrlqB+4qLKrKaCJQv81/GgKy862JO2wjQxnisJmi1vQtcFbsSG3Ad
dh51+bFtvO/z5BVPJjm9Cp2r3IVAZdH8KYMSH2Yqo8Wcr3kFilASfhEpjWO2TG24RO6tter22KBp
nM3kta/LhyAjQ2oeFPYYGE9yHB/mTA5nRAvkzubtFuCbC7WINk7mn/wu3i1RTZ6pXNLdUJNaNBIY
CbZwSpyOwDj0rVVBiKcp51M2aempL/Ob7POatdMYdgLTnsuzNdrOi5bSnWXuuI8SPC2JEaWCwV6l
n913x3YIyCTNge5FdONOG7AjNOX7PAc3KrkwGEm+hFI2byr/sKTdr2h5cMrsFZ+bA0vdayrlFtrH
NhUIAxjubfEJ+d6P4L2Nc+xd6xyQTlCaEx6IWrBxKEhyESO1t5qXGnPumlFQNB/hkO4ZnjLhoEdU
JliJSqCuR1y43HAxvZse0eLkbGK+Mz0XXfJpEWeSRuJxhuzqD/NGp4pvphKWexHmBjnyZOpJHO50
e/jMkglsohHmti8D4sKcD1thGRoII9A6kxIt7ImhrKPHpTMfalG/9q5xx3PxidmWS9rUKRrLD9g3
R4JgXzUjzvbX0deSay+snYa0QMZ4oY/lta8FuyUGC8VuQnaZ1u0TzoMPSZO/zhrLRiDEQzaG9mh+
JCZlsNm0x0o33mVsPntus497vnqUA8BaTrOxDcpyqMWPU9dc8ixmDjDgC41vNZ952aLPW8wfxlTf
jCK+mql8Ml3wA8cDaF+EeRZ2H6YF6T96cW1jajVCbwkoizPU3YtREcGUAFPZ2RJ2hffNoufajFyX
xUKKUDJhI96+a7p1KcEjKtt+V1+Neiosg4+NskwBGTPbh8z/YeMrS8cOnaodf0a++zk13itGCgH0
kmny3gq+jmGqf85cQxK2vW9g6Jt8OOhxyHgOo8Jh4pVAAyu8U7y451orz4ExhEZemGAu8gEMfmOj
8PKBwIepP2nTfZoxlreATgu/2WF/FqK1+wWe8m3+NscEucc6MVMgnnaEZ34Bfz5Zgm9ayYSCZak/
FEVDq3pZtGoJJR88HpDvbuo9d375q1ricy9uPqBO0bUwh5u7lqHJtRLtV8dK1mcgS3g4Ek9hQAph
cv9gaUhaHvrJvEqNwKk2g0tpNPm3yZn/gIl9p1QJm7r+bNOLn3EaVmxXW/CDE2R9HMPLy1TCOYGn
rgfdZVmaaO8a+Uhn6z/PAByedBI6bElCKj7aVZ4128LwbvZckbpGKwkoWl4jTOtAR5yLC7xmBO1Z
42KW9qXPfDRZxSN1dRzObreEeB7fMXH7U09YofcdQeZG7Ia6sWtKzbmQo3jM6orVoOrVlKkOe3/6
6PLmw+3Y9Subk1DPGbE6gMr1FWfdnQHK7UP6SVDaTmQoJyO8Oih3284hJTaqatooJ/4pNc415Zce
JZQHBHvupIbUofSdJdSHHmdZL+lIwG5Ompe9WTP9UVOah3KyaS+SqibtlpaqxAbXlpZ3IQG1Jtfo
Gwj3s6tZ1jYr2Ohdsp8LkyRte5ZnIzO+zRRJCnnJQ/gPAMq0g6g9xDzIY6aRcTDl9oHV79Mwoncn
1tJDX48/B4xJ9uBL06adhrtggJpA/DLSmxDLT32qoKxV7Ok4MhMfSjaBxo5t2wQUie+jyTkis/L7
EACc5vA791UqIcMAt7G5PpgzSeKRHH7ORNMNOpldnmiS7QLxQSXovsWFzWdSNG/aOD+4afJW6j3W
jx6JaAtEmV4Ol8x0DtI1Cc0wn/II3MQjvp0RXrpjDJJu4IV9YY5TbEKHWddG+Mlr4wQ3WfoqEse1
8g97ob6m1nM9UKm5pBfOy/Q5w9hPRvbRNuuf4/Bk9FvHNz6ahckr/83wIqjXt4M0mcDJveugNmX6
jpxa7iHebpjxgoqRSL+B8gMMa290wn3Vw3z2bvPvv6WTubUp71t8vNjlGD6T5sQJovMSLk+vni1F
ntPUxmFMfrWQ4/71UDOpWY0gi6i7BMyuJljDvJxwgqN6iqFizhlF29kbdjNPRyWvfjWtKrTStwXr
Qp43brB6V/If7hzxGkOCX39k5KyEHNVkVahihm2av5JW0wqAObCzoMr3BhtSnbhhzc8WlKj1Z/U3
/qtRWwacOZjQ4EfGfShSjWbYtSrOTv+Qx1ZoG8sipI3/14x36Sqg4xxajZOR4KuAx69/wmhR/awu
x4DnyarggcjZoyWgWeNr9sQ6tDVA7MZe/1IHVmGlxogSmDeVz3Vmgs2N+55HID4K+HUsAyCcigvn
UNsO4lETyrWKMqnPiahCdaxO1xQEIUZ3C0KvevG6HXbrG2BwbeUEl/RPU1OF6unUcamX1dTbQRm5
vneeo3EOMd2WenTi608tk2yjBDHhrq2MturjUW9PfYT/eqsBR2VOVHPgZs1CM4FQK2WwJiZ7x/q9
bzLONm7rmIAR5B2qn9V9BPN+3f3QaVtsAZrBXbv8r7tj8HfQUwJ1eLo8iIhv7rcGOBYIRZN4e3VT
zJ9F5x/VXZAjhstAh4IYwTaKT/VUOiFWeBBzrZbbuW0/pKhu6inVfQLxWCxP6h7qmCrxJ3n810Gp
2GN1wLFwTuqleIkHORL9SfOcdcb6curpXDlA63u0SKGiRfkWLEfsqalesp1biWvZYlXAEMtXdokm
wGKLEWNvMdXDzWlTDW0TjiaTjthKv2Cvv1pcVZkknHbR3PqQxLrGdj/f1gF+3WdfbLev2sTpWjoN
/gbla5xhSKeX+nFgYm5Kk3FwRhBSDxatV5yKMJqJiI+mA3SErzrojtPENBv3o3Rf5dHGlU5zdFqY
1E12beJfJFFLNhvzmW7hoxynkoG797TSIOyGE3UsH9kkAcvUUMRuXm1BpjOCvQ4lwCxo5LvqhP4u
McvkZMXVixhh+y8+bB1cJRpqHOCG4tyJ8Vn9VwaNuasVTUxRwTpIQyai9v24N7yOCRabCF7feJdG
o9in3ifkbUKRnPl7H7VEMDpA1HoK8r1QsSHlMXdW671ZS/bTqjx/6zYtlk+K4csOUd9np3/JY+qh
xQFkd02mTdbMnmGPtHH6yZsq5zSrDavNlPS/ATQmXIG1K9ZfV7gbIQz3FKkXamFblld8Z5lVqQkM
gF2xbW3mMSk2FZqdHoNWJFswVk5vQOG5nG/9gKNxVoiHGLfAjatGZnoPg6Kr8k+7TckijukeTcnx
V3+ELxjWWsVP+BM7XeupmBjun2RrHPWSAZKZ6vlWj3ZNX3+vaqPCXjbPwkhl+lr2fjEYtPT+ILb2
oL+guGJKZhb3SAwqTLCCe8uQQsQR1rYWvc46nKR2PlYe2EGVAHSb8Po2fWQdlqhnEluwDeMPgGRq
PliuqPYmeXl6XdinutUvbQAYMUuCAqUaZjqmuK4QfnEqBYe5Mq8EVLGNXkv4f+M+nRCo6BFYtqHG
0NKA91aIlziiSF1PdN8jT2So3F1rBM4OF/FhX9LJzN6YHqqOoV9V1h0VFnPnQZ3ytUZAySKdbO80
V3d2rNOs8a0Oo4+XD3Wj5vvHypnlAzzwkLGK86R750Bo70s0fab+YuzSINuvL92QTb9xcy3dTWZF
MqQdVydSweB/Kcm3DYlkssTjb1pB1Vd68Bi5WKG5KTpYVT1kSyrDLkacn3JeSN19L1BzbmsJcDoU
zn4MqFuW9CkSKObTmUd6mbPFSpArcUheLcXMkKzRGSz/SUPmDpPhUGG4UFZAzYn0NLQM0dmyzSKE
dl0MfLfpdycSPnlJwYuLAGJfGYRpyumTilPg6DFjslGJS4+lE0rNH7rBcCKRxZU+0NnO00JKpqxu
ViI+mXcnG5g3wS6x6/MQNbehS66Gm335xUMQUBo1RWujkwB1VtdCNHBua+X0Btdl2NYua4CBbYI5
0kQYen8NiBeNwQmnBPZWifEyPmOwLNZxqhooriypUnA8FHlY7ad3V1oPBvW+V0AR6SXlUZ9RDXac
SsA2SZDoCH8pjWxXMuoaKfSK9Dz4MO8ZF61Dg7ZgLkf5cc8VkR6dHhMkftNtcXMW51sJg5BhD4Mb
LmAC5B/7wXp3Mhq4SjvojBzzUVxHt9mxHez1zGXmI4d8H3lMBMRA+rDY59Ft0gcAXJjuywIvrrKo
ytSLSCbRVWR8L2px7wrnJU/gASmWF1sH1SPDsqWvQIe4gEvlVFz4BVGC+h81P1uJOcvIOsyLXhwL
3gRY8UM8R8xp6dHsBEEyyVEODeY6s59i8Ddr9C9Nlt9No7xZNedCFSQ/NUkiaMdQ2xwyb19Ij+t5
wtlg0EMnYsPvl4CIwp4OVJ++JzEppAoGckaYPGnitBvEbVRDU/5qLGBEFe+wneqJnsTKt1lCMJkb
Q6zECOE3BDGLoSpCvBiITIvRVFCB+6HbyqMcCmKcmiK4lpq/rx3zaufjN0SIKdAhJ4g70qyTM6Ts
AirKiLLdiUZ0O19YL3UXNGeGbGEq8JByDZgeInOKE1ZuT5YgZdM1P+uh+9BxcttZCzVARSRFOvIV
BDb9RbzFPuCvMSO0+3MSmS2kOtjucHrIOMxR0+L1yAepxkxDS/dgk3ONWvVYMpxr4+4d7+tDhmPd
tvWYaXv9Fxkyr3+Rp2T3q6q/NPmMvXhlD5ccSdduHfkVqfuwmAZBXJzmnWJ6YvNGfqkBblKPEGq6
FtJIXN3VxI7AFRg4DG9285x+qaGg69fvnSlfciMArKHfGGfOXoBglHa1+8x5861qtY2uoUhZZ2eQ
7ze1CH60cvkhJxYgkTH7bIKERdioY+Qa2f/HemHVSvw7K9jAoAxqNX458M7/r1apNbnQ4MD2qAPg
UMzDOhRl8uv7GcnylfOyQA49lh0woq1FgGbBduUuZAMfUqUxdVf0KL1n4ZvY2BVXqUk5G0Qrbppi
MnoxZVEUeKf1Nyea1Ole3PlMmnMSu/iE9+7DbNHh6PU5Kwb6t5FxZKAGeM3QnGlAvy0xn9t/p5M7
/0kn/+ttWx5m5d5/pBtB4xJlnTX9kTbtWLBwTIvxEHiQRzW2ZqJdHvL6S8yTH+KA5Gwa3yBB1FCc
C5FxQdDJwQqgXBHw72ZF80lgAuyYLH1RhPxqOlWALcGH34wQTvz94PDprbsoANuWcKHLWLCtmUn5
MrYRFwIU5EhLv1TZlKjzFJcCcH+L7+Mvrr0iOFQVUFDUzDeqrJ+yZcVWK1zpkm0CtfLk6016zJNL
/adJl6dWw0/5v39o1r/LXhSHnDdqWq6PBeF/xDChhMm9UbO6o5ZaEODq6HVhRokRG2uZmuVO7Utv
qiBLxfpZ6RFMXU7CBo5TWwsNy9UTAfGUjvY2Vtpj3Jj7lRyz4PK5WRYWD8+dBW1cccn7jk/O5RRK
9OQZmPTnX2w223obTea4Cy2SIjfEMj0uefuM8ohNNTmptMMEUFpdgf/97Xv/ec5YGHnYqDB8mIz/
IemPhyY3g5T0JF3vzH1ahFrkx1svYZsotZj5FgEzK5leN/Fu7fz0spL0NIuvMi0VCVyxyaM5enLw
ZLcab8fid1xclrpyPHU1FMu1YJga0ipgGgi1qcR2eZ99PpkKl76qKHlB8pBKOBCsPxpeHJIZUbD8
RR1ysgTKHG1FUes4DMhuJz2BJMyHSZVNMDyK6ejpqPWXeeUhZdJuzk5Xn1wfHwY09TTYCSauTmqf
hCJi+TGxn0bBGMgCPiKGKz8ELezP/K5HcI/i+S2HmrB4Ha7tandlXFVTkJOXvhbKZhaE8LgBwOxT
AxMr/O/fCPkC/66FwnTTMhGtkDaFChcfl/+7gDkI5upiJhsmExg6jhSrh94nx9JEAFZW8tFdXPxH
ie0Jq2Y4u25jhu2YfLEn15imb8w+fpvVyVcrnhXpYhdUXQ84prlY8/EgLa2+t2RvBhXzq78Wpc44
2fj4dWOT7TTD/KXL5beXxne4Z3vZpa9mUHz5OQtHqb0AfLChtiYzFFhleevq2054D5k93JeSNOC5
ifg+3J+N4nFik5XuSP1Ld8lc7EpPe4v6BGuVepBPgTft+qW/aE2v7/PRxLuxci6VIZ2LA901z5HD
tYxJEp76OpbTOQrGllsq4xRJM0zL5qkDqztihppTeHW4KIhOh00OdzasJXBjoZc7ljbEG+KuOPhe
4wJ2suApZthKZ7N6GOiO9Vut+G1BjaSKNLctvoqA8BmftcmxqQJXJtX6d5NCzmq1Z32Mv6qyIBYJ
uZrZ/V4Lyrisb67GBLOtBuxf1JWhiFut57wuUXtVfXFcpz+8rD0FInpjpbyr1pQumoBrhQ0lRf9D
Bs6PSK/D3CHMuB0jpCNBewCGvDYLFVegUSMsYlSuDT8VMYiKf2ujIt7DYfyyx+m5KcuLqScuTSIc
+tSiCl/IN67i97gtjitTtU9+iXj40Ez1XAk9BEJPr0IS4ZQlnla2thtzzpQlYWKnD2Kn5XSiaVNd
W9d7zTUYvIrVpSrOruhMRQYptpDKr36RnPzYQcH6F79tUH1HNXLR6eVAH9k2xxQOqQ+I4CVAHYpA
ZyeMnXKMteyKwzW7EpP82oR7b9evgwGfv+nGra9aYSrZXQcxct8N1jOuoz8itQp5Cy+u98172pg/
1gs8aeskdCqCpLMRBkAdI4BpzFudYRaJPs1grqLo2g6y1va7H8ubY2ksNvQ9G4fUJ4ee3NdwY8Ql
jOY5oC3C+v7b1IhvdSpus9JNkEu06WmPg47NX48KzA/s6FUDPA8jgxxwi1igte3uNYCT0QAKWCjv
DUV/FBoPxNoqSeV1iH+B9GvaetomycUwWnYPZkaF5V9qF4Z/1lvppeVDtpcakkRV/ZDlsmt8hGy5
ZHDNZPxtyIVxGaCn4S2ylTJPb5kpT4TpyKMwA4AeD38guZAPgiANyAL7L1GN7Cd64BzsJbk59JYn
LXeLsI50BoC+vMp5+XDy2XzJsdnFMeuK2fVrvSBi6b03H6cwZjCljjAAxCmF76mT295i/wO8VQHI
9qm9r5LO3ErTGnd06AS7IKwYhuLg9sQ3T1jQhyKYFEra06naDO56ReyBpFkdvc7ZrcSgHlnPjI0F
3wRRNkl0hlV2tvK62edadV6W1A3bSbcQ+y4PJqj5IRk1iCxVdSr72TwvwfKQVHa+QwJz0waj5unq
hWAZIlPtRYfQ9aOeG2IvnSbeS6f7mkxudTQwBoFB5RlKmnX2vO7vnxgbGrjHnzVTf14M7Guhrx1r
3TLDxLVe3UAs56B/l5jGgi9BRSG41iHaUf3YMwwa+vQgknyCr9hoFxPbWSgP07GJFu2Sepl3bpev
9ZdO3bL+hKKOIWhrQ7OtZuzcfcuBAOg/LJDXj7btBZdoWLKDX1nf0ybIr1M8YcmzlGFglA6jqVm/
4NH4MND/HIVcHmPPy45FVhgoRwbo5kVDmoVGzoUYUww3hONcktG8QaJzDutRrkdheRhfVFb3JSI4
LJGoWsgPKSMVfza2EW3oVkjLwSx7PJjxnJzcomC+0+QkfGXB1kl5OV2QH6zreM8VAOcGw8OdpeJ7
OxiCF798bwbodaYTn3KvdS+1KkIiA3GvPyGBRmz2bMd9f5SOf/AMIJWcupNBy/SOfHu/pHM4meZv
S2b5LhvM9mI3fXuZEuOzgZy+L1VEcFJPxP76ZbzH3naXT6Nx8uyKYQ4o4UWaNpmjMWND1uKXKPbf
83Qk9DvSobNEiI5Kd4uVA/J1K7vI+dnp58eq43JJAuNmksJN6OQCf1DrsuP0EleLcfbT88IBDEtc
AQxhIQLJaTx0RnGOh7k/6KVLl9w0S3d2NK8DybA248IQZZvNxq2C4XSGYJ+dMhHBPUa5AEZo5P2Z
tjBHZHL2WanZeDIvXJ8jhsqLGZs1bU0Pt7siTR5TGOJYegGB0oyl2P0wjOuM88oAzjuUKEL0MLO0
att26OstLzmuEi7R9yDA+fgV44+ueHXXddWqlDYDevXvInHf7HJ5W6sLnBJFyJzsIE3GeXHf/SAo
Nd/7jPtgchd3H5+QfJn6UFd6BgfzbmgluFZHu5UaXUxTekgQVM0O/lVt/jHH8WWlZ1dm4W49CmnG
dUQlmYjWpKs9wo/ar0e5EqYVRLRE5W1KQkiNZyMxHg2bGHaGKttlCBh/da9rndTObB8yLg9JBt2q
iIJ2q2FbrMjOWNGSeV8tz2r7XDnkiF9g9bes/bwLzC+zb6SEQbnt8rtU1GAd2jllevu6NOVd8WEV
+9y1YKAjbGKUOIUdkoAUEWQkSGxWqLmM55Bdn1La5ZlqCTUHmX8XUV32iBCtnDlc3WxzUnsycMXN
MPA6PdTnvIF0pg0NrRW3rCKZJa71zX3l9o8JnbuX7nGth6eey4MxyNelT8dTVWIkl1rJQ1tIsde7
/arZWgnCGLyV21anFx3h2e+8BmUZRMovi9jqDeI59GQW/W0zLT5K//Js9ChfM6E0qIF5nLTmsdWD
19hZmFWaN7pbtCGufHVg7pZF+rU0BdcqI6hBe82VA7vrFkBZ8x2/lWbT683OnJtb49nHanYRmjjH
tYH2FNt46Lwn2BJPsuys/djB4uq99lSsaJrSAwbaiUCpm66MGMp4RhJBHP0gzl1Qh0thvRQK0KyV
ukbLwGN03D5lMlC0WFfH/B/uzms5biVb00+EDtgEcFueruiLEm8QlEjCm4QHnn6+TPVM7N6noztm
Lufi9InYklhFIM1a//oNvCk6/bFD+cL/TyewysWvIsz55m1mypxYeVA0e752IidnIIMkI46+xgR3
Q70i1sQBi6SM3GR2c6aInjYabJkj+hN/LN58bFvwL/6BNO0qZr6CrjifdmY2oSTiS3dX5QBdxZ2p
nqqYugirz50zrCsS3fK9M4xDVxhv+gNiL4LQw/ngVHO/ybzuRYl2XM4HTlv5pmpPjR9E2A/10ot3
qj7vZPucM7pGJEPtWwLaZBltfWLUt2lrEGYx+U/F4pyl0d+lPizoqIXp3BFMQZo2pFplm4Ct+iY0
G4QzGbbGAsMmvpo5eC+ThxVaPL+ZOF/vbZ8N0k+8HiwPbXgI/EUL9JnsR1K4FOraTkoEVtbqDYmv
YAzr/SjS8LZXUtRUSZGw3uCruczpdIto8CNCP7kLxvjTiO9qNOeg1a+mE303xkroI/xJss/kbvZr
avJpfZgqvmuEGTTTI7/fumN9T3bDjtMHqctc7FMj/mVVPENVpXJhE1nhv6+TfD/VS/jTLMtvy0Ys
oPZtbyWPAjuIsW++8ii/shQAUoL8ous1r/Kl/RxBTh31HWfq38YfMJMI156vGMIcqug+yrWOrte2
uSodG7oYFso0GqfJYOuEkevtDAOjqNFB3DhI9+glsHWdOfvWiAhmqruYJPKtDxC4cxm66/9MfOsm
Gq3nIA8+gjk8g0HtVb2UjMPeHINIca14Ako6VMfvFelw+3XA2bRbb3Klfv9zlsW86KnO3kPy+Qjd
+8KXUIJGNyiphwqrexzIZ+uwJHTykMQ5Djt0E0SZzc5EUe0cm3qgwVGauw7rj+0o/YMSrah+XLUk
3kJ7TU3Gh+TJVsKfWWpyCbW+PnM+sP1BMKgUHro/ahJu7ThpEM/0BUaQ4YsWTmkFhqUWlVyM14qQ
5Qo5tQbgNG5tq6rZJ+W36CfUNxgqwCuNkfxS+JWKT+VOVb512Kg5QORpmC1k9iQn6gGA1ueQgMhC
gP1l+SNUWtV1kFO+TTtME69a4VH3UtmPFjFBAZyO8Dys/bGsbYzI4J5cpZ0FGUsETHHS4jpdkoqr
5XVwBS/Du8nc+MpybW/rdD4WwtjQbYmpMRDpGudxFU99U0VbPK+Y8fQjqLfze1GnbE4POvVttDFa
iOf0a+jJRMMmqk7ufGgSKK1mKvy96+zsnreoFbFmunATVeEeOe1c4I1lVTT65US3p7+Cm3HiTpH8
6SYm+nQ2tzG7991ccbtyImUlzaJ0Ue37ALRmR3GQT+5eRsuDtVgQMFBd4ExLGGBj+huSk9hPrXWt
BaJTfHK9gdao3yH1NKp7PeDUTa49ottz/FvySpizg763Zf3T6Y1DXK/nbmKjatVt5DOv9OQ8HJxf
Qzi/hEY373oXgVo6V+5VZuKeSFBXjQzi0Jf+bUPaCwM1gPxmMUnPw7qlTsAeTBulb3TSNh3LYCx3
tnvBE9vcltOIsEQhPl7sovnrguoWbPraD9EeYJX03S7Td50b8D99bJfxIdgWxUOWwhIi8QT0gG2j
NctaeZKs8ooT7SV05U89clsW7rqgX36uoXWbmSsZ4Gu2gQoPMBbmiqVQ7WSY/dSKN5Si3KvJ8MuP
1vsZ3vZU+y+9nC84S+LsJl6maLxra+8YqP51AKqANYZmS/k6kGpY70ul8lLjZiERy/LldT9pmPg1
TEacbZI6B/JJawjncoPiIPxz82VN+9CRrgiNND0oNabeXbmzHFzZ3QSVDXUpf3VjfpU6k1fhAIcu
6jeFKu9kz/Gst1ypJjJ6qKEGRcP4C2vHGgTclEe8GwuX3r1ncTnZQ+qZn9XAvjSM5DAKTs6wxO1A
IceBD9fVxANWX8lBHv8yMmIRlVPBn5G01U4bKFFCaaKG1biNDE85mHIqq3cI1YJZfQbo3DLMb5v2
avCZTXT+C4MmbhZVI9UmJ9MQIJeDf301z2WGNRZOeabxNbrjjz6aSLlkXinzmJDcUyrYHg0Ahl4N
Rps2e70vNIZgMGBh5MMPBJ/EstB/UjUzpM18pycXeoDVex9Emj1rLVGItHljQGr01gxftyBeABLX
SzIbUBqi5FBRD4M98l2xd0IIX3hbRo38+BwIShY4WphJhHqA/QGQiI2BgjPm9TZWC7IZ6J1VLT04
+CnQg14ZbfUQ4s4K67C6tQoO346aKY0NGA+wvSmE5pOjbrwAyidS7uJB1WMO5sEl1jVKL4g3hMK+
VKVlUXrqp5wl7ttE3RnMAD5a4mW9+qvI+JYmc8nO4BYj055qx4qGm8WNv9WsL03gp6zy3IzZUf8s
T01114ZJatbKFxr/78pAEo0J13XAm99qYbEyiFOnPrAd7k3pUWNAM6wTjTfPsQXhlJmEmrrAPxNb
k2qPCW5zyNAeyqlfD2qECdWMmVfAaynbB+TNPzqa21WGr0gfGFyAZcCot+/yIvmh95C0rOngzy2C
Fb/ex/WyD3oUJsqjRknixIyJYhHED1pIGygBvlLz+sZnAUiBiik8oi2hzFA7MxiLd4Ajc6UP1ifF
wEDbWuZ9TqE0Z7Z6GBc94lhLTAka8bwkr8OXhyf0Zna5eyL/jC7nvaKl3oRAF/gzMF6qim/i8d7T
cnpIwwW5ZWzp+Tfu+dKBe6z1k2TPA+423JxlV90uykyg9PPq0MxHFz1A7dI3qMW6pNT2vUKnVNnC
jCzd4e120KpCVc+lygrBKZG/KgWipo14Tnko3AzIWDLUhj6FWtM4OSQBC1RB+yqNgI0zVq3aWIx9
rj0Se3FnayB+LNPBRew8NS5unvW3JgxAsWdmWvW7yYn73XvbGhaM8vIhXQcKlFi8o4XBtLp856T7
YYbLQbUzqdLWul35kPhUx2r4rU69rBn2sP0rmqPY2Uxz8akwyGmghtQKbu6PS4yXDk4OrOsgRxps
ovVRdXoD9DugE10j72oSpLPpXyEZ8XwMK5KTahJkPdIaFE5bqbU5B9GL9rXIkVlzR8L+7eNTjSdA
3pjDNvfsd0xbGYqzr9IaPD3AX3w2GJxJ3Iv4c/waaEMaG71q3BkCMjCaFhe1OS2E3MSWfFoKIel4
af4GXkvYoI8dvM1oICRmWehiBSXUQ1URJRUk3+qJqk9LnJaOTCk6Otv8g0mXrr1jetZsPC+/rUCQ
V68qDhrmN2lMrV3Vlp9Dkd6pymnNKdGobQ9FlqIqrlg7jFUupgUMg0k6vBKcWu31TQ4IcH2ADqEK
Cc92Lfw71ht9ZnRKl55lEJpy9JMbdCw3UTsfgMX3fF0aPYbpf2TxVDbz4NM6B2C5Fg5LrQAmred1
2VJt5Egq6HbjcqecL4CJGO8ohUPZ9l8mAw8DG5OtPXKQlN9QRwF3I/9qsELwFDowVwluvX7cwSXD
GA9rL9gY42+RZUe13PWZmGcpHzdkBz0PESaq/8JnpEQJpstMMwmg8nu/gxoJxFDeZi4WyUFQRdfM
NLeTNMROYeDasiBIvQN91FlbFVhKFJ8soLy1h1iqpIbU+ydxfAQcwLybsiBeql3jW1V7uT7z0CZe
z/OUR9subWHx+a+L7Bpo3K8aTNA4htEteKOP9rM2x2iLBbZt3sH2RA805hyjQZjQQzv+dYLds5Ow
ckiAOOLNGx+6l9Xl6iZhE5yJtLqh+V5cDJBI/5230vOeEybgm8pYT3PPGqgqLnYzHK1DnZ8GZfNS
+vWdMbh4kIjlI5i+tEo9kjn0kpBnPoDVBDSpXpMSGt1xmo9cBSu6rnCy5VYRA3o6ImD4ZkuqJ81I
BAyZcA45keS6TvExLa8Ta2COVu3U9N30QR9HddVNzaXnSFbISlmDx1jNSdIZ+SGkP8jD37qB7tfu
2XGGyzjN7tbm/eT46h+1x1LEuMRgajsNzm6e5oT2HPLtRINB7MZX3tRXS2FSAgoCIX1F9VVAPeyy
n0taftgJRwTTuXE7rSZnHZQt24ecYSDSSeXebSByTYW4SSNzgVLnPpaK8VFM41m29sq8Jj27ARys
doUHVyryVBNTvHvsSsDZ/cjVEi/C3WBLnG4kKOnOxH9WUy56/GE3wotvBUXKVoacx9H65VPYws1B
9VL5BPf+mbqu5Y9SosbwWlyAWp+fN+ODyQ6F2JWLvSYPJQIu3RLTnnY4iuLMWfyYPUezGDpr/Mh6
fIxTvrLfvjs2A1kPSu5W3eRqJqadd1LBAER6/FADn1PDNfcaQOFVS6qSN22ukubyjsDJZ3VvSjjo
APfDDQ5VyMhVC58xHfIttnkXF7/r4U0fofo8q7L3VNAUOA1cSvetCNNjlIIPiHEmgaBt73xmrwfa
/HeDZEmrbB4T+TUGw0cjmasHGe+ssCnZUlh129lHgOnktx0ujnqMp61CKMYbYs+34K/vqrur4vAU
pNNmhKjjVAKQJz7K9dYeE2UP0IHXwF8+uE14YxjRsbTyX9qUozQ44UoFTaMh2LSK9BFHwUvYU4FF
DhVYwHGu0C8fUwDN6ZjW5HoK0h8wDgH35o2GORtGPVv0hMdw9NOTNobSTK9JbpyYe0ATB9TwLxeQ
aIM4/4LyRGUUDdHGlfmXNhbCo5bxUu0Q6+q8DZn7lXXFqzIwUtemWWeINOr2M6i7O0iUn3pcB9vv
uHTN20rICt1u3+DtonwbQDkVZ2jsYVt2THYTtfnavn5BonmlB8CWz8QOgGbjhuEDXoD3EXS/PaIM
jtoYznsfPav2aZ4p77FxhJ+q5GajrxysqA5LRfEb3PJO5KG9XSvjS4PDtlBy4pmwDKxemJBAZPV4
71YHE75qCQmhOYBBRKaqyXwOUdFwGCG/bfUiZTA6br1RbEscudUgnvgN2LPq6bO44fUwgCz75haY
8FZxlVAvnHTtp3u32jinZbRfA2aahUhx0Ydsn9fk3XUQsx0MmqDopsfZzY99Jt4smyMZtumvRFFq
E6vdh53NiJQ6xGmDJxJ14ut0bN56K5A7xjvbUPRnuGYQ4ZWVmOrSZmWJhN7PJXDjp8J8iYTAOsAA
/FTwOnlIRPGWf4isvXIa02PUYbA/PbeqdoP3WXgzikJlJ6E6G4WOptyAVYcfgzP7yBJp2Qr+2Ffy
WUUFcaGGZGNwvwzmXVKvUAUc+jPXk9e4dXKMVv6H2hBZCTXNRlejqmhNgCM2U81N05/yPmtpKEr1
iyaqAuiHe+Mk2rLaR3OAS4jVPWr/rnzluk6DA7z5gA7QxruPceteQA3HHzxhL0fGoVoQTtuMrLYN
7tWWLV4UOk5y5WdltB/K0Ur1jAw+XtG0nGQhH5SnSJ16tyugByAyNePsMj0Nn7Et/YGKEB0mJznH
HefKQ7maL9r7sFBfPzRuZ9Mw9zJHQ9wpNzqcRMpj5EDT7W4AMT80ymLNnBxJt9KItq81OD/C0xQa
YOrs1CNc1rzhK49PgSLz1KT1MUCBBEOr5RTVpTD1VF1TKFXjqXfuqtz1VA+msScwimuH6qVwy9+O
wk/VUw6a9a5sgmu/YVy3it/lJJHJQNE1y+9FucX57qedzo/q9RD5mB8Sxpu0xQwDBOuQt0FsQcXM
RvrUh7xTVz4h4eNCZ4yn/hhbZy4CIhSkqqzUY9YVsYLTdX89Y+rOEJmph/rbC+5wsMUpmXUH2GOv
gPI4v1nUQaFucDRHOSltG+IVIUk0BM4uhtJtgmw7xt4r6YfpGt7RJf/0Og5eoxUU3PjU8CRWVWoH
Cr7H6/JekIKlWZ7rAOO6lcGTvklGWD7YHZmU8sz3s4ZKhCX6U2BYWK7ltRvFeLZxRA13eTX8VGeN
vvuJcT87EI/28ETd5aCs2AYVJ2bH6XeEDwbW6inJI3gbplXzo6+fF8d70Q5SqugVzvpeVOENCjxl
P+gQVRXHb/3Z7JKfjeF8No/uIXdrb9c2vFBVVejLxghQgy7LAUpkEKlSVQ0U7HOHWcLGHcerrJqu
kEndQ9G/dBPO7ajrX6rpKSmZJCOJeJG27TBIzDi68ndd35J+ZxAHtkk7j5xKOf1B4ywLMMDzUDba
sfOHBfn/rxGx5zp/IUrt/qcRcdd9/E6G7ovx47+6Eet/+U83YhH+A5ffAGjMxUBYKMvh/21G7PzD
49iDG+k7Kl1SWdj/043Ytf+B9zaNsAgEmTquwx/9043Ytf5hOyrsBiap8inG3fj/wo3472bEAcQW
M4Q7aHmYgf4Pv9rQWXDYaIzmZLbTuXbxO8cR1k8aotmCmtURoP7+y0P6NxbD/+4TbYJJHVhmDoyF
v3Fhi8olWGamrp72HTYDmzVoXm2BFIMifoqS4b+wKf/OXFO/IB9EUi0pmq4bKMPev8QExPigMgTJ
m5NVHHAWhP/uL5dmzT+EXC//+Tf7Nx8FudcmrpsPNPm0f/0onH4tCqC1OSmQIC/yb0U1TZ29ghn/
8yf93WWYX4pP8gJXhZ2F/+Ot9QK1cuJxYxGnFe7DgF3eJcBn+Zz+t+dnseb/xdFYfZawsD/3Qw/L
bJ3D8NcH2OC+Uif8Vk7eoqJzzEsgyZQMxA18ftiM0iTzI7iy2h7t7SIPjDPOTowvu/3fIkf/zovV
38S2cWQPHUu4wd+erw+ny+jDqUGaZxxMUvbEoBTO88Uylgtc+6fO9b8iPEH+88PWv+Ff2dv6cx0h
QIpt6Lieeu9/eQKG5dWOb9UsISNnJNBf2f4IQXl6kv38xFAZJkN8m1XrhaAiukQj/WjdlgEB7nmp
2wIeBuIlE/nL/8vXch3MzHWoR/i3jSTaerALpMCn3u1AcgrvhDu+SoGfmN0E/SclGDo5/kNGL6SQ
674uHpe8JBl6GJ8DD79nyttJxB//+Yv929cEg5fjiSud4+VfH9c6ZFiuQfs+QRJocaC2EY8O425Z
qOYmlx3BbNS3+58k+/63KHDr79xh/ar+8tnqz//yqgIyLUYD0vyJgvweDx3KBqDtTTwjAGrny2xy
7ZrZfJqE+JWmr1Ub/bcY1n93COAT/39++7+9lSkvE8R7fIM1odBHqnwRc/ahfa8zjoT//KhtU0fG
/eviJHw9CFiXGP3Ytmbu/uU3JhrEC0o076fabA4wJ24EQ5jJVANqE0jFxfsGxepYMBzEYnSzJFh4
F8H05LXOqQ9JJSf77ybg3yzFchNGrB3HCK/nKTw0nXlp4hSR0HjGPvzJdYanOsPNuX5T1VCYZh/C
gnjbjfNlLQ4hss0mPg6iLDHm4Oeovz8IZb5IBTvVx3pxnpcFCWxN498Ft3CSbqRggea4kW08hDYb
ZzhXays3wJysFQ/gZoT2xoaax+nJdcXVaDPgtJITNgolpDrwUTOs7jRob7iMg+TyMXXzQyqxAYqd
66ier2rc3hG6wNrMq4feJ0HFxNxoW5aDo7C6q1LGpyVyDl22XnppntzuMx+yj8I3b3IHW+gxPNB1
QyKcxr0dZt+qs1NNr1pPdsgSxv/Godh7dLzud6COYvVkzBxpeGJ3h2YC+pnt34aP1ZypONFJqsSh
d7gIRZuJ38uaxQkqyUvRD9AlUYPxPPXh0Yv5BnMcuvO2MbbzUn5YfKbb8oBsTrwpZFI7LcuTlVIy
m8PHZPDLBesAxaoHu+sToH3WwdSHpKpZTHRLn9dSz5jlljX0Lg4w9fgjj1I9z/d2bbx4eIhDyS6/
MXUkMBkigh/f2RCxYLaVuE8m5k00Nr8JCdi4M7+qMXH0YCd1GdPxnIVfc9Ag4AimCwknl8Be8QYI
OReb8Fom1j2T+2kTEdWJ8+z6ODuIh7iEw2B8CtH/liVMv3zk34dduH/MlWkpHs0foccjqCLJ9PpT
jvONaxYf6iOqlQIXaind7XBQn5cu8r2DfREaxQdKsBtPPSmKn/Pc4JyTmxesGHcKTcprbG+y8mP0
IXU480VKOGEgWkEdPzq1jSFtaz1lGLvCfGBNxV7P/HN4zMuaH+500Gjw6mEuEJV0drdjhVMZ+Vs3
rijI6qS8WPlG2yrpD7JJjW0nM6UPhtC4yHsRj1+BiqqyHV5WK8LlKPNz/VVae+vB83E06itxzb66
1d/eh1C7ma3xSd27mewQB3wojRMOCR8T3M9pcW9DQu+3M9M3LJadDcrHi1rKRC+ylU1xhmNKQGBU
njKLd5Ny2x9xLMXxa7w4bdYcurburvJsebXSqr2Fn4kzQ5EM/A+iQea5UdscpBnNrA/HhpaV3evl
CMfnO1Mbd1U9BjKYH44dP/p9RWiAr3J/1FGiPCwnASWyYK/UJ45bhhDTRUf24C6I6ibCKdZAJhHX
EdB5mHz0I3WEm9dsThKQl+W5W6kJ9bE1qqs+UUPImSXUxO52ngsB5Wm5oJusd5BOzN8MJEbMS8yV
JpTh7NN2yPGKrxsJtZijr29jnDryV7/NPwzpnmTav3twjRb2wMhysWJIKQacYRPmrhi4ssKJEngO
0PqBwjtH/RfC4Yi7MpvMHy80ZDmsHL4W/mE8cjKH0SLE6IyGYtcazhljbmMbLJiJgPPAsvNXvOhd
9MbtfGO2qbFDjX9noqcjB9AYjpN58sJxP7c+sC3BpoeJKBBiB+L04LUzoomh3i2zfYHDxu4SdcMP
khvRDwsoKjv9D5nOwj2n6a1wD1C2q2VU7KK71Yu9W6gGjKGAzPdgZkHtTte4j0PxSKZrx5FXfs8p
2jXqmqzRyRE8nx6EabywtxDWCGXiRjNq990dxBj8PpOq3MaN+wyAB1N1bsJ90WSvOEghjazcch8W
PLjCMveZwb4q8D5HO79cNF9OL0hdvIgh+1bXgVkW34hCyLvn0XDE9T2eg0tvfsrIfM6SCka/9ThF
4c3CJAXcu8Y7PyCSQr+ipcdmpDzOJQ50avETJ42R77WjoCsjZUFVWfVhEdiGwx7YTAfcupD/tPVY
1sk81nt8UL4GIBvyMgWaknC5mqC7WqFTHVKQnk2BzzPYR8QYJG5f5cATibv0EECG6EOD0F9p/RJD
5+2iNYe2FOY90B4DCZEhh4GdSWBLbBxxuGRYMjN19GwDQgJa0LRZMdSYRYIOPb72J748hG9OmKjf
jfDuMVtf611TNzt7WVEV4bmANmrZSSvoIfmGV2lVkYEFlYO5erJlI9vMt+q7qhEMkUbK9mD5kkGP
ozHn1sKdCTL1JUwwtVLykMYcr47CSbZDMDcHx+PDRg5zmTngbem4R2jEPFq9u7pgD40rwk73gizz
fp5ZLn3Z4sYW2h9YLcOpN1MD3rCEjM+gLCl47b5vffAPz7bLhL3CM8l1wR91TYQr/O8w82iSQkRM
i4FBbA4nrSmgsdReEjMNpb9IJgfuHq6Cg6ployHJtsPXbCIMIfyiRp9DHl39VPXiUs1sgSQantcK
noU6yz1xXk0v3Xr4pm7jyfnhV7hg6CPIG5DXZ1a5Txq4Cr7NDKj53XTeBVD5q5jZtk5gvhIHZu7W
KiP3YMXpkfBMoDWSN/gya7HDEOhW0h4A3RP+2PDOHTfGFQaMuh8GzFBtb9fHFS5aTYrxPKGiIkO0
63Iv7tZF1Cc1mPNtix1OYTCwl9FHzd7tUKXJpnq2+2B8riQjFBtc3V6D30s5PVp+MP3K4mCb5OI6
ZqbzTsyD6R+63pgIa3Rvx9FpTjTf6S6b0h9BN5o3ZZhNt0ZAwGtaREenzm5sOR4l7gd3sZzx5ccx
ddvbsbsjR23ZKmU7g3/gI5TSx4rgtNS6hJB8BGjh1p6L15SrFCMJeAywkhbZcgmaxdGUq9yzoFPM
+lUYfBnUsGUMcydSuewWe9mTiHHVJs4d6r7nahI49rzrntxl2cOa2/eDr5zqLOIoZqwonNuKdC/A
cfsBRke1s+r6PhfoFjwjODVY1TOoJW24SMp9ugQXK13qK3zfdjLv121cDg+mxdjM84m/sbv4hsDD
G+kO8jAIKBWiX8Y95ANcY2T/aUziTHY2ScJ2f0gxgTnOTXnjwbZiU+RPIWb9XnkJYG3DSmB/IvCm
ejU7jCBhYkB/EvsyQomKV9m35//uZ64Pc5isA8xUoiDq+9ax8KZyq21qtCTaZTszoN4aZ/eHazDu
WmJOcrJPKLRiGhPp9Gx9wf5fQvc0ljlkzzo5+g4fGOJihDTUU/Y8XAGjPaAaI9Vnm/msy2XvhUTH
rUuIOGFJG2h7wy5ucxPnrBqoT6ABwZjLOyVwUCZ/kbcJLEtcSwdupPkwLN14DML2nrF4zsSmWXZV
7+6sPvf3nb941LHjzy5lp63rNGIp1lJGBcWuClKEi8St+kFj7nw/aU/K+kUNyWQ3NUQHYV4xDfjt
GngR4WwK1y6Jlp1oTIQKDJ5QfYZ7y4h+MUJhOSl6i6s+XfT9sfewcPQEBIQWy9VwLI76pqucmiYT
sTdemig/5ti9Iq+YwCNwAo6z8BhV1ZMtXfu4omlPg9g5DSFEX26FIzwJLBTt5C6EVQPp4LWIZHlY
xu5XIY3osMSQX8kqwfOqD1VyEE7hCMnt8YB9K0VRn8ZHF31s0IuXwM/TA92bOETpeCeW7jXE3Wy7
EOmwIRAbRwOc6Eyb2mAdglMwxxSIFWW6NTiYn7EIIPBRvFv2SM5miGcm/hxBaF1QwOHes1CmG5TJ
XqrSEpriQ12Yf9AllAtxvc1T6p8MHHfDXofE5b6h0YT4CklIqKIg99eREblxUxuS+92mzhImnRlG
8xhTcQimSYj+iLI1TxwymhflcvlW9EgpIrqZbOybQwsVaA4F8zMf1wJr5ps6vKDJQPUl5q1+JqsT
vNRV/cCZ9FYH8VmXun1Gm4kD0bzpSD6ysYcmDaF/sjBCsr/6hd8bEt9H2BxVpYye51IVeFXYzK5F
ZY7H1GyrTWr89Dg7OASjzYwZwH510PTyfyR9YJTcMtRpmVWOcFTxTIrujQLfjbDiPzUTFJhSDgeb
0q6tKDRU2IHFZOAE2T1o29sk2Ls0pocmJfXFZWY/ugM/n+qCOSbHBoEMEYLxyEdhR64PJAxeY6aa
rUFhLYN6CknAYGNI/deoy35hE4Q7RmugOMw/bJfnP60dHSd9Gu532bXkjfUqC6SgIyEnkIdbFw/+
OJ8Rej+XgTjjoPXdqKzQrN+PgTzXkdpi3nrxuKe3TSphSjYdTgLyGbvecj/hO0ESujwZsigOVoCz
HaEPN84I0dx3y0NM8s8+SqEZuLDo6S99smDQjWk0NA5oTR31ZDFbxqNOl1R99Qg3Focumi+oS9gw
dgSnrVyoqi0Vffhu9/i3p7xTGDl6hcZDl2/acL3JymIXNBGGcZCe9dceAkzPaysmLIZuAV3myXbM
e3xL6h1ppPD+lEzCFv5zWoTK+h/majk+OWU4bcrEOsXO9ORMy03aUhwPPg+eyp4GDZ9M5odE1aKx
Gp9ySd1TFvF1XNZ3oia5wMPhFm3ORb+DQY1f8ZAmLEJ9B3WuVrXqLVR/bCbLmwvbZCiHGtuvFEZe
FFob34H4ortkp4Cu4htn06PUEiZg9co+JIqAxaW+hN3Vu1C1tpUo71QxxXOC3qya1SZbbwbv1c+Q
DRn1cl3Z9q2Q7InOWx6hLd/6/nJT5P29DQyxWOs1kzYc3Sr+hvrRCv/w4hEDrleXyIFmWHBhZ41U
TvIQAuk5tjjVQ/DeqKy3xppvLYydmFKmH45q0aeYkix60/Cb/vKWunMal/VqlwAVGZcUbmTfvah2
U82/NPISnDccrkCeVb+L2rdjweepOEeoYDbWjDrOepytVADBzHdIc4at4d0bI3xhEqTUgTEw+yrI
MzQ5bfwZqnrqtCxSHo8haXSCorul0KAIptcbAior+azRZBlz0rXeuxEIwDOb9jJ3lxt1L8OZJYOl
+mpH9rRq6seakn2wmFZgdnDrwh/p8ePd9hHWdTIO9pQY4b6nE2YFK7aFkzJUPlomlixq164KHWNO
+IknmrfVaz5wJDI/vdEOwXxN9sF7PtOAqIMWw6h0/GzliBfOcFBvNVmHk6i9j7lIPjLrN5oLwhlE
Dn274pgx7hcIn0T7LLs15ddWEMTYsXvieX7y/Jd8SH5jyrxWoCqtsGNu9SuyXQ1EYjyTMXqc1/mH
+jWFoTBlDsWmF2cvAMz0sbjXwOXQ2XSTOGhW2avN7pACoGJC1bbHQjPZ6dmA0zOvjXpoLVHkwJyx
1os0EJU2xZMkYGGdCARL2P6449Pck1COptjYapajBQMMle91ZgJ6jdWPRWQrTB76DgX4eDFkKBdU
Q0x866Qzrhj1HC2KRF8tbf0/WPYATm1SxaSSZgp/eknI0hbnWU2WO8mAiYHFXkzzgy+KZa+BheSl
8HA3IHGPmO2JhRenNOB9WBJAxgK3YGbaJAOoSmAYLIvKDJw9B/UoMeDRiIcTYlzaDuexsA8j2Inw
VG/NqrTxZYMDeYTqQ7eu4TPSJkInx6ovuptgpywdp3rIw8lsfk1+xbmdfgEe7mVLeMsQQTKwKPxK
q/zRj9ad3g89oSOtaOnsscjfQ3TeYbf+6a2k6eRy4ZPz/hDPZCEGb4RGn4J+ZYnr7cf43olwGdCt
dgR9BRetawuMcazp2ZYZzSq+Q5Fq77nvRxl/i5iD2yvW/TDRFkGyumqn4amY8KlrbPx3Af83i+XG
qEBmclRUIwkKqzutWEFlxczJUDVopfoy2AXqfmTgstEYaWlw66aAbpWHdSvdapZwGoiY6q1CjD82
GPv2CS/EK1iScrU5SEHuSobfSdqcaE8NBLJTDTKYHCXcQVgT2KDJJX3uhMQY6GpykKm0eWFgZwvl
06kfE2zHcG5EIR11ZzvjZ0uO1zF77WNEVWPHEVN4xGi0o3XWvWe1CpRgQbIrOh5R75evbb/cThlE
piUajG3Rl0TDef6Hb5VUDOfYcc/uXH5rlMYw+KVbAk5kg2mvwAUcCw5z6yVcbQgG/lx2lIqED0qW
rUdrHHr4emUZ5SlCMj+BJBAqSK6MXBZNFnwFOS1vC0sLI0mcQxUg1jQwMluHZ5eHUKvI4pqQKz3U
Wekf1FGiTc+akBlSYlVv7iy+hxnvzIBApxoUAYkkDOOHcuEKyVYQpbX+0a39fWPQekd1ThNVeByo
XG+4I2MBhRhf98x41AM5q7stF5TRvS++JAa/EG0ojhQ0ZXtsTAJqEMnV96AMG4bV5Gd2w66NwwN2
YRl/BbKRO5QfymQlWA6Yeg93ei93hk2P2qz3uprTvyil17JrPJezmSYPZLYM1Ut3en6oaxzH2E4f
YwjGXdD8ChkwHgt5Zy3mT9JAwBsYAkQxBhgpYhsncSIgBwyBYCdthUt1PcmruorxcGDVz/mTzPES
Ngj+2LFCjl21/ESeRnHnp+c1fJx82OlNEvU3TkEf2gubKIy7jruUo7SFx1WV1xm/2rU7X5lBQ1PQ
Lp+R478Z5KIdaM+PXow3mRsuA9zH8kcj0To3ENCxF1Wko0XxmMsKRpL8TSaiOJDwibniFdKXn2sc
+Nis0utGfQcJMG6uqtzHI1Zk4w7fMZTcqX03m+PwvJjla5mP0AI9QrIU69EID6s3P5F9Zex94Ltt
apLrRv4glKvaaC+4Ov4v7s5juXVk7bKv0tFz3EAmEiYHPaF3oiTKHDNB6Dh47/H0/wKrOm6ZG3Wj
pz1hSDpGFEUkPrP32vNonwofSk8xWxifrTQGg6fOkOA23Si7ndlX1z5Jh5WR9uUukWCQHDzJSD+7
JUE4bXapoGyIu/GxgSd0kQg5wx7xLqB/hkq+3x+CeHitO8s5ZhGmIMpt2qMP1CnEvnpvNrYsO0Oc
1ZTG17bQy4w0iA9zScBmaSafkMfhtUardBEwUNB65U/kagYCOrl5c6qu3d2t41njtKdkeQAoVyES
w84hlyyN5cEXPHRfIECIE+8F5/cHu3BPbTxR/pvaYNCBRWHXT+VzWhHecX8gotshLwb/URAUxyYo
+e/T/BGkWLCdeoOMUQyYoQBjX4fMi52FxSCqoGVCyGnnow3cOAVe5CZNvzemIU9dZn7JSxYKqNLF
NgNEsioGkZ3uD1Hif9H1pLfSquzT6IV/fLh/LcaxvA2r5FtEsMiUFtORV1OdCMZUp/tHf/nUCjtr
H9jk+BZAcZTqxq2j4VEaeWye/v1QDkHKQLGMt33lM8KpxqhB9IML3Sf72Oi7A5QsWNphNVTZyuUU
sKJLElgv2PDgjOtuN1rjuDXD6HKHUNwfuoUkUTfLdcXAf/vvP4h9vlGaMNEQhiVO9wfG/fK3j7qF
goOoiD9xh2U2aUrF1RpVT9owWe6V5q1JhHkroO3skpzRYOg7xxCV9yWR0Zvl1NVFtQBDByPKDgZh
Uid+S7eiDdYZgYEvplNf+OPx6gjSEawkjY86hQziRXm0Jt4VPn9eW8+2MORzFJrl1olh+WiNYrEV
drNTVASLq0FjlMeGxRtq+ZRBe4W3MVjfPxsHW2yZ8BtkW4Dy7zqeTjBM5W22svIGptllNM6c4v41
gmYpPzrnSRmPI9Fyz5iMGIqh/UKuqMwifYw2I63hgpEKe6b7s0oUNyJgH01nOIy/lw/tPPwhxgCB
4sLuyBeUx/2jfvkt/OFrptPs+kB9xjEd4oT0u80g3S+GSYTNqJPqDCAiOGfQStB+nfrl4f7R2Icv
DM7mVVNyB3cbczwFTvorZtG+TVgbnu5fuj+Yif7907KGE0k+dYrbISOviT2DZCZ5skMgAuI56XmX
y6LFz5Gq6/SsW79n28SDN03fuR2plePO/guozGKoX2wUfX5dTAcw/1u5XMXucnW2kzb3iPkvVdYE
vP3Q7ht5u2PijlVX8BUZSOp/29y249Xt6mTBOEJvriEiRBw1m7Ba6tN6O7UC+tdyiWNbABHbloS9
RSacqAjKX9yd+sQhI4R8hfaULgdN4Rf7KOn03oLBKwAY+iFEVxw2Jj3lPh3lNfTiLatEefDbXekm
3g5JNWRIAajI6TVYC/4rx7SxW2TeYxe3IdhCMa+jeSTtdDZQGTr59wrA72naq87kKai6O5GK2XGu
wa6hJORD01Pk0HhBvGUUMa5zP8L/OZvqdP/o/kAQ9e+fRnYpd5n2uHN2R9JCsKXlVX8KHcU3GcLf
P7p/zQ7eCFuYj0yPyfT0R8bjYTRj58U5vJJ4Ardo1BWI5uYr/pCzHbncoqf+qQyjz2lYNWh4601Y
1tNBBO2bTFx+8+MqnCYTz6uVMngYgosfeScJlmxNNm15KbXNkM4JjoqWh8ANzH6l+c331D52z01s
HsJi/Kqr8n2220/JSMUoyCUfqEvpfGV8miQlfDBZb3aM072L6piTJHw0c2YY8AaYe6ivpqyZE/TN
j4qivK3Tbo/et9z+suACRwK62TB49jGcpLMVLjIyrC+e45abIsGap93mc2xn3xrH+0ZjAkwQV5vd
Bd+IDv2YVI1av7nlgc2xPtvsQ8ZdYITH5Qcw5bAnfNfjkhhDEL6LPSmeKG6xplMYSayyECIZsqzL
PthFHMjArDjbQNULy72mIadd7XyNUutLPfOf1GRUeyO3uaGDRBkyahR29ikgfYydhvcqdfANi843
dP3MvZ6jxEG1GVDB2Tbt9wwAG5PjZbZOcyVZxkn2vU5W7+x54UNMrbyQ3PaZU+ghMUNwTYL1FDLZ
vey6J1mVeO3HbjrMabvKakNtybnDDx9xg5txBbCL61f1M+DJYUs1W19mhwk4q6hfiP7H36Y8yuiI
ngRTzI8RLo1AGr/2bg2clJ2yGlG3s6/zdSuJpDxkfv0szB43LO3TfaIX6+DXMgqClUNDZTJh8TIS
vKVPFMNCXLGH91oTxWmbiwicMUTr00Baa5tGRxr0LSoGlde49RNmo63lJB+RNl8sikVmh/TMhMWt
I5JUvZ65AEp6qkakBB1joTRKP2TlGauDqvTpn/U2apGY/Ulto026AmRNmq2gJdRf9EXNPAeqaxhf
LUjBfKJXKYUZbgUM9ZEdiVtm36j0CC6pUm5nGfOJZdSkWah1CNR1GIMLo+pmQAGGNls6g/tLGTBm
VItRbzgGS+gqJc8yFm6uY+ywZbZpLjuffhvt9tBPvxyLN0EXUxOa7iEqbITcTHuK2BG7pvoCFOBj
JJZtbQzL6CDdwRGfKPnjTdYZFyTt239+UcQi6Prbi4KGVLjKXvSPf9XlBRCWPEYihzoT7x1yojqh
ZV2eUkTgqHDP83AINIHWI27mf/7e8j98b2E6km8qEECRF/VnwVejejtj1J8eymXjnfn0X3wjEb7b
jBkMaV8LOd0c1CLTKN49Vx41LPWlC2MtevM18TI1Cm7qCFbKLWgafRwVI59/fpbO30RhID1N19ae
Z2rLYmn452eZ16DnCXTlbePxLMOWBtFrmmHFMUwziUEGgYsgvcDBF4dP/WORjFVD8msRc0QRv8UM
CCyKDG9X0BGjNfiwll7OS1F/ukX+gS/xAx7TL94TOyUpyoI4hOMXUdw+3SWIgbn07cs4sK3Utfoc
T5B+x4Cm8K7ToE3AzFw4GzcFZd3TyMskLfcxN9xgHs/A7flmVkiISc8qbqzThzFWwJ1wiGd2fyN3
6Cfwmccv2klvS8PGnOfDqYdbWjeLgeKTXIaMkVMd7Zz6FtLfzOqxtqaXdAwP//xaC+tv4lhebFtI
TAouUMe/CVbLMSoMj9EH1voEv5KptmhU6X4XvUm9nGSqWVRRWXlkRtOvoJjhA8BOehW92pHeWXA7
YKLsueREGWnZgESLhkPTG/t0uXNPA/OcOUtdLIQB85Na9zflswAuRXGZG53tenP+lc1Gz+EG+Nqp
JiAEy+8kZGJhBeE6Cz+CxkAIJ5hXY6j5WBaKecSQLB44+4n5IPiY8G8ro+qSDEStWB5Kl+kbY4YC
e9Pa4Ra6jdunIWQxlRDvhdc6/ezOdMTstD8yCZEB79K6nDh5at8FU+JSFS5/HqY83PetnfEzjYdy
x8zBEC0+2rz9ji9n2TJkmaRSwLcCBSE0849Oso7MLHNPLAIrLxiWedATx2a5y2okAlSXm28Uesyr
mPgoRnOJrC8GQy40DPzUtm5v91l7aRRX5SbHsDR+FnLBDsEd2hS+/UX0lHu+mlmMJDRYJrqyJmjW
NeteopqHvZFJMpfjqtyxLomhKZXH8kNa8XQakE2tk9R+t/lDNgSnoBi+qSEkuiLf+ap7IE72WC4i
AVKNeAto5wAu82uw5FkuT7U6BkX40xjGG9DC/nFyUthBC4mu78Z3y7cRa2CVSYa2PuHjefsvb9f/
cEcRcIuEiRPA1mT0/vloCDo0JspokoO1/MjL3cDla9Rw+ofRnnM3pmnFpIUiJwJztyzvloVZsSjp
VMiQrmrT/6Lf/bviW1vwcaTNdQSDWMq/PCWS0AanjER0SAkqKrP4ifL5uIy+0wHbaT0d/UVxVgz9
+yK9wg794ZvVJ8uz/8tr8x8Od0ujt5ZYJBSSyL9Kz7uog3qfF9GhXRKHxo6rCktuTNAhypZ2jVL8
e02r1s/2d6dm/xIgOW+W+Yaz6MfQU6wbYkYBT3mvZhe9ShVOWyZhPmDw8b8ocfXfZPJamZw5KOS1
EJb6qw6XAluxBh/Cw5jE/gaADsjQaGP2TYxlRy7LbNr6OYWeY/NrAzx4DqU/nFxT1VvJP2RAfZmS
aNh2kZdt0U+4a7lMoyKIrp6log1zVgsWMcK8otPv+GoRPJhDRvOYkydT9ro5Dsn4lk1xAQwCVazM
IPP5idpow9bvml5ImjdZvxhJWm/vM/HAiLj71PNBJtaGSZ/e9gODtfRTabfJIa1y0m+6KNxxWaxb
lJVvTiZJGtZXJ5zmB93Pq2hib2FYIOJV6ZzimsvGgg+HGUxA3NTGp7psUlg6PcNVbX6eUsS6hnVY
Zo53qWjOTM3TxmvIApd89FUow6fe4UCe8/wFSjenppVNJN4YR23aTzBsf9mF2e0d6+DHaX0gIoCB
djHGBDLX4dqZq0uly/KWTqAPnYTTKpva8VBH0c92iIrfqo//bx1NAv3BH46nvzuaou8c1h/5n8xM
v/2j381MnvyXElK7QmnH9qRpUQD/7mbS5r+UybvfJvOEnlg5+AL+r5vJ+5fwNAkYjrYckwkLz+Lf
biZH26blLl4WTh3X/n9xM4nlm/yxFkV2T5egLFznHsZm807i/4McvgJ00zLzFGfDFy9tXRUP/twz
QLVsgB762yjG+gQ+OKTSac1tIReEezWFZz2zYFg+60ThnbJUP0+EdjwTv/i5KubhfP/Mhm+FAiDM
duQEfFdkUMBZfi4MQ11CZlLrWZQELtLQn+TgbDu2uOcgcWwyaKnvjUVwPtmZOFhVXt3Gsf9SpokD
9YxEWXiXj5Ki/82P2Q4Zo9mcpOshXh+yR17rJ4Rd4y13HcSYjs9mRJs1YsEu84m0Gw82QvNHJVkQ
+uaeeUrwLOy74yLHhUiQKTuIgYKsrQ4ZV+LOCnuTm5rIX0AbhOxNPAh4C+4KMQ7rKtdSzzPnJe5v
56n3pfGSxTYFZ2M+j8w3zpFt8KSr704RDC9upob9TKLAJia1eEkR/xqYJlKfjqPFje1+pTKnpigF
MStDA04JqfRTbPYvWVAekCXoi9cBiE3DJCNZEiYEvz7WUxYttTcRACv8BsKGiMMLU5THBRNQk/R1
FK3RX4m52JVEzfycRAfqa2j0izeDRZXgyXv856smic3HQvrO5s5Uinpk7kHU9BendV4cUEd7SRwO
dbfIH/MC/xRU4svYTpwrEfnxDUvgBfDR2QzVC/76FbhpbwT1E/tyiKoG5ogYlJ4E1r/mp2O3EDhP
BE/659AOnr3BTB4yl/gOH3ITNMr95Mj2ivp63BoWwgFjsO1nFLJ7UrTjh7A1vqbTHG/bVldnf/JY
11XvQdYWZ9GDu2DWeRsqPaxtFzzQ1CfeeQQIgxaPtqb3gubgSUHIrUzWJCWIp0aPwxr9FRIwoqtX
k8V7uxz+S0f812JB0tjhquNIYF1g29QLf65fvKZDn1zP9XlwKAZhgzvcb/sLFPOCKip6aMwuPNpW
9NKSvHsEf/pFEV+6CcHCsUhAkfGHA+vpt67zf+Vd9kQke9v8n/8thVy+4x/aUZ6RMsXSi+JodDQn
wZ+fkcEEpjS6IjjrIByOaZKRb8SmZZ2WAxVepo4mEwiuySZZe53zNROm8eyX9rkma6TSVv0JCJmz
9iuxbdPMeyKLhYlf5gdfBzVcHDpvvMfDF5ffG+C8OHjV35mKTRsFgOvcExiwFhj3ViQ+O3viT/xt
3NirjhXnum/5F0URPrAC31QFjKG24x8GTtlvgiUMDjLiAOfO7lbKpd9r7W5+dCdyfbvsUE6Te6x6
1IV5+ShS5UBFRtJgihbQRR2MV2UeW8vPvhmUQxvTN9y9Q952reb4NejayyRC9+z6BHx5Zs9MOBHW
UQnnITFE8EB5mhAxi7aWaN32IasRnk4G5JFgunk1KWH4ihMZq0sBbsWRhnqaa38f+iIkt3AgDVj3
mzYu5au5hgGHEQFf9VEEw20sZXygSSEZLCb3SoXjURguXMvhV+Zb7Z7R6ZuoHS7uCHIguVr9ptHh
lTBPLmPXLM6smi6AdJDfZV+yrA220ZCTbZXqdsOm90PTRhPOOTv7pOs+uQQ5bXBp49Ibqk2Z6fQI
3zBYuSWD/7ANSV1qZuIQszN5a8yQAqSDdWL1zzkpiRSOR55ScYB6VG/Z67L2bUj2rIbxMpI5voXa
ib6mq7pD7IqVFP0PIH5kt8UIJkgQWAsRqK3M3GltGi7xInFxpiI8eG7T4GvxNk1vA/JcFqysG75Q
SJp7QlBAhgSOs1csbjdtOxtr2wAXWrL9Q4vGNVLbxmE2Ees0/vSJ1AKMKlNMrqHCdkjHVSBm1Rn7
B0kyHxuPVCPBb9m30x0odWac/8rP9Di7/otipL2NFfJE2JHk9+G8SAFTXu/ovIVW4GrPpNRuGRBq
RRz2PWpMvvfVhLaGqwOYqu/u3BouB4uDtSx0S5S2eSg8S19s32WbHye7eEBP4aWZC2FG4/Kyo8da
aGPVem8Ve4RjqqeYitb/sDW4i0AHcPREuKeJdcBBvRgdnXFKKOqDWkz/mU5uYFxDB31jrgu912Nf
4ouoSb/tvB5cRrUtSkgWrRhvHoAn1+AO4DcgGCcG7rka86Oh2DePpf1ijUI94nksxWwdGwtTViVL
0oRQpSaR/0pV/w6PIVsZVr5nahptq7goLhNuV3jiMELGp1ShSpmS/Foi79v40tRbP4/eYR9gFHOI
peZWnGziGPyaGzJlaCb8TCUOmmLxYoRN1q2MPsr3i1NnAuy2bj0IWFkOqRT08qYaa/uFSIT6gEgH
w1D6TE3SbHNhUsVHFTvNadRbrynegn76psquPigreIoZpa5aFDb7RXEzsijbV4RjMUwncXA5eaq5
/hqaoJVJ6V4mzPV7n+u3BrTUSpQznokczOiwvA5FbZ9NtI0AtcgvSWdS0PxXt/vMlIOMUvHUmoam
BBrREHRBi2AFlQvkkS3ZUgc0KdGlCPFUhSkhwODXvgMnVVfrezbLgpoh23SABpQtfg1RxnsR2YXd
hD8iZB5bvVyMue8/hU59IJE5IqVrYTBG4fp+xpUJBLMagC9DYetSjn17nlpa1BGVfiYAjKih/loM
Q3wwlgRCjAa12X4ts6La1J5Cw7Yk+BG+sE8mRqN6AoMVL1euVBNbCWfelgPWMX/IWXbfbLQB5NE2
IE5G+9oOuQu3i7+cWRGsrbC4um59KhsKqpoR9aFHbARXu3wmZGgdqLm+lBNspwpcPYLwwEFC2P6E
zNVcs64jpLEzDj7AZr8W3hMaO/3keRPCvmAANjeAlumt7jJ1m4rnBoVpafEqFgukPEP8s5KbMxln
VU7NOQ0oYYsoPLa6nNYuoq+FnYd20tGvfmo5hxwNA8JF98LcAEmLhPhtxJs8yOUDnGJWQ3PIOiU0
2Gt58THzMM3lyWDvps79NQxcfyF45I3yIvPc59ZPkEnxgcwVUFQC8pWjA3dnD/wNqhIfQoWdn9KA
8EmrC34kOsmfq4QxN6F9X0xfxafa6p5Je2GqwWFyrVNbniMYm6hKWnGhezimkKiPrYk0tWGuBauS
4RTSvyK/YiqJjw37AisjBjOV/nZQE+l8Ch8Vq6oPY+6giTr4VbrZDZ7cQD9MSCmOZuo0l2UHw1y4
5Wb0mIcj2czkWWwmE/9O1SnCehGFrvNswgEkyutghtUDcAYFFXD46FqYdii9m22/ZIMCcUWF6rUE
sgi98/ohxuaUwCXuYQ42CEA2mRdyg1DwOXCF8LMZXIzKqOyjW9fwNGPGeTmckIsRD8/3VMz7Z0Ni
NGuAYNGeWw2LbG6xL6kMDzb5KofKXgIcc0I7smBc8R4jEKvnLBfBeCRbwH9mTmab5t7yPP8TOTYk
t/To2NvRfDRNtHMzWafb2fbwtLLq7VH5bwFkg/hrcEgQv/021V9LVjnbYjlgo+Wo7QJgqc5sm2vN
pXQU3fTZyubwIj2/x+kiiOCR6AXjJtkg8eAWX2MZCcNb23o/iRoszok0xGuDnKPTVE0pJS11S/1D
xFC/PVdcS0u88nTiQ55EP0eghLT99tFKQn6Do5PtyYR5a0qBVk+1ywjZb/dDhaq5X37tEZKaK9LF
92Toyg1HkcncBFm3vraVcVxslspKfkUmHpgwnPYm71WGliy8whARZsLNYBbfWY8js/eqPXPtrcFF
xkW44YmOCEd4cacYh5mbGzduXQiDBZJL88nk2D2omZFGRrwHmhJS2skc+kLwYn0GwvQ8h1V+K2tI
9+zf1LbIiJhJS9LgbT3eIlM2W8GQ5GqlDPoTw0HjH9Q7VoHWGx6grQYGFemifcL4gvLIIc4yXHQh
94cuN38UccxfN0IasDqYzmFLNF+fneNOQ0/jf1jLmSVcS1oMjGV/kSP0+jBiJ9qTDsMMx7GJEro3
kHXkzjdETVFkY1YCjHMso5kI6Rn7cEQ1uGEl2zAbstSifR8P4ezjEvBkcOj99jGtEfKVQ0sYN2iN
lSzhV2aT0x6Yi//0fUevYdUP/FXETk4QqiOef/YGhBToqCu/3N+VGR6Bp34IL4lpP+qyKp/CalGF
jna5k/b4LaRDImqGoDEYvxIRC5V3qaaSRX31SdLdLVxkVrSNXZJsUYh1nzvqg2fG02vhUgXU9MQA
JNk+7ifknukU7maLidty9MMdxCfQLXsXmWARHxza0HITjoPPfcsqzkVuzRs3L9u9HxbLO30+aCP7
5hNKf0Wm2AEfvtZk1ptJtbUSSnM2IzfLiGLUDek5MPT3sZPmiYjan2gqv9HiKnahlXsAsCPwXXjb
uGTBOdYxWUj4J3YadtfXYQb/TCbTOoACyE2OS5mvO/u6xYjh+J1Avocsp7IZ1QXyaPW9uPSd/CYm
qpxA6bU1wc7qSsyK7GNmlgpYXdwI73QfKswHJrWV7QFrLAAcg8uUKD8AT/oK0JIaME82Te9f7K8L
UfE65OLGUPpkQBgD/ZcHOxPOR2oXxbtdROPaz0mCnmvXwgWIGSDdWs8FGMHDRKjAvkBdgYCDZbYB
NkPVqFKziuk85Qf3Cuv0HYCWeU37ALy8rpxN7nC2y24+RrAYsSAEX6rMIz2glS+tN6HQqRZ24eBe
LF6sLQ2+xOUeQAFeVFCkH7JEV+oXv5XoVJWJ2GQLAiyoj2oWw44IUmslm6Y42mH23FXxux8Vzlr2
KL9jZ7kKtIP6T3AA6Kz65pNFcrE7lP+Ncs8Cb/S1PfQARR/SAaAosF8LXI7RkNcrH4rOh1o1uB/+
OLvPti8zTHzLKlLa5oNJzb1LKmrrQD21BdjlqKnDrV1xeVtZpN6pcl/SCWydrI9j3l6pAZKLZw94
QpvHSVghSsNkejIZ5AgXJDIWFWsd5qhZeG/S/6cPdlaX58EmNyHT49mulP0gEigC92oulz5isDh4
SH3X3NkOnQPGs3bVUrtvM9OCdzw1+mLiOBtiT5zvDzMASUTkj36IbbeOJWLjtlh7bmEenJymNpbD
j0RyJWGYBmVAbUUMknEb8q44Dyz89mRqFQ9kbzL4AnNFrcDwRtfMsyl4jhgg+nNdKG/te0nBOeWE
52iMo/P9o0pkG7+HaK9VS746kmKk2UV1oULzDpYQj1Fkxjfmk/kjiy46NA6CdRAj+Zd8DatB92H5
cfLEtZKQNxvWG6ujeSxlsnMRkTxWKKouPqHactWLkVqUlLIzpX5yzpErgnCO4debs3+qYfkQFNU2
HiV6/B36tALnmGc3BqDiIKZObGVrBGxB1lGFsFfl/he/a3ECh8uVlTt6o7rYg95KG9G71bhWtTRe
hyT/RKXboUuaEJNniFx5S65Tste2wAKmR5HN9WJgitAXEYSUMHsIwPjdDJKP8UIm1tqE0YyeWJy9
UGaPwzL0Mkbr2o9gvwh/DvZRF0SvAeKOE4ZYZKGRGb5ySs+XqQh+wFmK3Bezct2XsGI9Z4gccd5k
10S2tnLPbTx+LqZkHZGRdTaLlE6l5myc4s0inPuKBjXkZmaDIHP6Yo+CTz51nv/S07Gju9MkOeGs
Q7peGEf4r8f7Dw2fd1cECPemWj7guBIP9/dKK8SRbhg/tyyfShy/q/sQsoTReJ4ZZWyUL3/4Tk86
t/BSMqn6x9nfTmY+kJvGsGROmpOIx3oVEfpEvezGG4aBlMEN7MHqbXbr+VIzDXioDefmQ1KAPStW
qjBMOGpaXaqHtv0ZzyFhJAPHEiQ33NaG5MZbZ/G+pvTa2FHkngvbryE+HDtbBw9wGKAwZ8nFlTGe
Nw+I7tiNgPs9lDBlwI8kIpICdcFvqvGaV7zGrB/GpD009XxF54c7OfWHBzZZ/lrJKroaDd6wFPH2
g2XG5cYEF7ABbZGpVYQal4S0G5mW3iVRqj6kHOjcbUEThLP4mWe6PDdDSuZTRJuU9sLY+3Bn81gT
oTW2PmPXKVwNLH/P9wdVyHY/D8OL3Uv33C9hFYQYdod7AUK+3GkO6mzTNCOiSQGidZ7FkS1tQNq6
mW4W4/qeKsXKYkHw3fCz1PltdKvzkBsWVN3iI7BYwkXMxreSO9ROtx5+wuDQMPQAU2d5R8Nm9gN/
x+Xd3Uc7ZdkVe5wrvrEGRkT1Vpcwi8Sg3/LsQSLWRb4VB9csF+LBNvBXjoZ74JYhUeNzglZJ4z0B
lY+pd73nzsVRrQGeXPQMnNaLrHNVl491aBfnsWo+WyUYR08PD/ct8N0oSpDiSdnFq59BoV4ayaLJ
6Bs7zB0eA52mobk1sgJBY5sjH+THb0h9WRVO8RE1888C099ON58MAIMz9KijZUUPfmBWuwmTB9zl
cV7HsTPv5wLw9pR2xFkVp7vH9c6EsMb+WBqmdSmM/rnNw+jBDvLPYWQMVJ76w15avCxdQ5oVr2Pe
41KKyFFkqlE7/gYG/XzKz409MFOI6dVVJZk3+bxpswUDrhhnd6xqdhw0SMA5xoFRtfifI7buLtlD
e/o4ufOQs2/APm87KuW3GD0e6sdw5RSWSaASytemzNnClwVYy+X3T+k24SwirshR5Sejb/M9mBda
obSPd+jMqZutd/Qg7eOUpdeeKehFux7dfSAvc8p6Abaj2pZpYz1MubcjHUrtiaxRNBUMMuvEZmaC
uRbtAO4x7pWPrGyHBJISryN5G7U5PjU5F7pRl4j4nXYDu/PXIJ3qoeFkajqPWFsmnZgPENyF5mCf
Mng3ysviA7MkAhcGDsK6czkqLaLE6rzeGHaOhcOD69r7DCrLyHp1BtqZsXTzTWzA4Q46t1rj5Mcs
E+5pEwYc7WjQ7CSuD9HEk5sKZNC6PzV+zqsQMMWk0olOW0sQzDv01mcvMedrrZwbKVg187zg3Q4h
2aZgaOEtMd1r0T+DHvJ/JLgG6Ie5Z5lZfSB6ENelXY0rP2fMtWLYDm06drnvOoyXPCbDv9xcVBcj
DYwXsrp3DllCvw1TSKL/zNrjVo5Jv537tD8gOCO3cLEWOXl8yt4xKKojDPJhZdWUVsopflh1dJom
LM6dRXeRG4Ql2FULFz0Eu4ZmdZmCovIMfNRkhXiaiM3G7kQCKdUMktpmXrkOYxtHMd9h/t4BmCC5
tiuHfGs4X5MB7XNTcO4gas6fYTnvgtI+UXmpHcF8/dbsswGbOKOgWKh8i6wcBdtH2PbDV93arwUn
x5yziIr9BwvbP5iXYIPZAW8sQWK0maL84skBT6DOh20OJWrT9zD6I/nalkIfA9VG57FDaOEPs3Pi
ffp5ZJwVMQW9T+4t3teuqqqr1Ua3xqHR1jOriJY2VxcyXIeRr9/JDrrWyUzv4GP/7+vBOHcFONf7
RKKzOMPdmGrLi1H3yZTM3IH9F5TPOGqcg2vG7PNxSF28GRgMVuro0CuLFMmewo/jixmXE76giiEQ
obLwp/uw/B2rC1+aCYbzMBBcZYuStKTlAU3vAwr6Fl8jRUsox2e3aIydThGJS9460IExfnt+iwVY
NDHP26vOMSSKZSaAU0s7ydHmU0PL7KKXh9wx3p2icFctjom1AK1yLSq960KO6rZFFC6IMWqsX6D4
rEPu9l9hoXhMMxTdU+XO26ElJzttAvfMmPTJH1R+GgnHvDTId8ypDE5z7Hw1jaDaF0UZMz0Y/edm
iD5x//9WVK1+AX+KMhjb4kZRUR6SmTA8pjbpK8t94opiYkvjfBkfabkv2ZsS88MTrd3e+hTO7fek
ofmmKhInGTvBRmFB3o9JNxBUla8yryNGqxUN93En26p6qjbxWGSvs5mdKullx9bAhteOHftfnxUr
wHb7jRLo0GN/2Q59D8A5Nf2HuKuZz8joxP9srTvtza/Nkn8Va9YGWLsOiJK8pzbOvtblsAs9U75W
6kfjmUjsAtd8muPqooco3VUyytBXWMVaDUzBrLl9c+zc31l1ybBDDNZZyOLN9Hg7a2tmo9nBxw3G
+XMK8ndr2Z8tcBrcUoeSdW0Gq3wY8UBPFCi6z/YZy8CTiV4mZq5pSSAcRcs6ki3tZdbqKXB4qcmy
Gz+hFP3lJzPtIFO3i9ePO5Oj9HNeylsQM7tJ8pIsr4EbC78iYx+VUfMEKJ4Sxb5wdYiHOEIv7Pst
3OCcqnaOAOCmC3AFLPttDDR86t4MdqiqiU4Z0aPGcfjZaCeMrwgGNyJNkT82lnHqU7dmGMcpqVsq
TCcH8Tz6VfmlRP4IoG4mP3r5U+6Z7EXNNWPM/OIYBahklo/rcqafUEuspjU9dv9D2XntyG1E3fqJ
CDAVw23nNN09QWluCMmyijlUMT/9+dgGzvk9+mHhwMBgNLbVPWyyqvbea32roEhLu2rfiOkONaY/
Iva2n3pEjqk3DXeew2TPow6xCuMA7NDuUxR/b4wJbZEVuegAaZpQE6GSp8P65IqJPnXIWb4jR3bl
Y/X/IqqfUyxTZm0VTXDS71gjmvgsu7hh7y/G8wiAGuhC8Ez5RhOWEeCsJjyvxew+lV4LxShK0Zin
Bk+jb/qbUREygpqIkQ16n2ROOZA0St+GonAupvWLXL1/xtpZygk/zLq3qE3UazB8QSZ79zC5k/zk
z0SuBH/1eUv3OyE1EclR+zriwjzTzLkb0/xz6Mr2RTpbGvjhRrgNuu0Z9m9vpb8wF5Fh2zjfS9t8
86QXImQMs91mdNEpTqFBxIKc5LodnRtAn12LSnWfpPKWiu7VtaERU3xssWmjxuc29zzjZyS1u4kN
K2MkTCnRCGpyQz+11LZcS72zjAP6OP80ah6f2LTO1DeEXxm4PCrsZ0FZ6D3YIBX1z36WtkgAQBNM
ffHTMi3J7GG9jFI8ax52VhmMG6sw31uDoznD92A9phMPfdIzPjDygp54h5oPIW1evxt1QpIyM/Kd
m63TWoQrb2guZgFbNI698OnxnZTGJYOqfAR80BHQmzv9AX3H10EG+C/oEghnQdU3sWS0z5fHd48v
xqzNU28bh3JU8irLAnVYG/9sHAf7q86b+FpHw1FX/YRAZflZt/xs0EDzW5d9gmkr8j/PszCO+ERs
Lkj/6+MLUjS569Dj/POzaJ6snWqZkPjumF5NGaRXjv7zUcrijoc9vf6/nz++s0xYNXOvCDPwdwCb
aKd0dZCehFddSEukQquav9nIWWIbf1rOkNm6JZR3k/ajuePv99ey79Az0xDeNGB86bFk5gmX57s9
gQcCs9WsTSThvZEtGcFltbHnRm2tBe1HYty8BS+MBQsJ3GtGa/JC1u/GMsMXz5slQRBJerBZEaKW
fh+9+HvBlV0bLII6yK9JSYfMibz3gcprVVfJJ9iXv8oh+eygv6PyP9FPbhlKTBTPDa2cdnJQGye0
35V7tkZGK4XT4vBqT35VMJ4efpblN8/rv1sM/zqprMPQ7G0L02Tuf8ktwVgt1jslvUs40SymtuPU
5nUkvJfyRTNHzQRxIzJs0vVM52xFrob2Q4R6iPcnI8ToK+J1lZnfoVPpVfzeWT985kVUUi7GwpEU
3IYAOauX8NLSDLw4UTtuDxmp7HLApako0JnY1mrsD65bjTdXYfdwvW+zlZ8mP8CNZxVIKgL/Ofdy
Rry1uoq531G2IqAErkJvzY0KxtGklUZRHS+ePb2NRfcc0RInPi/C2Zp3V+MwIsj+4ojaR7fC+SDl
0IjNiz5em19IxFKLhuFbiVnEnErNstsQY41pJpkF4Bn+TjNfqkJ9yAxCv8rqR94L2FwCzEc/k71k
RB6Aoi3vQ2wcKxtX/gRS5kc2kgiOCHc5SJNKFVqetR7CjLbNjqkV5+ECAL7dkZnOPI8ix/k5D2TV
D+4SkS5ewxrX9Jz8JGTR85fnQpnxGqIN+e21/9cMDBQXRJbv4wBFeg1tsYiemR03iJUJDTKzsdl5
KjrbDsS9ToZb7QbTGvnNhA1cvAWMiUK/pcWDj5SkA/F3mEEI9ZmaamLcEu3gQunQekKNOxTSmTZO
VO6JTWzX06Crrdm1J/7r16HHcQUS92ynxMTqUivqLvc1xh28RDqa2zrtaYFCQhqF+mJX2X4UQ7Jm
7/hb+OaBY/vOzkhQHNrsyApPMz7eoXXlEyAFelvMDdpO0eyKWewCtKZ7x/CfQ39goiAxR/UQO2Uv
6y11Jj5E594puo9uVG4cQJVbU7QIr5K//YXlooFFMayEzjmmmy7UctNGJt5zX+1tUd4wNa4db/SY
0hfBrs3Md4aS37iuSX1zRoMbHMXyugJctjVbBvSdsWVqzR5T0UapNfEzEotLZfD5REgitl1EcICd
6WPc6gM1J6HxUjCEqWnaZ70N4I7MeAMfyzCldw0RlP1PWOuakJoNHTQ2HHvBzTpavXo2x2bd70oS
nbd9UjE3dPWm1CAT5wJhEnxONUjFgJ4winpkq5B+c4FKheMf4BzmaYI/8DQ0nrVBU7dNkDdt06Be
Q35+roLUXUfAF9azge0iYawzdYbLQkh0plfS3wot58o4FAeeNWOAQUS9GkLzR5sTfExiNRHWKmcg
jIXMqH+i03XWRU3TfgbzDor/UxXah7ygl6LgR24YuL9iHypXUG4q969C5kxXpu8om75nrGgrn4D4
VYygBhKCtxsi872ZaPnQwVgRDfkZ7Fi88t+KzsKtgA4e7NLB99unqmBUG3k04iC64jGqNmI5b7qD
aI+J12MA5RBvBkO27+t3heRlPbQAkppZv05DQmROiZKygrEoEj5Uz/R2rs6OFHZf0jT7YcXwHwSL
cammbZgM8d4MwrdpPJMZ981mJdqAIhmhq7gvJu36OKC57AZUvkn2FVNIDHrK/quu5OcFrpiGOKXS
bOSgXs3vRVj87fe6Jv8VBm1wlLX6VnhktENqYtQwXyoFY4bmEM0INW66ohW73ujvloaFkhpRAo3F
/FFEabvJSROi+KiA7Hk/UQe8y6ofjl4b/Orn8G/wBNa2yY3doALzD06gh2T93+I033f45+FWcjAE
/Vuc1lSFQ6JDTaxXhndyCr7UXo17gXTZdTwQuWCDyKAtYRPj0kXbLMc9lxlPGYX+BndvsnVhOyCW
9OK95HT039o56wOa3yahwBcCXa+HyNd3ww/sajeaYz9mlnDCWuYc1dL+8sKEnL7Y3dKip5+fh0+h
QzAvHS3QDMQck3S/LjwGs4bFuWyYI0qUwrqQ52Hu7enlD29wsdd9vHqez9vDFMBSaH6Q9vUQ9jod
yujkUuZJvDCcJkr06XMCV5M3DodmGOGDMXF8EEZzj+Qep7r+99v4TWPMZfJNE1cnYmOI4h8+QwsH
oCGRHp5Q0zCkmDOYkMSzFeK98jh05suHWYOujKo8/4O8cfmr/30BcJAFfDKBY1qIpT+oLRsZ+jXq
YAAJy0haMy5MkyTYigHrzbxkkEvyS1DIgDz779/ZXj77D69sCdZP7lzTc8VHC5sVVGlFYopgBJU0
N2Rfp3YwNmGkrUMrk/00wDyx9PhWzsEvELeKqOM7HnxOewWuv8VxV4w5mWC4Bi6qHKHiz905T1X/
JET1vfA4xKN1+JM89aMZjFuaKxWYgW87LrfMR3nqVNDyCTkZg4FV9FeM+TQsCoKKocMmc9z+7lhr
JgXqgEDPBbCxjuw5B+fKCD1q+mmHKjEd7OoClPHsG4BDVaenA+6m57qt23MHf6BT6Pd8x9gzN0ZE
Pv8shgCMr04ZODCaWBUILi74ztHK+d6aVnSKeoJcTkbTpJfZ1tt/f1K/352B8CjIAtP3bYaMH7yG
Vek2JlfaO3X0jVeaB3hlOs226buv2uEkmCgawJafflFeZu7++7V/l97y2r4lQmoSYSMJ/vfqlkf2
gPpdeycLZFI5j3qHSBMTiR9t/KVt+t+v9vtyFQg/tAIhPFxCv1mnvNaxG9SS3imxjb+Hqv6kMEo9
uvuZVYC4iv7+79ezl+XlwzMA7NMxsTJxW9ET+PevlzVFQ+ejEqcsivxtYqSQZtXe0m5JBNnS7FhG
BAmhkmtpvNS1KpF5Oey2VUATcBmPNoCfj46sXx6i0aIO03XpUFUNOIYqQfQPC9bcSnGTujlxhg7/
sHzYvy+ggSdYvrhgrsN3Hz4gGGbRRIKge4pTwwf0Tvs+1epudYE8jX44HizL+OowCPNC3i6Cqo7s
5JEe2yJHHAIUIjX0nahLVrk7hYwzvCdo2Z/tpJZvc/kpEs28/++L/r/czqFN3ofFZWe//3jNQxvE
w1wL+0SrgQa/YNohAjKnUAAeragiU3SJlqAVLgvz/N8vbf0vax53su85NKB91/u4H/o0b3ntwj49
SKNNOU8rK0C50wOpsBym+ZHqpyerDQjPTFtmXYumVo3muELj1//hbv9os16WMgwybkDkj8Ar6Czv
9n9YW3ozgfgXetaJvFbWq0U9NC+anzv3X7yf609U5TxwnA8N36j+8GQ//Gv/vvdDXDoCQZ3PwOb3
ZWUBXJplbJ5q0/xGT7BGOeJMX0WwL5z8ZU4YQTuCPKkiWkY4ZgopOF+M+rH37icANnLD+qEs/zB3
lbj1zonOPXgPVW/UvLA5gCXtEgaXt9G17hDfidOM3JMMO+sMhqQ/CYEF3u7NfStKb4UfcKbwb62r
TOTWoc+ywjAidgWYNjS3HtjzKg83qVu89E576JqwPDOUWOyfYiJuPGIFI1ke1SyQO2xjMbS3XHNM
D5XFXmaV76kpX6At6x0gA/c4WNFBgjDgRtkkvhwvMrW9/bD4QmVtAGXqp/dxcA4G9N3BKLIXtdBB
OdRedD/MzMVChp2aiirtTII/gz4gBD5/bWV273RsUZ2V1h9ul/9lw8baTMlKXI5NAfFYzP7H7VKC
L0smIxInObjBec7EHqXBjzTWwXPfmudAIsPIJjQDYNixoIt24aO/dSPJxOasGC7TZJUNumK7y/fA
aekToGVkWLKknjfiEyQK8BrdbP/hjYvfn3iyrVhlcaGGgRN8dFLKvEe2whnw9JCJCjQmszH96qQU
P4pCvQfGdCK33H/K5jnC+pQzky67exuSF0v1YL0hoYFvySAP5cMlgtlM99lBPahGsOKGc8wkfkkv
/SyZVm17pnx7PMpYjmpmDZqxlhV+dVLgRCvLKFyAYkzyPWTqJ2us74+TVUvdfyFPuHRZGMPR3uZ2
Qg+Z2TJ0aed5NJiF5Oovhe3zvBlzIiBgtHaHhg6eGiZIa++BU2NKKUj8ewTNz5zuHa7wrYhGwMy4
wQ5Vi85L2MO3PyxpH2yqLCIwEgTuOBZUHuKH5fZ/3BVmo+O5D9jC8uAQ0uy5ar9ttsjZ8BeFi0m9
xW5pLarRrHIrIFsk444xoogsJNxFZX9Y3a3ftlSiuZb1FQsRa5v78f00iWZwqaYZirkYjr5GUuH7
27Ey1TVx6SS0z1lbVmu/RvcIHWoXzyjVS5/BG1BlfekSK/7DSff3VZ+3hKvJwZAdslt+PEAFs40m
m+bhyY4TB5kpCEL6FRFpA4AQLNozNvI63zOnJ/r909HLscabvX2Gj+H8KXrqt/P+8l7QGlumsxxe
xYc1v8CdA3fXnE5CWgtCR5RH3Tb7hDEgXBk+tMi2kb4y99y0nmFt/I73Zgz1TWY5ALKmuDPXj/h/
OnfTUO1STCbpeR7n9z/cV7/vTh4HiqUowdxEgfCxNAN4m4xe7Q8nQwGUxDtpHgtpXlDHgpdk7Hig
AQsHEc3/LYrCgxHum4pHO0yK+GIkL84ME2PwxadYKnWEPtiRpR4Ul3wanuLdiND3pW7GYvF8X+H1
1q+sEMWZiSWGo6He2h3LcJXpejO5mdrOVfgtKsnunpF/kjsU7QyzLdBZ1WW4iUsE4SJ1aS4uwuq4
iUA2BAJloaf3Dkp9V/viKBoHfvFU+NvWbkihxyx0FjGtbZRpO5i1/r7TIFN7yy/JDWVZ6Til7uaq
TDbkAkw3numSruRwojcaIW8kNaOCjXceHcbCjy91O7W7fqrc/aMAqRjooX512suMWxJ3SOndZriC
m35bdL79yZo4zqeZ/ATd4VuuKXFlkm8Nt7WOODh/KRM9SO/MhLSX6knGoGC9rgtvj0U0pWl4NoP+
dWq6b2Y1440wtgNKq0tiGS/ahqYvR7QUviufZP2FgX+K54CsbQ841KOSTiL1ayxRsKchkUw1O8G6
nKV1tfKEPa6IDtoV4x/OHL/f/MKi0sdvHAoHfMpSbfyPtSopccig5tKnJHOo1iDGLWfoetgGeIB3
gMyZi0z//0+/sHjsXZ9ARh7Yj+fNVpp224+xOgUZnA9Ctp/yrg/PqVHmQAu9ZDMHzr5tYYMsqqwC
M88/egXRecHlvx8q+0OBA0SAo5bNTogZTJi/PVMl1g+rUcJlNG28NX5QXniI2IIFDVtkv3vsG+7R
i6Mnw+2mzeLXmHHXH8Emhp/TzNjFamBUFgxPSVL+4CBC49gmqwCh42gUnJ1CRvlz/Oww/ttUKLPJ
7YIwleltNY72n1Z6chf/XT65/C6e43kOvwukBE6w//483ZxJpYto+xSPTbIJjNg6zYUwTwXgsGL1
+DOWRev0+C4r87Wup+Q4+NF8SoktoPW9fBtESJ5WeVDku8kxPsOUnk+PLwmneCTuIwdPJYAN8XNB
lBXTp4qTQdPOJ5s85KZpW+hNSNE7s3EIqcdAcesm+BYzw5TUc06JSOGsxPX4f781UaYYkLsIc6ic
UxoH01Z4+lcRTgbgxnlkf9fdmsisSMAwrGKyBHpkS7lTHFyRHVLyn0996kanHLl2FNT82iPk/Xb5
dsIsxEDiVC5fHt+FENUhXpYmX3Enc1h1zOdStJhlVPoKbRi3dERoGbVofhg9d28HJjKbMX5tOjYt
VjEUc81b0RYIjcnMZWQ17/34U1xIsfcb7GzMEtCLG16yslX89nBm/mO/Qi+I5Y5sAjHiB+omxjJ1
7jZ3COQW+JPIKUAfuhD0WkUwkYNNCyJFJeF/QTMd0ZLYDDdeUqu33sq422i0LNsxyhgV5AxYrclV
5xBPEHHN/HEqguDiFyS7DAL4vgtBZ1lHp6G+uyl4tVoC5MvdNj60GMUe75IZ+FPJ7P0IOS5Zm34p
Xlugkpsw426gfGEyj0Ro4xE2czGcqrukiJ8oLmok9zZsGdXSa2rL/h5FjfmWSjPcS7TDyg2jVzz/
66zhGTKNxmFf0rWxiaHmoPZznyQo2luTIpitwBevAaR4x4ddh23LWMmB0ZWhesQUpHdh0sMuj1vr
wD0o4YLFiFcdo9zHo6Je0JTToZDVTuu/8M4eQDZbb4ML2DtrpIEHlJb8VImCRElrUTuJi8hQngHd
i/cQHtM9zi2SMlrqp7ABAZZF3huCMXuboq7ZVwV+yAyGfRskBvMf+Zke0Q2rFW0oyz0EeWwd7cI9
SIp9NOqzvYUvfZqSYc3oIysb62tZiM9uWXwNtERY2sX4SnHFH+1O7QwC0w6OtLDyQVv1TCz+dYyr
T/X2F4SznJ3L3N0OyiViPt4OvGjaqfHO21y1Hvb4fzqUZobsMFAAQlGpYyR7eRhTp0WWOzbhm42+
iyEMvUzB0e9Sjt2tsmAZlQbRDsGAvIowwy8oYZt9H3AbPdzFEQrbuws2e20kXvKXir+bcvb2obby
/RCj75vMHFA6RGtsrZTruAy4X2f7eUYZ8zagEYdvn8eIk/hj3nRPGHksVlvTQzdCd8Hv4BHP0O7v
ieLU7/SAtohzSA+6MS+hMMqD0+N7BiOFZg/D39aF4Y8LO3Je0Avw8rMCk5n7GxPOZUrMwtr1gnyV
svOug4yRZ3V0J69+hcwg17VqOoYnbr52ZiasZb7oj7DeEpZCiBmWUwQE+cGVVYhoSC5b7yQR25pI
IFV8oVkSg2dkFdImDwRp8MZOOZnetMAQNj0DrCfPBvML7u8cAup94lboeQMOCj2cBedhP2V/k2Mk
z2j76ouZJIsyBcNJjrDyEpJzaA3thVZvvqUBGa4bP3V2BIn569yo5DHoNadMTzZvnGvXVVC6z5yY
sKyE+qlsO+saOkaKJ+IF4w7Z84rIrpXWwIz7NqSh4o7Dmd8/hmoDG8sMxnsqyumOgirmDgDnPPjN
TrhxcDektm41D1NDObuWiDFPCT74pYE7nPrGuKSgAiPJkKwzv1b1SE+uHN4yO4zYKadp09byhoA4
eM2yv9gYmLBqJ4DUS9VDJdlIG9smYl5332Ky6KMeIdQ9HC1N1IuwdmYzgfuOy/w05vJcjCfYPT7W
kvY76Bm1TwpHrmWdgdZGlnSuquAFJCvg3vB73MljiE/mlIWI4CbE77uEsfbKyy1IhqpfENGfOu2s
R9xW5wQ1+aHv6xNTxvRsCLY4FYoID0iNrtF3OVbWLCkvRiZ3NbBvcmrDW9WSBTUqU+2jLH12S1p9
bc2DX9WluzFMPGkdCvMjuHrzKKfiE1s+CxUaVa72kmYU6g5DEvq2NWfiEAvS2G9yhsF72RGABl7r
MU1Na1REbqDPNdLpZAVn1WgI4aV7dQ1T51cmvc3kkMKCLgCXtBjFNkE1VUrm3Qhnq/NUcFxuoo1X
uu9RM9kraAj2rg0E5+Y8u6G652NICRLSkB6YAA84v4y9zDEK4Babr4wkabSBOtoQBhruYmzLW1wx
xT6aG7wSIchTZT7ZnelcKVvQqsGnuQ3KwcmPrBVtEsB84iqr/diqDTkKwQUBXbetRBXvkG6ZhLtx
6ducwIEmG4/CafCcL381Q+FkbS20FqQ7EM788fUBYvNZQgPWoNfGlimkt25EPHF3hSNeG5bKgvyY
+zxV5X7o22E9Kw/DSZ9h8Ym6gCRE09pyJQHS+gIvJUkEWEaSC+w5VHkzQEAz/OxlVzJ6/G8evA0N
YxK/VuWu0nHoX1GprR/a3ypLGLPE4nvhe6gK0zw+hka7bSLDfSpKd9qqXt0pKX/aSXMIYFMeLXPj
cpSiMBp/IufAfVjoZ3Bc5DVUlji4HXTTTF5tetw3W09kyNTRJpf5xdZmeLBVYa5nB6ktiEly2eRg
7Tmibbtk9g4a88TKp3VJL46qIyanyZtoM7S6h4Nnescia+C/Ne7rYyzTtU529AxF3FlavjsmCo62
9y6kAJ7dRWw9SgeYTXapUlcd7axjnBxJjNZ96yLMG8aDw6tYRT2cgWLtExlbF9F75znIfzZtGl4j
ZEEODZ59O6t7MzoZv0Y0ETM7d6fEijbxfC6nsL6iL0NS7NbGkckzkBdTgdnjciRAGmgFQRCY0peK
zM8ngX3Cmqzg0ihvExBIBG5v+P5wlrcJGqOmiLdq1hfS9wKCTSHIhC3xx8swpK0dY9X12aZpLGsz
Im3djtB0OXCE9pZ5PppWcyCZs443QWE913RH0u4vU+waxAiuioj9Q1OyiiNQgcLEcO+WWO+9Guv7
sFgYcYjiE1YOg7r4B9Li8VC3zh1Fa7mZUlUjAuiiE0UeOnms0WurCRS0367eJ7b4nkSO8yRmvRiV
0qNt5l+jcXB3zEOtVVxglfDx+iRm2Z6V772Geb3O3NQ4RUsYqFdRgWb18Fo62jx3rtwwRJ3W7eSW
NIv1wcL2a3M0f6G391ZMtnnOZ/QqQ5QdgbcKxtt9vwUsFl+Rk+yGGXszgBL/YnUtxpOhT070Hy0i
9Fh9aQsWFMzi7hnJZ5ZxdRpoHt3I+uUB9KqjE8QsIG127WYR3mideAkCyoSJIAJLxn6N7t/p/tXP
3vMDcCIzf7w/zqGIpnd56MQXzvsOyziSbqNp1dbgyYfvNkOa9iWawo6bcyY0z227IyIPvZFO0D8b
4XA0R2k+tZ2hUcILKEPCI0gv9m+p6aq9URDkFM0I72AWIFTRyQ+/z+bjOHQ4VsPiRVkZG1phvJqw
1fapo0OWexiQsxgwgyfRMRyb+qUkaM+xiE1k55SHqOa1xj770jv6tSnInraG6IVuEXqoOrNvPSZr
2kMAZqZUI+bLguKgM6oWvE1Y8/r5nGhzvtkd4AHivoz3yclvOJE6z/B/RTFQY7RV36mHjY2y20ui
mI42M13QNrOOKis537jcG/liqsIBpmucR72nh4uDP/TgNcEP6AA2zrFz0zIlm6OpOGVVU29dEToY
N6A7/SMC1sAJEI8yTsVctAKhOZzg+HxqhL2Nw5poKjDnxyQORkYB3XPgFP73gQcsnLEFdbkuTxJx
5Eu95AaymhwTGWA/HrsUg3q07BmUWmMRn1L3q9cYnAdLjSS51rW1aZGsnXTdJMe4mO6ymaud687R
Vy9GbTN6q6FK+7vsif8QqXau/syurJB+T0ls3yPHvYUCGp01OPmFeHWoHXn4Bjr1nCDve+oal/7F
pJ6FrvVz36OI7OsZjDn1w+O+HdCErwcFw0V3KH873xlfxkFZ17Rzws/sPuFWTOjhMfrsphogQY8+
dqP8Tm3CYTrOBnUeFfZnNxzcs1GYGCxNu9zzyXwhO1Ewo1tomymc/hB1aKkK+bwgZWoAtaspG10A
Tc74WrRAC4asJ6sHYzdtw+A1D75FswCAYoWvA/iVf7giPNZqrWeSfR7jgs7G9sTdhnmxihgjloBb
tLuQRTO1onGG5qocj4XZsk8qF0RND216iaKtOs4DeUPUVJBn8z5cuLaEtLoXtpoJPoSNAKkuf9HK
CLdMVeDQqoLMKXskX8HCFRGNwtmliPSeiF3ZIebJzgXDpmPrtxd7jJvTyJAlEOrOX4f4N52QMGdZ
vW9DpBqj2Rp7NU3tvorM15IZwHmiIf1ob806/qvsmeGGOF9XRRelFyzWLM2298YI/m0op6sycHW5
nOCmUqc4HsExGzpGoa7welp7Eg40QTUwEXQqoPniwWl0rrfR4mrCqq9vddPrfSlDfFZWQAhE2+/x
Vwc7m+bXJun0d7vtHJBk/cw0AeXOqpfLGlZOxicT+bIUVAbeZG7ywL4yLBu/5QILyrQr8tzjaEuk
RDQgb5c1AV9uqa9D22YncMmnos2rc0BahWwb6LZyxNHhMgWrHOZhD0RSi352i2yLNLOMcBJaUFeY
OLtSaPXspBwko1T9mOJw4qiNLouwWMCUBd5Pm7mLl4wkIDNgOPeydU5FImiYVQJAfhUkF1EQtjXL
p7GJhx0mgHClGJUgAQdz4jFkFTHXsIT5vKZvgd1sHI6dr7xDEo1XieDyMNr2L19N4qkwg8sU4IvQ
Lp6UZkqHQ4wsc2MazruL4njrUVFQNPXzuuf6HXz1eQhYGmyHbb0bhpcHCIqzkcmDH64syGwPzARS
c+saTcmqb2L1ZIjujWwsQD2tAtAZeKRONaRX9dLKCYLaRUM1XgYxngJqiFMNAqxDWbdF8ZtB1fLU
2U/tmzUE+oX6nNtzMcgWybUPilOQhe4NX+656vIR0a0r7/TvlwzeZutLaW5aH1nlZMTNRTU1SaKq
uVnkwH3pdmjKV7Up1U0jRIdvuvb7WROjIM6yj/nkwUPsIlG9D4r/8GE9FANI1LErbxlWoY0lUV82
uCpWWdB+bjrnrceGjM1oAnbirv00AhMGg2jNyv+jMGI8aLndPA28Jiht8dmownfOKqvGDfI9tlqO
uTQ19rkqMdDk6VOjwZ4vVaYqp38apXntOccSXrK2GL3Ogr3LXLqWJHpeGzvmwNvlr5HztwWMC3s4
obHBLA4Eydlfgug7FMUfcsQz4/pDtI1tIrJyi7J/tJ1gi83S2kS6lTucbQeJOyabHb11e9gxcRg/
4Rz8CRga6waNgZVnNYJoNBxBCKZxq9lvmUNLzLI67+dM9OS7MTvyqYpLqp3AeguJGtfS++b0or/Z
SX5Upp+f06Z4kYrCy3VcuC/R+Ewku4ECyyDIljyKtU7q4Ji09ll3ctrqwRHfeysRW2MSRy8rnRu1
6IVbvvL0eESNYm8MUnpWjxNcxepqJUwvElTH/ErhJveAMPp9iaaklfvZ9H/FFv0oXJkYvTtkAcPE
s0rg0jr2qV+rgWUn1M5Xzb2+iuXUHp25H3FWGeU2NKcty0SyS9rhbE+MQHuruf4DglwEZMCfxk0a
mQ4GB7oSY+rmG1/QeY8IIOz7Dp1xWWFnIUDGLNLXkGRLyDoIB1H77oOGcGD0b/XaMSLS1JPIwzCT
PuEaIwMvmkvQO1iE5nn82/eA881mGtIRHOPFK7gs6PpnnSbqAEsE63k//zD2cHlw/ITXwe6GkzfY
w3p04n7zwHdBFYCdNCLbl3ZbnwabZu1DNMmgODt5NC9XmQDoIuS4d31FF5ayLihrvXcHjt1hTjnF
FuT16HlLjOWrts+2tqzKU99m37vWS544ypNz7znsXZybjnHVPg9t6Bwd7bOlTOajaUonb/mZqaaL
VVhy44iy38mh/za4qt0NbV6SEUZIIPh1tQ2DgUJvXCwq7YDQJtbm4bHjdy0kiarqd4pqq3HwhXFP
YkMFajfmxfDV0/YxcXE9++YVE60pRjKnSNJjiQAvhlUDuOl4R+Lpr3zFpNRU27GzCRhkkSWJU59n
03yeg8y6DgpACLGDOLaHgWeHQjRYip28jX6oAWpCoDru5gbIRiB0tTLDIT25oL/Wc+Dt82WYaOLN
o4wakNNXzZ75iXOssQetZogZh2jGWGVFzTv/DvOL3W3bJLEuemiu9jB6R2PCAE4v/R6eqtsaYotH
t4hg0wGnyzHNTL3RVk1Qpadf69zWL7lK3WPhtrQSjeKurt4g3GeRyYsKqr/MIA+2de82+wBxAo2K
oNvR8bXeGraqY8nUo1LVPRew3IYEN1/EhoDB/IikeXpJcvAWhLkt+o3kKX3JG3KWvC63Niwfd9+b
wAUMjVzbKUv0HE/ehZNoP93oIW8cBcMjhXb6jGaVIV3jTeQTDpqnMZtuDi43jMOE7uGDdJ6NgMXW
tXVwiIDMEOeJo5FaWTCKWO7cBioMVt9uD/wUQJcoJYNw7a4rtlx82ANBTaPtk0Dcsa8ZNu3qMPG+
DdPPIMadZZDndU1J576acOWjsHzvBE2TKX/ThW1/svsZtyn6R7Ae9dkW/U9q/vj/cHdmy20rbZZ9
lY6+x2nMCVRU1wUHcBRFUZPlG4Ql24kpMc9P3ws6jjpDVf1/V192OIJhahZFJjK/vffaG0JTCs1i
ju65Wm1s2tPODaCSwCK1vWKsDVNB2rfacbYzC+djwWI0Rd7RYdNEj4/9XtLx94Lf4ItnlHSy+PUP
h3mnTJ+93LPOXadHdzYLsoGn7Gx2yAce45a9k88/YDJHRBtonsPFbb+E4RsnoifFxOhWSKDUcZTe
t12mo2TEUzBHEQHTIQbtL8Gz5ozTtSScHutS5+XTTg4Z76qj6XKg+WxmJhW5snkg4/VisgW6s8qz
Zsb6zqC4gzKdKO1Qg6qX1Oka2sLr6s1bogjhUI73VVXoD4ORfyFPV16novmZd9DIzCHJdumgidd5
MhdC3axdionsRzrMdmBy9No3nU9zvaU1FzleOyhIxU5k4cYSyVIuk5JqH0LWKoqTUoJJVXqucU8f
w3hmAEhN1ExEhjwPNlnq72wGXT5dyJGZPw7J+BoW2hhEIHTP9CyerGU04k59z26bw5wq6umCj266
mCxlG20cmep203PaSfvaT3zhlc2PVlUDu92sRYTuqv4xIrK5d3udF8dydyrD7lH3D7ab6fcZZeOF
KIxnGQ1bYerqrUZd2WVgKoK6MNpnUakDG/9N75J2X21Dsso8HyHUgIrUvhnl9DYAPXmJfGLgnu9t
KYh1sjY9qxkbma+cg2ihT3GK99z2RBUv8GG+NwkQ2hqQpBPyDuDrOne7u/Hvx49rv6I8b53yj+v1
Fq/lDm7ViR6fq/eUvbrfmQab5YpijYFeshySC7LRpmUHEW/iNQx1Z+uzCkMHmPbgjevz4N3HwyM+
9hJWcb3BNbuzN9vtZXt5u5AsW32jCWBN+dR23JqBc6wO8TW+9i/eF+sn2Bt2vaULWJBxzpqMKHeT
W9VuOwfpY5uqwHsfkav2+iE7Tdfhaj41bxDZESNTMlHUb9RrBtchNe0FxZ1BN+yY5ZNexQlCgkS/
RJOaqAiMnqKuDBqAaKSlECq70iv3gBD7XZh0NlH82qeIYdIO3pBfiN0VF6+L3oZCjbxQ3S26tfWe
shFYsZ3VQIOmYi/z4pyl/fCtKIEBdKNW3E1Y7q7doL/MMg+aoc9e+U+ym/tCsseMs1cmyWunxoKQ
OlFFtty2X63eZWKWsN1M8pNF4CPnh3h8BS6/ImMzBdd22JDIPF5TwFXh41U8kKusysHdOM1UHT9v
KrusjhW4z9/viihhjliS+knMpD4KqG3HsGrq4+fdz/+lDU+NTqmzgZx2RPk6a9FZMbkNKnMsjn7p
Fujl/O9vd2vUkf3s9JuETsBjoQQkj0hW3BroZcGYebfP98yh66xjp2ZCbKj8GCbWWSAQBp/vDIs+
P1a9LCgKVOdhMLU/vb3MBUM4Mjj5QGPg541MQsWLm5s/3vb5P7A2y7LPNTsjtWws37PJuV6Hc1jN
688f3YlLzpVoumtplMRwuvIYNrLYTS21Kie9NLtdAd5tdpxfX71p4vz37/O3tyUVACejzuo1Ounz
nFdRUAuTIFMTxe2GCxpEKK3Kj5x8cjrrMjgzybzDx2iy9JgRCSGEajPT/3zz+TYp6oyRXnHSlkf9
8wY9ltlp7Kfcju4I7kbDImHprPr0U0PZqtvimC7faEDe/907+P8rkN/A0YWp5X/9279+jP8ifxT/
Aci//zZ8i+M/4/h/fcovHL/h2L/BDMBrvzDvnX9n8Ruu/ptpk+LB8mCTDlww/b9Y/Kb5G8VVCHMO
Jksu5R72y18sfsP7jfUVizWWE2HwHuO/xeK3/urtIya8+OQpAzBdOrNs4vN/9Xvorp/NCb2Rj3qZ
aPsMAM5eoxITWo1xh0ihIeKyTQMNcjLwpz1DH6V8yK8nRn2lv+uN+aVp8LSBnhuY+uikamd7PLa6
QsqstJOOGwO6oFHv6L4Aw9QaHMvb9jB09FPmlSNvA45VbF3NE2ewgKnTXtithlIXhUc9zIYNx8U1
OIOSi1vIug24ZR/2erOVbN0mY3S/en6E5GoItE2/HFeeh8c3bqksm/JB7Gnh4hTVN/N1Zri20oEr
bIoIj0nqdQ+VBJg7663Jws5IhfoMj1mw3M6N+1zl0cb0mdAW4952qfCctZYDe+qwTZf7ObGADUp6
63JBSJFXl4GKE/Bcqteco+Q2rEW6CVFVVpE92PdYjD+aZSs0lfauTtg6IoAQQNHc99aZXlFg68sg
xYNpg0PqWzwMGajToUrVw0Su9+Bhd+Oq5JOSbWPnho1oY1eifQVo8ZNpAwTH1FfBaLnUEtlZuY07
KBDKYM+TNqCjummrG02+JyAWJP3QXRxMZGoM4QCICrADRt6iGH8WZDTvh077giv32hTmfKMEl/R/
2sjHPK6DFnj3OuJycNfXlPma+E5oONV/DvyOJ/q5PsBQuJdaZBSbj5gAloj3HlzlUzUKJPM2ygkG
iuqqZBr/Exemu7gs//C+fz6RXaopeHGgrnuGt6Qq/mREA9WAthE27mNOwjvV8fLSqu1sOfhMCJt9
eHCMEqR6vI5UlnzVETCdRdH1MqC3n90MvV+UJDwMrCnsB5msGg8iH51NM/fWtVoUH/lkFCW44Ykg
hih7+gD1fjdHybTNxi6AL81AFvE8M1J6jxiTI+mp4zihag+V2Hn1DG2/EvHGoqL53PsDp5B8q2tN
Q9q52UWTxiwoQ7Z02+wDZue3ZUz0ulxJ/Vm89Fnn3KLS2Pbz8NVUudz0TCtQLYCwN1ZxnxjTjVB0
u7Y6+uxRPcynOitgZ1o6ak+r/Mc/LXLX3x/Zv0D89cXa95dH3NbFsghRmKbb9n/IqTBd82Sol/mj
qNDQo6kVx3YhQfWRdWdBCfVD5zWXkbzPztBl+lMyadex7L+2uqZtUup9Nujz6BJd/eF0CyESUzn8
QFWfp7hDfzbvYiNOuHZzgGJsuvjDJJquBEzQlINxRFKlaCJkxtwl1tVIikPHaOMYj+8yt9NjVvav
Tap5ELLjaxUtZeaxwEvnqZeaffbAhOrZLAvjxKOUc+iwdl4nxTHDj2fJarw6XvgibTx2dZXHR+xJ
AxHQoV+LeGagIsq3QW/ODE/QywAk72zv3JRziy2oRsj1mcn3XvkWg4q7uhQLkxqBqjZb33O3O7Pj
ZsLJ4jZZCIGKkc66ypPiZZLD2Q4t6GA6llZbQwhl3N55I57qpBRrK8FhsXhKGH5DqKe6gsMXLUqZ
imx2X8aB69Al05GbjMnhyNs6u8gcaIwWgAsKN6hLUANN4n8RTveBaHpOIys8l/azaor40bH7Q9o2
+jqjRgiiYbqLiujWetgXZgNitTZAadQ7iQvD73YgXdDs8vqc66Tkk0y79BEo/jSZnVPpGs9uTk+L
DTxKb9JxqecyIQ7FQ+BHHkfDGLyTHwnFs3k6EWWAihsTQSzLCqNual+IDDM2Hk5a5HEl6RdoQ19O
pyoGsFGaxZF51MYbZHewNQZRDGmYGutjUAnNO9KeTn8ps9fV7NjOo+d1+7LHdTdNoAF7R+14oX9v
XTZOtUmNW2f6SzAg/cCz1uxVVpvHmDl9i1eH59Xac9KNaXIQrBwQM4lenuA1HMxyzu8YwObBZBgB
Tj8ZQD5O78fpwYqUjSGJDVUeOrsxdohPT065w0da3n3eYIDg0NhVx4nfbCXztNxj6MpxnLV3GDAn
9FPvq2VS2aZTtRsYpbvnRZDuu1xxgHGanRZy7MwHc9wnuuWveyCrR4sKlsEknWzPxOmnWXB5YuYS
DVwdTa+8tm7z0dXRsP/Hy4DxGWn6YxnAeu/hyVi874blWyYxsL8uvKbsw1D2QrvR9UT1ZWS4KzNn
iOWLxN/0znyAYlQ/pJV3nEYMY+hgpOk7tpwiPvBigUeRUsoxLniKGZSPoML9RdbwkJDsx0Mvx++z
1J3HmD06Y/SuG88NfoXMqY5errk7IHPOVpVle9RId6nIai+VV4IMQ3PDktEdBodnsianJSQ/mWdf
ZvHWFTsKbVtSDKasGdWbxrmIO2YC4AS3yjS0rW3lP9zQ6k6RZPgcmUa7KsqwP82mSfGwyaBc5ucK
kyzkY4ZNdgQNdBhBC+Or3eRoUWb4PmIw2ivdVqcatA6uR1gsvnfUM2HeVT1r/0DPwBrryYS9lFOG
02ombD5YSVYJ2bTVF5xz18KYcTMsTnRy0CYPJQwDRkLGX8OqNOkvvYq+oge8u5r0d2aP41B3cTsZ
9YoOXIOT7uScGgHzqHXnIPcrb0stC4TfOB9oFod+WCYl+PFMO+FpgKLcA4qJQ2YPsdHaUECtcuVN
Cvfq4qSdmOOdYsmftx2TYeOOWcICkIKT5S9qLhWMfpnetaNrosYzSKV+CGSaTL8XNMftKkZ4mh+h
CzjMw5m/3MxE785gsp4sxuV2wYGRqm/EZnX+ZMR/3uzHvvv5j5+17vKk/OuT1mLzLHTPdU1OQWKx
Qf9ptzBUBvFw+lFuTQghwUesO4Vu6cM0NZu9bpsvZU3vuTaPt975SGZ/AiwV0GZerK14rr7pobXj
0J5uqZdmF2yOaIDgjoMoNcezonxypc03ja6P40jkY5fW3oPmZNObl8MWpYUL4J8S+Zq6XKYj9FvG
SDBbMv8gWx1GBb5X98z/1XhX4RRaWVBSyfCPmHkkoptyAWDzY7y78WCc4DPN2yUl1TbWXT8+5HCy
zmNITsHNQShChtGpSuBYuVj3WrfWX/wo3ACQAKADyWzNTtA9YwVqeeVcgWEptOdM7AR4YpQzLfjH
D7y9nCf+9sCT8Sah7lJMJsy/+8uXuX1tRFLcMnduARYY46UqWT2/2N0cXmHvzDvdjuSm8BxG8bDI
6T2g6IlwNjkEoENaclPFJY8cbUur4hRMlDJvurR80UPdOYEp09a13fsXrS1XXFesVYFt/wIXnl5q
MMIGO4NDWMgMGhVMB7NoxL4wM84ETl+esslKnwxQ51nqvdV5VBznHkwKUTfwZalHvb3eEAhcxkF6
JgN2yfSWNOE/q2vy/1aYy5JqkW0QhkFjtW9iPvvbs1PVcT3juL6xR+SKmeAKiY2HZqa8vMZ9uuN7
fnHNJF27/Uh1eTePHFcYUVe9weS9Z6nTfAdHQdO1i6lvWMMxZltrA3ErRYlbNfUxUSTGiczcDHID
cjWtRMj/OaBhr4z7Y9rGd6JKXotOx9bXnCPVn3VRYohePIqDiTPew2LVusrHwCuQl5WzZ1Wcn5Dt
VvVo+YfS0jF1NfG5Z6SIQIBbRU/moGTHCLlGQQDzgHZnNotcGvf6SYsbEkATJxy/IE3R5gjRehGj
VQ+UrOeYsbz0ksgYJJ3hOPs8fu01eAFxZ1OFkUZ3RIThTE6R/aQbE5JWOrsn1RBCYyNx7ZbwGtOc
hFHxfW+CvI/6YdiZI3RpsDlVY+CoLHGjtpXzxaUjZTdw1tmOFBmtai+iKqpo5H5QaJdJ7hqn4mAa
1AKRWtT2Gpumq0FoAkJjXW+0NlN3Qz1RNgbEvSncM4pxd4tnvEkt6I2qrdzLXGAVTqA+Y0yOv3RW
w7KBmRBQ4DtmgPabh38ibjHEVE7oYd23NgNb8WvYW997ym1GRTIB7RbMHt0YBpwgyom4AtlRfvVY
oM6FjkpYavfZYHiU52l14EVZsaUnY86z5mKT46t0zT0WUG2W8TGdIKgXDIjNRGhHDOMHPa/li5Uq
Z+VO8fQAMO9IB1RCm6T+qlrPeB5G/5Ay5drkozZx6tSMNfN2Ojh6YHGt5uWnxBPXtiQLpRKG9Zxy
zBYcEi0L67xh5ZEKF1tvnRp8LQr0wQnsNfb+bPghqIrbQD/DLhvX+moyVfpkxUeouxEmPWz5FFYi
HCx3qVTbCZV8WIUqEDXZxfGS4tiLe7r3/GoxzAaanZlndksMu4b20bIwtUYTcUHRwoaaFgMYD673
TyKyLGZ/X+p8iyCnv7APPgc2fzuRermhgCb31c1x+dOMC9mW2jBxbJioXLgo3ag5hZ5c5/a9SLVH
MwqdlVmBsMwILWM6hqZmwEDaQua6Hy2nPlmJ3W3j8Kqp/ME2CQI78YqyuvlBN5NoH1sgqyI7Mp99
Dy0q9lwLp6ue7wqzfGoTz9npDdftz3XWqlu1ijOazKIQkKKU3XAPJvt77/U3PbP8J8mEueDPfOnT
MKFHi0qLkAHKmmsmJBOY74D5vXHHDhfjg6/RmFQYGTNpIKxCc8N9aNCzNEYYOPxFWs4GEdTa5J20
2fMuYUUcBRWI4Ipb5XxjuZDirZM2xRDWfX+mr0V2b6Kcqf9J5yfXqPptJulwr0bToVf2oc9bdC6t
iJ6tuar2acz3zbQxeVLho+svH63P2t0YetnBt5uMKIpv4qBgddOFfOhhD96Fvj5vFGDnJMRQMHg1
kw/Hem1cA8oPvOCzW7HPp5JBbeSkJ1u/Ex+qkPlNdvSeMZSVJ7H0PJTFPvetAdYA2xmZYMrLJl9s
yn6kzJst06016EtmhrCj669duOzaNs67g5VyoBsN3JtarFVBlvU00XUtDmQVXkya52iCYOCMY7ql
0blWqxa236UZU+Yag/YS90W/zcNS39UTqVPhdhwz2HQUsMBPufmko8SfnKLHPRF2RFALWu3Rpzex
FVWrWRGY7TtfBhRjISsObs1Th9QVXms6uTNf5ozdk1daCagbGXWLEjKsjZ/AWzL7nGGbkMYed3rg
cUAoSD8GJ0NzdNt05xSWPMYAqe9dOiJFQQkZmqz6MOx7rriYQ4oGOHXLK1IaQ3aAxkHtgx+eQltB
J/PiY5F12TNAv3cGNsZdtdxrYWL6cr5RgW4dM4aZT1ne0hJpLM1C8YtqNPO+0RvrGkaWIJqRZoHX
UEQU6srjT+inN88UI2lpjt92+jOsh3d8ju5D8mJamjwCJJqDcd8mVvEQa99jWFrrlmTrKcKLsJIi
txB6HW8DkNF7tudM7ZgiVlstyQqERs5dXAZetAZ4WdRyrUyl5W4o3thYEdffsVEUH8wqfkI6LNft
mCcH6eTP5dIw0JEgA9bw1FvAxIrCit+8Xu2r+o7kEEXl0oHdVrTfDSvxsOKbdSDIo+LmiCEFR/EF
a2/8MMj24Gi9G0hby1ley+klDXnasTmKonb+Uo0TT560p2PZMRa+P01+KsvTvZ2/YbAUpFyE2AMw
PPd2WVzFWMwYFMbsWtr1Y9d6EodtpQWF42d3M/ojLcmMJ/t4ZE+mNRMuzuQ1x468JbGOXOLRUKJy
pCzax0G8m0b0RRmguYehF+RESmYO9XfmFOYlkqW/GWNc91SrzYEvMpS9HpJwGxtBLFvvCaebY93Y
rRw0mjwpF42ek7DVtqXcZ7TO7LGcJozBcKm55cQ2kPPTqtPscK80qBAA2qiWIOh2M8pA6Q6Yv7aJ
NhkQd8DvdXgdKWDF30hoVElaTLsF8WyniuydE1NIuFS25w3w0Qrv/qathkeJWebO9KZxZ4EDVaDq
sLaybSZL1mYgFzi8P+KXxToy+cku1ybzEscbyvR2OAg+KHInAJd5+tkE2UD3vLchLAmFr2jW0p3C
szZU82XoiXlQtQO12rbZzBKL2M+G9SZyemma5k0Ys7nX1TQeCE9QC9QCZSLWMlyMpPo6Myze6pbS
aa8ZbmgIPg+af+XFgjqnd8MlK0cqHHPrZ1bJeZuOxvRqT/m9rOH1o/KxphHNvqXA6nz/BVte/oWs
0Izh1tFXY9Q1aJ9S/D8IQvvtbfuvi4T0UZRTjem//dRb/ri3+1FcvqkfzT/8oLvH4OnvH/CXL9r8
2+e7f8k4f7mz5bXSTg/dj3q6/UA/+/0H+PWR/7fv/B8/Pr/K01T++N//89t3FRODachZfrR/1ocs
x3LRYf5rSemFEBQFgN/+k0/6JSoJ5zdDoCgtyg3wAXMZd//qePas33jBcn7w4cR5eLKJbP/SlSz/
N5scDmgInYwvO9Q/dCXL/Y2fiii1cIkAM8Rw/zu6EjrW384wNs8rYQnB1+TH4ESzCE9/OmGD6i+o
Q5GQx+bqAfYJTuI0T7YCQwVW5JZOIPqH852oqh3ldyfCNpSzGztXOXa2UlbYEvQduuNgTNbBFJei
B0BtjsP+U1FGE0/3fUobly76oyq156aOwVFqzzObYYgnmLqpCcisjLQpZQiZ229CUoyCnJzsvGPF
Oc41nzme4IXNFS/24i4z3G4rokv6c57r1zIcv4SipDDFN7LVJMevQ3ONX2oHU2I9nOaYyaEwy69J
I99xdVVHBXdAlu4tJrDvNQ1WZtfa9tph+olLZ0OMPAxkk6dcEgXOBuHh1E1NcRx0WdAklUOigyVQ
5MKEvW9be090m9QJ3YzR0kgDpO0dUDhcPCkQlmQ504I0AfTL85+CpW2t+OSq9rsVjzRj5a76loxZ
uOrT5MaJn0s2vS9soXsY4P7zyCSPXOnYHil6bo/8+W5x2NeBhNV1jJcbdv1KS6iydwA71oqykKKT
NN6yrV8X4D1Wpp5P+tpM4YNq9AZuRjAENtP1mt3sl0QboIhjjW/n0GZx4uc3LYtGKM9685oINf9T
ydZy586quzZI/es0RP2x06wGjxFBjZLrI1VlRx/+C+Qfg2YlW5645pjGmh5DDpgeWYZR4/P6bFfQ
4xNNPX8l42sXIjiGdTqQWDdfnBjyoKtX4AnG2j+MOJMFj7cHjp8SQLmbkuyHM/hPTC13gyy+z572
TotaEWCrG7Y6/c7kjrewIAtcx+spd6xdviT8jaE+ovcUmD69IxXsMMAbZ6Ommoc8T28FYJcglb1L
obgaNhwu1vpgF4eREvO0tpsVnbOcu1z1WGLNCApjeh9HGCGfBgq/68/S7dMdpHGYSqMNTN1M2hVV
a/nx8wZcfreZucQtB/by6E6NuUn4+nhD0/bYLjcAXVdqSJz9pz9izN7i2n+zdXUO6apdtRwDFBh+
z9tJZNpVQl33BvFIkDofkTQhatEOk/1UcdL9/hyJG3nm9RzzQBffM6FeCZSFQZjRz1Y127GiPCYh
fXMYOMOQQ2mOnzehlh3gSA+7TxtJszhIyGDPFkcDFRbLSYFurwhGZsphYr8ggnHpGWtNVXdUYDxD
Ed8n9ZitdcqytoAd8GDliU6ASaKNArpYFbilT4XePNQduR1aCy4ekMKgTZ0LWGCNmXu20UqsgVUN
8MqJMC2Sa2ilpBjLKoajSfFT1mbzoS38AFtke5jc7j7C070uTRsTf0ntOdhEnTNZva0brdiLTiPE
19jVmp717pj0nhXUvc4Bl57JGKl7LeiQ+f3njBlb48sK+oItOKyAYmUVWIKqUdsyl//mRU0XNHyQ
IQiP1iqd9kNcrefvTMRHIAHchDOHuOGWMgrDXILN12jXOQGmoyU8isgED62LXbVI1GEkq9SMYtp/
OkQqzaAAMWxgBeBJ8YcaiD+7I6Hl3wZlqaCbjKvEYbmCisxAO2/eJ2HGAfLstGk6mK6IUg8OgH2G
o/hKy+nAUU8HaWlbMPTs7h1vKdHMf+dDdLL6OXpYWJTh/hi0pS/H7hhk8jqsbOMylY58FECX9lLy
V3AnClrXI7xXf4GFo10jm7s5egaDScg54JgwN3aAl4n7R8Z96kO7n8bZwGXqa/efN4tB3hEnMuYf
/KxZsSZw2a7AH9RHMvPloUZP0kuZrzs8AISRKF/OR0EEpZmXu3F1zhv71tThuR3a4dnBmo1BF9BN
BOWmGzr32e0iaucuOO+jQ5aZ/cVAgNy6FA4emFNSPtPKesXESj6wEeCgYFrwNXUO6gXAmDXYonDn
kIPfCVtBbrLk/NBpTnNQVfOdoj0S2MxlN7ZRqiez0Md1VZfiOdHufOrQ+T2Zs6lJ17euUWLZNYYP
l5jhKrWQz2BdZI+VsC5fG84I7/i2D40b5HOlPVTUE55gLL7g86MLZbb31uhFB48gIZ006XSm6dC4
jKq7S1xmIV4iv3M2ebH10HxoU4AAttNfyyl69oj5HajLmhTZCIGwH3QJl7jQaJyzVoh3VWYu0Afa
P9qcBvbOeqiiHndzrs9fLCMiiKm0i97H7f2gtwT8CdWduLRwqdKLmmqPGKW6IWjfZyZJbaYHPGCT
RzKLVYAKISsgHpWvBywGZ31K0ufYYkcNXu+tiPtxV7ruo2lQ41woVT2Fc5uu0rF3WZooiKIM+9vM
AHm9zFHv80l+TIzM93NcYtacGvfE0lkij/ztv6TG3NPnjVFNT3NGe9Efb/r84Hz5jM+3Rf7yFT7v
f77HjsX32DC/ddY8nw0yyshw5Hxk8hLBY7TFR9pZgkMhaVLhEJ1E6xPrAo70HS08m4pqjMe5mMEU
Ns09RRRHvArJq9TdlaPmrD/l7jAF1VC1B4kH8mrhidFNO9qxnJjLKf/XjSkV/VKpsfYF5XtFV2BW
cA1zP5YMSV2pxZArtPGm4tXk9uXNxY16YyAQ7gTt8ySTuSu6iXaxyDhWTHssDMqB76SAYueaOGlo
uLBTFEflidRaJjtyDihIXGj0vfRo3rKRHSJX0JO81DflNj9N4bWnBIiaURgsCrStTf7UQ8NCgncz
nMx6D63f1J2YqbQq0bayfQOXP2md5GvHNGursAIf3W7Y6EhxB7JqiJvRmqSAs6v0lOMVoemt+0zC
YhyL6ZxXWRaMPrp52oByBZ/z4tYZAPFswNAT2QLwuLEq34dUjg/jDLZ/7nto6/1TVHT2LkmhZwwV
bPPY/lHp/g8nwwKgDPVBxO7doMlsD5+ECfYcolgtsiMUN1CS7AhWFlOGvWbfR0bzyG/1xW7UcCji
k8ee7SGfmaPXTNYTCBE6AN9zCn8mQq1kbP4aytk5zBXFcFNlqxsA6oNfyOmgiYT5efdisM/ZGjax
BScq7p1Ga0+aNqBg13Dl59bzHkg9rRrfZLbQtB/cbOYSD25V0iGY0C+a9YEGZGNLpgFGVj8QFsI0
OJappK6R/YONahAw6Fq7WrNLbR6wiVWR/HH95lJavYpSW24jy2YcklBKq8WPY594TBO0cNd9Qenq
uVR3ATFIaJFamGzZxYLSz8tA14IMpSrAOsXmuy3xMbYx3RJpsY/MHi4bG6lNqFhP4R14G/4Kaj26
LDW98a2aVbG9Mrt5xaMN4WMs7L3WgdoAobbmLzpdUuwEGgYIqOhGhovY7cqHsCm8k6uLbm1qjBwJ
e25YW+M3k3IZS7nZV2i/W1vgk+0Ya98pn9myJ1jmmpHwAIRzi8eVHVczds29obPP8viVNkCcvjsp
lW1QARQeyYkjiqaSQ5+0Dzmx8mujWda68jS1GS22N9TQdhjF+IXdWNM3ozM1dPQY0b7m2VQVXDqE
jQm6/KEkV3dDYsSym55KDD+6Et8YdkNWt9AJCOOQH3DuUOFxwU0d1hDP/JbNhPEqWkPzbGQ8Rc+Q
G1EmPNn6vZmGZ6ISBQN4QLBWp55omuDF7MZB19mP8I4LVAjzVC/JOJ/GrmoONziVeL5MlDDwCs6/
Yi5TDw72b6y2GPhKOnDwiYIioPcJpgfhYtEdmyTtgSWH00pG6ZrS6juzgS464Z1usQysGoAlaw2A
FRdsLo1c36hK4FlVIFdr/bB2/OrV6OwL/tlvY2x+rWW3q0OnwXad39eD1QHuZunx202U9dYzj24P
YKy7d8zybQxtas45PKr4YVa2tRZw8FdkGUjEA9630ncH+7bynmvHv5Ze9OSaGM5X4XKck4ChbBg0
q6KItp4uSwy+OhOrybxHuV6nprNjA3DiHMjWZ5kc5tB2eRE/y2G6y7PqOSL+tyli7TnPep8NWRdx
FsJ8SPiBl1n3ZmFswvtwJxDZ2aQySKLpHdS9z7BrTNQr2Scaosri1bFpJSJ1Ai4LdbwHdg+Mwxj5
rLKY38z4SnkAZpHsC8/Fr7bSqRbPac8o3eatBdRAAUr44ofJRzqm9i7V9FM5dcM+jECchuPKpClC
o2trM5voamZi3BxC2spEn3bJam7SjPDR8qS1o/Qh1W7CAJbqDBa7qjp7kZNbkPPPSxQeG0iKMndU
O/sr6SXPyGEHcn1c5R2uE12hLQ30HKoMPGxdQ/tQMZlcxvnz6Xny1rH/X6W4KAkcWYyD+WVbNf/M
NI9h6bzBCL7KjZHh89n1tkaKrFHYZbcXTVYzuazecUC9C63kWEh+PC2xz0yTvid375wMY9sYUExE
24C54bRYj5TixOHXeQHe18CdSLhdOqSorRztkxy2uFePwq/2BNlPJuyutY25p5MEfR02L+xfxbVI
E7b3tc0Bvh323uBgGyuar2FKQ5SBdqjPVRgwHTtNzBcMwSjVP1YM7raF4R0KCUDDTwoC0PGpLssP
2D0bd47joK76/M4QEH3md50SiU0j2VbpSXcCA/su7aE5pDiZ2J+DeJmQWZVk0EqLH3nIdeMJ6+zy
Li7+ckPhNWibsvkRVs5wP0NhIcn2MZh2/wVXHgEPkd/RO7cbwuFFsAOnW11GHGgp0CgsHtq6HPHq
lF31NQ2h3XaaIMMzedaqQqEJPH43sjpy1TqcaJEzeGZjC9mYzDhHwj8ryIx0Z0iPplvbvMBjSM/E
3QPN6l68yji6/UFUnfqKxQPelPZTS8zuiEo9bLLRklBa6BbUCBHorZpYpMbw/3B3ZruNI2vWfSIe
cIwgbyVSlGTLs3O6IewcOM9kBMmn78U8p7v//wB90bcNFAqFzHKmLYkR37D32qRfIM5dpcU+TM3v
WbAscd/hOJMSR6wN7N1B2GVXFE6tKuYb6iz/0LtO/wYI5rJYBrdFw5ib+MWdMGUdy1HNxzzrphjU
+ldz3IbvhehmQk4U+mFvQ2OH7pIOpOeVMyCus69B+UyQHSzt6eY7HhSl7jmAX3Scn4wtCUKb8Wxs
ScLsRhOfbh+w0RZZj2s1pbFQzUPTrS+I6Z3TNlM6DSk6oNF9Fho7Cel1iBHIEg58ULeV2x0ydM+R
bdBB41d+Iv7AGrOXDD0i/Vr7uGlwzSb85kKXhF491AO+xl1gHmbCzzCpZ4+IIan61fYjsc3P2e6g
CC4TEUF8tjhucI6T/Auhi8iVz1Szm1PZLVfzfpFDzJep1x7HEShnNfYp3BmHkFSRyXjk81fs2BjC
ZJtLQ03gs/kheeRrtia8fWMaqXnDjqcRGaD+4+PekEcykEyXb39WAnCfPZNxTVAszyVyzENecilI
gCKuWNuDzDkDzA3CETaVN9n/WLAYHb0t/ZaRYCvG7rD0y7O1+n002vaHGFLvrs6Np6YcL9PSFtfK
tKbdGXvAr+g8BHb3ySeihoKjqMVurkGx7ZtWeWsCqghaqPTQbNM7OBJmeER+3ztVd9Fk5QGiALKY
96wA2+ELvJcX0ZM27vdMuYDyHZj0TCzVqg9EPqTzzuaXtWWZuWyQcGbiRE9qwF0ouyncJvkOYAzP
DXbfSJjteB5yQLNmEXPXNbFjBJ8BgS7fKvNHS+V/cgjbPK99gxdmNazzhsSEo2lMzv1lFhr8qSZD
SH71dfvGkrqNkmBcvsIfOS4bM8ME0nJt/9AtQJBuy94tfO+Hguib8yAhi+e5nf6w2NGKpa4fsQSe
mfMddl1suA4ZoolvilLyVgC1Xw0PpaHAVVvR8CaAZbbavHQWVV2A6QPNwYwfn9WuhpxRWPaLwRl5
qnvrrUgS7qMOgEdCPicQNoaky3DqWLD3Ln9TN6/i2C3t78Zz51Mrfumu7g7E6GRhWxptaC1uiCf7
ce55xUjJcVIklwt76JpZ0Xlu7fToLfPRVBv4uwTAz9TOL5Nt/lj55k6JkgxFpf5VCwig8DPWZ4EX
V0Hu9nv0eO4Od/AECmJp6AE1tjz6aEwze35e7fZxnXErFfx/AxQjZpmswfwL2IwN2bcdp8zWjjqt
14s3dqeuUPXV0vPXYEAagipsHNWK8k2+qa19h/jwKkjKyrvxnBLwmNa6vqTKLJ86EtWegLc4V88M
XrFKgfJ251uZCfXgcay26PQfmW2J7lZjtblXE5esiR5SZkaP3MHN2MPI5hsO8EOH7IkkFf9pqfsn
yus+1Jlz8Q24rkaJ8i7vuKvo4EvPse9rEHCDl5hPPMMUvj33FhfNEb4H1QU5ko5YiLH11gTZwcRx
Xs+hNgn88boH0isfiYbBInEe1m4Bmdw/K8csj4vbf5t/5uCTz80mfqB1yGnEsb2ZMABW2+N1Q5Xr
lksXGYqd1mxzk7eA7y3BXJglk2b43mOWvPobspUasEkC4P0ZivupaPI9RKkkSg2vnG/w9rBiSoK3
0l1mBiEpe7rZJDgJsQYAICAMBorGPd68CNCjFJfSTeB4dyaeycx9T1HycqlxZpTOXSEpvUxCNA0m
ngAxmJbKJWTIWDFN4ajLvL3RCMrhBoWDY/15mvazPc9QoC39bQvsIbRWm9MpR/vgZNTufDCz6bPo
QEHJDIHEwppzszihW2vUDzr4VHDeIsjCb4K8wEPqaM2aHUJoaf9GFTCF5cb4kUCaL17xB3Hxb71B
FpXCjSCQd5GfoupHtl4ffaBCRKguh15b8pk00ssKbLPe8BcG/RdwwfV1cqYvsrPUdfE81GF46TuA
do9BvUVQmn6VEnqq23jGpTekEy4ah3xdtlHvvVgW5+hIOJu/+S9LMqwMzk37vvOXi41UnWZXVaE1
tD+33fbsbKSDK+C3yOCmuNMO7wbl7oiIEZfJ8qEsEVqqq1GWfSwwLY5j9RFY69n3kCpWktdYMtwK
1UxuCxZqTJyz5RxJ4fbC1igeUK+ilUW+OKhH30yeeQVPIkmesGTAjiSSnYzKcNAbk72U7TWf3zJM
F/Wkg74NyRhcKaq74xzAq1wHfbE252FdW/SL/vzbKL+iLTw2kjxToAAPW7nk0by1IUsUgCHOc8dy
Gu39mEgaypFx5pITl1MJ/lbvqfEnkoe3QUfMSuYDhj4G0bT08dBoukRyLKe8eyiW7ZfRFjw2q/7F
D+QdTGCOcQY602xegudtS/W7wtHqCR/59+Q9eJAj1pJVue/SxHpJ8lLWpG83dLqEO3mHrOh1aJdQ
EoibF/3wyDS2RzGRvVh5CuEAyojlLAjcvN1vwWqpLorIhpiFymX8mvg+LA1XxzmO7mijJglZcMQT
CCOSEJm/Z7BtYKnFtZDpya+YRK0ypdkHm1QQFUce0hhZqCNI2ONXpNglcYM+G3qj6Lb7R9Vm32DB
iijPf7RlYLC3ko9V4j33ln1vmM7L3KNObl2AjClrCstmqAOu9i1YftY1/o1utdm7gPSxKjpAYbJ4
hz7fhJ3F89ZwHRkYjian+1ZmCJf3ZSG1a0VZhOE1gtNYHMiVP818IuIBd1no9DOpxhKg3eJX9DUZ
uetSasVmHuBWptoTgxI/pNsr75Ns/Tb65Ks1urrr6/m6pKirq0lc09wizZq2y10WVkwgdywxjScQ
tiRFWvgRavibokl3xEbQQnYcf8wZzVMGGXOo5PvACHZJWPSVKzeLP3NrElqN1PFj/91cLzd3kI+9
EdzReEUG6rXU+lLwnQsI5p1gEqEJadtDHDP9vEzjF9O2oi0z3sgC1vdVh6AHCBjBl0BuLLRu4VgG
zWUuYHuN4iXI6+WN9I7IysoiZJtYYJrPTqlfq0Oatn3YYXQ7CMXq3pgsI0RoNGNU7tBzLDraS2Bb
pqjWVR7Smq+PSqB4rNOPnub66KwzWfPM2eZdjbKo18WiSEoD8tlcEwUEMUJVXI0Y36wSg0jnsiME
VTkcmBzvbxt55CgpDGxzmPDKdL5JDW8jIfoRX8Wrx1qHQDmutTZpbkk2ZvHCRPiSU3bVlo80qIek
xcZRl+2jKUsUI7T3Oq22eztZ7krek6Pn65OfZvW90+gPvRrTwXMZwoz+0l7IUbhs854j5UeOE3To
PXuQmVZzJkqE52w4G35JNGWwdVH6PSmXr3OCrhupnUFNNME0Gq5VBsRQ6Lu08W/ZCpPXJGYz3p/a
oythlRG32kRFkTxOjfdhjrwNXm6ATaFpWNH5HwfS+NRYHFZTicsQleUwPwjrPhvM+pL7w8diYU6i
X6+iEvXFnW2mj3NRj0c/qX6760bwrbn8ygCwKVo1p1BBXKX0yA6ulmf0px1LUETMaxIVVnUuFhfW
AHL8qUVgDtbgWBoOaABhslVcj0mj5IvpEpdKxQU6OMen1HYqNH0rB/QzPaIOyC92klN8+wBYmZ87
zMN48l9tZx/dZHi0JkK1HD8eqxm42ZLxnNidGxI9VkRFy3cmbaNkS7e9FskIza9/n7cGzuEqD9y8
RVyu480c13foAu+FzYhwReMGcjJUkqFRpdYeNs/HHuZ+Vp/TKr6tuukPuct6TufWS1UXAsIacxGo
Gp+ZD/6DuLM2mltWUKDCDHdB5LMgWvMo2Xu6EdnW7yNqXlhHO6XMR+w7pTvIBbBmlZOCxWaOSqvZ
vI+S4OvI4JK4FlXTMJ9dXMZfDVTOjPaS5ylxquYbXLJjB6iowdY94Nu8c8QaNgFF4MJ1tQM/I3ri
Cziw9QtQknFY1Q8v8zSbTBPdAr4XQNZmCdtk8dobY+x7l+H6eQtem6B9dmZ7vLexYCcDPwB+L1AK
qUPzGSwQpqT0z+3Mx4myi5nz2rUfkB36QztAg+L0uhh5EM/On4IozDvzZ0N/GposnmA2oIQQtZ0d
87qaOQTY1Zb2diKHYLjPQJpslvUnZykHq3V+s8yE8YGQ32Z3jnOEz0+WMVtPTOfgdKcMg3FXfgM5
graQ8JqYkTkAG03OxqK8b2auTj0kGjOl5c4aLintfa+tXD9W9vMSPORTY3/lnuDnLsRyyLEBrt42
M1Px7SglIAPVQIuheOqBKa9xiXXm2JXMYK1xplvCeIsOmYusKpwvE3DIuWvvNhOf+7rMz7mY61iD
TJGoFCsDAbEr9yFtzy90T7naROQPKG97+rtDOeRfJV4jrJrvw1I/TsyHYQPAB+CaibIhRdUhpihf
ixtvQf9a+f7Tmqz9MaiADdbVyyr8m+qb75P0q6MIsO97aI8nAp0jATTRsMVy9oi4O0wdAJrRccKk
Y+1dJ/iD5fBzLKoQEP2RMvzqAdHlYMiYpG7Gs1pKSsgueB+2rAwXmHneVGvUelDb7HbvDFC2xojj
KLDqJRqTHpcflB8oKfR6OjhCbrttdW3hZyFMfWKphV2Fcw8EC7Tw7VJnCcUqgsGIF3w9KLZiMPDa
T8WFf0Wne6gMculm4C20Ps3XknORmXby6KRFe9Bmtp6ZGgD5O1cZWV8C2cS1JNq4J7GFwr64WK1x
zYLp0Rx5JpwNk8Hae8FzAIcNHvpnnak+Lgn0hWKpOJd5uZ2BcZNNo07cnzGGyNAzFDmFfAgooPwN
z2DZdcSH+B1swIxHcA0IaC+6C2EKXojegpPAM25jX/9OCsKq6KQX8/uQbbel3hbEKS/evCpoqMN0
MSrrPLA5O7JhE0fOtih3oC2kxM6cK6AZKwPcQrW7McQKweAclSi8h2xSiBSYo3Gl0sA1rN352B3w
/8L8maoITy7dGJSbu40F2LoUL11T03eNybs9fliD8S+BTVXBOITJKMMxV32IbFsc2JEnhw7XRdjt
O/0mzwFIVXNkFtbvba3Ruzq79menVazMqXqWmhejm7xLPWQPxJuIE4ooiA4wpd+qwK5OxHnZLKT5
vGB/sa8KgUAK6f9q9ktYqqTnBplylMd9dvECTBAIAK/brOBR9gznluyLm79iUtnAmSQvDrnnp78S
jqbvjlUyAgfyl5720GYmv4spuAke3a31ToEPzsuxVcy8e7nyhN0YPTNcmbq3ccdyqHWyzhncKI/Z
pRTWGCd/8yLGSZvXwVsZoyfp5e+3kxAWTWuXpGFZvGryU67sbtywlshg/ymnQpXeXXM1vTDs7k//
ZFzYOO1NlUBSxyy9HR1meihRtqQMAQQ+z0m3xjjgnLWQx77326MZ7I9mzbsKMwn/tRUwEg9ygN6N
DUHN6B/dOUWnY+Y/O789a83DIQwvJ10ZfnCwjj1kY4wZqj+t7MCFJc6abOvLQjT8VvJBHOv6ZeYe
JsFqF420u67GkM1Ha9aQrv0MJrByg3DzVREBO/6+c7lY0ci3zcR9WNeoNWCDpC62rPY8Z3UdjZvx
w2ICwXqleRal54WBNcmIx/aGsKtg02n/aLbAvLIn4l+9BsWKBbfL4Am6KTVMYGNjTtySwgtps7Bf
SrPzI5jNrMIqevX9X32ZXXnglhg483rVZf5NkOaQifWBXIo7YrJYt6XLtUCvu3gAgaST3KX8UuTk
yyO2mfdNfjh+qi5/1UBV4MaOVwgOLu9SWvaf1FDE2FarOpZBYh3dquBt9v2CGVjvRn3lEjhOf34g
2H6KVt+Gce8hy0IL8cWxLYc0WaxyUjWXgrn7NSkTH+Gaj8MFRZEPZenITGrXygAC+wSU7kZJ1fSI
+/lITCkkAyh0H7S4X/3FWuDayRsXIDRrE69wW6Xb1Qdhfeqn/gVplI7yWr4EtAMeHUmtp5jh/J4j
y1RzXas7Js8w7xkzDoTuWq/j0n4h+KU96tYABbdA8MkT9ETVx19lkKT6+KeWaWWIGrtF8EzjQPG0
fnjlrrabtjJu3fnRAP18xTnUzOkDaiwCbbapPxbUwmmKzbtLmuXIlpkcNrbRAW9Zs9kn0+NJmLmi
WW9ZoREwyuw8bzgNDqqR/SEnk3E8aDsbo87M7hBMPzn82dHfj+VfVdPff23DDrxPHtMFXeFkPEuC
wA5MxM1r2/X1CR30F0iz6kTR8VVLEhe4etLT6kHuwCjJXzKbsR5r6zon7r6wuefYRni0f7cD/qRD
v39SsO0Vd2QjEMRQMBtfhN5vh/V7Zjnj1ehT/ggPDWnn89LK/YrRSf/obbQrPfha9BS3RBT52eFM
Eqp+qWy+3kq3kTM5A+qMBfZ30GjuuaGgxnBYOmtBlJRgqFbYxnmCho9uzL2WKd8yMNyOnjp1z/ZK
sy9Y/miAipOXJnGPlIaUqvoSUE8xmFuOMCYoLzOUc8TRlO11mJdfDMi59/Fyp4IL/e8DmDocCYat
2WQaDKvzdE8j3w85u3ydCV5FElKN5cNsefNxBMt4Yib2AnKeok9VaWj3JzkuJpLwkcfNbbM6lOi2
j3/1xf9XoTy25e6RcP+zgvqWN83vsZ3+Pwn1v77qXxJqHzG077D1hnsjYfzY/43mCST8HeKrETFb
iDPJk/0vCbUb/MOBkyMQSvsCM/wuvP4Xmsd1/uESZgYjmbNlX8a4/xsJtfB2hfT/a5UNYNb4tGKO
KxyLf/7NBWqunrNMJYAKxcwh2JKjYEm9/mp6tW13WVltYLR9AAAUr0E5ogVJtnx977y6LVitKrf9
zXzLqN6ZKi3pF2JpbNYhS1Lo5MOyMW3/3qXl4wFcHBYmvw1Q8rirJhIFfYZRvGIkZljM9rj6Bk7H
skOpbVOcBzJYijO+TkHkm+BP/WWXbGIPNc9vApgqWF7Yk9p92LA5ck9bULOu7R0dMGQCzSrubCgz
FoIBA1lCN+ucBsr32TwFSabjskfkeyj0RmBQUZfVZ9WVoFp5amwZ+rJz1bESDhQ3a27sZYsTNZc/
06CovaMxm4gAq9qfOCVNlD3oNJTzxcUAz/S49zwJVjED3YdaR1SkWAi/NbPxLmFMDr0eg0yQT5ex
bOYKOt1WJdaHC3W1uoCOLVCPljXBS5tdCXR5JZKNuCxNeSRklZk5d0MDRUuMI8jvbC0+J/ixxmEJ
krK87xw5YLIqfIusKV0He9U+sqo6eIuQxvdmVbo4tbAAaGjBWLNTbZXk3sWIiaVHUGKZaeV8y53S
md9l0SfyFU+sVL88avr3ZZ6yX9ZI9lvc9YZTYCNivMR9PJF0mLLG+lFj+QPcIWY07rMwD75cy/e5
kfWx79hnRirR0EqMxeI6Vb2hrsTEcRYx+qQ0GmvTxs/iVca7W1D9njSVx/IctPsZVArdMG9aSUS4
ppXKjT8wNPwRI44bcJ2Mk2qf8kL6RaSKOkN0MvqmF7o56kdccpXQkACqBH+Un6jmCVLGYPxZ0pqa
CtrwBC4nSE1jQAuGIvjgoqJkCL5udYWCrxitLDKktTC1WKYmEMe2KItfptezGTYaNiyHLs3W6uyz
ddgOkzkkSWQyxvNu6CF759yzj+Kq1LBTR2qnIk8YD7rT+iVwddJdgrnV03UI/MR2j52ivC6jDmB1
nWpqOC99bkanjVLFAV6SMXEx6zE/jjYCqq3NilAM0KwbhaYHh+iKWoyEJABS7y49HqM/H3dvt6D9
6i3vPuMsQhEGTDWzvDZ0yfCJ/XEyWXS066nptUl4YCI/Id+ItymX32Vi2nFHXR3XJokuio31YWZ4
yMNaLDidKnknMJjHVIwN2CMzxVa1uKeu0z1S7RFn/EpDDwZik1eaKng07UDZVE8itAsDH5WqOxQG
qfUaZFMWs6kHtkNKDPkeuRcn5jSHSF/TKwjAN4VDLPTb1XtVBv+VsWoObSiwqNc9OyoLAWI0qD/I
5yIBg1F9+9g748fsBRtWvG458ZgtB4k57DExZXJu5l2CMU8LmpMlfQI2nITUBCyN2yp/IZmy/NCK
kLZ1mqqQ3AgVawdbO67JoLyZJhqQQtKBVZBXAS4Z4oeDkv4MxDq9zoVJQignG6M6Ulkgy2QTmbrW
cG9zztK0VPzNPYFOOrAppDuaXNsRgGxS7noZbNvZcf3uRfmbuBk1MQyQyUjNqOomSggFZXKc5ncM
TolJ2yp0V5v1umpub7waHnMJ0Oe5rD9HUBqXDSP5Uy3Qnih63FC0lYtoSyBmmrPi5Acb4yp/HuKK
8fcdWgARITA23z1+DJiLXnKrapMRh1orxC9D81LAbotXczTjcjGgI7WOumZuU5ZMVSzzYfVBdVj+
mn2ZWibGSEubaJ6dlE/OZABCAKjkDYLEN8/Ddjoy9EFcMcn+IlA1sultZeRX7Y4z84MHxLyCLijD
RdDKgR6TNoiEHYMR2OQd0WWwVIbqckAIK5+23svZq239yfGQX+YZC7OViOqo1SMNzsBx7jX1HNl8
CZX1AAuz9xzrUMPLI8LH8J5XBhiAecUazaIzcZjvohwuBVZym4+7ztSXaiL/DKV7cppcSJjaAMSI
EpKfUfv4lGvPjNl82cclX/XPTNjDdXRA+WYEij0uaaqu7LNxJFWQ4cAY5A/poD0sF+4ac14FYKP7
NQZju54Hx8tiscwKcxxDPCUbJinzKvmsapx+vanucsebYpYRDmMQr49tjCp4ppciLIq5vuZrsJ2c
QCZHi4yhYysXfHaWIuHYNnjvasDWec9VZoO7JVtpI/LIS71oQASNTHJ0L9OI8jcLDBMKVUpXsCBQ
N7VYTnPClAJXb3NU/FnHyfPWYyfL5NiOKGdll3Rn2iZxj3kBN185yQMeAxoi6ZKcVDnezaog7/qs
DmKkqFaU+1kRZRzIN/Te8l6Vpn2udlh2383wyHy00QEg2VCXFj/MhFDMk/RFwbr3wzNq/sJyYNxl
eEnXMSNLzirwnw4YVJkWjpe86G1ORn63a5fgyFSGY3xKeFctBdOz/Ksi274H1OrIcxJ5KhhoRXiy
vNDR5Fs5FU72PFjaUHXrEoqJbVDumTQRHtAhZISkHy5qiAvNomMxWVoaqeceWCZBoXfIzKtdPkwd
yVaEB/lz7C7g8ZvJ8piguSDfdKsJ7mMJkkyOjAuvmMl+cnEhOQQ2ksFsH4nA8C5uon36wo6FkNoX
v7VLSnon5ms2TFZsbsoHd1Wq+3JtKJwCWX/zKNjObglK1jS09chAmdWeWpz9Ezqd1jo37xiz4SFR
zIKKwAHtklf90VEWr6FZahSt1m5M2v44elBc6v4K+XQXj7N/yUok/4XjDhcn08yuF2j4evVcZHAo
h3JzbRFi6oVNC4uV3GOsHwi7vPIJXlBzzvpRVbxzWykgkE87989EQD56Wj0M1KexyWwqCjqijtxN
bUA36iqaJmRloEPWU+fkDGVL1K6lQWQK8s49z7FHRZMgDqxHHzb67JPoTkDEsdhA/uMt2w66sjEj
dWjKWrdnh0dAJT8HruQBB2vYFeQgpCOOceSkU9ShQUXps8poHALjgYg9cScSC5a4oeHkY9sPrZqN
J+Q5xrZ7WrEtZu/AsCDFE8Sr12FUClclfuSbU55cZrZHw3Wy02yaXLzDpsMUYmIUWI2Nezt3D6U5
NGeZFj3ibZSxas5ohS0YaYu161f3P1PSd4fDjEZwIYbwUnntxGhepGHOVCYe91Uzib9sWOYFOEgA
DAWhZHU3Q9d7RRXCXyna5DiqEtWUZ6SndIDF4bBsPwDXZ+0h+PB5M488ciI3mveZj4/7O1QGUvjU
M2m5dfJ1JO4YIY21ohoWigHxSiZLZplnO0MWu5RtEqVt534WsMz4pDNPSpKiO9tIPOK5QcAxdHPy
NLot0dRFqzEoMvvJkUQccfDXYZZUCbKIoHrR6A3Obj+XBPls3VkPLm6yceP/GUvzk6bfvqllILBN
w59I1g2itT2lIKE8+z7xmgJPCs+GKxUe5bqY6UjYB34RRVL9aTmcvlfATIoQGEXe3pZmCoqoNs0u
Q1mVCvs6jtK8ukDQ3IsVWDlxIrKcm7e0B5IJL2j0bUoQU1yykljp41yxybkbfAO4FjWK2Z5gHtQd
yqAERWzSwRHPdNuxBg4CmG7knCXa/j/eWdMI02j+z5310++mGddKffybP9n+5xf+pz/Z/Qe0MAGW
87876P/0J5v/IL3ZsvhtZN/c5jTy//Inu3BvBSREE2c6M1Y8qf/VXGNdljTVQlq0SYGgM//fNNeW
bf570LEvXddxWCjaO2hJ/Ls/uaqdcavZiJ2XqgPcrjeOseLVRTxyxJPfjQSFp4b12EASOdH3Qh+y
XfJEiUoYmwpfZS+rFz5J5CI3h21iAxZsBI+JnLFbLViQy4VkPFGp5b6V4zM15RjVQKkYq3MMQBQ6
QmFQqCuGBHdFjTATWFzKiH8hS2ppKQu+NvsFi6yS9tcl4EagRDz5jvFgV9l0RTRfeclT+1kMKifW
q0U5O7qHTQeQYLJURG5FGkXZ8CyNfdmFbjn78SrdZt/Nfw2cymK9Q8zPHKBFGLQo7uZxei+yl7zg
bketFWcTng7a7u9EHw4xzqQj/fsfPYp4dCxiXdiBscQI7t3WgpZuY/I1qopxc0a+DZIwsJYU1L1w
xtMI3O9gNiwccL1zdRaueUhmi0IxKwUU+qW8SHv4dNb8T5b4DKQd411I1UdbYaoDtUHA4NQHbJVx
iwn7JjmMUJiSfpy74610blwLEn15emkygHpOE+zGFRY+syv9y1Ky8ZQB7r7NNnU0BGX+QI++X68E
Wgh1YyI3Iff4HLOxvHeUe3MMR96ERDi3FONM+dWV0Ph1yUSQskUtsjw5ox2hZwdXuPbTce0qBnQT
q35luggFkV3FTpF/dW0PrsqubGy5Qg55l41hC3yF9db4JrbuTqFswvfqnzNFFIpXHkxj+plYbHQX
1ujLJh5nqoZHz4UcIgWVJsGg6jiN022rKuNStekjGSTyjDfBRg3rHDDIQIiop8ck7e4R13Z3BhdO
gB/sjDanCvXmx05rrG9ouIDw0/cXpQYnunkShcVwqVJfHpM5eV8CjYC2hZA4EgsR7XmQp2ZquB3K
TB9sgaHETwkHLoWrzrUPinKuWpzVUmPLyn6Bng2HnBO2rkcVW7I+eY3xuy/xBJXLxqwKz0Wdpg54
0VNGVsOl2BRxdcWMKTMdOZdBnqIrse75EnatpPQck4oXjrHAzBQ0fZoV/Aq92PNl6xT8USV/TFmG
NXJBu0p8URqN/YRMazJBQebdUdk2ag10fabsf+km4UuW8TUQZOikY/KjNjS0seZ1y5Cgcx/eXD/F
nFNjYitLEZm2aaJyc74FQ/UKh20MbTC04TwOlyFB0Yo2cYzbVdzaj3wT7FKXPavNfl1zk4yjRj8H
BnBrqz/PwrZDesA0rvLkLdXGbz8PGryLmm2ct16swgaJUL6SENSzUCSVrLOaPzXu5W2UTJi2xOHz
QrFKeKxvpcO9t4+7/AFJXTNybhFvdsc36zzzKn/mhb62TY5yjwMpqmz52cs2buugf3SC4G2g9R0x
OSCHoyrCoTPdTeU7C5d7wqJit9uQa4itfi5/4I77VZKTcmCMQZNEYlKWA9TTHRQchqMM7OZiQ/Cy
Fd8SJhqMncAEIJLakH415P8psrFr4d4lJK8e6mmxKEgQ32B1+3REtV0txEpI6PuYqRYfP+hAJ88O
3hoBYs2SuXdqSkueTDfXEVaRuex5lnoSUeecGHT8kfhHvefBSdUDfu36bHscRhYDEL0Rco0+Ol1j
zDBB885gIrgQvx2DeiznHpneAr+A88ELYhcsxnmwtzBPiposjJ5iXZN+XaG8aJvx0JvO17bqLMBr
M0YqtWZnAIq4RiwPP9pSfiEtgNhiJnEIxQrNKviCyhvG0+SNXzaXg05Pb5OHBqcga+tsbTt7vM5g
FtJCCad+pLd9lso+0XzQvKWQptuCeW6F/yuXk//ybSOlGpk5pKfNvxA9s8fVekwHERIsgK3XXa3r
49EuKvO+IZzNda5al8XDtiJSmue0vZUiJ47V+9nvx3WA2zBgrxwGtfyJSw5+X53Ehs08Tg2E1o2T
mxz60kB1qa9AvcJNer/c2noxPdkfiNkzokFaoRCIB/o2/9wmh8lr3nxF1J3blJGyCc3UIhrKGsiA
Fcisz3I2P02V99HkMFjaSbVdZ53T1sd3kcwXI0ugdxQbJwyywNT504sGZTMHxjoE1sEhUH6zJqIb
/QTJnGeOB5qxW7KVLxS8fBQmsq6TwXkFnnvz3KRGcdBj62h4jilEYmUKl0w+KIgjg9JtXk+0ySZL
HdJtmYp1NUpedjxRMT1MKnnuCXB0a5v2i14QlR6gCet7n1UIXcYVeR0TBBY76jKZer3uiNjIE3Rc
lf+Knxk1u0Rc42G4pQNVFzaz9snpJFdxhTM+CX3++5g3vMY0AHGP9Y4Bf4osmsxHO4vcrHteIBO0
yI1xVc9QyZL8hzI975Ya5JPPJT8K3OwjAkN098u+K3Ue6qA54/hi5w2C4rAFkrd58vUh0Pqnv2OU
Bz+2i+QjXeV7sAa0DPRqqUc2tsm4tezXnxCz03By0py3RyM5csMphe8VSNwJNVB572u++j+9/+Du
TJYjVdJt/SrH7pwy+mZwJtG3klJtShNM2QFO7zQOPP35QFVbudOq7rE7vYPNjiAiEBlB4/7/a30r
Bi7fyefG10Clt3cGDpEIljO6fgzMAuThQF3AC86tK25DdrAthLZGA69Rp1xprnWtkcwfk4ybrNe3
24JrwboD8Mu9bSTuHh8ao419VoXHpD86kul+pAEt88fmG4z/HCGElrrxyZT+xahqhiN2hApNRJe8
tW7Lvn9OR8RaJDReAUkx87esa0lJcy+Gwl7rAp9sWb5gUk5XkqsbEhpvnxjNUxCgQLHG9Ic51P5u
0KzbquifJkErVBjMy0E0b9TgmeeoHfcc3FsSnVCXV2TMqI7xSp1tqiy7L/AKFnX9Y8ZypXmB7Dx0
91EAmibzH4ljECgSPCqp49aNwUZYMUcf0r8dvY+KsVWFEIYaGBqAzkXQEYr+pPvFU+RTyThwZ6ez
q0gvWRaqdZCFZqiHyabihqvI6uvCOjtSaBlOsip+Xyzr3CFUHy9wADDkpELKBTyrT6DW/rnwHcJE
JNWFIxPSsUGKJuYOZ4J3nQr8/JyTMzv2qNnB+DWncM6AmXrUP10Fb5q523gU1UOedogRE6mtaNa0
pybCLr0s0pk7szxaXnAq8maWf4jWmn66CudQl2COcYkXtUtbHBt7lonM6/0l8eWvxfIOVDffHcEQ
e3nHsupzGx/b/NycQcemwSiZVkdRfwMaYp3K/iFK9ODoema6r7QUNhkOIERaiX1a3uBNo75P/PDo
OXYAw2TeN39C8bdatrs8Dztm6gP3rHU6p9fIWeoilwib5eGy8nPxx7plC3+sC5OGwoklD3+s/3zq
h2DGhZiYpZdcyOOYrlI1d/jlvIhSUlUrV3nTenkOdvk5QzO1VfMv+Pmzirn3jV+Y33b5mbNByonR
Pm/CJfpMGy7cFss6HXrOoUGp8vnh5dEfG5QzF8j14mRrzR31zwVEG/Jp5sWyLmmcfENcBHEj8y4s
m0qXY2zZ4MdDTEYvZlq622GcChhBZOAsj9IJXQji7Xy+mXSobwjWQZQ3p08rzla38Eb6Vgg0Ka8f
I4NgV/Kj5mTA5WcjqolPfzxevnvhzvxvpw1xrFJWXbXzz1fNGUXLI3cO+lkWqiU3myK+OdnQnPRZ
fvTxMKrJ18mgCjmEf/PPal+W02hZeJ7gV6jmM6pwlrArJjVGFdCkDDh1rIKTCGgcJ9H8dHmkz0/t
XtRUveeHQS9SZqIQfQvPPVhV+aoFfncGhzHXUNzDCFn5jtXrRqvko2OcCsmlxGzHt6ZGrTzCsjaa
CzI7aIi0cXB2fpWhzE64pJJtzVB6lyL821UkQG6T9qRozzzSR3N2qZ9/gQKOzjoibSouAUSUHUx1
rpdM5txk3JbTPPJA9ItAB+hj3DFAq33axM1EuC1+E1wc7sYiS3VlTB6uKKHj+Ua3GyQWYnEZIBac
Zd1RSjhVQwJG4zbpWc1GH6MP8xuTnvG+difGLpAqVpXlIi/2xtXgRNWtjr3fhbp+7ob+tTeLZGdX
AJ3J3KIim5nWpo5G9Giq+MUZ/mhzoz/KgHmZpiXxgcJftsu7DkSY2sQFIN+2IeEmdN3oOGqjfaUB
uA64K8DD7JMb02JEaEgJMDR2y/yQmihUJ8FUk0T34pTPV2U1H3NjT/7Lann4ufKP9yyvBnPu1Of7
ysZ9hTxZraUVXJfXgKO7XGXmt1FPxk43EGFdcqRNPgI1Y14sTz8WTEtQphIDJju7OgmmMxNJ3zUF
MX3vVkPKIKELNjWOlhPiq7uBGvVu2VCjOI6XRxIhGKK9CQvYcPf5WlgUNTXHVK2WdfU8xddH97x8
sJs//bmJz6dFg9LFpN2IznHWJqZhnB1GauVLulSV5XR0l4efi8wXDcJjdRQZEmLbKXAvLcc/eoLT
iIJrnoIaH+s+X1geLQtXBgoZVhFVFDY9rhWcO8siSsd3sxE6F5J/raqayl4bjPMIFuD7Wr4XUXnE
2oWEgCf4DVYkOCEiNvydN/8Ey+/g+gkvLL9rlJfBiByM392cb0m65bwYljV8KC4X2eXYldYJFnSE
o3zy1z3tnw3w23IliV06KVGZB5+B05Ikxri8PC2Ploi0P9bZpuGvTWVSby7tcBMZ/DOK+fYbqOWf
jHcATTMZBOH0pcyRj2oTXfCEQSTYggUVZvb8K5dHfZ6PZIMqEnjhvdnuLInszQMT12grOTWwyyZI
rpY9mJYLYjnv27KDUoHGKgvaLctfH9wRg0Nl3VizvJUggebo928f9L4O9GVFt3rJZDNdMoRsWCXW
fDFdpKBSpFF7Xp4PGeRRvFhUfAWt1KxBmYtbLJrGk53J4einP9v54r8sRBvY+aGb7whwhohai8RY
7gM9O6l53bJoWoxIuGJRjc/otOVzywudI7hUZcv9A7Me94EulZghco6t3941b+jzLy5/a/n4f1zn
f7LtPt+4fO4/bnV54XP3Pjctak5WwhpnK4R4Dj+3vLzZyxVDj499//xMnPkxrFBz+7nq4y2aCU3Q
dcDpdxWt4Wnsepr3kbsDo3i7ZMaVo4c1jlsvU3xO5UVGS/EqLg+LDnZZWYKZVy0Ib1sI9zBhglsE
eWU0Y+EkXVt9OWT+CPdbjpgBWpkME3Mn4aHoW/VFWCQHLhrTBGnpSk1eiW4zLzJyVTWxauf7cCU8
biYL73HZCV32D8p0i53vj9soQUyzyEpJU0Ea5Fc4v3EYnPgnkMDTnqy8RlBhSzS+mgrFceEdJlDP
wMRgE+WWTSMHUt6yDe7iU8Ze0LyVRnaqMoQFSZv/ki205P/PlXbcOv9v/YBr0oBia5Kq+lsGnmks
n/uX1s7/h6HbhuEjOzFcj5jpv3ClgfEP10bkZsz6u39xSp1/zIhSD1keWwnMgOL9P0V2lg74lHIl
QjubDoLn+P8vfQCTK+TfVXZMtpyAboRvudi/bEQpvP4bpzTxkhrJbZMes75MDoFqoU65NxTDgrVd
DCHTDTrVWo9hckjJkkqKYzRA+HXaWKdaRMnVroRYeeNdKq32jE7vNgjbEsVz9c4FLSUXsvsJ7TBY
lRGmohTp2EpF6ldfzgG+Y3WbeaJce1E67Ug+J90IYz7lqtGT3TbW+htLfKVvu0sZAm2mAXO9znh5
T+AaI1TrlyQgEqlXdLZVnp2dO+LLp61eNW95jU6JtFgPbxVlHgoqcfc9iiEvMht+gLTXr2VCQo4F
uGcTTvTO6Ckf8r7dDx3VbgahnEZ+oh1cowxuwfwM6wnY6E7E5HpBrbhJNScFoNx04FP6Zp8MoAQn
vDonI4++a9IIThAmrce2tRJEtuFrTD38hrlSfOOFERwyQ0+oWoXjhXExRfmedmCe5Ec7t0AyFk1l
bqXQtG0TEOAQeGROpUMDg4Yb7z6om3jrWPHBD+lCJmPWXs00v+Kv5paR9tcRbMyhTKs90zd1l8XT
g4/ODvxNmj74+rehxxUYF/1PKSjANSGx3x3Kn2Aa1hrtS5igMB6w4NZJMlGLa+hqD4RQpa75XIS+
vTGN8dGoipHcC8mGSoa62gjYKKT6J5z+7CvFuMnjB62seNyX9F4he5ESO2nZZebglpINW75mbZNS
vluAEJd3j21845RTQBTSfR5mZz+0ay7Emr/S2aDIa4fiXpBu1DwthC8NTLLSggPj+VOIV33vW/wj
dctgjERArecTqgLs8nsfO+LczgudUsPHAmp7+tvT5dXlfctb/t3T5YXQFvp+cADyzVvS3NnG1A/l
WmInLfHb/u1vLNurlleWh1NOPivMkvs/dsMWUCNXU/eCLiw/fe7F5644HNUIMWoLAhx/9z/u3vLZ
5VU7tajM6BSJlk98vrA8jUREGXp5+Nv+fbxTm54dN0O+zWARq81fb/zt4fLG5c9MZDVooVOtBzOn
3I2c9LIsGowZm2wiiw9sn35REcggu89Jwxq54QBQoH8UDY9FTqhMT9DAXwsmHOmF0FfWaTVY4AxN
XzCvG5QNZANOX61el7cvazvGjSugc+iHIvvkqOYFsw8Wf5NQK8DnNZiR/hJr9TUZSuQg9CBWBqOl
S9gq7bI8IqvM304hPsLWHNpz5g0nhpLTUQpotG2NJiYtc7SJBzefrAsgauuizQsYEObFXhcgLytw
odnLnG+KLIiXzNZ0ITf1l9DTxjMhVXzVrhnt+krZlyhiNL08arOCKLpxvMdXHTQWP7DGgTWZYOij
QuvXSBzbzec6L0Yo3zE1HuZ3wNn9LgmSIwyarE+l3HMFAPkcQ4tcYYEu4dXwvU9DbJUbUUE2QepS
BGIXinmk3zj4y2YM+/KuZbG0mpZHaAoFlIP0q+laJRfP7B3DQb63csZbYTAWp8nrDsSykqll8t+o
14ecMUJrRNYutIvvachw0qpFvit0A7yHlz7DC3X3ssaY0NT0esYSz4/e6aB5pnK4eK43XEYR+/sg
Lx/zYqRhPC8GylkUA2VAUZl3mPJO9ZN1zrnSM1+Mb+K7RNnuhnQNBl596RyHpDzGYxFfxLxAM26d
mjRe64NjbDNL2/iNRRqkxwapyKUr/PDl1SreXEvPLhPiDoWDQ2Lj3qlCmy7aaEwXPZTTpUGHTZMt
PMUTq5b1jP1qEl98sVueivnIXx59q+0TEWflZcyOSvNjMP5MdKyan4CmLOkWaWXeFjbl8Aqj5Vr3
5c5IegyPAJEvJHJkl2jSqBaYAHjaB1woq5TrxmUmvx7HXB3ssiX4zwlSa1tUioMfWde+spzn5cCS
FtHrUPCw5GOdvtZ2mV+npm9WDVWP3fLUhvq0G226DL0+5tc2IIVdeSUGDQmVtgkjyCLRlyzK7ySI
+G3p+SHMGrBTadQALBUVlAXsy5iMycPoysi49QgULC0re0kIBDtYoYBOGxsHc55yDMtEI55Lp0vJ
yp5Xjijw12gMmXgrxsI1tfZ/1t2WotdSgftY+fl8+aD4rNAtb/p8eXmKn4sQBatjQM9fAf9BMG0C
23d58fMDv2364yH+xKcmNONd+bkny99bto+BlN2TSKLxwSZYjz534rf3ww821ib4knWkGyAVtJo4
8GXhz5Xhz6cYFBn3/33d8mqHNn9v23GW0aBYfIuhDtI28m6sjqgNQGvbMhSccO63uoi+tSHSaj2v
v7mTR3tS9mQ1CvgqgJ6IpP/qACeYdX7HbHA5gewUXiN+j80gCEoyjf4gQ0z/1eDyCTLdEFZl2wE+
7K7BmHnMK+OFKKejawKagSJnTzOIIDaogHkIgN3iEBfjPXrKgUY1gXuRFt8SUGzQkoHZbiWbqsR0
bvX5Sotc8CFRjrnNJ8qKKBgmIplzcQjYOzC5aTw4kYZxCkSj5tTH+pgBadVt/KeYIYdV6YLT9rAR
Uyr4ita+3GjYYcHVbCGC6VfPrIHetc2jgVKtCF/inl4s9+X24JbWuFF2PWxTZLKilLuUvv06zrW3
vKIx0iWzQm7wDwSj0pB2DGp6zZRs/J6otS7nVsuFEP82MjbAreRmkXQG1mJV9HMDlSXGu4nswjI8
psSlMEQB4ArY+hjj5SbLM0YFXrshSaqCUoFvHWMHII6t68PWqBsULVOdrRC5Q7gJhnqTNOolMxiB
hZkzrFPL+6LxO8ikEYdwxjrmaaSvBEEz1N1ivgSVvVf0V1OU1R08aajIPxJIcGjfH1wDtW1ERPGo
IW0z8+arS4N/44Z2j4sbTPCI7AMtgTzOOTGbRIMdp/XpY2V6A54HAYIWylE09dE51mWDnLhuGIu5
dyO8oEuRyrfi2esydzNl1V6RZgPQuPvauJhLg8H7pjxdbs2h2qTEQuwrzO0WxhoY3gWwCaUxqBgg
cetA12EQv5m6iDfB1fPVHd3AcBsixznO0KFJpYdeQRnIhANKun2BJvEz7oKDVzb42GeTSNK5x2Cy
Dnxj1pVy17DSzzSVs2vL4dgSLbhRKmDSkA0ApyJIjk51Qt4nn+A1gC3BkF7+8myJJwij3hnbj1IY
Ugvs/41eHiSAmnjM20sg3ItedfEVItye4G/ublgn22IpSvYbkmsC6jf90UYTAmzBeqOQC5ELkr+M
YSslimPJJxHKCwxEwi0HqF/pt1LrH+CveH1ioHp0GT5PDp3fMOCXsudrcvAUxBoAMnsAES9CHCJW
tsd5tEI1BjnVAWEaCxCKxcxMAuV7SRVOYeEGcJ34PxZ0w4yejNp7toXklAqBGEndOnTKPIDzSE5e
qaE9967RSF0Ti6w0sW+XRnkLYXVYOf2hKQj/MfCC7fJIdIfOUgcjxZMRMsrObB8X+KHHG/9MS/DJ
tZL3wSUNasgATuZI7JDyo08FoaNBCcIYmjICoVdItzzTNuPoeAQ/B09DYz2LtGmRMWfBNpI13adV
6mI3CiAirhmF7al/Wms8MkTvRZF9Fumta6QuvkNCihIdX3pVQD4GesjkCHF/EH0NuwwQfzN8VXVZ
b33V3sQJmZDdUL0iFrl1dF/ftojmN4ZqzYM7BNr7EEuoB2i3AUSa5BjM6B965GunzpNtjpwqF7G+
c6L02YGwvTXjkgpKFWtrzHA2LPlxO1pYEIJMJjtdj6tNgpSceKrmOg9xsgjQD42BfeFB6CkRsZ9w
j6GJIoZx0GcdTaVdUeTjkF3LVOt3Rltqm1ZF9yEsgXPZ9dsq8zgeNZQn/UjkmGt4EDsi/05jJA/V
HUrZO/SsAle2HxwcriEgJxMGUgEdBJ2hfGFWpyokAsLXf5khRpPEI+dnJOaMvmvNv70Tt0aP7mS2
JdDKx6GV5bvRI6twNn8Jh2oXVcofkXMR7TffgqVmI1XeFMnwxowVC0tvCADGXKv8uESpQMDfYaoo
NNlhyRFs9VfpibUJ1mWj2eCOtEa3rkZHQySAltkGEwSYVN3Hk/cKSdNZJ9RJaQFzxVvqpG0tvhoF
ydJZmJ38WU4Q1SnjbxsTlN3mXNizOQbZwsjhe7tes39EHQ3KMHxo+NJXEW6TgoytMfKBfdm/0KSl
SCyS7mDRs6SXQZtwUPEqeKXzfJRZzDRds99MTYrTaGyZIMdcmmsyMbkp2W37q5qVNzlfNBbyHs3t
PB2NTXWNtbjnkpM80v5iZpHndxbuthUyqFnWlqwC4Fc4VjpyDXNxAAS0LgFWecL5EgXaEYcb6ggl
4Rl3mxJ9L+I/WazzxhYro9BvOAoulp/f6ol/X6j0Gun3kequsJWzukDuDINftuci43Ki26+RmT1D
qjpMLgLFYMBQmEXPkJDdPTh14ATFfcXMk4BFsMFE2m2wd62jFHYFwKc1yUxii2z/zcaNhMElAA/V
oNCOv5uiLFEWqhaHQHIOvbpY4ztKNnAT6tQCT+zegQlcdxrdK7CB3soeyZ8CQVwCGKvdh8LXv6QF
p58WxwqoXPMjKyKCH+aI38H57k6xfm+jC8v7Q9dEwT3hGgm+w5awXWdv1cahcvqvUjCw8Mc7Ep8Z
+YNqIusVDx/2yVUeRwyRJ3Tb1cqs7B1fO9Eopsw3U5X8VLX9imszXXERGcj+DVNUC7w9DMlBp66V
RSY/okZ6tA+hnRtjsXF7LruVU763uT+sS5f+XCniV3RZ71aB2skCCXsyreIRvDgu66cqn37E0Me3
qT12u871v04uIp8yhrxqTrdlye+KuWwdMW1YJ87wRoAA7RR/pF8IHDwe7hM0lUZUfCdDfCPF3ofi
9lRph1Ev3tq5t4qohmtijyBByJveFwkQ1h6TQWoTrwkx6aYPadHpaflWUKPB6noPQehNcypxSJDg
jv0o9+04p1VH0ZMvZpbhPOQy6XSubMkNGrcKEdPz3HeCUb1LSG32amx0tIEK5VytoNf3GdT+XeAA
unHdehdEyS5IQ64fulzjjky2ZCu/lEjgVj3uGGtAype1VXA7go1tMsc693CD8XS6a1sF6KwkybdD
DzKKRIq7IBtuR/XLsVq5G3IUWKpNbQgoNWr4PH5By2VTcrcfihlMGkui62Om8IBxjay0zpF1ciyM
UW9pivw+cCVfs7QdxqBnEpSKMyGKKKPAOpLglO3xWv3U2vJnhGwO2Sx2jCpGMxg3JQ6g3Cyx6N2U
mCJvx5xShxYgVittZp+xnxxt/2hXvn8g4ZlhhI8IkAFve5FfBCJJqEzC2GR+ORG/at+0tWrw4eIP
K6vJPddV/HSw9PKtgv+Fsu2oKXGHetrY6jkJoTnRvUXgOWiuQFfnXVbB9KUpQGbGwfTs6FZB0kmr
HoOqdB+Szv5lQqhcDUlEiGY7Aiwukh4Ms95cGNeVqfEtZtDUhQM2Tg8gl6g9ADdMSneApYbp2kVw
Rjj7T0iKqTvwTx/FsFedB/cmYHRt5v0GRiDjaetiAMLJfcc5lZMctkWukiOi9auuRU9FSXCbM/ly
JdEibDw3fwWz+tCiTuBOW+tbJ5CvFMPdI0kJot1BhvzeUZnZOOaUHFvLfFZjfZYTaA1D0ht39NsM
L/xqBPNvxt05EB03RQ0/RVTdABxBa60BcLQdiFNWVV9M3zlA7AG0PyHSGNxopRDGrZw5OqSv73oz
vtfpnG18ooagFrePenRxjaI/2c0EfgBcJzh+vn1Tc2bNtL6J8oDJC0bwUAuGFaXSlwZqkNGq+adg
hhM67o3XUAlUlbh1c53ECTp3aeTcIZQ5O7CUjZjdYVB15XuycV7cEsKA+br1X8aB0KShbJ6rQN2n
lf1cWx0j3jboASyk95g44SRXo7Ml+iDBAxq/keHQz1CzHhwMqkw3CCltYK5UyNbJya20+Kr7tQd8
R7gblDC5ODXI3oFD6lYDL88z1c4ymMe40jnWRi9uuq64yZphIIWeQ7Eamc1hwT40VPnjnerNr0GE
ai5UeYwqy7wZihnBHqcWQ+nI3waa+aOig3RmErSyQ4r/FRCqYIKunCMzGNicF6PBTmkdQLJ1V5ET
PPfUrl9cJF+nwfInwCArcBLFD+AcoBNHSvKRv2/99D4xq2Q7StiQOTcHgEM/c/zylzrq1Kro1p2o
ho3u5QQvQsfYIuVItsqAA0Kebr5D93sYwK1q0DEYFc0lrPbgUyffMushMZAxsT1nB0NrarfdUB5o
MWaQzqxTWPcYnWKyyG3YH559TYXf7ziSnWM4qEdT9HfSb/x1OGqQWgIwzjBBNoCPmUw30M9zxq5E
hQ3A2kR+wA5w9kuctrh2c26t5mXKXDCE+JVQGEkQNIroyNqmRBr5k7dnWnm02+hXqPfZISnITJGz
garA0ad7DDfsCdR6B/rAdrkG99wLSWZNCc8JWjDmZfsomgabUMykJxemcc57eaTXQJtCh0UeQbtf
tTN5WTxiaSOCrm7vB7yUOLmVWjWdSy0OC9mKfYV5WmygahEg5J36rilQAIwMggsf0gkHlGFVB8+k
ZRwFDuazxEYlrypugTOQd3RCOv0T2BfuliSS4Lo3nJ+ebibnSkWvCQSFNiWPPbbFLu6cN9ynXD+y
nilGOCH39d7HqCISB05bqzygyHK8Cag3r6NGEINeCu5YIOT4xpja4HWfwcn94D7KsNA2pCeDS2t1
c+dw6a/0/DWKBoYqhU8qkOz4jguqNQGUfqtj8qwX5intCBmKmhgk6nRk/EbzSNeJoqrfLErWRvNM
hAoW/K4pr1OijfxEX1NMFIy3tG+SIoWhD9alMWpM79Pag+Hq57V3r2VYGqi+n9oCWp9VY9FNU/tn
MEXPaL3yTR6TOcE5ROy0pd5B6BDMrIvnqb6JBJ4xGRfwA7K03k2MzbeFfC4gKHE/oZDjaRl2X5A7
mc79Yyjgb+fC39STHu57lT9aUdhtASFh4taLF0R0l3gazO2UTj+YCk6Oqc95M9dqzL7E/GLUuAX3
+TtLMYRuCWNKB5K/usD9YtfiVzrYt33eP0pNeZAUaXkYLdEGnJWCCVe/td6bcMj3Wu1q1FWZkE6W
K4FpJI8ZM7OjYQf33WSeCm9AQ2hepR4CBwd8yEieuerCbiZnx9afqYoiebHb+3Y+SalHIrYn2KbI
7JNqsZcrbC7fpl7Oh5oN5R1aBzDpMNghpF2LTkvWXWzv8YAffMucoT3euAtajszZAbLXPbVTwn5W
buRwhDbMyuLp16TwYraazYmPuan+Hkb9Hv/og9+rFXSnH3D5hn08aieJJD4ccBIUZRWsYyugfhUG
v/LOG+AsOW8TpqIDt82C8U2Dyj3qCU8Z2m0+FjY8JjAgSY5BtZnvjv6o3ek0ZsEZf4OZc0Hy9Gj1
erJLwgZeOZJn2aRfdN1+VBlJBQSfwkPOvJfaTGlC2gV8cmPr6RFz4OmbgQUJsIE8x7NIHCtLT30V
iUqI0TyzXXEZcW2CimCmo8rbikOE8zrw1pmKYqrH2VdpWdU2rjBRcLMFrzsr2aixaCSlBsEh7yr8
Fnl4irzxaEl0fKW+EZH9w9G8R5l1t5lGXhpAjPfCr4rVQq93ySMRbXOlPLnRoiY7aPlD33wTdazO
2Fbf8rbY4lVIZ9RivLKw7qO2+sEYUzyA3M03TtefJ9ClXY9Dga+bSTmOAjzZeEqZtCUdw2eqYLjW
+2buiv7EkbvyXNu5MT1G5HXTUHkp7ghWxoBka4hbpGLXuGJXfu/fEI9kHBzBPz/TrR9AWYudIbMf
0GaSQ1yD6/MclyYjrvKVzfBy5XHxXA0acbkZF7SN1mrUJaNiI6cSXNMUXXV3lMdSMj40lL+vEEFy
Aq0MoTo0mbMSCVy2n9jJIc0SDo16fBrbJlzTr892o/SPbVKLWeyIF8GmB1X6eDM69rh0JqLoCiO5
2HD9IKkxvM5vbdFcxoLiISK7cu9ROj5ZPdWXBodGqJztUDj0H1x5kzB8dUCh26QCr1tN3WmJ4R04
Y6gatOmXoBPcM5WUoALwFTW5tquFAQTYCtp9aQR3baa/oi3s10Zc7vq+DC6W+5Ql8GeyZp4ekV2x
KoAQc33aYx96Z2Z1nWZpqObfqjq4GcYqpCyovbXgOgg9I7Fl9HPw11lz1YjShT8u6u3ouP2ujHWD
3PObvviRjFWyctTRbLhvNhaAx74zuZ3Y32e0JQlJD1Z2pzpYI5iPGM+GEdZoDauWhpsAhf5I6A5V
Bk27962Dwr+Fxh0glkOsHEUg6ub6nU+1dF9oUFpSqKRakFnXxHYfPU/ucRSRwjNmkgzzCUAeSUIg
56gNDBcXbhgeaCAlVmV8Kfzx7IBvW1WD1yPlH4Cr1oCcbUqPTgJVTycRByQ8AxKEwEnxZUrNd3pT
2G+P2DUglUi4q0aaUIUmP5wiwTcZB9E91+ZfAHYpogQ0+oUw+13GRGkroQIjGbpL8vJSGuYqbaPi
Ahjt1IRaDvk7lQfT6glvqYidAM24EsJg1BDC+xozCtV9Df8vKoKrPvQvcc2XRmwcXzDOyG3fDngb
2viZkYi1MTmocXyt4zpLjrDEru2ovYXEK4SN3X/1RpdojV7dJQ20ENtttR3WYuIAe/DWofS6fenH
00lpkL5oD3R77uKUP5vh3eNIoCFxaPW45/ho0DvYmL1d80KmO0yksXz6lIt1s6LUWYRei55reb48
Qmb3T2Xasm75iB/BMYa2zGeW55/v/lyX0MWG8ZvonApsoTD7hPC2SWQ7zTcfftvMx1/9t5v0M0w+
+pw4+vGmZevcDWlCf/6hj096oji3pRKM0ogzisMQ8q0fMeCdhXWf+/exHeALFx1Wzu63zUrZnZkz
Jfs/t7w8/3jj8i9pfOc9VmG/XTYdU3riq/jrr3z+qeWLW56i9cMUWoRADuav7PMbhZ1X7BPLOONa
eAp7h2IDwSjrRFRvmSm1Tay7JYpiBRijI9+8zzRmLj13zME0mUli4m9N4gHynkkxY+YvN67l6ht/
MIMjmre9q9vGJmqphI1T95RxhRMt4Wtk9zDlj1ZxiU2UWyxRsO7IZR50qApo3wMD0LAXIHptGM0X
xRN21sNooWdxxH3Wf+szsDkOBB9IAemNrs8tkxGN6ghkcuVHFyL08JmJ73MLQ44QCkGPXytrek8x
M6+62rkQHbQP0JKsGGJ4zk4rtBsrH7jeTwb3JxGpTdO3+Fu5n6g8vCPZxwa1g0LAchKOekJu/Il4
L05YoHe3bsQlsiCCBy7FuRbBSdaYSBPLbteJiyw3EKsii6/4gvu16+Y0ugkuVG3+bZJ8vSUtLpxS
20jHRRlYzRO0YIk4nHaNx0EL/YPw8zA4aJW/p5BmrMDDvFvU8kalfUWnoxGoPFyQ5swxA8x7fSwZ
TiJBJjVqG8eAdJvxFVkOM4d2F/pNhMALyDYZLNtESVrmdvUMZOpHqSyCC+rxh/JyYtVTQsYsEhcx
K3APNDpQIP30NY7MxzJjeFtxJQM4WpFJ+dLpVEGHCW66sTVNHQCrljgHlXYYKQwRYNikgS6SqUJ3
5O9rvWJ76TkME2NDrgzEe6vIoOBzNcX4HK06HOzHVtkBqfHd1xoO24qc9kcVMq5wK7Gm2fM6ZSYm
K8AZuS6/jZuoy76R4NdtNSQeu3ZOzElcBSvE3CS281BT4iThMdqhDG0JlihuuIxtA+iw9Gg0bQ1Q
jZ2vA2xh4ZeqIWwGCVyJ7819VhbJrX7hrgsNImw77niVNlMgJxyF5W07Bc/NVJ2ctH3Ph+RuGula
2nH3qg8d2G74Kmh5PG+3aJ7cyms+9JVEw5PFfvfBx/uvosvvygQ5/n//H3MW7P2GzaOPC8rPgsVk
WwyV0PX9XdAXh/aYJR3FqXGk6ZL3WnAChANwy8juMh11R2KHkOdqa6vlBTZF6EE7GKXuPu8IjtKs
YyPRK+NOWHdR1J2NXAu+2ANmgxgndsqBgJ//gUtB9L/suPFnYvq8467O4WD5DmCp4I8dn5JCuiM1
WvBQfnrU4AdxkpR4uj06Zx2K501DCg167vjWEXFyGq2g/N/24d98edQ/gA3OUkifUd7fv7ykTuBx
A0E6ItYYb6vMBNQq4iMjP7xvQJkPZaYIiWB2oNUMGTr95N5ORMS9/iYh/Tc/ooX2888fEamoHYB5
hDzvurNq8zdVZgq+xJapF83o4XEX+9I+di3teZ2LoGrE136KcDJn7qOBC/3qp8ZwSCi29JV9rMJG
u0K2qi8M6PEB+OoaIZjhfgWPIDZisOIRl2kUocY19KJzaDsnv1XNtdLwswBNMjdSoyddZIQvlYnx
7vp9fxj+h7vzWK5cybLsr7TVHGkQDjXoydWCmkEGGRMYGQxCK4fG1/eC870kOyoyrXJak2u4CldA
uZ+z99olsGq/dC/UTbwskRv99O9/9h/2Xdf0LQH40fB0z3WXzfPlZ3d668HYi0LIW2a+Hpqq3CZ+
Om2N0N1VIIsjQWBMX0MBn/r5YJvVMR8L+vvZzLB9vCDJHjO+PoiDYef9MRDYsPowIiiyCvo9aAbz
0JnDfRcAE1ff/H8vPxRU2Zdts3lpX/7Pr6KN2+nqJf/1f/+LCJD2pfiNHqre85eiGTnzP6CUOK7Q
DcO0dIFE+S/ACTSRfzBMMJC8Cd8wDZ1P+htw4i/CZh++iUN9GIoo+/Xf9FDxD8KzbUruJh5exxHG
fyRstozfACe67eiOwXmEhrhnepwO//99qZrL1AyCKbomH/42oJq8NESKA+nhpGppQOiKEq5WhqSs
A9AIvfEHVT108yNpJCXCMbuOzp1OVIcxwyHpinePMklWtfaz6bV3opIJ8xJ4DlMPS9NgTOG2mI+R
HD82dnmbD/a1H5nhCu2Tp39Lp/Z1nmmwkx5LMZfKEXLp5ygdfxYgxxy0wtdZOum3SykcOCYMqZTy
fNB5KzIcDlw0RobogtjAysBHdlPP86Nm59+tSYv35Xs4lNuBno6EcbciULTYRTKd9zVY9nUYZPuQ
tyEMpE6VxOFTli3ZgO70NooIPQGsAk4v1IR6ZCwg9ck7nE5h/zJiarvNW3IlfEku1CwTpJkuPI1I
kBYEzDnrYMTPA3OY2I/f6s47F322tIT0fNVvDBMcn+5xlhp9ctv8bpsLImZ5xbg3Kxo+duqc9KiN
9zDymWYbZOJ5/HKCr7oLarZVaDs7JAUx6Sg5qVpgqUwmbZvEnG6gvpH6al/XBUHhVWpvWrFUQiz/
XotjcDRSv2l7hMmdBpV0TiFvOhXMUAMsl2HPxIJmT4akl1Gb2YvROWiVQMbQ5bKRiVcOiQ6et7OS
5tnHP7dyZkCXNJpOpl8OFxWoBkQRRI24S/yBLHexQ0mR5K03QDIMXEf0WFl/58wIA2h36+tCIN/1
ehNMykxwc+lN1/UQyTPGj/ck1aCk5qiqxXSM8PSgWGUdTOUeab3DxHFRzUaZ+RKW9niwKPaOCSG+
kHBACzCnQ/xCAE3kjFeaVaNSAuA1xosAs9CBRoyesafPT/SSfpnPPgDNpNs7qQsYvS1IMqFVBIoe
NckVs8EEiH31krcAc4jt22p6k1zVhkw3Dt2qHdVNy3ROWshUxpcJNKCsBv9uvhODVR2jvHvS8Vlt
5QiLkqs7mAoI+haaEhAa4bl1Dk2Js77NT0lB0KgTlcVewPu40ImSWceRuQBVC4o0NKWj6DGAanAW
NZq6NrYHvg/N4iSHeNAAy6zBbYzxHVGnukNBqBY/7XpfRNQvdHntakOxC42K1CZaeBTcMwgNNgTW
VYqKK5KC7BGvhP9DgmXF5CaPKVRLv2BmLNyXXAZvLSewtT4TkSKJOYyxxQClhoo+Ub4uxktLL1h3
MtCwrRe2Xjywq9MlXvcN8VxVnBDiYVPt96vqgIZ5s6TOhdAzIJScIiN5qgkNOLpMPW7kQNpjV7Qb
2RNBKRAiy5jyHcmmktwqkum67MBWy5fyQrjXa0kMs6f/iON2UzKrIax0xxl4HQCl4B8vcAJT7k+H
mxb3hTQ8tm3rEnodYp8txHFkn5Uh+kwHbalemuc0Hl4yx9wBSBwPNjk4RKVTZHR0ksO7GBIEfhA8
iGb0VPnRlV56chN5VBaR2kIfSSsdpQLOCo8WtU8/FKFWuaWmFe50UYzwRXKAxMGw8zWiVMvsKYSS
tB5IpdlTXrtm3hTRY+xkM5FeyoRGYEMkCmtnCu3Fs/K7NIte7CK+LnLLvtYg/JEPhEwIK+tt0k2X
0UMcb7MMhJKRkB096rgyIBLTYS13xDwjoWRWBKckOEhBtgiNIq07dnYmr6ME4l/rwGwruh7ScRFP
Paz0eZCnGIbgKfOjBn3x0sUK9fPnQ+oVgHl03IIf7/l4bnnjl/v4HJHVzBR+Emjnp3QmF0ItGYN1
M2vOm5UG+ySCxaFsZyg3mSkssAF1V92kpGujdxTvbb+EN9RuM+6nxr82BDQYKpTESiNpBn09hNfN
3KDSpHcEwxglZISCnBM1Sd2uiR/Z1a4iKmj6TAEvxnK49hU/QCEG1KK6adABriFn95RGcO6qm2Ix
dGJ6Qu79z8cMuDWbAo05qOTZvUWtyFyZzle0nAmTWd5ZMYbxPOh3oTl/K71iBW3euyJZ8hA1Ma5X
cP66hj9D3VSL+VOE0bFrcgQp0khPtX1mv0pPke3cOGH4vQ3y24aEMoye0FpKst9azz9ark7dV1Zh
fpApVj8QreDnAf7LNrwfHWyZa/VYQyDPKZPTQN7pQ05x4UQ7y0ub6QBg+eCYRbgbR++lxeTZJlZ9
zgb7nVG3vdU8J9knbgNlH9z+2EAB+IDju1eY+enOWeCVYcXQvnDNn36/aPtQp4UOSc5U0Ba8Mb5U
dQOoVJ66vOELq0Wj5fQoQ1I/a2tyD5okLaZ1mMyOPhdwqI+0bOHMOp+1LFXewTienmDj2OO90PP+
lJenCE08aMQogwlBsFWKhoqD84duwPiDY3yMB6IGdPoReUHESz40lGRESMpGkOIMUXuABZBx3QqA
YX/yX/72mBl24JUHeipEP+T6Nl54BbDfsEVVNOPUvyTxyNGqrX99WG2XP0gtzQvv4LfHuDLKnWvr
dyppQd3M7UTJPZbUF2YIXWtBhXKV0CGtBIRX3Ew+YZLL1lBhA+rGCmJ76xrmU5GOmdodZo3DNxS0
M2rdfDcnurhT2NEICfaDN8XRa5RFP7Ux8qZ1veze47J7e4uz+fNuDgo9P6hnRhdj5FY9lSsfOr0n
ykruhDTm4xXqOamJneibKFk3kzh8rqkvgI8hhoSAs3yOtRx+auljNR8fsTyjlr58jLrf5d2DN9Ts
p/98iVpSq/n4Op8f9fka9RjxuFsxgbLZ54n747cn/+Vd9cRv6/z4qh8fp57/eED9Z19+xpdF9arA
62ZGIGOK/FFq5Zc/68tK1OIff8mX1X15/suieuvnzW9f2oX5vnKhBYiMgTnOqug8gm8/l5MxhjvS
ivc4O+RBPREgT6P2vbyGfMa0pKHIorpv5w8cJBzykX3vNlR7QBm3Jy/zTC7qf1xsyCRe4oPMdWEE
LeJGsArQtWnbuiXIF83MXH0BIrfob7mvbgzMeAjysfQbvSEPVea14BRGNAT1uRiWHyFQUVWNqYOT
otMn+t6HH09ZX/E4JuVOF1yINmFckXlcf1BjFB1HwWIUD2ZUbv7P++pBbdnz1ZK6+XxLSZLZAcLW
RrFBPuEsaskEs74RCeMAPx/zk1pJqUAAarEPIurKal25elQtfnl08KwnokvF1mmm+oQeHWFgWT87
xszJOCKEtkuIK2p76LfrxPOJTkzNB2wyLyFhYlsFOlE37XIEJwyGF+E0GaBT9lpMJmYCi3PfTDii
AFDZ+N1BOVCM0QRlQiyYR2p1VIYfrByrfcsH2idqhUxMseAtaw2aDUZR9+jEw9s8+Dd1Dr9c/Y4g
de6DekgB0y9gCvWY+hs497pH3vf5/czlitlPZfnBy1H/XaWAOAqDk3u5vQls8JdyQQswUnrqDd3a
VrNP/1W9RCygAGJrnqrRsLckbZFRoSgxQCNrWmnk4gbW3YhGkCHBuGmxu+RJNh6U28bsasQIsbFo
310T2Miysfy0vZLoTKGawOhRXylw4vHYmtezVYBlFtbtxwv/uWnV3aLrfiYQKldjWVJXJ2yA7D7V
YlhaKQS2sTJl0u+W+x9sGiM/VGW6oBObQd8aSHDpurfFcNnpLiFjC21JwWGGuKtP7Avv1ZLs9Lkl
GrXqZXN8bpjYs36RkMh43JcbO0JDImqCHj5sOR6hXmhxS6RK2ZPaMmq3DvUeKTfTi6Bc4u35F9Rz
6kYRcj7vqmc/duhlCPSnu+rF6iX/flVt0Y+MPS4/eU3qy6i7eZnRovm8r5Y+Hpxj5Np66GYf2yvU
Oueg0wRWL1Efy1yTa5BaHNWh9rGojm/15Rj5/X0ApuqDPr9yWBXeemScqPndN+VyUs4oYkHg5qvD
hLIJGIpwEj9KWUA5j8gPKJsoIu108VV9LAbLgULbA2sqw6eFFKT2VLX0efP5GKEVYjdBZqhI2fzt
HKR+GHkhXPLVoq9GJ2rx49tX80jB93Iskaf3LDflNO+Q7ecMjrMGq7l49dQXIbvL9Ez9+Im+Ukvq
5mPVC7ZK3cXyxsw8JBn788XqJZ931dLnzedm/HxMsa/U3d/eGxcPXQoHRP0Xcvl/OjeCpK3uqyOP
fzyFN7k89fHl54oqd6wN+katS23TL/vl/BJqWnFUu2ts6n+znaKuYyijdsQ/L6pVfJyqxpJwca8i
InEZvH0Sp9RddVb5AGH9E0WlHlO5hmrpf/o69eIh+DkgdD+qz1ffr1c76OcxEyiKzMfOrB4lsgC0
4+cb1NLHq9Ti7/e/rPXLq37/gN/fpRlAFFsK57OOiGzZj9VlRC2p9/7psc+XqGdNNQpUi583atN8
3lVL6n3/cq2V4XEgf75FvfC3j/rTY7+t9bdPCpcT/qhvZRd1zNE5ZlsqCVZfz/tPK6Ramj2rmqmy
M6b+7ZnPxz78j+r+h13y45XKBalW/vnSL8+oxUCE/coAr/OxRzuKO/Z5oHy5/7GoDqQvj34eWOo4
++ud6JaIBFh36WxQ0mNwXP/Um61j6uImA93P5Ims8aIi8rum+OYPDySR4hZrOv2B0wm5f2Pl3lIX
RpM7d/UDPdGjqHFlzIYzPReCIM8a/LJpBD5qYaKjzaC/Rz0c70o5kiKUpNGRhu+oO/ZdMWLuMyyw
s8Dxq4t5iouNG7ZYHEV+Mbsx5UbqJNjImnDt9VBXB5dqHTLF3RfM35cf/HE6ISoYARiTqjkfN57S
P6jLq7qwft6gDaHQ93n/45Kr7v/p5b89pi7d6rGPT/jT+z4+YUj9C6fZ42r6ID4p1pOnjl21qG4U
FmqkdP4XFkrdV1Svjwf/+Pxvb3cWLhxu8IqW5HJS+4CCeW6RXKtX9mnd7MyxvlVPfAGM/bfFOERU
YmflTyOWzhr/x0gNb0Du1uJzRmIPgDb66RaEgVRs6PIRTaCL1vYpzTOxIyIDYnHjngbdyqBa2Kfe
a8VjU8U3hnQuPNJ7raJ/iT0UEQvDwmxy+9nu7Ltg1H9WJp3i5fS8jRn6HwbDA0c3u2ijY7LV52Im
G8qIdGQ4hC7VTdegVspJ40gWIyh1xn2rdWf5wyGSeGeGjAxrzWv5iJsw08NDgAtim02lXMVzC4eT
dBGEj83BDwhkMOz0bHCdPXCJX0QAyDNL195oWvDodN1zGI3IArIc3YqFfJQ6G1W+nioYhXBYdUsF
PpgkqBHMGu44WkvMxBWdOKoUjpVSMszLXZCGhOpStJgqluwO9ks4zMhmCWMWTZAtOdJvmuFfCyxe
qxmYilNp77lGonSOyHVbYdKIMxiMjpho4DMFr0r3BlXfSzT14cGdrTVlAojKwffOqW+9nBwEIiBg
7PGv9kvs76vlF+1VN7UzymW0yIm9c4me3xJC9EYq7tFeQsTKaBxRuROrM6XFTV3q/jXzvp8uhsoT
iR4eHlKQIyb1a2PIBNwbknQX0lJDEncNmh1oX7IzgyLHoZOR+KhlW6ZtVM6bCM4vSSaZFCctAW2a
jzq4ACA3CeliKxKUyF6scP+hISmIBNqnIWULA4iFtbAktMK6H8raO9tTLVByIB+sIa6CtN64buhv
heffJ2M7rVO9iW8Tu3uKlrDwfNS+lT7q49kzvmlY+tb0UMWKExTMeiO4LGZZ7LrQoaBtDcQCE6FS
SHsmfQsSdTeIvefXL3hXMHghQMP0DaF9QnNy4RrNsHe04rnzrooJxaqZtc2KlgSFcsN9yCfjhdkn
s0oSuXZFQw84AAg8lCNF54IyU6eh8jf6Vwfi79oX5NqSwXtB1N3Ocqt0vZz9IyhUFF6Q+IwFWaGI
gwDYXcgu3EfC6JB04NGyjnQXtS2pRc9iDMddSoG17uQBmWMLxCdz6FX4hnwmMuWN+LJmmxnON0Ho
3NwUby4Rf6+Tpb9iBijuZZ8mp8ImyMgpCf40Y+OqnaiV029ZCzmc/Tn27geo6u7AuTMQ1a4cwosR
9/5hsLmulHTYOrMM91P3K3Tj4iYd0jfPGA5x41VEaOLKLFrnakIjQ5DMvdnpr7NTmJecKVIqCB3Y
Znx36YjjBO+C3Mq6floMzNvYl2C48Bz0TXK0J3a2tIteZmAO6HsyUK8kx8tAPJU7sxywjzjND2eg
lZBMT+HgErvXmhfOYP7QvM7fllqMP5bwm+Zuqn4WtR3dJnouVxWs213YSIpNOFMxJssLl6DvteEM
z6YLN6yjRjzFccgu7f40gojAZC3HT7toDx1Lbt3SqNaW7n7DIplvoFvS/w9IHtcwZPsk9i1Scvxo
6DT7pZeYVXm9rir/jYi893wc9kgV5ossKkhKTc+UY8et6x5Th7mmkX33Y66G/corJLufJrV7L+Qz
fEhF5kKZt+29sNJb0yOzR8ZXXP4cm+hbp3aPIdtxO9X3eLfNnyG53335fSiiYCM8TLlDRnhMxh+p
Gdl5SAA1ST5uE06Ppt1/h+Kv7TL8uUjI2ChFd5Pb+XkYOZFaGsRnUeXRwRMtoYg1R20nLIsvbeNR
KfVTHWA7p32UuVsrbx7RKoJB8N0Bl7B59iRGPJEEt2YQb0sZkFvWteDSSTUgK4Eiua7xJ5TGpdfF
ByGr8UqMBLhjr+IKMXFdysN6XtMAmC4Yz6zqXr6LUjiHGlVdSwjzHKDu6i3IDTFapVbMxbFdwJv5
0BXHWjAjdEyBvMngKA/R6uLJmIZ9y0ad6mG4DGDTrzyazABNqf77lTzEHZJ+Yrior8BMXfTF9LMp
7O7korqb3YV2Pop24/nPVUvP1JS0gkI9fNfC9idAAFKDrdt+sNwjIjCAEtLcjSIlrgj2dmFH4aU1
mw+2XiHbmdL0jAH0ZE0vdVNpVxmhO1kVZZeDpmFFyROY1vjPSrt3yJgQi5cQQivcITfvMY70OawI
oIZe6NorSDHZd86PZwj9C1+DHbWYxKqzOFmZBtwJy03vKDZv8A6A5OQf26SWn+ytNPqRGOVV4uFH
RvmWskoCt6jlX5pafzO3ydmXnN46stiZMe+bekmKIPmAFtHaRn+4oq1HIzQIL03HrNZd7V0FOhYD
i0D6FYIgulXOeGsTJLUnoIyfVRKRVxT++WRU9IJHDsezrj1kOCtWIWV6CO/E7lrxd70hNosk5ICu
vjZ32W5MmEbjKEbD89jrDmkN2m2dpfHJtJ3bcbL2NObSCMIOxSOLIJbpwh84xGvP3zZoFkmA7H7Q
3eYADVhRKXKcpui37Nx4wKXS3uJ6kSuzNLFJDscu4x8qOLlIf0zOhg5aXAu2sroYxsa/C+NwOEpB
4mg+b4ENxowGeiSPeH4DfzgkEM5SOsoZyrEEk9vkgD5oBwv4Q12fzJwY9SFjPI5wdFuYiKBxdIxb
dH2c+ub4vjOnejXlDqPpWqOHWSCTNLQm3JoapIimrh8C48adwasNpAO4PyyfFKPJ6iltmfXWwsJC
5Ne4FH4I/C4iTH12TJJJPWpL07I7g/DE8JOehfY0Dam7D0lLW5mZJqFwN88z6Xu1tOZvI+6LuKn5
Gwp4ruwkpJpk2h6TPHA6z36eUGqMeXUetAx2EKyblTXm2LH64RHG5cFwi/rYJnJcO2DOuMgdcUFr
dPaj7ug7oEwxhO2hb7lYBm6irlgRxMF5MiQIoJrvEkBJ7ZLOTFpNqOMzD8arYMBBC81jayJ3WknU
nBPG4t6O3qpivhgtN9jSr+WfIGk8OpZAQdlA/fWc65vKukclQRBUbGvEUnJBzZxFLCoZYFbziasS
neCu5hCMgUyBA+lRX5CbBQzB7on5dI2VDlbP96P3fEqfUZpg9qAucSELMuXR2O1Al9iHMfReozz9
ZueLYzqE1Ed4WAsvZmSYZBCK7n7Pmf/QjvZUHIizNar4IrcvXe2HG0b1Pu5ysuu1szbMw8Ww9Kom
zdk1JeOWsGUoxtm0LFLyd/rm7Jaze4STR9c+aqGWcFKuTdDyk+HS9R2wI3SrNMtvTMtKjsPQPXqT
9y5rsgGrHOeJ39dcoabLHhlAivJ27XjQ6oEKDNGMfAGv1zHWbqAr4lNzuBZ7pjyiA8VsiYUIQImD
88BHEmzbzBmAxdjBaWRTHbDyip32VAwmA/XSL88mMQ9F7h25Gor7mLOD6wFylg/5TKI8ZaqzLm/S
EVE30S0/Zzy6QYGjJEYChHE7Wefiss0IS52r/pBovY/5oiRRHiNHafvTcQiCK72BBRXWR1yu2Tam
3znH3bAvkloCg4N0D7U93uZkSVQZJz+rGW66cQSVnSaMqrL93EwttBTgMbU/MAhP9b1GfuPKavXD
mOTiNp83iF5ohEYHX4vI4pVXjR3Kq7aYkJJEUrvOQmMHRR+uVFVdtUygUe4VV2k8Eh+3TE0GmEiT
9yPPTRqEmOXWlYN5BULBQ+TUm4kRwBhUd4kLCdAAPtSTW9pZ8GGioEk2ROBeZMW8DWlLbhIIg1Nt
vLnE3G4qO2GyQNIRuj8rJ9Y42TNteKpLkPsdmgNsbw1+/8Fde6ADwGrXB58k+ZEcWNA8OGCmASx5
9zAgWjgVyU2nW8sIHSm7V+Qv6IQv3JgCEO52HHgTKovOsHvs4aWDYvCYdeyFg9nOV36W348dgQ+e
PTyVnv+9lpnElJK9xUtULDFOqG3c6jBa7F+ZuJKpbT5m0v3eoOyhQWps29DJTjOBelGB4VJrm2GH
rrtdB3V4MIoEz5vI76Ed2Zt8SVyaETslsfZQJFOM3hMkCcDxrY7vgLna/N2JCNbVxwxNKNvSsRP2
nLLZhBLwZTB20c5hPCCnstp4CNPA4sOvWLLyrKvBwuFZW1B7qqnvoYZgnYbZMJiZsQ9dfzo4c0KQ
ApJz6cDliAUDHXMcB9JsdG/jgqMEs3drcr3Zae5AHybjkpui+TJsyLduhFgF89kM6q60g47LGaEr
IwmiqxCCx6qL3HQ7UO3MFlOyHCbU4GQlhi1Wn6ml+Jx5F6lOzEjctfb3nOlSEtLKL1GlrW0poXsg
YZv7GhGM3uZYA2wi+2iLjXLAEZA0/SYPUY8xDr5uCfMZMyYfnMmytDnZLnxmACF4pfMpwLM1ZKs5
Ag3tCGbJvdfsc1TyGUDow9Qkt7njlsACwX/bAvlpQDZg0rrXRZCjkx4xxTmOjsVT9rcJZkV7QWJG
rqBzIlGn6T5RQszOOeDYA4G7cfYnSsE4RT4xi8GUPeqJxWmeixbUEYgxLmg+siGDkywJPmsevfgu
Eu1j0pb4bsO0JEth1xeJc2RryLBxCMPArhSy8YQ3YzgeEVh1NQc09B+rROjvRf5jVOFDoO99CwPI
2aMoK/auqEnqSVJCS/BDGbNhXCOxRU4XMJgxALluhnA7udF7xn+5hujp76s4/RUPziv9+/3yFY9E
BPywqXKBh88e5EgOZzK1B7sNQfcl4IeDQm6G7skMGszD/kXs70Lb6jZp3drn9xpwxSkIQn6B692Z
TEGIa4Q2JTBMhwH0AZxuOposzE5chUO8uFdd6S4h4bjiKAyjwQMJW5vdw2x2T0SxmlAZXEhPs7zS
MVLQEShdqiAFbPUuK3a+tO5JZKcH67hAvEhVybXpuqtBgTWE3m/iGs9CYRnh1u0SaKNG+6El/18r
CTa9hUr8r4MPr369yhfypf/rL6Hw8W0xH6g3/aUJ9u1/WIYAZrx4EHTkvazvb03wIhe20dNbrme4
MDkR/v6tCbbQBFump5Nb7yyuhS+aYP0/0QAbpssHfpXR656wUSJjV3R1i8NV/KYBzqxO06cg6i+K
XrTjFJFiKy+VuClYOt9q6fPmP38sXOJZfFUM/fer4aDTdlDIOPo2hpWD4lw+v1QtZPXOXljJqsdF
P1U5mWrZbZAN5TkDJUC5Z9hDkMTvN8hv0fBYeqV5LObB3fYEQWCsN54prx1ZVwWoKetORSG/5yeB
ySSp6nYlXjqEsIRUUBiIyQ52un6vRxBCLKjOg199CzxEfh2YJwkJBrTMQ9tFQIfq7sauPCwEpReu
B1lOp6DoL7Okf2QSf8wy6Vz6iz6HjFL7VA2YGi2p7aJAQ6xQ0u/FnIlTLlwYGo8gsV+GATaICEg0
7+gEV5Pjnmx90NepqT3nDuNemNPGEc4Y7H3rjVBl5rpcp/gcJnsmcbUjIBgUEJeAXDkvloJro+ci
KgM9vGvjWUeqS50HA/YaVhEpxjs38ToC/jj1tVXxaCbhAVJHdxRa/z6IiPTYobhP9QQcYOd3m4Ah
5Q7tZuRxDaSD/Biyobaud0pFYBLKOHiHseixLB+IB6hsDYXtUFyhecbFDUADFBaEr+ktiAZ/13t4
U0Qist1shxdQvB8JXvWBB3n1tpckuzlvbejrUBn09pKUvHE9lNmNjOpojydrzguY0Jb/vU+M+9kp
bSQgFVG6+e1cec8om3FIaTTgixDsk+x6uhqSIrMGEnBMtUsvoaZW0xq3fOsnYWPTdhjZD6gj/GB6
Ae8aVglF1UfSlEpAGboDmFDCxne5lEZuiTkODbBLpaUwrgKpXzDIZ0wi5nyVVj4ChHqdJuEyv0Vk
5b/0EAe3RUXI9dJUkRWQGkP/SQRVsUnsF80Ft5fpOUg0YpUZPNQXXp/lG8EBifdVEvGUpWy9srqu
ct/ZFF6isUuT/hc74noeC+eU293ZtSiGA9Q+djGy2X7wSnKbykck/BWWjqredX0/7CoyIZ3cIvow
34oabok523fjBL0yxAxHbqhA7j5xCIzyVNUStasLk4eAinDdlUG9zh092RKHd5WTurAyMu1gOPDB
+KrA4mr3NZP5K/bwDVHNSC6Fe5e02S9dXzrX9rErIPk49kR6gHgpmMSuXOZk217N1u1jM81vVKeC
rdXeit4yIbSVm5HYj1uDOagZZj/SKN3qxvhKoN9zhJ3/YCMfXVVt8eJVE9KyVqw0y3rwKqrh3cC2
0szaJqvtrPmvo1HdL+dXwALCZ6MJvAnFpV8P46HtnLUXYBvUBqHvQbpX5zaI3500v+P0uJ39EBgD
4Xh4/yBBOg4z+MgsV9iEOuubWVTfJGjNg6bbH7FOqnuduti/cvE9zqeO0ap5k0jnNm01n/FEVK/t
ZsZs35HF55hEiWjxjZv2e/x7tMsc/TzjBlhLkM1jyTHhJiNpQQWC5aK7TKz0W5sjNeHoEhr8ceYq
tnGnQai1uhwujyHOtba15vi7PdO0mFvgkkk9ZMhisnOGIH8Tn0JGCDscxYxLk2G6QBW/57e8zWFP
tmk+XiGRZ9cwSaOsxTpsx5s6C6lzhA1BorkVr930YdKqahW6lbXBFXAZut4rXs/hQjIR9tLkoAdg
0RPHuytR8e/CzKRuULtbu5sxrlvw2UZvRYOAiU1KVoNmBxxizMVuqSAU10Ftr3UkXjpoFcdMnoWP
pLNikhNqE9IP3KBJO9l4ndDa5x5ILW8Zos2/qtw+OAzm9s3oQkMS4geB8Oumu5TTlgmhtakEQbfV
FBCVl9s38DE6g7JzTAwSqSnM+prUzgkpie8Mhzx3BORryvs2A2LttRMekLXKMNemwGKbBXG8MXts
npXn3xQBGe1aeMrgPa3aRTrvCuaB2uSQsY4Ko4e3sqIUa84RqYXUUNdTEuyWQ2ucAfZktjNt0+QN
QNUxsMVJzgROGg7su64kE3Xonzgh8Sh0A78zLsqofKvK4ZqLwYWkA7PC8UC0l8hu4SO3pHiD5CTJ
XQ7vsYkOr8jlr8iJ8lUbEI9qtu9TMHUL+flb0jYVwUvk6RrhvEPz/U53BTKi56HtcsVFbFfI0Ixt
6tJPbrWYiJBl8pQioKLq573Pbc6cC0HvkDIlbFom6bmNdagGPAIAnBOXfa27mnNloSJYT2NUXtLV
eCVJ6k5O0wXNi+4Y9VNx0Qe7lgHtygfIZ7SCZKrU6vdt4XOqjacbxs0PtY5DNUh8jh2qhfaMMH8K
iId3GAsTb37ZgpGmB8GBjJ4wtYEBt6NLYvMvPy4Ioa01xg6mgW9BnP2UY5nU0ed2YLpPGuRLUAdr
0bHu0O3eUea7OGCAQxJuilw8vp3yR88MjRMXIFfM9drVs3CbTs67nY2krFoocHuz3wQwMtet7d6x
SkT8KSe9QQdZphfsnWYIgLTWLgiIP+sVlO86j/yDSPF0U3bkxUzS6hoUUns3VIwyykbC/KSXn2d+
BikhoAlJhPwqLnvaez6xmIbxq+79rS8ovQ5O9QT/P173SfHuY8VET1bvW4Z0aNaZM/otdNOmmSBY
9MOZFsealAhwPbKXjC6kR3WJonBDW8Crmd04nNgQgZ/jsNR2cSqXmJ8tkyF/baX9DePIhllHFG/8
Ap+Wxel428TDofXGl6AN4LeWDYhJa/gVnjSjdAGlpj6xxtqzmSTxfmzc7sxYwYFNIiou9r7Pj7Hw
LoyiXAPzeTWY4Byl1x4CzUkvND0/l413PbUmuchw1jddqAPZ0ciXJDJgI+DiTWHeHihB7qdWb9cN
G4vaNI0eT1QbfaIKmlno/Pn/iDP26l9dxwkDpzaz9pgWMOcycDGUAa5q22JHqXHQIGJP9q2bl5dt
VK0Mo6D34ejsQPiLVr2V/3Jx19OY6DgXHfQhfivYkvVsIsue8uHoTnFH58VvV96SYTG49Bk8wshW
tmZyGGkm/RrYxMPMlbUKXSAWKX4xPhe4Ptj8qal3mPQBLw9FtqH+QcFr1G+1xiIGso7anXQMue9J
4y4wJ1zYWrX4VBgwCKe7ZB9gDJIda/xp25rC+oqIyje3Sd+Iy35tpHsfRDStKjEyZO66H3U0e9up
8+yTTIp2NXF939r29EDDMTk4RT5eysD65gMj35T0iQkcZlLfvwnUHhiPFhTN3MA54EZOILp9kgGc
uDwXVvfTbENcfiQH5b6lmt3f8tyrbm0c6YF99GoDnGJBdzb0vUsSYoHxG1zI57DqN5ZHdWO2wu6i
AR/kJMCm6saVG2xV2jmb5nVE6fHaLnQIuK6TcBIgeUTOjOkhxPffNNxvpZRX+GSoIlmiPMDkpZvP
dU0Pyh2NY6rOQRuDvqbnMJcmODstMkj7yfu1XhkcvGXd0VRgZGM5EQJKJDOclOP/x92ZLUeqbVn2
V+oHuAab3qysHrxvJbn60AumUMShh73p4etzQETeOPek5Q/UC4bL1bk77GatOceUFx1w0Q6xxU/C
NtS5nr0RyxnO2XvT1o2j0MhnL91+dmb36DQADtOB6t+0MZ/DUMeLhRziLnK5se24OYzJ2B57pk0s
MVmxJ9JcQ5qe3A15ah5db162uz7cqLmKJqDArLUwuI5GO2ySTtq7nrDQxBoDGCndpSIE+pwFI7HG
wXQbky44DGlAdLdO0JnbmARJqwmVrwsUAnStD5DiGCRKf8098yGhjzYYY7NNRRhRaXe3o0GheNTN
cyuH5KoC75ozkLRGeamJ9HsYKB2bxhhdWtP5hhMtXOkWFI90KJ8VFKdzLtWT7cvNpBfuQeSPte5N
D5M+ESc45WpHoTEAPIXVLRYOHHo9cHe9NyWn1tGedGiA64Cdxa7owH9luvHWiC3cTmtVdXl/14ui
vC/6SxjQD548FqdloVgnzIcJCuCvwz++5qXZVxyy4qASTcKV1zEt4n6gwqJVaX9avqqTFkWjrD/M
7eLTkoWqZ6DAlvbxr8e032JsRfP+QeA56vIRrFkR/pXodFDWIBjq03Io83DMVmZHGqwyP2NSKNdO
YWGqWoj2vg+1knRpzDC/HjfqM8T49kv1baQaBHRrFivTQNtUkbtIgH8fYlNtNNAxh9Yaou7MQG6D
a0rX7pBjiVqEiLkVkKe3nHY5KMLWqN8WAeuiSvtz6Gd52/Jw1OiqWQQ8tHWgU1yD1r+IG5ffsRx0
BnY2IO7+z5d+/YFKAeDtIhoss9B5+W1EvqLSXk7/fNGH8FQKfdz/ETGz1kKMu2j0Kj+cSOK8/E39
+zex6yJ3U3NhfYy0+0UZysaDymhTD85+oH6wpMb6bUBm6BJ0aiIXXxvYZNjx6+w31Jwvi2IJ68Os
/YtmH9Jy0GZJp3NJkQoIgPisGAOaEksWAWFC1Wk5G3JzMraxhm0Ls9QiSTdJjv91JnWb/q81uO8t
I/jWzMhIdGbfWikpzR1GOI4h+RUH5gXsB3OkXlpkfMDLY2AR6sT6hPYo3NohLKtTM7uzljMwB+3B
Jp+tnZ1c9XxYzrKqsbaksnzr5m8N9E3T5NEpNszfF99yFnuzQbOj2r82MALQdJ+tV6x1jO3ywpdc
Xt+X9L1dCEpEMPKn50ut9e1BHgiN2kdAkvZLUuxysOeEwCVCtq8DNGBhQS4gX5omEtowr7MHLl6Q
GRF9ukS4wpguT1Anfye6EhpabQez/WFTpt75Y3P7H6rJXzLJORNjjDDJpv5sbJ2V7v5i+1pE78vj
5bA8nLQ5FrwqfDRrOdtwRPBo4qeW6ByK0suFo7Fl2EZBjmaIvNdV9Sf/dj4bHmF74LAzE4g6IKho
eonZlcUwQUomoqu90zonpaaaOFS3PuFEJUPKsxKGEvFoW70BJWeEhJiURMtl8yHlRtmgHDBWxazQ
Xw7c07/PRvimeBj+/Xh5Wl++SHOq3wK1/fzzc46e6giW5t/TtCKv3v/x26bazI+1/nOQA69NWVx3
v04t5aNGM1rWJvMXky4KVnkVM87/+c4O4w42Pg7L2fKN3cA8TPVmRE/AJSGSdittB+3c/Ah+ARfR
fOab1btqm5nEw6MqpdS21UO9IClP2hupFTC1Sxp0JsvZXz9hz2f/eAhfdu87jCo40LDX//n1pllr
G0wqM6yJ93Z5W32Pt395uBz6+Yk/D//xLQgA7UM35/8tHlLKTFyGpRHoWy2sSCGi4Mk228rvy4jB
c0DiQv0shHO6MNXdRTS/nKpRXGM3cXb+8FCO9IW9RSn/xyn6yzJIGVdtJjX7UMubtnyaCz7qb6eL
X9Sr2EnHZAjiemSQZArnWPqFdUghRlKeVyfT6TygbfobU99vC+zy7y8P4/k7lrPlEElF775FazmP
R0s2Y8eQxTX878cBgUd7r9X2v17OLKtfzojy2Q6diA+UiauNsPX212tfnrRr4IKA6Qp6HyM7vJHa
3zy+cANF1WE5JQEdihKd7nU2R3YvIYrJfLY8HMKKHWiO6fvUZBC4jO74x89oMuszNllVe+oN7Y4s
lX9ehPM16YStOi3XpE39bWf01sPfru/lFGqHs0p72P/LQ1LV0n1mGOe/fd9yZeuNcWfYmrn728W/
fM+fv6EM9MhFLmmJz38X6gH3E/kB8Rbe/u9/cPmR2pk5CMOsxvX0ftoki9o4mWe/eL6po/nsHw+X
J/D8uuv/r9kqJlpzWhj/eyPl7Wfd/J/XuArjIv6Pbsrvn/zdTXHdf7mAnAzPJx/Ex90Ni+h3N8UT
/3JsMDk+gCCHsK35qf/upuj/IrEKq5lHSd30HBeEzn9HR7r/Muhwg1RwfN0Scwjl//u//8GVqv/x
+D84U/Y/CSsWbCk4PZYNrQeEq2n8A5aER6jPCiCax16zkb+J8mdOg5ZaU3zPOr06gyjPthm9APb2
7Sei7pxMaeoERnvXscixHChLHSS0EHHIxHhcpMHGRryEXSzcScf9BGp93w5QTEvWqSvyP/x1qmSw
zxI25j3bhNghx55Y7FE/CXP0Ge18bd2KKt0G/fTWfwKckVtk/i7s8oPXyh59PtO+jie6KuHq6qQj
dQ35kEqxIx9KeIRUCrpRa9AK9p8IV/KL5fU70tTDtREM5y7MpktPcRh8l79B13KfdxNsMYorGWXm
CC9inwnjCEUAvmRQXLXSUMgEO/Qw4qmFLEX5pu2w2dFJ0aFA4FjXtvnoWLiMyfKokRWtjDHFpggs
n5WEX61tI8r35CcpPPCavs1i6E0Esz+lre2RrLKpOnR9pLigj24/AVfCUIHzc5/4RExmguYn3Boy
Xdi2jvJa9RhLKQtoG0elLkW8IVmFWaM2oaKmrdp4hxsPJnMkk42AYxxN4wCZ1nvMvXpdl1l5HGzI
xcKuZ2PbCoO5FM+y6foLepRnaEAzBOLVifqbbaG66p0dshxw4+DwKipx8dsE7RiAKK0D7dxL/94p
p2vX+i+6Kz8tUgc6iXo2Natdk44V6A/vOD9rZrQjWLnNLI2PPqFyZhdhuG5y4vN0A7h+XPXk7DU1
PYDybA6DgWwSyT173kPaOKc+JJULIdkJkArNXr27ik5/j8s6xbYhvI0YDHbNprMqFBT9WKDUzEr0
CX5qGfukmyQbdpsWkeE0+8SqdwR50q+qRbctucDJ683BkSjXPrdxpt4RslcN8EdwolxwIcBEVoNU
gaZ+reBalaMI90R/Y4Ubvpo8fNZFLnfoxFsmovQqKrA8gW4+Uo69pIF9ExkKdvR/a9V/YOJ3t9UM
EkFNf18B1qb33R80E39q2rpUsgb2QjnZ7yS07aj9OojQ0uhS2yRjZDFM98LYpzp6zLBQzJFyWlm9
vzdHIuBV6kTb0NR6QqWCbd62TM5ZfgwDkhBauBaMBNxmg1zrrBFXsgouQaXdOmGTyKRAa5jITutq
b9RdT4vEhAmcl2guALhDPHpKawsUyeR366Y2Vkq6dxR+1NWNqTY0Tf8SPVPqe4yrRy8X2r60Csr3
kp5JA8W9KAUranWHb2fnFzr3olXn+zajIskKtgUmWfXb0mui995+CJCMH8g70ZAc1ua2CdwD1Hxu
m/ckeVT2gumRG/YjUFkN+w5lC+RrwMzV+FYYw89R69x91Nl3yhmOVNDFzjXYfdveuJtSo9xEQ/cw
jgR8taUN9sWDcVO12ibpWzhNvto7QXirSIn29eBWd/eBqOHi+HiE7OzOLUqbAQCNmpCCcG/LVetu
sodNWFL/9+0WWnGsH/T60x8ne23Un8MA8dbV3Q2N1E99mj+gkC6nIaydS1irC6ie/NE6PGgeBXWk
W18te/ZNnluoaqvpqIgXviCZo7FgBo+D8oMXpDAnlT0R21hum7j4HGFm096MwlNdOLyYMvopCeYz
/N68j3vs2Jnp3sMT704D3WcXds4psl4Dh0I1Opu5GXeM08i7dXAOUokyeOimfO1Bjdr4YSm3pOnY
2142FzIjfjrJX7HmvGYTOq6cyNqNnYqfSJqRmJIIOTp0QDRbf3bzvN729Rcx1z31dSwWZabrlCLK
HRwivMzudxCM4TofPQLETAasBjhlAqTGk4xMqiRMpJxlR5kV3py94bbVtaFABaFH8ulWcb4P7HHj
oDJeQUjUKDvqlxSNDaX58yBb+xz5UCsj6yWXOpAslqDQB48IQ2O64IQclZlAQU6GQWig84oNfTfD
vnTTba8qD6nnH2pP3fddvx+k9Gj2QUXvmCWxUIhbTueXdT9Vcpn3p5rt5AZ7t42mtdbokXVi2IZ9
5/HeDIAs0pwSmeEg6CqeEJ+NhA7QsptS/8PxXXh3f/lZ8554FuWRTN3IVB6OxmGYcEh46Xif6XdW
5hDuMjC8NJKygCWCVdWY3ibWKX3rYbU3aTMQn6QikO7hmUQg/SHDaJDYJtdOjJwIon+Q6umetp+B
K8g8dhXTWp+rBzOtvQeUfWtSWhBUucX7IKzo7BC7yhwZQy1Emc1evrzEjrzWh8J0tNnYQVfH6e5c
q2WG7PSzpftPcY1ivOy09EFrdQ4UQI8aSeuRrCn+uFujaZ8mV70gP3lOAy6UMH0DJOWtBq9/81FV
nIxB7XrZjihkFZEIjrnPQ23a9KZ/VLGc6BEcGVfVbtTqUzype49C2i31iCTw1qZyqzu/H4nrmzxW
vS7fV03+buz822Rq4y1oVXUiXOdHS4dtFQ/K23Grfciqf2zhIx/rkOvfh8KVSy5M1hzYRgKoX9MI
+Ukgv26bLdfvvY3SDw+9BCnnR5uyp9FoyZ+lbRHLMJQ/VTtCvqc7BxodMgD7hx0MLAOnikdXa8Rr
X0ff8sF8rlov3XWW9UhBGFvVrGLwoazBXpg5pN5an9ttY3Opqzxfm0xHEH3HTaenayaF7up27zH7
omCit5+rceVQ+rSHnHCpyttGsQg/lAvxOUaYe9A7mizlFL10VJfWYy4+oiCmuu8zwZMAANr5zalS
uRUqfzZS981uhx2/eO1gtNeDA7DsCNBNQdiaT/gE9e/6UBpGtxviT1ub+vdKD7/KiG1y5aV7U5hn
B5ITNxDv2AwLWpnCf+mKlnaG51wEsr2dH/bGhrox0xh6y3xmQJAs95nQHwGEla8gyZP6okpnrWnd
Yz42r0g6p02piKArUSi4kzqOod9cwoFaCAq3F+Wb4WpKGLnqXkuvJRCJletO8loO9INaRMLyux4o
E/eftqIk30BaG5LTNDbHPI5usSHtcyrtT9lh/DGq6Rajg6FmTI0xfB9nHpanPpxKe06TxtqY4KBx
z9FnD5CXHxDeXWsrrVdRNt2ymAoepRr7FnjGX+QdhXPYB3zdyTvSO2VY6t3kOEv8Mg8QB265dL5Q
K5HsXD7nI6uV7OKRYoMN1t0THFPtEPOE1BF7ufVCslnitBt3ahy4vqprGLioVNzvSUq/eejnVEfq
qqn4rmmkpKMWh48uaKyE4sMSpXOstfg+YxaFDOtbm3zC76HdgxQjjo2yCFGlxWOg1L3h1qgj2+Qx
me5UGd0CQki3jROzpKQvRraRh+h7qqg7l/mzCz+ZBs9tLODz6m2FxkQ3d1WtP5ZDV9w1rH3ciCW6
7zGP9ZTzbDEP7oml9tO8a2gfURIZGLiqm2vaFy9vrkE64WLohvaAK43pJaCEa5F+yyw7mZth6LQD
I1K7nYFZ33JLvbHkZW1Xw0Y0O0C4hawf2mKksW9oPt6O6CgtUz2nTeNh7kvmqClUtLWpedzdvN8u
AhzJz4RogZA5ty9ga8kdo/1DuW4IdnSTYVBrVPzwGNGnMMNjMw39JkhEe8q0vxhj0K2qNv+g/OIq
4xSY7Wul1zstcVmkWuKuC+nYoylSlJ9KlBSyOo6d2W0GHxZUbRPt7DGuugbANalN3q6mw79qNDe9
TwJ9YmHdqg8lB3QWpmwPE1GHc35wtHVyZBAAxF6t2N1PbnEd3SQhpjDv3wOZfJEvRmc6hbsQdT9b
k1TExCIWVSEx0NlsXCBur4le3JDC5q3gyxnHcH6K668MLPBkffy9NrszvRFKztwAM88QDNNFy23+
lFbGu6hXb6M9/hQqfawTHVGvlqILGsSlvlqavS9UcS0MMvDKuoYSmUCDq8nydvXoOyRbmuSJ+sgJ
OvOckXnvoUriU93KT3ZRN6cbX3ut2ukamnEhznmmPshBaPZhQe8nnvzHHCuUjVV9RQeV8BVrg/oc
FNqjI/1Hewg/PS/kHcbLR+xmJnSEB+FnAE3OrzDYkEoesr1xrf4qUliRgdFufHLZoG6c9Mw9xjkE
WtE5e9uKcAQ4ByeIvvvGyzBN24ndWzfIb7JO1objv1gumMEaBrX/HIz+F6vPb27HGGLRrNDkN2Fc
fQuhDDWlhKkFpjd7gwIbE8OfGzxMoTgXkXyNNcIiNbzGXv1gkc1CF9p9tBME8xEdTB3BOS6HFMh6
Qqoq+82wA0+aXZIsv0m8X51jnoycFKY8QNNCp+/edqKL7KuHZAKzVZWHpO/XdkfLIWCExjiU2eVZ
L8K70sYeC2MHhzv5ZbybXI7kwg2huJW68WqiZ8osyshhan9PUROUJOlonr6KVfrsW+Y1kdX96GoP
Ah9x7XzDAY9fsLyEXrB2KZPKytpOEkvJexUXyQ4FL3F7OllfjMrGMSgFhuPEuh8q60OV8lmvxTVU
wV0LNVQj+1tSwx3SD7LnWe8p+3ub+xfWv4IOKFIdw2q/BoVzjiVOip1fohRIFc6WmoUAxiTF0s5J
ijtXQDGtoy+aB7cM7Y0RJGz7hPtge87GlN1zHIs1yod8+WgK7DC2nxPzcPCJSC9ztqNCPSVliIYQ
O5o7uP5KeP1aahDASnFqfPMQmYg8bPHmoZxZJ4ztPTPS/J5rvfdclUDqw+g5kNeul5+uvo8Lgaun
cxw66O6G2LQH2rSvYSfXsiYZKkAbQBoGZRCCFZxXqhdEiTXsnrUoeAAatwsTeKlWBxH9UWItOBea
MccGpXLV5ineFS0+mj3rKSouV9wjOqIZrE0l2MGmY9CgkNj19DtNMt0J9NVmW8YxxFaeOLVkozxH
LHndnrm/PYVmc41D/X5oqQAwcSWrWuZXp9ee4lLstCiuDlpgPQA9rzbsAPFxZw1xc2NwJtv3MqX4
BQs/31al+lk6/AMBxEKTe2ga3Oy+Vu6bn8OpLtlFRE6P1rUlTHFK/BZm/HSXEaGbasFBtJLtqx59
VizrUGOtgqzEXWF4FxOvNpUrlnGheYeSot25d453rRTLgiQSbObJVjPVd7czv2v9sa5YxiU9swUs
SQB4ClvwiMVkYIu2GrL4ABfvu4w7DxiERHLiG/3ayHuSh+sHGdJYbrTyzXGS8+DiUsLA/73S+vFZ
j++VRwq7j8N6HTT2M2DbK1PfQ2cm9Mh1d++O2rPTafet2b+KmhJMWVOtQnOz02Jx75L2QgzY9GGk
CleAGVm7hsTBoGwPXJc7UaEzQGdJLF6RXmPd8+7iEGpoQPy5J6NtNcXRSUvh7ASpXJcKbBO882fb
qNt9JMWHWZYsouWX1TXBeqgc2h+ZjdMIhQeMaGIGy88ykIQ2NJtsmlnhorzTw7h5LmIa8TC6ooiA
0oyK58bWI4R6ex2DzipGKodaEkqaQ3xwZsoz9DR/P4QW+3aj/5EnJH8RvJuvIqhttWTYMCh1bvO0
v5h9R/iRK87CZstRDk/IxTYst4J1XjQfhicSxL89VTm8CZY2Hm0DEGZoN+cxosDWtMF7aBEnTEDB
Gr3UrvDrejNVpnEwqv4O/DkyS5viZDyVkh3FX3nHDdq6ip2k3b07DbqWsn/KMg35XlVhewF8C3OM
XUmfuSYOU+C5Qmq3NhMFdhmRbiPBxo/Qyf1gNulBiGDWLdsH5lR3BVmOgkBXs0tgcUYqOnmqbpMd
ST06kGZ4qiLMR4r4c8sKNOoolDdyY+weh/YH+uRhA/+0YuZGI+aZV4Wo72iEer/xrXpbinaOmRgu
DdgZzLj1XZ9UD+5Q7lE4WKt+6OAh02M21JdNBB53cPJjogFAEpiwICIDUAjsn7lrFLPlGnqE5ybn
TupPlV8fdE3WG6sNHxo9vJmxdheQsrQKfBebMI5P5HxIg1po1JjH6GWEyQOO2a+49mfCQ3eJgXtO
BuFooppvUZMGt4t6t5RkVIepdizEczAV26lz+cXEKw5jdpfplC+LpLkREfAMioDiACE1hSbMTe7q
swbEZDeG3yvUtSuuWXKr5S7W8fxhWV2RPpzu7bzDybOvgua1rEPqsaGzlX6Cdjgl/E+YNa0SKqMF
pNK23kZ95f/QdPHiIM9mOghTAoBnBT1LzKDLCWpn36HF5AG51VCcMDXuZUj+mmvkyCdcFr/4yNYR
BLoJsX5wyYwaR7L6Ah4pUPKl/bxluvkZBDt3PoS1FLD5MhtLV/0ARNA4kCeK5y1hbVEinu+j+vdZ
FUKp7PtiHjc0jRYuNfSYvQ5EbWqfyyGPMuc0ElJ+woLLBbh8sfEJoxImt3rNmHlqQ1RdJgUrolro
4IetcUdBxsarm9cnWehQmG0dIPYMpVvYXkQ10kxcpAq/KIQmOCdkPhWbjcQ4EAA37iknq5OcOprt
+bhfeubm3FBfzsCj+ZY3HjPJBJY50bGFnG4QwrCt0+oM05atyPLXl26+tEhHL0o/21CT99bL313+
meWMknjJx07n78/XWIVuhkSKA6ZGcepyVJS97wabvpq8tQC2vqIMTTCdI34fooJtK52VN/ghv1md
0cIwHGZSlLs4PRbW5MK/jBvmn0LYF7WwrWrLPndlnKCO5AU2cYQUQnYBySMteOOCN3E5tNw1WzJM
Pv98Sdge0Atwa/ibKKn9eUKO9CP/PEzG3NiMDUP7nyf6kgaGqVjMlZLhLazqPVtJ+p//PmCFCun5
zo+hR29VJRCe+twFXo2CLxe0Td1Wo4UPa7cJRQp1SD25WZBfS3J2p05jNu0pYANBPOduoR89tMWZ
3kGyb8n60bvc3FRNtc5avItRegT1zPIBuE1ZsFlJfJyQMk+1PTPBLQeatOrHVn/MAvLJJGukhLl0
NYhJMJ/28cVNcDfnE0VeyMbBNuqcn5PQmgMqvyN7AvvSjvG+arx8K6lKacOTCIlLzlndUoXEEWt5
zz234cbQqCqOcf4yJjUC8LFfuVyU58Qyv2LBxAIxsdulI0GYAfAmjdwaabjRljH6NIbDPAkgCrdF
L4BgtA+kTdZnfYq2RjlWO1kUu8lTAfONmRwaSkNr6YanCQX+mmEOvAyJZZRh8HXkqX4odCTJuFS+
KQ2i6FCLbUI9yIEK1+c39okm/gHpHuH9s11Csj17pegH7bWk5VCyiBPhd/a+2YPUjHjnBFhOyI5v
C6tHOS9/KFHe1/pdaAmQpmxVzHGfudQ9c/s1NVDJg4H4mWvOU8WmOlPynGXoJ03cGgSlIw3Okqtp
ipdU+ePKRuGcekfHaiuaJzE04254rkf3lKTPnSiot5j9fdBaj34lj72f3OnxuJGqfKUYz36/GAe2
ksXLCEmFDPhZG959RLn/MP9Z6YG4a9C3uw748ChOfhQEQXVU8GnEje8B8cB5QGo4ktgn23LfLI0O
TkdRNov096JlZEWA/qOvzPeGV0gGTLhqkJiZrai/RSM17FI8Vc2lbHE5Uaick8frt/nVrS3KDdfU
caa9PzWfbhc++HiJ7NLmv4wkMp8Vb9NdEnrs3Ehb1u1nGbD+mbg9MoloMZD6i2qGfScmdolx+6Pu
G5ZX7HMXp2kijlK3tHPdEA+LxcPW84bxzDsCGUL8hyIoolHjKCAtfZz/TCGJ0DHpyg2oryQuq3UU
VsyWxLuOcGlXaA6fpfC/nNCezhBlJVlbfbFOAevdI7rHwt4r1n2Nze4+qqg47G2S0lee5toomL3u
oKLYeSCMkU0BaiGdXkZWgrLIq6ZdFxMvoaCzN791NIrMT0J3cZJpH3c5HHd4ZzQh3NZ+15yepC7n
yWihizqldRW04JKu0daBoOYdGBR8A3WtHBNYB59HRWDRrooqcBJlfSUF8q2r9E80PeamKE1cS4Bf
rIDXrCpitbrxK61GqC3ZNhRVuG/6jNzBoHp2kGyGNERZ2Jj3YSHlDt8YKeDUhXHO2xeDYt0Bi65+
yprk+wjOkqSJW+zUf8Fi0DAgQyfNCamC7djDPZmydUojQudTBMQbouc3PzBR8fH4s57Cv0y+egxw
h2D0x9cdUHMta+xfDblgFifzU3GMmDxN6x+i1lelZ706MTdpEHfcjuVr5Rr3/oj7yE47XFuWts8U
Mn9CL+j3ezC3rDnivEqI7ArXdcqWMs/tZzrq2HlCir9+77JzMzWqjSAukjRZxXXH0hkHhvqmt5Pa
wFxgVo35SLzqbLvlm67ZdxbhaBvKCEk0vdWdOgoSyhuDFIvG4S8Lz1qncUuouG0cOgczRGSjSHXw
PIUVzTtPs/ZhOLI2RpvJ+zqv3dlt+QLUvENhRLRs3w9Us9+1yAwJCWMyP6cujozK+YC6ua7tgjQS
HzOZ9B6VD0IFTJHGZYMu+qcop5tUDy4AodGiDDgEXIvzE2jfaASrgNQwEsIjMvNiVNZWeDQtDY1W
SXGitW5pSmjomHwi0jn4DlrjtJnwDFKL83v9YQyoxLBYgGQ2Di9RKSssftpjnmYX2X1HPIwuvmuO
uImPoyIs2KlCbIcGzUPb25o1mWzonrZCeijJXH8TmNohdcY76lQ3x3UezKy5FWAgisLZlJl5v/zd
scmIyE1JhXGAkFZu+RjVOoQcVAnGxJLb0kEyxQ7RoyyQWBGl4661shc3Gny6rlg/RDH+1OZQTQ/v
y0BNBS8mRTYbqgmJ5rXLvdTpWO+8CtdWETw6Rroxx77a59anTx135dj2l2TcIh79VFfqJVHJvq6i
sz0H1WEgiiNGxcF/8KgmmQ2FohBh/5ou7GedjSdtdD8az/vLy77jlsQzWjh4EKHHJMkG8TJ8nDkl
vdIPDK74zCsqrIN+ACn9QRmXzaKXsI1sAKTU37RCfSZh/oiY4r7yYR5Ia4JrGmSbLnfBd8rxEukh
Ijrr2datN1nynuW8ANaWx3icsbb8L2OImmHGYEmkFJI2zAqfIN2zdEv3FRils6Ud+Km3lIzbTL4k
3XDq4kfdbr70kDWOSNdNX+8z7hMm2n3WdPc6kwGuwR15D0dJxgqfC3VJTxr5Whl02ysMa8lIT0wm
Yl/pEyXmUlw9YiRGHawEEm66V8G5DJoNUJpt644Zu0R6KfjeXCW/JW33VqeNvhZxfG8SmUxqQHzr
m+KH51FBSq32nUiUbd3U3xXs3FwVr0XGsqCNX5TTfbPclCToYsDWC0uD/aPLBBAP8EXSz6gxMT6R
X0u5FLZF9d3m8wyITORmcFcDxG8vM9KDNz6FidbcklK/EGghdAW+RA7mfRYY2ZqZptiwb5vWNrdS
iW/N5ROV0EC2RR9zJdiVok8p3ynobxAm6TS8GvqSRvrZKBQBARMFbTFz5zTqSsjATFjWLeQEsx+E
SNlehN9qgC36CJS8YeVjecyUSEjOVF4fbA08pBsdk8H67LvU4q1+9uDHUTTL1kbf7TUfTYOZF1/z
/R2UoVrXDdB1IDt4+qD5DZbzbMHP7iLYLbFDF643x4sN/4OsQCdfOQLibUiOaOg29n0NXBdQm/ZV
Ep+wtrXXglFTx7C8cnLWLXZlvSENOFiFU8ELMojWoWS8LPfd5odwqE81oQbsEBYsU/N90QUsVBRD
JqI2I22+NIv/otYM3CQEhmr9hhgWLp9i6yDkWYvK9pF1GMeUnztoJ2XELylosV1YpjYbqwc9TeJz
S6dktsqV00RHpqRBWgbPfuy86xF9gTAYrmMavDZ6d3ZqL90aqj4Hcxo5RoyfoyoYMsR0K5Jp78aI
8+s8PZdsh6gq0AppPLVyzQRVk/tp1jFQK2w+7oAWF6jK1kmHQ0E8tEWHH/pl6IDz86DIeGa/LzX7
TU1xf1R1TpXOoD/pxm9KTPcti8h9AD4Zm1p6YwmERmF03xHeHEDl+/jSomod6EvgNj3ullA2vVDb
rL0bKa5isxsYMpwPXBjZdioZV/hwrV2hRY9KhWprBCXIi2TnlCFq1PpdTKBR+sGcNhrCpNo3qYQS
c2MQZMO7T2pyiMaY7s3apeNKM+gsa3YVZW3fGUHn7k1veOFSqJhMHoTd90dkPzfNTV56zAzUrZlq
44KJTAXNNhn6coM8TG1YrJFqWPDKGaKOBdqhgACtdV1n3CrcK6tRpSzyXMKeR8fH4ZQU6iDD4zTh
tg3ZEOrKpD3f0y41GguHbOo8+CPCkNKOrxl1qz09Z33fGemjLc3vMkyTi24f/XRGrstba0znIQrN
Iy2zRp/4SBpSMKAqrgCiETwZekQNSBBFqO0xYyZopajmyTZnHRmBO/GHl4ayENaQx4YoKtUJZ00P
/7Wpy3xj2u++/HIat95oNfAoXcSPeTw9FiZluoqeJRTa/jFIb14ZnidqIq5GWaykeu+0Wb/LJu2v
appoKcW9w7A8YFYXUNrs9i/h584G083eSvQXS/vIUuenbgEOJrrsbBYoZ8wuvkyYLLd+SBK4BsOe
8O07MWWvls1lXfjg8Ci2JeBPczxAO6KfnV0rwwPmjLvOGMgSGgXFwYY40siIt9SjIe2laoJRoDMm
jrDb5/x0PjXWNsmxbse5HxhhAwswN/l7Z7C8Q1m4e294pTxDjdDRsC42/8XdeSw3kqZZ9lXmBbzM
tdi6hAZBEFQbNzJIutban34OWFM9Wdk9PTbbWSQtghkUABy/f+Lec8fPUmYtU9ThdZqNV0menxlH
3IbyrsZtrDYQCv00lwOz6OVLapnI5gMlTcvWJsr1xCmGkJADYbvW4hBk5jDZ0hRpLvdQLtO8e0h1
YCoENsH9zWAQlNoWzhLEHDP9WHO6tqF4BY7JxT+8d7Hllz1eRLEOGwqq6chC/LjMbA7EJtIv7GYN
pfzGFms6WcjWYxhmsh5pPyOgrkBkz2aCpL5YsT8u3LLB9chnYoIotBh1aopPyE4wTqRrkRXwOS0Q
hrKc1Jco3XDvi4JKug2WiodMptiDdFD6ihDbIEsfUo1061IZL1YpX0fjq0vh4FkmKIWQEXY/vOop
9J22OOYamuue/1YkS6Bic9JnwvXwGyRTyF1nl7K6Y929yRLd662VWXonbuj6BOZ+3kQj1s6eXhWE
Nw12jN2EaBdsyxZZDW4fOyEZe035G0sbSa6Z6J/qMtd2VqS6NybSY6yK/XaeSo7mRX8dPsFgxBv8
lCyziXozJNGGrMm4p6flAuUah7S02XQzteYYy3oSmHdPJnRlV2tuSdg1UGvWq07W/T35KaHgA8LZ
y7VKSDjMgjYfSBdSzEDuezZrJS67fnLYb13XKJR5s5414vZcKUwIyJST7SiP507Ao9oC2HLBoqVO
nMyLu6paYJU40gRtcXRdPKSCQgov4xXklDB+qpYwvllFrphvWOaEXrVM40YTNnI9Dpcs4jeT0xGF
3sgON4J2KM5fv+rj/29BNYpokfX4f9ZXn76n/7H5KBBAJO33v9Fq/vmV/9JXo5SWJFPSUVbL5K/+
L221If8DswSsBE0mmhp9819INfBtKBc0C58P7ZmmSP+hrVZRZFsgKy1FMSTyJkXl/0VbrSn/zq1R
UQvwnXRTNUV2MOLf419VaIhRYxrr5k4S5N0EtiD2zMQTbs0h3xg6I2S/MXYhs6nGHZ76D/VP9NQ/
E8UIVRh0EzLJecXx+dLX+yEMEIEirsHgqQEQFTdM3QtItgRQ3Mh/b0oiYx/zAFGvX35AoYG2x622
CN34Jn01e2qdrcXW/Z94pH/Tk/9VP/6f4n5/HyN6dEvTMFDo1t+yXtHBEQhRmCvpFsYzc8THeCCy
0lQe0kn9M7TDjyCwx66z5E3jzf+XC+K/yNdVLV7Fv5KBfp9hlVfK0CgrKWb+9tOrIpybNFJQhd+s
aS/+VI/tmRQ78b33ix9cRCiRhx/jqj5WcGYRAzrZVfDNo3U1DWc9N7WnXiQy0A/4VD6K07rNLtng
dqeECc9lYJ7uJaflw1Qhntja1UCul7qEIP2pnuOD8iAGtflNvqXuCdb6nH1jiNIf1DfosWR4V/bK
1xxZJqyGzYjAxsJ8K24juDtlq90zIT3aVg5PYL1Sa2PYh5PYHYoDXLmvGfP2pjdsk7UFTTSdntte
m5OUOdK+C8wdy5H36sZRGf9Jn3g4/vxS/qyB8LgmfnIMN2Cs2WiNH5G5mQ7DGRqK6affy6ZwB7bL
HnUFq+EfeY/Mv2eLmApbkWzQT2oWWhXBLT7hYsyqK2zbd/SLhey1N7Ow6RRk2eOeGz0RhmPdQnq3
9LI8rIYTHalPW/OpumTfkUoWpi0cqyctWB8JkCtfiumJhW6Vujwd0WF5LT90f8qYvdjaD6JE46jr
21EioM3D+hxh3jUZF/GEuIx6FIO2zGawOBZc0yyYkDVJXileVNGnNzIu7fu01z+rh/DcVyf5OoFW
hXtebZLIiXvHekwC4VTsplO0I2w4etAZ7jtoRnOHtVz9gYjWBGtnx5fKVX5SjyzxgV0/AA97+uxT
j4IAjXiqu5oTvsqdV1cPyVMfH829Cud+ckgQ537jlfs1UP3YI0mW/SjbeO1N+gqPNXuW4/pK8225
xTl08vf4KB+ViKe2q12Gl6vEEhESsZ0GxmHGhZcG4BVe7snyKqmTbv7dXqA1zie27epZfEOqrj1G
W6MF8UPeKdWdg2LKehp5JuBs0gcYByBB8ib9GLatU5zlRwn1wy361E9Dt+/ZKL2EN/MC4YRLG0Rt
70IWVbb6qThPW7GHQnkwLp3qMdGrN+Xn5Je1k26aTf5quZwn1iaGxXS0HqznlT0t0uXamT0G97w7
7Px7PKk8m3s5fUorpzmT6nLu7vAk0IK0rbaR7aZX+f6iqSD0R5v+EIW+13/oG0wOaE48FNar10Fh
9a2Lxu7KRlFXM3qwtWlLLwR/4g89//0B6n7p0WmmRHjxRFLRBelx2YT1RjXs1mlPyCUBdxwzZDmg
/W6gGxaRpSymamfQ3THCDWhLX/kN/d1GecuQBQWyjfLoAU+oHuC507bprX9f3M2yiW+I3tEyYB+J
zgZRhr2tPYUf3Q8KVDpV+TiO2+UFO6OHe9+6MHWbZ1sIlnYrQhBmAw7twTbPynCzLuOxf4t3qW4b
b8uj+CK6BVpeW3yUzuxP/vvz8e/x46YpyRq8eUOSJG5z2t+cPXK+mtqkQ8i5r4RKCBRyYbyYSef+
9z/mPx3C9x+jWXDbwLOZsn5PhP9L3HeLIHUQQ6nZaNL0dP8R1jIjy5y/wZIwjih6gCYNt/j/qAX+
i6NfxkP197PflFQ8WgDqVMNULZHb+F9/rBI1qj6z59+ABXm5k3Y9bS7TTT0zlCx1JuGS1tlwSfyw
fk4jRI6S+cF6nfkKzFG6Q50ubXmqwnDcrLie3Bwwjj9oGFQSBRX5MJ9nxgvgmdsOoRIon0RMVI+B
jolIU6r9lVRQO2u6Uz9zZOQrM7FK3QORT8/lqjQHdUL9S3u/y3Q/bLruWa4HDVZVAq1AHCxA+niG
FHN97Avsv1zlyLKXjawgNzSrW68ZwzXSEEBZeblvUmATBbwmLMFRvbX67gA9KAEpwo0sFOs35Gpb
KBZ5VBh+rv0ZIjwq7Fr8VkdOgVdIqAoWwP1OLDIpUMR1a4Bf9XUiUe5sCxCk4eBMbevU1l1BAfyZ
UmN8SEoeAi97z3Fw1+10ftNKzKVEkPEQKl/kGiFga+GrIY7nZ2j77CRPaPGTSrxmeqgek7FR7XLV
Rw4qnBKVJuxAKW20pr3oWDkccSmQDyNLVu+DaKEyf+SnWAo5U8t4drnkQjq4vnK1SGK0IKygZ5vC
9DGT+YKMWlhJRePYd8YRrhndmzhx4zPU83LfnemC+jlZs3qyek+9s51CAEebcZTh2fVat806FCdT
+qBUwh8L2QmRA+uTRkgzvy/7geILnVa40Wqd+xlNGjuTYyyACOornViPRH8eEvIZVIhmE/nk8Jop
EsaOGq1V6Xh1/aqt0VX8nWtLJxE0r7BoD9L81cza41oLSkCi9Mus18/1jOv0PIhx4XVz9zjH5TUN
oyc56b5Sc0aAzwW8qsxBte7l/mdGFtKUmECEhdTX2NpG851vLyKsAUWxwRU3lUjIwQ8x/FFlV5UJ
0SjSFDtTGp3iWrsl8noUBBHYucUrbcq7Kq2EQMhVYdOSW5yO0CqUjJ69HabnEleBaE4VbuzI9AWs
NVzqopA/zbX8FRrLji615eBjvoXwTsgGVOjkjHKj0B9Ew4xs9hM5AwJegQVNVM6zk69sloBcsb8a
pmut1k7PrNpkZ10PyAIAtJTigOuN7xgK/px/W3nk4zJwlFhzpxLrFAshxmcb9UH/leFYLBgB6VUs
cLOGxfeA3Y5B1WwQPbodiIr65XRIiHIFx2hFnGkrsPvvlPSG+bqOuHnm8WZ20wG+KxGsoq/Wd4DY
andMtjtKtHHGpFgYrb5HLaEGCQr7JdbQhaC7lj0CoLhptINyQFNqDiDHTqiTU3rArdarTD9RGbkL
WtUtLPYFANWw6TKCK2xNmoc9qzTQaFEYqFWESjVLW+a8UF6ibpWAGFjwVBWzc81RjjYwf3fS0BEt
D4ERHHnpmZKY7Bb0t+gr0ZzcPzB4lXd50lKzyVYfI9wzH8J+LJ1S0DroNTCH1IVw1SkWMxI1p2xn
6B8pZgx0FfdPJeYLkaekxLGc2v9+Rout7J9/GuU/vCPS/aqVjNQjSXTQHY9eRLwhatGc43O28nAX
D/J3E8mCL8tj4j0QMs4M/rw+dtCRDByOdr0x3e5YkVJoM/AgtYOL902+rRv5La29zm2P+XE+Sh85
KuE9ifO65VpEL9uc3dnbcuW93xxmljA/ONU8lHnFQTmZb3Z1QYgmvgmwkc7xR3dQ/ZmcQjs8VZ/F
npKd6QKG81deI/3V3HfXeKMS5sDSjnP+bNQBSzVOeuQZhcoTdQe8Tarbdo5xEh9gW5J+jeyzJfKe
lTZiY+baxla6mEQBQZWx2zepcxbjgJ6PLzMoEB2gP9qn+WB+mdvmOxnfYnC/qav2oLz4wvGnUTzt
eTrIrHTZvFlOmVH1OBnKu5MVGM/VE4V89GDa8zOiwUA8J4HROgY3sZJCQ/nJ39c0KB3zc31PEd8F
zV0iRqUNaYiy2cVvRDzdRmpoVfw7GHtXAYDDsiFajpmegGG0WqBL+yljf+svE1w8X6G6mlix7SV1
CwNp4d3W763QEY9sfDlLNbanKpR/u4buiPP+vjaxBW/SHzS0+zy8S8PZtC+8yUtMP2YjOnEgcD9x
2hKFJQYshwFI9JL3Qe1qFKcnk9+cFf4Wh2v7KteBQlDN5FSLw6Qs11C52tpZJt93y4cjkQVVR9YB
I3qfAbruTky2bLTIyxIAbG4VQp0dDCbz4IPiYu9RjKyj7B5yppdcKp4tqstv8uKVdt9+ssDi5WEW
RSRBZuPAzc+WvkNZTReil4/TuJ2tN+HEEWadNG2nv5FUMW64LAphe9eiwE+MrsZJ/RpRbzL/B6gP
a+Ue/iE5KzWj+UTeNBvp9GQme/1L84TL+hye6Z+6t5ZgKGbATyQh8LOjd0rf1/JQb8cverISOOi3
4icn/Vh8IEURMQG8TDeWTaSDWifeNpnXVxt0x1BYq1vtt9eYVguU1xvvAOWzoFlLXaaMYKUt5EFc
4Ld7QL2rnbKbRqmKkF7a66ln1R407ZcRUy40IX7/Hb+vOBxRXPKepIQiuLVHpW9DkHSQLBlN0Nwk
rMoRa577tx5HnGOvhDGhljTNA4PVJPMAVfAkGjSSpwzv80FqPGMf7kw6UJO+hlfK53s0mcsLVLpi
+Dxkz+hIC0xTYBGGvfCpll7yGEmbgV2YFTQUYifrfGeoIyuaj/OW5TqR9JHPlavaKBmboN0PmT/v
gJoc08ilssm/MJOnr6J1yA9huaG31UOnpNgm0PCTRVpIN2djKq3wW7xyXcHrQryPGBgNDJM7zozh
M/XUDWuc7hBvytk2TDd7zQPWVRQDNGCTxyia4ea5D8ICcTeZJZApkNw4smwLpjPhb6BnYBF6aGjI
S3c9sv3hYudoBpb+3mI6ZxwJJvJCR07iKvIc7Hm29WRazvBSUeHMAa62bedIr5IvB/otDxjmvGEm
XLl9bPNj4iu3krmCZxz2LBnX61R480ODW/8hv9DPvPV+uoWlpx4zjjFs5C7rXuPrPhvfFCcUba/j
K+lS7zyGC52uWW7i3Riwx4xqHjWMV/YBW3JD5nPEyLp1ROBKlS+ewke0Mz2bUZsWcHJpy/vH7iy8
NXvtiialfzUvVmW/x1tWBwxSKBMuIdKEgWYba+k1XXwzYFsZbi3f+pS94plbaP9wpxAeZr86Raf2
z6rYC5TDY5Y41hnmkEq5das/B1c7csKqT8qJld0+2qjILBVMfR6LXoT0CxkP2aHuUfM86Bf1aFyr
Z+RKFJgsVzFwhlx12qb9ojXAgrtvt9IrtJb1TEt34g7DKIQeMfns2S+i/oo8QnQ6Fr0DwQBOUbh1
uON5h337yg4VhLDqta+S4t3tQGfzpPUY83xDCICaxcJmlnxepzD2eSxVdhHnQ6Vu5dShSYXrHw5+
eWSswmYrxSQBSveraz6pKixM9v1BvcRPgJxwNvjmRQ6sKxkADVJK5HFssMFWJU7ioVZut7Hs3lXr
h4QAPM+0Ts2pZRGvYn5mZm+bPyPhZVsuu+hl/VOcfo851Yt2xTvTlQko1ju2Qcoiy1seiqDaZZco
Ief8k3Sa1LxE0zF5Ryc/5fv1Dl4CJrg3sWvn+pHDf1h2UYbI82mQuNKFH4wZgWl4VfrA+WPh78zx
ee7G6+LFf6QX2LJ0BNMxf2MCobxKZwYgo2JL53y7+s1FIiseWfUleue+xGGgKB/W6EMLPFePCTzH
P70fdU7xIoo4k10I/uRR0Tan3Mo4H2HocR/WCXu5zfUtMqnCnYy5PfcWDMeSL3HavaXvPWroM16Q
5TK/huEVDDTS2X6rcMWmyFHIEgI2YYfvUYRcCHqyV382t+q9Cg/qc508pg9mvbcgmW3SN43CE/jk
xwwmGg81FAdEGLuUEGacA974Im1A4wcDZkv2S06zEYN+S3s6HBNYqC06UX/4NjW3J15Ag90A6dYe
3syruJ7Ca7kBDfo2fJMFU1MFPMGVAPuktC5vlOiEyO5miE74UF2g3z7WBwiu2Qcg8eZH8Yf3mvnG
z7IrPmTlUrAbpalbedrH/YTujCL8yj0vuRAk9jCKgZZs+x0Sind1cJsbpzou9pLvymzsRPrVFboU
dxFlYz6juwZDZ50ZKH0ovvjNXyQAkRHpIESBuOochHD+2CdLTvgEZajca4/wF7QYu+Cl+GZPbI5e
8a2h+c4uq7XPJF/wTJZYxokV6fgw6tuQ2+IivquMW3L1c1xFmhPRVqPXVUdQnnGDUr0KdANvvYTG
dlI56SYcQGRA5ZRATdLSqHsGW9EOt0gaSLKtHhca9NeSXJtjq/x07Z8WVt0Dj4mVE7la4TZCzWeX
55Yi4cLumr1zTpWwM3qvbT0rc+7KEWpcW/0OeRnLnYZ0hUv/hv+H6zh+Gg/jl/FneocQTKbi+tl8
0zXCP0UUGP50uj9zoyFixdwxS9Zeohl9K3chRwqM3XrEpnUogoLq0mVpO50yyoy2JoaRPb8vYYMg
YNhuTom3ivYi+eqXuKVETIK7CmyvHpsNAz+Ol8aLTvlbuU2DGJ7w58AmkrHmUwOXFIGKzZ3ibAbN
yTT3YjB/j9/miatSwHz/tB7jY/nHeorO/bHAX/lpbZPn9gADgPl58zwv/lL+SOvDgukwd2i9lnRb
EnPM1vuPYRJE4iOQ0iS0CVzoRGLOSaGAVIhkR50XQNHy3T0wNxrSWrrYWDPE/RTl0h5LAv9DEvvj
WPQIi0nB8vqcuy151NL+98Pvv/v90++X4TDlIEfEx6E8SHvwEBJLw/u/JmSi3oXLQx71aNTT+NKJ
EvlIM6JqE3tazDnTN/gOTbGVPSB2Ck1VNAe4vImswfQIL94xtPQcxTNv7AK+bFETd6UZ2SWxcMJr
Jr8bhFpXUAvRxwGqbVZDtOywbFQcIdC/5JFIrUEj3GdA7ZbIKRWVYLALX0SvI8IP/a7IMMrSeMhh
fNfW929SBgqiGbrpKiEySYoy9xuZCbtoUXD3LLbcJsQcnMvtFZeIiUvY/JCBKFNW14TjETmZI4uM
2lx2ibRr2c62DM3lsPCVZI6fk8TXGqJ0MJ9KwDEQd48KPuJGu0fVwYLESV31jw3VkakAYLBS025n
gCb5TLQn+WZ7deC+XmcrgxRz2mNjuAgheXejSGJl3ClvurpC777T5wYSdcu7BUUV0kecIjvMenuD
mxMk8f1IUoe05j31IxXyVIW4o8N3kgK7XS+jmatQy2PFoAxfNR+QPAkz4NyMaptFe/rrh74GhiGr
KyNxuUBdlhR0IgtFRdGr22iygGEYMRTmwY9H/PVGdAjr+VXPSnk7Thhyi15/CNOPfGhhEFrSt1oj
BNRGk/ibJU0DMbwT4IQgRe33ppo0K2F2N3iYNVCItScAOJwf1wjVe6m9FsNrh0+F7OD+jUATxsuT
C+HoqdF+iLFriUPJn8c4576KCoWZmsU23NhLHRxbUlyZnJT8DnB8PUjC6LFMgdZ3fYGQM276GRFu
I8Y/a6gxRqIbMslQiqcx3oTM8pphvTUGEokhFYicFXD0RvrEhiGaXu6SF2pOulOgsLIVFkygc41s
HcvTIfGqEkSlJEUW1MXyRqwZTyeKBX0CmHFW4plt5f2wvsB+fhnL+ARB2xstxKztWL30Pc3Y79cW
qfYjmttMqjmsJ/p35mmJQczCnJvnXBcb2LriU48Sr5yzzdB4+uAIKuU9UYYU19Yzp3KM5SjiN7hH
V3YvlTbtyCNL3bqkRFWq/lY2Qs7NBwiDMVmf7Qw/IfxUdUrjZCRAoKJgrgs2CLjCLfXNyqXXdmDi
mGH97XrC1TJQ8dWIiqumZZBjVihpkxDki8pBaoto+xhjB7arhY4uixv0FAnNDIJguTEuaBqfhXSi
bTIg7xjiG176z3S+g0LKMFgs5kFFv4WGu2vlgTjTdNRgn6IMBL+WKhwpuUi3HHc5eJkE4mehAEha
5H5jJo1uW2Wi70aJG4ARPQ2zGgeGEoz0pWmPgUkSRDICB7/DzOEIyVNIni7G5JLpE5FLZt9v5Ryz
k9LV3Bfluyx5ZG4hREq57RomeoAw7ierh0DKsttwcEWFfVs01GfTKi/J1N6kZrmPyRYTDZFkx1L/
aE2oPQDi3wq1R68skzySGQQrIJAmHajHsIoiSRaNaFMjt4h0wSfd/oLFkhOslctNq1LSItPDjJsN
L5gIqUdydjGc4cXBap4VkxYNr/KbgUWJZ4osYpU8XgT6TxAnDqveuaGsZiB2xaAiDs+e4eB4mgDg
Is0W+VyzBxTEavR1FHc2Rjwns1YwChn2QLNhpJBbH01O51rFxQ2/Bg5EXiviMlp7mZEjqllzqhkz
9H34HevgGsYBJWtKCMOCDV3P09SrFxZrojrDUNqZHUSMmUK27t9EfR9J9Ym9xqZG4oknv/u2Zhb3
ReciUaTAL4/VgowsKqKj81iZ2rZomqtomae5Bno96WzaenHaFm37VZMNu4gfUVRwO72rkuGdprbQ
EUuMlPYtE/wOM53davExv4Mo2SVQ8NDiLG8f+mItjtZQ2HfoAEu8utj95UM/MBVphXuvak6PCUpg
G7niRUTpqOUayVoNa9+5QiZdWdeoTQs/HxZurFm96bp12+toU9NW3Fct8b+pmD/OY/82QojBl7hS
nsjYGHVqoqIcL5UgfMwjOcwxUv6x3COdOE+zFfFqDB3mXFpJTHD4FmY/x4HmqBhNkXDK7QbaTEBi
GPx9wPnUUbnhVlZxq+aJT9WM1dpp3MO+Bhs2u101OlmnSQE5EBgrponp7ygHHaeZrZsZ445ROUkr
uWzjogcwofEE5ztNK9ePVYNjAUBlS6rthbCF+8C5vk1zThOt99eZxEYnnIzLwHXqLHg0mYsGitrh
kRoQDc7sWiOVtmo0tKALaz9rFDdM6o2iCEFSM+hTcusXRbYleG0/mslV4PE/JwzPsyp7zYws5k5M
yGH7a/siR7NE475VRxHoNqGWsoJCdkwVzqlWhZSAnBqjLB6LPkRDnghDtU1T+o4VH5WImdsPy3E8
Q6jejalpuPoEASCSLZfgQ8lX2Os496w7NZFpDfXlQ83wLk9zQdB5nW1XEZxbZW7VtB88U8DkEQ/k
u5aV7upItCYUG4SOk0+9yhgARF5/PVx9JaYvu/s6nTAVHha1L7ZarcKGNcl7HgA2NZUB9nuSf6Zm
ZIyLeWB6GgVR80yo2M2S0joQYtHJEPeHMfZWtYQn3F+7AhW30LfbcDA3uZEwg2i1y4QXgiBrtOQE
sWc8RaDWjUOthyAC0HymLK3yPLk2S8c7ptNe5LkmbSMr3rJQvE1tjG+I6OI+sV4MkehbeZx9TZlC
nCJdsR0j/ZVYNaYOqeBqEnJ0tYCML6loCe8iyUqSX3EYEr2rMxMw7zNrTc4fV0HYx/V6bQkEptIl
H8uTat7GhTo9mRC/0ANKXxji2qOadgFzfJSMUHkxWfePUYe53vjU5UR0wW/tsL78QAjAjg0glaA1
HQ2/6g0z8zVJoGJLVIBfOmHdzcy72mj+GE3DnU3nkoi7sHD7udPdzIfh0DjyWMIxkaVbKA4R0Qw0
CirqCOxs2KrT5IqybvBZ0NyDEVEFNayysxEJxD1VPrTcmY3GMjHXiHrjKCtUBhxsR0OcF0hDlzDs
Kqdf1hUGwXgeFV8wZfby8aAEBJKru66Y1N3vn/721zmvEGRXNK5N9pmwGfIkpdF2kxn/9cPv58x2
sbxEjN5/c7Z+P+Caiu8HluQVNVVbKMl4ZCpl1+nlH60Cl2JhOndHUSDF9E7G1uKRCV8c0ZRKNLIp
5GQXLxFxqjozzZzO7Q7NHoH0bVWmTloOBzlr8Mr+fhiW+iIUiuGvlqDvunSB5iJrlbGTYQX+80NZ
oj/p3yxpNoiD+NeHBHmBumrNNu3+BYv9Zcdq4IR9QxMfi8lkKqZo5YMYTnIwDlp2yJtMDX633f//
avsk6f+q7dt9t9338u/Cvt8v+5ewT/mHJcrAn1RIOpqlGH8R92mI+/i8yfZSQvv1v7Gp0j8UXTIM
U77LEQxFJSnuX9hU8x8W300U+T+iKolgTv+GSf3vsKmE0t1D56ocS0t5j8zTWLtpoqGZAAqIlVY5
Gf9dfiA3bVmQyotIeSasPF6EIylGvB0stlJp205OF1Ggla2CVbdgjtfqoSuwN+QtheYmC5snwFWP
Q9SIbtqn2aGE6+QkE/UgUSZk7uDqddK8Sv1uriXbHPR3tZjDPUGWp7aaNV9aVmUXavpWErsMwbLO
3uQ1nYp2b3UVHkvI+nwg+wdPZOEDU0dcLt/3GImyXJuPUEo/W7NK0fpAM1CZ05cFkb5Vmz3LdIXO
JFjNHmtO6FKRgm1IBULhJvxmOHkezLLvTwSAPZk14wtt7ALaxm5LghKycfEZUabgxXjfnHhefhLy
JMc7Sg2+t4w6w2Exv+tVFkjNgIQsmovzmFjhEz7YP8KUvjeKVQWVaI4PDUGXRN9V2z7nFBVIDoWh
vTMyTm108alzbInurGQlPaaAH9xOJC3ZJPMBLhNyhwXOKhnY5VO6Sobf3MFVGpVhqDYrRMO0CNpo
ui1DW2zKKSCRpwQcwneudYYl5MqgwExgk1RYFElNeo1qhtXcsp9aXOaIr56qJiWPBadzwYm9YzEi
lHES6DWYrkFl25JI0F+rFePCGD5pGLBsYUJwWA6ag2GDv7XIKmKSSkbI9l7Jk+i2IxNdEKkjt1Iw
XRBybJGw2WHBnDyp/KGhTO967J93fEKVTnZvzIVv1HzzPMz2uULAhTWUgaI41dRXjxUBvjZZIYrT
tSPcuohbRyGyn79/xaQbAsGoxA+bKRoxK+VzxUwKLeKIh75fNqLM09FaCE47CDLOqEbu2j6LwsyL
wj2l5/f8jaeZLXWzDusz4CIyeAjdJnuB289itNce3fOUhEfsnvrBzPrDNEFoxSYwuYuGGECR6LOR
d+/kbPYEJC3BMvL0jsVNNmbMya3up0vN4D7bLaZ1T6mQem+deGvUXHSJpByIaABcQ5zH2phI2XZV
vD7LM5daq+YB1/DsYx0IHZwU/Wru+iIlewpqnBKzG5wtM4iQj/v0TmznKboNRj4yOT5M+1tHnxTh
vAAcLddzhRR1T6oLWIE+B2UJX0BDJDnNlLqZ1aTMIBOu+XH61PXXOpXG6yC8aBJ6UV7UdacOwCEb
kmIJjDYP9CY5AQ7x60CFslOmdaVxjtAj0bJ5BQaeOJWr58bIfNLMCI3AhrGZK14CvcGbUEntNeJS
OJgIf9hQmz4Ao/YCgcQpWmkM9KK/IEeXg1AmphrsXWobRb/ibMlMoDqii2CrJlGKLZMC/CjJsqAK
KyUAs+FMNRcP5IxxJGFLltZNW2Cqx9oSj8zHcgU/yQKZH+CK7taVtSFWyUUS9i712qUl3dFL2vxK
tREd+FUMJ3pgHjg4tVl2VxMCj7FgQZKMMffCYal8k5eUbmr41isKldSk65w0/hkZSpqfCToKaHZL
4NWe8iinTp5BtYV5jMSSUFqkMqxUpBFFtFpjv0d0O5cTLMMi/0xG2pBiSb+ANLFriQC+dagwQo0R
1HrPSU9bzOK8CsAIO9xebTkLFJDOCDdpo/5EJnKKcOJ1Nq0VYou0Ww0G+xpxCoelv8tGjZiu1Rgh
xkgM05V69cZWVYANm88YrrlETWm9ZKU3TcJ3JmY3ggghQQrjVilYFMddJ3rYXKKm+jarclOHpbaX
RSbhcfIpzAUmxjjfMFSUt3qH2V6uss+2E7DjRETpJYorGgLA5F4CFVvzBmrl7Fz1kKNVgI5IVQoE
U4PpE0KyJ8O68PT7PyL6naFQWW4wolD1NrkVZBoGjfIedT+lqpduRmar77JCWxBRANrzQkuAouzJ
vGvF7k4+i+khFF8PlkvImKJJUHu2RjMcM8k6gZuI7GkKUTdUdegPpZEQbw9ZMgf45k5J9J0K9WYY
7odq8hXF45FBwgjZURxdEri8zlzQ0QoF3YmOs6Sb1QA6FTVeNHBsCSWr2yo6ZSLSHb3U4Kkk5g8E
bPmgY3ECIKi/dbWoHxqpk0lqZ3s5K6FISmBDpweGti0UPOV6Lh3CBPTuoIy5j2kR49nCfqQkJTJq
6wvqsfpsjEJyKPMoiLtCYTTU9a61Gpd5+J/cncly5EiapF9lZO4ogWExAIe50PeVm5MMxgXC2LDv
MMCAp+8PXtMjWdkyXTLXubgEI5hMpzscZvar6qfmcBj5x7MfNcdCtNlz29VYjFhVjMpoMHQZ4fPQ
T1dQtsigRP62ZeL/on3gGBkWdUh9rKGKWH9miwh8WPBLEGwCIpE03aXpGAzOGbemno8nGRxOJUkC
QMJXp67Sn4Smpm02u8tlsC9iMqwafaMYymzlLOuWQkYJ0u5K2ga7Xsj3TQ33OrazBoaAuJLXWJKQ
sjUeGPB1rPbDKl1+nC6GV91+DSbCy5AxX/EHjbpsNtlWtVqsvCp5gbew+FIuaoraHVszfuEkfuua
Nt4WFD0udB5OJMuHccZLPdS9RbNfuNEVLj7XjzZ1RrzYGTROahINUovP3AJ4IPPg6oXoC0ELBcvw
VmOA6WyKgGu33Goo6QBlRCZ7TvRVUY6zFzL86TtIPhgTmReOPhb/sUOEcrx9wOuJzyE194zGXnrD
X0tbvXra2zkyt1b9mGC6Cdyv2QItQsnDuuyXklqK59eEtPTGdxD4+2wYliI+TrMloS2/E39YmB0h
pmuqJgM/pboWQHGmBXOV9AjEomg/bbvnwuBum4X1uRPkxh2/BT84iR9FmH1U1I2dAdLdlzI7Lvuj
hXGGLF2yckcyxJrV3BPL0MO0dqB1w6OICYEQS17DEMQhk6Axpp9dYoIgSpGUafaFttddcb3G25F+
mpXDi0vgbIkdVIzPiHN/1Aanl9Go3IfEd92D9h9bZtmXSrhQ+62jGcerjpscexMmFNwYaEsHjJfX
B2GtpbMQHtFuWAuTVbpArepaVme4FbyhatQrU+JcwntMBjVhtJ3Ti/bYdjCJc/B1L5z8f/qz8yrr
cHgSAJPbLgU+X75WMHaJAScd0l8ygo7HQqLcM7DeY8Ha+IJzFrU26wPk6NzeRT2wp5T0feIlT7XT
wJ/LZu6o0cp32nptSXTn1rcDSpHsX2lYzq/ABifdma9KH+FpD7f7A025b5OmrWz0uuHmaEz7LLjD
PoyafCPBqFPHFhLnaHGtJzGuJMlP6kE7P0NPBTCCiRLTp+AemPBCNKV9CGu4HVNlsmi74Y0lsbpS
KmZuo4HOW0bM3s2MLO+QOR5d7mmGkjb33gEqE5GQZv6U2g02opyMTadG8cJe+SFYeBKmO+FCyLKt
WYoOb9zyV0vmuhzN8jQxcXDj3rllER+Orqng5EFPXHdjA/CBqSmFTgpFOe71mzD4+Io8XAyi/Aqx
dn66U4zoPPLmWsQA6uZnVwcuQGkLLCdpRvweMsFXZB1bF0CIN+OvAa9MTENqDBijSel8hAl6aNDE
gQd51bwxeN8ezo0f+y9CzJA/5PCW52gflQ3gGmDwFonveYJd6immM8Zs0DDd0hERCUqcXTmt5rG/
EeJaBYtBWurEW7XZQZLp3YwqDNjw17SWlsl7Hk0tPg/0Vpo74z1LXLLFpiywGouP0USZBT+6Qydj
pKwqpB/4k4a9DLoGa9/DCphx9EetfkgVQ//gVBbNTrNqHURQvkF01LuMqWBUx3tXSZwHvEKC7cIe
kq26cuB4LhkzFcJj0QsGExNTgfkF7LaDnp3WytvGie9sU4f5H8yyW6FR8saFLzL3VQOiLNpSxjQd
G0v8yLlRYC/sSX7YUDVy6ZwUn5uesk9o/nO9LRFNfF4RWkwZzKTfaHJgg1gpUkF1j8qbmMaDpkdm
0qoHtjRlD6YefqXfOzKzz+xFsJZwMftZe3btm3QhHnkom+t+2aGAIj23lncjPd08NjO1WLH7g805
Fuk5MHmr1TELxh9dVtvP3G5O7cJey6zRXkkfl0IgovbMaUoLabLvsez9YBA+L3DgBV72p4gxDmvJ
R4BailcztXaWOx189iYPPvwLqEP+b1fy2TA5TRadpjqywQhqMOYvxmedmMVeW3x0kZSS2AZe8C1y
HeIySbcDjlmtgUqCwptmym7Nbu2W6Ss+2W9+zTtSZBn5UkpRbX/xgw3RBQYY28Uhfw2r4Wy04Xdf
0qWZ6O51KMN2TU/Qr4h1dx49IGSwLcgEYAxtOKBmNVOlWddYf+M42yeD932qsdAMGP0PTA7njesQ
JDJ6MLF5Ma78PiPCLTlFmLlvni02Evx2EdqKlapzMg9UlBveofO3OVjKFwrelmUQv9lIG0cQJX/q
qNpa3QxiMwnrhwb9qI5/ed7o7vocYx08Qb0npDzsPZ4xpk6W7jCL6RXuS/NhpXOOaQ7ucUZa3ga8
AB0EKnzLlmzAkLUHPeO3SLIxOLXwYgMVE2lmkbgNs78DpE6dKgmSBX63pskDa0tUn6Uo+sexcj59
y4YUF1tXB4FmnxH7h/dBeKkDzWwygJRy8taOQ7trDybwcZzlI/72hAul+mJ78DPz8CmRb4sDuYdS
OO+R6U+m192iDLGOLdyd54iklakeUofgI+8Y727p0kHJhwvXALeLxIpZ8QuCJE5LlCBtBP5CwU2y
Q/c2ItzBZZ1kO5Hhc5fUrKxSj1nnbFmXbk4oHm1/SE/1JydWF7vxj0lKQKe0ZHwtLYXT1SmaQ5Bw
f1ANbG410lnJaIka4pAttd8YdAGyy8v6C1mKC8UO6YErMuQKFZfQ8NDghTwoQXNHCSMD/Aa+2Iiy
EwFoes0G63cJ3XY2dHbgBgx3gk/sOh7YhY09nFmVDnRPBebNbX76LbJUOKtyj5bEsJ6YoFHz5Eya
3apOIispQKUcZJwZlS2aiYOVIjjqADupO9rWNotZyiPFrtEJHftUOoCsLSVWTZt/VoAMJwkztq2q
LeRny3+ZFCxjx/So92hxRNexJpuPB5AWdRJ0c9fjtWGfPUeU/MEjbjAFTN0pz7iVswsT5m2qo/jB
oqx7GOHKIcF6eYeqHOBuKKlKwKgrLkxgxfO1mzRaa/vOyvVnWMj7DHifG3vBIBMNY7xarcOIjgx7
ZE6lMSF2VUDpB/wY2gCd16LFkuM5bMlnwBsrS38AEzN3CpiXEEzQ6GlhwzD/dizcvYlMvodswEuj
DHZsR76GHguMCyJsDXYlJARAXtYv8S7ZOYcJt/O5a8zOz4FzuEpVu6FIASBw/MMRhQBooY21AhOw
8rEpbAB1AAFna8jRb0N1ZrEd1OOS1elbGAy5TvfiXhHrdGTphPs0a/xbKfL0Km7S9wTmyYNiawAh
JsNHmDHMr7zvOEnaz+yxdMDUhBXmpFwyYJ6Nn3HPWKqLvgubHxCwz8e9XIEdxt4VUDvkgRlYD5gG
iDBwh7Ykh4MonfFFo3ekjLM2y+i91K6z5USJh3Rm02R3JmKRYWyiPP0xxxyZLZNRzFSlJ4pDgoWW
gPJmLTySOrxNLlW/GC4+7qe4tMG+a9jXkMVsN0fUxrs41eGy7e5HCb8L+ansGOPmrW9NvdWVF2zG
SB/j+Xm0GNsYlTJWHWGiCRZH0SF0RikF6uwm2p3Tg6xY9v11OnMVNeGJ45m7DXs+vg27wmWGBvLH
figY1UAwrMEEUwMTsfRvumakn6iQw6HrnR+pMXC8H82jE3NGLq2qwHB78PJXQ7jf6P/FTu1xJC4b
UgkQqKJlVDkNLcZUivX2cyFfgz6j1G9EjI3yRuwjp7lNkE1OKi2ewgkAZR4vTsyuAMNTh485B6fL
UE3lLgqjn2Ou4mPY5a+OmnLCkOlzL8nhIm5TfYt1q+fgvWFKQgYF4vAqyOLphcb6DwWw1V6OGnlX
nzoqgE6VxC07QfDdKqGOIVDeVVxgnHZq/ZpQiIyu87NLKZSMphK3iHBP/78LD5IY4P8JEq6/+q//
8bukWm+6fhW//9f/XKACn8yw/yY7LP/Rf8oO4h++K6DUcAODEHpXF/6TKRD8w5MmnAH62sT/xg38
Z1+b+w+TGLprmrAG/rWvzTH/4QQBCoawCSvedYz/F+FhSTX+VXbwXWk7noskgpKBtPo32UEMsmHt
QOeazCh/HMy8fwnpn0g5do+0iq4B8NKrHTg044Z/XEDM+xn2879JfIq/ix/Ls/ADYfIy8Vrc6Qp/
zV4OyMbMW0V5KOlK2tZu+DoExWUeJnGll4HZe9GCFGT7QWWKjAT3Grf/AwYk3sVgmB8cq23/TdbV
QmD6+wvj0IdneabnWAGmvn/VY1rDtrzax9pvsVd7yHKjp4JiFiuOI7+KPqULB8JvU3U90/HohwOA
b6VcGnUWqBLbjZewZPOkylHtbNclIJ/jhKSZhL2FudRuM+DY1XazjEP6aOPXIfUvHqxzGk5GS4RH
I9Jvf7kyn/75nv4LWmGJ5/7trUZi4moDaeIRdl1yt3/J1TaG2TGOb8uDGczmyfY0CDEoNZs6IbxS
M3S3wjbZdZCd96J2dux+KLJYyaqvz74ub0nlWY+l5X+Elhls/s1zQ2P7L8+NC912QGzwIfH+Bl7o
l4a70feKQ7/giEZSOLaZHzgPT7vIDCTsbG6yk93gkFbUbLoWUbSxOQAH1iubUo/HwniMTBanf/O8
/suFKQUfQp6VIwOTN+pvkecUdaK2kGn28Cfh1XsrsDZEuQ2ymbUoz71LdXzcB5sZW9LOisZ3qpuq
NQXc+mF2Z3EpcD//90/J/S/xaITgJRcNcIT3EmTjv76NmK1MWDN62NupAC+J4nIC4Lgxsf6R7U3a
1zy8ZJYdPeN7SW+lkJvJRUOcHZkAIhg0GchaX0un4lg9MJgadO4cJ4pHStrNP1o6VzwKxy+znROs
xIWzcjPnJplan+XACqjAd4kUyIV+TO9zoGUiNNfWzFGIGaGvbfrKpx+VonjMNwK97arqjB44PLR1
d3Dt6jNexlxM2wEvMPmyDeZOY2tsq6qdrjCT/AmNL22sjcmAcQ0If1h791HaMlSTQZvAXWM2MJYj
GS1mb//9y2s594LKf/mceK6gKU3wuad111pE379+TjjK+sh5vdpbeCCkVVRXas5OTRkErL12e0gb
zFVZg6CoQw0nyplPc1aWT2lcPhlQgh447ePYITtwCob2d1t4GJ6Bqa0n9WuMidMxCA+h68/hKQ69
n3WTgoNNpoDXl7iAhN6LklZ/hj3e5tgn2K2tDknFgu1tOU+Zb92CKR4OceeZV6Pl4f6nLIiiYy/V
0xDgqrdjWKmw6mLoQzzkcQAhza8OIz3AG/zEJ68rX3gb1ZU6Bb3velfcBqecnuPwEaukonChEDsz
m8VtBo6ZdW38GKQY9WjUNbCSV/O6i5j8VPnKRQTbwSZrVwIjJ9Mt7Gw0yMKPKVOaM+fs0gc1/YXu
j0lBu6eEMbpYbLcJvKv8wAK3Nhkkb/lwJ7RmtNk+njrnjEdpnZ5p1uvPkmj4tW/y5CKw+xRWhHM2
/QBLqPYsbbQjiXk6le0grrj1LGOaruj2T77bUPVXt+gkVhmcx7hpma1h0shNjXmnqsWBhZ0xBlhD
XP9TdRL+EjWOk+4Mf3SV9jOEzNjR5y6vEQCUvUf0+cJI9eaDkjze3yNJJfCqiW2Bv6zrt7ZtfhJt
JWrbQLHUo+ueU+RmuzCu+EngSxi5t3R1H4LGS54B9p2YdtvnWGTJc2gM+O3SADag2VztljGPYTTi
Fd0D+n3o09ehna2wZHR2a37Hxi+nKwL6iJF50lTaTWfLS/Gxsrd8DmSSHhiacaSp++9JH5XnTosF
AgR/W3kOe0RXHyePuJ89scqnRlRs/MHBRKTz9MzYKT13k2nvwzG+ZrMXbgMBiyuuBLdZX7+kY1ke
DVckjxrE5jYdiFzPCr0NtmJOjo+zBIEK8ynEApokaXJoJvWl22Z6UowPn4a+eA+y7DSrnmCL0PaL
YzYGtYJwxZevbMe8MW7hRRYVIT32opyggqObzwcVBd7j/QGmeXIIfIS8+5cz7Qr//IfM5ffoKSDc
3P+OOvXR4w6FOR8C7fn+zfbSgur6pbMJCkKlVAMMqzrqoud2eciL5dwusRTdv5wabqatHesL4wJU
fr7DMUvKp0Zx7GzmNbg0451lZdEr3mdkuAy6BzcY4+X+YKbuMc6n+Wou3xH7Jt1TPj04Nq6pzpZP
9wds6yUg/unn/aui9ecrv95as3E8Tt1QkwWK89f7gx7CT59Cpi3NIpiUObOGDwZGRUDmRMdyHCGz
buqnIB8Jyuigf40IuLPAztDMaWdWdvAuANPjNSAmYFeUDFbRe10W9GG63rRXbgoGWXYKUZYArRl0
BqQXzJFqBhCvQ6inPjJbIn+NSZa89RMXsQmGyMnddwgZ5ICrggyzg4tTNQ6BA0v/zCsVPAF6zj3r
u1/Y5HKAOqvpHTPlyZFAXygA2UsQcmQIhv3UM+Ah17BOVZCfmDkfNJ8LmkuxOqsxP2BIBak69u4m
KeC+t8x1E69td5nDETryqFOdfBKXQTMCPC8yhvGjyayTEc/BrJM/Fre2bVCPDncuTp85JvV1a/kk
23ZoHRyI8IIVrQ6f47z43tsq3jrcfPcFQbKyVf61Mvp4bYTkgcyh2Jk1MGFjst7SXk4P3LqaJxlj
kDbHGx1uBDUjiNLajcMjI6wSKEgQb0KfWgl44f98NQEYgBIkJCtci8xy5oyQlynLU/2T2dOl0uCO
v9+f5ty3bxPXctt9802jfmalusLLG0/o14R/fP3qwSveUVOpOYfs5py/ZesuQb9rcOaj/u50zrx1
ku6qrBELzchNQvr+mlktAkDNoM9J533s+w1cO0p8+AGfVBu/ShgF5yTqOPuXdrXLiNSYegw2ZpAA
OsUoDgJgFcSioJRnePIjlJg+8p68GutvZoYervXMgPDh7d0cLrIh/JViK7xUIdMz5IeYsX2bItUC
QJVOItKycYkJCtQqDV0t+1W1qdO0gEOhqlNK6Q3f1cdnfLinPvbHsxNtbFHOV6GGU1mlxseMzB4Q
uR9x7OOWz7O9ndTXedE0OZDlO68pk61jxMd5nOAxDR9JhYxMIdsN2jChB9N9zaJp7SgGhVyOxnuk
IkoMqEUByUvrqhvNT37z3LopjWwd7XVerWv+9xToYqBgYR3mk6+RHuKJCb4eRf5oFr48BpAqEgzj
URiPh4yytGPtF+zAFwv8hAHiHC/7gAJGRe+2tMA77nHuoBmYUZlWP02/ytYm4tPeVvWlyS1qdILf
8UiBcRgSfgSrc8jc9ndC+GTV0BZwMPrgUSjbO7p04W5K0P/LlGYkumzrF8I24lR6Dsuxz0R9tjKA
AL1un9plYjOU0vlCrqs/Ey9+H7LRPdodoMoRlMVa5YWxksK2D9S7tEcVHlvZ1ju/IyPiJ0N2MBt5
bQZic8kSPcc/ZnT4ogCjirSo8NHA6qgrXGbMxHuPMTrdcinsg7A93J+80Ufdc60CqiZqA75qAtkL
dWzVq8S8BEXGrKgQtCbdhqFpuQ0MFFL1ZK3ZLaO4oG02i4GuJy7g8JtNRts/OmlM7NpJCmCr2l8H
DG0J/Q2rRsFGC+zmMW+Hdq87EhNGfaiGetgP+nfrltVlrHxgv2H7p57xwY4RC3jqgijG9yNS2nF8
4kV7CmfsI4tauXF481aB6BKOqmAp4wySe9dxK1Sh/rCGml6HiV8hw7y3zhD6ye9yNS0/ow9DoBpw
PXZcQQdbUZYczCmccivqMSUxox0zd6OjnrUnCoLtmMtzAW6XQY5xzoce9Hvroqt13obLxFr3Pd5n
+Tt3kvkJN7mVeN7B6nEptSlODGfyj6pWuM8SP90lzCoeBoSXLsCIp0ZmlHAXorptyHiuvSq26RbF
OEhqsSAb8RHOY73FMX0DCt/SmUfd4ojPj6dDbiUoW6zKfkq/mPmnJeoBUtdLX1omsqqb7K+B9hBY
ZUu/tdFXq9gYCN32Ax0U6DQ3Agdk4BQMBtGnV9l57E3tIt0bsc7oy+NLpQZNAp53HD/0Ke5ZowZq
cV9VURwyI9gMzSgvfhmPp1q69ApMMgSdRxoX+aD4Jqg5wxk4/La97sDs4eK3NWknkDOrtijlyUJc
wvWo1MYcLMgGgg8If5OMozz5FjO+ZsYEnuYJ8az7v9T3/0rVJ/rDSKwt4bG8TMZzqyIKXU3iwFQG
QZXzpogxP8ckp7X40gh/BcJC2Btrc5u4xfeWAxll8kl0vv/p/uBhlVqPpgeCJqoMep5MKiWoI0IM
Gpzj/Vs67Gy6IfGo5+CP11sJTufparipfZSGhN+yPMAdFw/N0IRM170FkEHzOf7SFNBPlT/6c/Jp
4kAkH3MV2iAE3DxpCoKfDJfVh/auFzO33H3DBOfBGKb65f53ytUtKujg77raNthKGwADprh9oZcc
FQszzP0r7NjiKH3sA/cvaZQtEeK5jEs8bEWykb5bb7hk7OdMki+esoQUWQ5lh5p50uhMWw6NjZ6i
pdBXc+zPTLyb14j/B8vGiyf86FhNTbF3HJ5O24rm7AfZmyChcRa9Ty/NiKZkAgcyo1i89JkwX2Ip
VozUGzg2gbOlj5YTmBVtGE2N8HmXj49fbpBp9hw3qrPP/XdFSyCyiGE8ii4wj9NsmkcaN3Fx3r/2
alwkmH2gBRH8SDkgnYzJp06oyKdVxxDt6BjRi638djfbTGIRR8bjwMYO88N8vD9QDaKKv3wdT2Cg
fGBMG4vXmSVzkr8T0U1oUnsm2Mhujfuc12qg2qmvTuzLyU4CsimKOljzX6QnL47ane6aqxXOgAgT
uiJMApa5Z1J7MY8HjAvpBktRvlFRATMm/9ZW8kfYmtHJyNu9GYCVK4rkPGD85I2Nns0xvQZzcm1B
r8jeurHD26dC4YriqU7C4WdT0AGlPT/3rALg4gyg75puiBjYh5V+IL7A4DdpC02Tmyw5erX2wWaP
NoTSgf5eQcotgp+IBF/e7O1Hf3jDB6uoQwdRIee1LBNSyre4hvU49Gm1w2nHCdAnWz8SfxDduE+d
/pnNyUe8rDC5M+5wBnYm4fG62VsixVV8sNr4KStluOuJ9pgWOEWxyDfhSP4Ay/bZcKYD1g7U5OFo
duZXpV7Y54ebkADJw6zZ1YjWE/RhhdbKHfR+cBwoI7j99rnkMwX6/ZSYZLVNX/12DE9tpZt96Wyu
HwBYfViV7A9wq3XIDp1EpjwwakMvyGGMiPLoLbfL+0PhrmUby71Ig9/dzO+5FP8gch2E35sbx3Gf
JXmXhx6QilVhuTVKOsV9OJbjgDcvsw3SLynoRmm8GDbw4qoZPDxU+Q8dQAWAo537BXUnmf9uWoGx
CaVPXLTTgBAIV8LLR1euEuIfLJ34NDgOVYX4E/JS12MIegS8GkY7NgJ91nxln3ZaF0/1gnKLgLxv
lwlyWc/9L24cj9yB6MG1LZL+BkGZcvSavV1Uf0YXxnGYutZW6MB9j6R9DRosqUkfMAGVgrtW7HC+
iu03GdREM5P8mKCmnx0iqas4IPVngchH9few2i27r7L9npRV/cFbcjHy8L1tBoL9bfOFAkaMSzbz
rhvhMcsB1HISk/93uYdwaM9OuHU18R2bgZlnx1cjD9Yoqu21J2e27XrjfeD2Uyac2tNp8Dd1zfLl
g8BeW8Iml9+G8b7PDZQmE3/bVdVJteu8un5OEiaGWEUKlUksLZ7HoVwS7hCUXFRhcR7ymtCgejNF
b57N0a7XXMJYJ8uGF9FqT07Tt6ca//HazVvY/RgcD4Hbfy8ZHD0g+R8rS8db7nvcv1zz0c6F9xQz
oC4N+eSnh4HKhq/aBBcwR55zSvMAYphZfm/YS+1I9jybM0zRkAZpZCR354tYPORDgGN2xOOd30aG
ynsjSYc1U2oYnE3y6tEkYsyhf+ZdQz93mSeF4Jk3fsZIOSXk6alZnpyMT//B01kDdQDK5X3dwLj4
FkyufWCjcK6yCMRNx7PPnfTZl2P4VqXllraQd0jI49KxNz7QktUwqG6pz0rSErEyexYGUNRSU+om
0FtFPSPpjwBYuxBAOtc0oenmcai6a2YQlItT/p3GUMhgZhhyLGr2Y9dYq7BEY2c2MfYZ7rlqptiI
4gxwaASHZOFV29Cb4YT79dFldD1TwMofO5HgSu8QtJO+/k7+CzaneatKijaz0YHT1flA1oqckr6a
M2XtOYBIf/hz/gNZzQdYEGJGGSya3e5fl6SjdJzEh3s7Xb2U1bXLw/3L+4MjZtL1/9d/DrHR/eW7
Rw+o4jTGr75V7kQNtXGQn17WqFUHs1BuyEpsi6nM9kNT4IlbvmFJOs0V4e/GnbDntznUda853h+G
FEDE9CvmDG5jEGWzdg5zlRxyA/qqfFQ1ao1KhucSnyKhQerqCjun/KX4mgpi0Ybd+Vz2yjgCPOyK
QHHSNPyNly2cIhmP2wh1mV5wHMoeVSNbMUbPNC+SWHtNvOGtNX0SzXRFHU2Xnj0dBQ+6JVk+iXlt
A64evVfVIqsEg/9hYuG6BRgWb7O3gFUJpA/jwagkiFjbn67xlFCZ5EGTyCpqZwh689Lkx9CMzX2E
Q5Y3TjHJmMrDTIkmE+2+IHyi6eD1SeUyXHVel47sus6OQTX/4s32uGUb7gERHSKOlfYIt9M3a+yD
6xjP9i4nQcNBEYrAzGrcdhUnQNrIhspnrJszWVF5RKFn2l38qoLIScwi4EpeG2YZ8F0YQmyNNcHs
NpY/Z99kQRInLBk2hElXrjv0snOWl1dbVMZ7DU1h67FHOOR9NDwH8KMX+aH/qTNS4XMPfql3Xuki
r3Z8BMp9GMfle1XSoVumxpeCHLhyfDFcNX2QV5ZoDko45mo2419RzYxHAQb2tPM5RPGzDBPvN8as
9QD+AXuEpGnGHs4lujtVQdO+cTr5oyihDDk9Fi3PZJCOfv0SaASdQTHk5UBNbhebzcEyRuwuBV5e
zHkznmtuHRMmCtaWnnwvg8mqHuEpNHrHiKM7diXhgx4Q5DVqoMkwTBBrQyrj7LVGtJ46oKwc9v/Y
TbfnQCkPeEphGnjlYyYGcWPYdsQBzBJfBNPJ5QQ32VVMN1wI3JKvyEyCNyt679pbtoBWNoOvdBRW
tqm8xZwRVqniFBy1AHBSf6h2jtljn5lSjIyV8ayjy5S6oENbEkOmAVjY72gl+l5qwk1grYTWZLhd
0zrVNpBJLxDOYUwJCrT14F3Gtrj4aZmcCaHnyIP6hDpZHbhnXgaRqmerkF8ZcR5gHcW6YuL7lJpw
jamvWfdC+w+NVC+qYzHuImp0tT//6ppi2OPbIRnOcBUEW1xupYmA2+KyTlucNp5Ouguh+hHXn+KU
AA9mzPBF4qn/jGNqN/TYiut9LBW4NnV3Wr4I86uxHUyF1Ortht7/JuusXsd1bEOInPGwUs2mLML8
oaZ6Povm94Temr01UYdb0bmDF5MzUDbMWNUVoEQf6l3gKWuXRea8FVxg3CJyMIfwMjKmw/h2YKnY
7UfQY32lFfChmUx1GvL+zJjThXH96anisXS79jmeyRaXMuovRkH2yGFJa8dO79zpcwrGa1AG5jnK
IA7y8h6npPwG0Hg84QQ8pVYqr+U0fkT4YQD5hGcvxtRljxKmrEayySb5GNRAfDKLZPwcdY8zo+3I
Q7FxRoWFp2riU5+ol1mSC/PdX41NxZILsmqMDDbbKTSxzi6Xk3rPZNLw2R/TYjXa3k5KF0rnSInV
OMWnmbKIdTfoao8bt6Uttqi0usQNFNYcNujGmC9j47s7Gybt2qxpZ75PDrqCNpawh3wbRFiXvLE8
DBlp/sTHbTJlvByO41yTwvc+2zeQDYUb9o+TNbTHacheI20lV9zk1inrxVo2jrnRU+BCtKgrPGkr
EXCADCxL7o0lbj5x8IwZ6I1Kmbu54/jPqLj+4G7PLtxMYZOl5fd+PkxJclS2k1ylgdbMJgmardmG
QCcjdkIeytNT3HE7tNveOBO544dadJm5DAN0O198JwTXh8OJ3DKnxAhVYiVnXj82tvIUVwQZVBW8
gQ4AIUhHMNz70n7z4Khz4+E/wlINREoFA4pKap10mP4e7FxugbUA51UvGGLUt2Eyv6meFdYrca/G
grfYoZEe7/Ycg0Ui1x6jz08F0phIpb2rvAE8nWkOV4lNvQbHG6a9c56jmj4EXb07Io3PYJaXBJgV
YH8PbSJOXcRFaNCyw49YJ76eifCn4c6Md2qOSNh4+4Tz/6nrY/iRwSRPFXvGsGdwlA1Wv+OE21xo
01JHHTM1dStxSWL5bhaOwoxsvyNVGAzPq6bDIM3WQrQIvpbfMV+yuPosH+RuMI2Ah0ktLO0CdIMr
KGtxHwpgqcvhFIQvbNhs2DnJdBZsN8728pBY3JHbSC2tu+62NsF8KWSpYyIRm+tE3MYCIAYR/2Rt
NCcmqcUJhIhYdaPxJw9JMXYqrG82tuZHg2CY63/eLekd8dXbzNC/H7PPxBz6i5cL/MUq3HsjSB+C
buGRV4RkJefEfqrda9PM6HlYYyEpFMWpyJ3iFGMOW5UtMe5GNOVJG5jRS2iORsqWLzaXBJUrsV9a
UfJbpk2Ol92liwZXLcjr9yKqUA5EGq6klxH6kCzsjFst/tjm0XxMshqWJSOLB9lxw+AJatpwUQUg
ceFEHyKGfl46OSvLiIZDylyoHZuw3deqa9bh4GoIfZpOmIT1ZbZCTHoOnePX2PXFNs0R4oeyf7Ns
4jclKacJRRuJKS/t8ULF7BxwS84677Ft2u6xXx7ut53/4O7MltxWsiz7K/0DSMPgANxfOY8xT4oX
mBSSMI+O+etrgTezlXnLrMr6tR9EY1ARDAYJwI+fs/faGWcwOpT04I/3DC2p1etWFnf+MqYWuAev
7giLzo0OMuEKj2gyY35mpffRcs+PsY+VbLqLdvAOyN2Zjap+0zcZjwXF1St7fRFJtpeUsecGV8G2
mtPsGOFuTfsoYsrqswNVECKbjGVSmCY5jQE5FkXoXYcWtSIKy2s6tieli/ysBihOtZnhjAjwtDmK
yJGJa/MeNPr3yHdCdsi5eu6s+EoIkvktcKBuR4NXQOW0HjrNxj/PO3j9vJEw5+piL5oSzb+ZfQ6W
HSGoU+eqcItlau6/KcI5qfdPvumEL01r0bAbp3PodvYmSnxwBo78gijV7KegHLZGZJ8j5kbf0Oht
Zg+tYENJemdVYXAVYxJSDvdbQQPl1FPqWX5p/UiHejfHOdMDilCCVOmEdkbDbNOms7PvHRu/UK3V
S4J+UZEVMVC7XsaMfkKPDcKyGiTyZnlPi36bpnYFBMX85YYdhIKiPARKTy8V7WlaCy9x5cSHoaW5
dDsebkcG7sy9oOTYVoi4NzaQ92MWoqbn4OaI1+mraGowhrQz9roQzSNAlA3GHJyqDoaemlYZc6jP
PoIka7FukJRXNJcwsV4YgJubDK/jtmfvtqOzxbaPcee6i/UTEDJxrHH/LhJzwgrxir8Vyv1l6JmH
sgza39zCWe6oWovZnqEicRF2SqZKMW7HvTu2XwOylGveaBM3bl0Crmay2SS2se/Ipr3O2n+LyrJ9
KUiHvEaO/ZbWjx7z/2cvdeMX1Vh0qIvYwsWqkAkoszmJoapM2gLcvX3tIGv66x5moeZ0+5LoX2RW
cYzZx21ZEuJEHR2hwHqnXVafbjdFMbxju1vioeK9UDFcQr9icm9m5r/upoy1j8N0pdlcYrfgxl2C
ztWy7brdM7uY1aNsaYBzykMrhCVxkvj9UeLm/pKqebsPrAlpaeMkLhKF7BjEQX4qBuufN0rGfrry
6rPV1uZRO93PtCUfPpknnmCYCCAkkbU43e5ZabkkxHjvie9GQCJpmp3+ujsud+PQ5oWSFY8t1AW3
VBTVCYtsheeUm9uXf25cP4q3dcqsNnbJAb89we0J/3qq//tYI9Rm9sPykLMBm9dZmi3pCMPb7dvS
22O3J0jNkpd0ewl/e8K0QpwFlOGtpkd6Kr2BD8JIyEL/6+vlwTAiUnxAlLEpegd5dAZgkbDX8sTs
juDy5d6fL4PIoFAlh+Jvj9/e/r899ufLPz/vMOZJSTz51zNnoUt0NnAaSns+wOjPp3j72jAqPolY
hycOfpPBZSxOgWjEKRsisPitmyPIUOl+GKSidfh8+wYCA5Stq+Poj5U+qyU7/va8/lxwdNzu4iUp
mAzzP7d7ViT11kzarz8P3R6Xy7fd7mkl9X4CZffn6W6P//Wc5UjjT1To525cETp4LbY1WCO3e7eb
2390MTtwPBIEjFXPiuHnEWA+Hdzey7bK4LTKAFOdqIuIGHey4+1jjm6H25+PFa5ev5xUtzNpJEDv
dLvpl3vCw0VEomS0NcJhPNVVMZ5s2vM09fjyz83tsTya2RnCDUjSFrtKm+Xl9vaH/OG74P0HQJo2
I3IRWbxCSkPqhF4A1k6xmMOI/kXXhN/ASZud78E0m2LafcqctjInF1IRVJXKF0OSrsK4eZ8QOM8S
7e0wRvzM4+jVKoonJ6UFO4zbiVE+saUhsdGhhexg2lOg2WeJND22UqDF7PBWjA5fs9i+z+1E7uwp
/SkV+x0G4a9eyS/M22WyyDltFOW7nJxjX2gB/jIK99pxrjgP2CrVCPVCNNp0Qd/s2r1v7SS8hCLc
wWWi2RwHlyD1opPPC1xBeZ70D3pxzMoZjK4QgCGn55PhCdFkrHDQTNs2oPuPy5ruJiyILMsRtaQg
UD3nGghMtk53HZfZcNfCnvCSe9NXxA5p0hJJMWprZqQd5m3dEY/ePNAx22P7sUxi96JJflXue4si
fl22igi/9Iur9YYhIH9PGO8TQ6LXqqcvUkyI6sz5uBnMyknJVVi5r/bgfzdMiJzk340+Xs6WOcuk
fGNlW8wLAp3O+OuZ4EQ2mwWW8Rj8beQCxYs7qGFGYG47ekDXMIg/67jO2Hrg1bPs8YhjEcpuiFWL
vWUQPMSSeSLq9X1UACzxKwz/xGJlZD0wzaEhA31lN9BAFS1Mf/QowBpKq0XqIDHfE7bh8M5pdmKk
qPVHI8ThzFwh2lVRxvxcWd9Kb28rtllOTolfNQSt9MFj3N4V0Nu2ZY55WnU4bKlrNi0AAPa0mZbJ
hvKLQSAQV+FY+wCxDU6kGjaAoCtp2/FVNc7z1NpqHXjgONBGPNGiuvK361U1xSiKsQntfBglY6Os
VeLi9qq84o2z87fVbtqZPmmiGXBT4B9FyMFlWfYhmIlF0k60n/t4gSeaP9hAIO8/2laz4dhONtSH
eMNocI3YIqr3qQVWW5UxAKZhwvlmblBIBlv8XkusvfU0+e7PAO4MlMUqJW2qIYxi1TWmvQ3snPTT
Ig/2zSgOYvGImotb1Fx8o+3iILUXLyk2kWlLlYwteXGaNovnNFncp2LxoY4YUvPFmYrjBzXA4lad
b75VDKzz4mS9PYS7YtUsLldz8bu6I85XjQXWXryw0DX9o7/4Y5PFKTsvntlwcc8aHSZCZ3HUMldE
0InJdlzctmrx3ZaLAxfbCxThxZUrFn9uwF+gF8euWLy7EV6fcnHzGhNWSHo4804tXt96cf06jNHo
TOAEHhdPMNS7VxaK/uV2046ncfEPw+OOFz9xgrGYODvFHguvsb+4jhPsx0Yy/8riuMPJPcQPsWPI
1QB0tQpsrlWZOvg+OMhAGyDsI/8UCedSMpiVvduf69llRtCCAcz9J6d1/KfRindTNvcPZmc/10Xz
FZm54r8metWTU9x7oiWQzrSGo7RSXFFBg9imtGBj5nCCc9XsS6Fh47Gz68uihYVrf6feSXcJbUT6
fiPhWoUYLn7yllcJ2PViaLYBkQeBPbwg9CDwoYfQaUlF6VRRFmbmtSbW8OrakyBwAbniiK5h52H/
5kxOMClByaHt76/jMLIuwhKPdY8VyfDCEWIyx3VpvBOpQuJhC+4E3dVhnut4k+cLD4C26aaJ20Wt
Th4i+vBfU2Y/o6yInlva81HQ5q/ecJ5mrfB3elxX0vfcmoZLoKbqmhj4pRfVTd3QlSRp6BTOzaH3
+PX/s7LYWhwD/6ErlqiufAdDqm1hAv+71WLu7UTFvlMdUkumh6Fn6N3mJA2gGXyViBafx1w3WFGn
nbuIO0avjf+Xl2D/N7eHJMML44jlWiaDQOdvcnYVRG2XIOg/5AZyp6Cz730YZ4QtQ9ljIfuW2dTn
CAKqnSr76E4AZVR2bpFVBkxR106OMi6MzovY1OwtQEsyfGkZLh/Zrpp3iwr01o36n984exFc/+2N
IyPHxD2BDl+gev9PQTZuhsxJypE3TrXeNnMteQz74M5yZmTvZSb2bi8JFOitY++R9cO2Kf0GMd0S
kOTAtwZaqO/jtrJk9MOzzbeSZg7NH/cXAhVXcP2iBKYb86CXvNcc8unpf3n9/83cwLu+UMI8qTz+
jJvg/N+MF5NO8MxYXsmlrqB0F1ju4lbzR7gNQ7bJPKLKKNZInvrdnPkfvRdzeRDXBD406Sul2KLt
vwzyh0uUz2H25IdaOiBkeH3jzHtIxqraAwSHEJZHOHwTcSfarFvf/oj/f5FxnvU/O7donkb/Z/29
KbO4+P6f/q3bj/7Lv+X+Q7i2BwbZc306nIsD5J/+LSn+4XAm0+SwhCekcHBq/NO/5Xj/cDnTHEaC
pmPzY/zUv8Bxzj/4Vq59NlWnadE4/38BxzmWvVhj/v3sYE5gO47yXc8mm8nxl1y7fzu6/HSs8ybT
ySE2XbH3xurVlZRuZtJvi8ruHhPHjx7DZGA2Z2V7s6WccyrTeSq6HD5vPncnlyFpOhTeU2XUWFm0
XexiHMGXYaJNMMzCfegDhApV/+B1ITM7fPIokZDzxkN+0Uvr12muijTRNDbnTwKbicVQA6qTtqjO
6UykbJhohH6x5T/Waob55DLh84lGTUMvXE9W4DxJhPu71rbss1vG6kwB2+2smlrDjvBsVgQnA1nW
41erjGskLYNX7mVnUXjZYR6DfJmmDx9m02yQY47fYokaokYhXDUsYknule/TZI8gH310dRk73Tzs
XscJRkNksAh07dy+ghbtVuXSNa5k5a0804pe6ZptcjdDRzzTnh3Lu2l+nIJIHHtZf1e+KiAL4xSv
R+A/sSsviTdH+6Yz0HQRBtNadw4+TIXYZ+t7hG3MeX9RTPxlOp11QJXBm/VmtkQNVKg1EzW/lF7u
bA0XOoDniV8GIvay5NeZmpR0mGT4xrNxWNXQZpi5HIp5eEInp7a+/Tz4NsunyHeFaemdITQ6y/KS
6E69mefk0QSY8BB2RFQM+bDLx6ynq52glW668gC7CSbsTg+oV5QFHYyL6YMY+6ebrSLvkhEzbBbt
SduYbe9iADkF416TGEQVSOcuR7QtbUjptFs60SRv0Fk3qA4xxEiSQ0RtlYdK/OQ8qg9pkosDWGjG
AAp+OaiwF53CBNv6ejvKSN9LO7dh5wfkElY9tZ5rj/vKbkGy8uHsWhUxeJsWiLPZHLOxNgh2TVlF
c2K+DQzFhzZFqmJUbnS26EKX2vxRGQwmp7B2Hk3jxNLhwKTBE+J2is05T7rOAjzuremFJ8dmVCfZ
Yiw+aGNnBIkingf3BWnbzgODO8m4OdfrwCFtxzHJhVlumLGeYbzHh6hABWimUH1Rp6Gdd04Aewh+
UE9c2e2rjEf7ihcz3+gMDUUskuc0rnYxR9ZJBjC9hmQi0yFIlhIQPJv0HkeHzBMrwofuaYanTQ4D
n5fBPt0kojKs9UBkzDIODJGT5oYPoKk3+fiRFBll7MP4xePVltNbMdk00HnL6YrN9T4Jls8Uh1MS
JEuSp1OunMnrdz5BD1aVdKuXYSy689hEP5ygzY5Nzc7O9VpimZJsU5oI0mAZ7CGZNYdpfoKGdK6R
4Tz4Zl4QeLb8+RPJA+jFUdUaMBJbIds9PCS1rQIqmxJ98UZbFfj9PpX0atN3k+bsgypt9Oakrwfs
k+1QvkVGUJ5ps6ChXRqQXlh+5CVJF41GK8sV+Mq58+62IQo1DUrEyubHebSno+nDO2liXOhBFe0c
FFDbqCgR0XQ0ADpoaJskiXzc82QTmVMmN0GWcqIJLhNNWeFAxHd158RxfU3YQiVN8SkEGIUSyCWK
5LUeXw1F1qyIu2tpJxaZzszfVZdsDdNpafTEbKXJcS7GAgIYXHzfQsCshxFJ2aw+pGK2Nxd+zmYu
/2YFAUQgEexqaZTfYiS/E7lIXY1HJATKceepcXxi3JKvM7+KLv5EpCSYHAAWEiwe+DIo2Ube3bd+
Yz+K1Ly3MSveSxDV88ygjok0m4XQ6+9q4Neo7P0fhABs69I9hlXyFg4gSGReyW2xKfskOdIScFcd
rqRj7y8yuBzXPfsmbGrR0iq0jeSQVMYP8gqH5ySw78vM3YmI7oJnegtltCm3rEPlxUPSWUzduzlx
5bd+mX5k31cc/dvIBDuql65MIWkChGPf7UM1kzfQ4QCMe4GgXBP3UfvfQWOoNyeYgjvRWKcmRRY0
VgES9oQh1pDk48XLDbLmsDeDlkgWL8/4MEey/EzcQdz7jvGKkemcN173WvpbkFKCfCBfotpK+h3q
hN9JrDp0r4QIprpkeFfQTkEnGR/yVEznWpLQFVvPdNmNswyiTZ9m6UszfVV9cN9FtnxNDOMj97tz
VfnJZl46NgBu9AI9ttc2ToFtniNJ4eLd3NlRfgon7MT4Dj5nRFiTx3f27GNgo9WKirBQBFZP0Djj
Nj4ojvhNG6gGSQfNa+dnWEbqrQ5rwkLMkF5HVq27VEbPyZSS0jnFT6OZ1vui4R/KjmsekewNtm5j
Vao/C21HB4YoH0Hk1ushzUt28cSV9XLOkQ4bCRlTFVpFWvN7L7IPhGeUL13WOetC5yOxfnixpENa
HcTcnd/ALnJ71wTMz0gWU4zcy9kbtj66iWNYmMNGRsICRFmE2NTo7NO2/rQtgjt6z34F2zkCTrEe
mKeE60Z47hNoEBEOw86D+3ZiMImUy7XdPSs1YC50dRvaBr/tafqOjs56m6yz2RfqbcqGJwqj7zMN
hTXyTLUVqX4Ne4U8tjU7fZlrA1yc/B6JaTiVxvBR6ZNhOYgc66pcw6LFmiis818LiT8lR+wvrIok
nGxF3ZiHRrMmYsaxqQEYjqcN0NVI6ByDVUbOuv3drk33MWU7fczM2rnYqRPvkpqVOhIADIUu5KFp
O5IErah8KeOE/DPJst7ZC3miRG6RgW06N7aDGScPLZj608kMMnngdCdwfvjysqdsMYvWTLD3rYVS
q6lT6ynNwo3f9urs1OW+JxjkpN2hOflA9TthPiE6GXVFoI8Vn5qpLHEWtVD9SgTmI3x2K/LIv9KV
ftQqoDcdBBcoLd06AiGy10zqLwR3nLwaiUtS0a7ys+xXPddUBehxcQ491jlHNp658Sk0u+dWG+5L
Q9xW1nrmGgeDuZNtuDdwt1/y5DNzMNLLdvrZmG5JHy2gPckcajEeXMcZOiMkporXk4YQW82yW/Uy
o/uYEuaVhvnnwNZqZ5vzuhrIBPJS27wjgKNal1VDvNw0mjs+aQclxDepIJyu6rLTW7iH4XGYSd2c
yfZCd9Xd9x5SCpmw85+QRQQDmBLduGIjJKHtTW9HF88tf0EpxBoCFo+kE6R+QhCJMcjmAdnB+1BG
iyDzufWN8nkJg6KMYOjhYWZ4oqls7cyaEMIh7YqPvt6C2ApHY36w3PTLTyg7hK03DDz8q6QuBE1f
Nftoppvoq2+F+4TbdLhHsfPdBS20z+cD43bAMVaiH/F90ttr/bPMCG5xPOtCrFwLqfxMesFvBxjN
pQ2g6hXhzKLgxw5M0zZk/pun55b+SBcH07awqohqLWkf4FeOoxjoqSfdAzUrgVG8i8zBUSYIEWaH
yAHxbxrRtOqd0NplvveW2xrKcDqbh7x057XtAzplgtmeUyYnvYNyW2QlibJyehW6i/eOHbz4RhMf
GGnFezcZ7jHKUxA0M+Lnjp5zyznP2AHOjPGS0PkKZPPhw++iDKr6pL6viGx0wuFRwbOk2Y0wMykP
ZiqCjbIm8+QSM7xU2HVC5BKFDBSvBl1V4PXjUy6qt4js9LRzq6Psc9bOan5KiT8x42i6lnGzGsNx
fCjR9XdObB2hgzpHQhi20AnAEEN3p01Z6m2vU5OsseJnsaQ4B4YTX9JiYsQ1LVGPrS/uWkmUhTd6
855dF1wYwwFEHRkohuVMFMayomgMZjmWm+OtGOL10mMd5bZvq2cdd9WyC7DvUZCQKTGri5/SO4OK
He8bu4I3CakotuJkV0fZI8PY5Mr/nzJPItRJsV8bqZ2vSY5uttCiiMEgAotIXIqywR/GSxLhpgs8
m3TVNlFnc8g/6f8gcDCK7FJ3Sc1gAjOAbyxcK/g+BXuirfKnihiGetoqyBiHbsSb5fU4XmpImvGY
uc+Ng1PPKxnpmayWW3cKtvbaKocnR4HsaHx2T8t/xr2MeFnVas6riaEZcFDl5rS2Dc5dLsfQg9tj
GSrQDn3VrcimUjsS02dKjDqjqlRHw6Hw7WJqaqNx1jLOywMiRRw4CJH2zIoPmKivhQKPzjODMjN7
hg5YN8ruE+EMhx37gJXnmttEjL99WcmNprm+ydr0S9gmJ6QD3AORNqcKsCuCgsgDDjW5csMMC0Mp
eGIs98xyEIJmqj/a4QQ/TLeEeVYWGD1kXwEIA0CXrJj1JguTjyQFUBpoyZBiuQzw0W119pagPL/X
s0043yybY1un6zkKE3ZQw3DwGktsbDu8U/iqX6yq+FANFXDZqwPzsh6oItf6YBqjsxjHZ4wQ/b5s
TblflJdsrljpRjYsZrb4VboYx346oXhuyp3rewh2FH43/7nC08sQZOYqmnZQvnHsUU0HDfmgRr/P
kuldJbV1h+oIBS8kz41aDssGGIy1OAwB4l2rqXqPQa9x+KG0k4UTI7+Yvum8J8NrsdCDw/J2UjMG
H+aADxTYdaekWMEkiDdpN+tdLz3awAaRdwNZuXVQki9PVNdJjOkZSG19tGr3pwXtdDuizyZK1cN2
G0PTHcNgYF3VzmbqSzyaenPbcMdySlFK5c/TlPKO99Zv+vQ2SoYo2UZh/zW5FR93hp2hFoju2Hyu
I41pXuU1wVdLpw2nHIVtDjZsmAy4irVvbqoUVnqKOH5TRrmzAzOh11EjD1pXxYHwq2gT+6ji08qm
sLM8eMVxeTUEunGfakXEzBksnJHRSrtfMVTswKzLLZZbuJpBi9UZqS+DuyhluW+5bu+AyH/33Olr
idJh33mY9aiuVQ8nsywKda0D41iNqT4A3HM2N/Mmsy+Pz3Cir401fkOvI1tXGhGYPQfXMeg/2bny
DVkfnGbZvku/946V7bYPTfmANW3PKt7eB6xHe0ErZ1OjEItoWu07Au4wDl/mAdtpy+xj5bpttjOb
1NqYTGo2sZ5/yYSA+LEe8eFWbMKSSV4y27BePAwclxixO27CqoYaMaDEt4qnCF+n49rtfZbJEt9O
GO09mW6UzPWxKe4QWIoLI8LsGBeBJr+kYAQInUuuNE37rUUQw4LGQgsZoNMwRIarWOcMEN3CujPb
agdmZNPmUfDG/HXfmVW6CxPE5pZDtVMWGjfmfJlVvkfRlZLsabR7nOVM0LLQ3JKdBGwQx/jac2x8
+8sSODa2yXQgefWadrwQlzD2U3qYpwb+eDuhPSN1PAn0C47vXDvt2o+Ue2XfsU+gbj60o/mEVHTp
57whhSJcwJMQ/cIAQnmbc1FFZYiuLa3fywCKTEBnvYvnfR24HUmUAK7jxu4PPtvMHAfj0Zjlo5Vr
66GUn73Gh28O5UNloZbXgGcwoLkbg+XgiBt33XTiLObCOEyIWUFleOMurWhS+cJQnMbxcbKuCPIi
8kKHj6w19FstZxoGxY/WMOJnkcUfQbJo+ILo87ZiJajdAg1AACwexozZeO1pxMwkyzxHKdcXp3GA
zSAcjrq233ORs49cVijZH52wzd4ihxxAiI6Dg4UbvgvsupBoyri378ExgnjWQbgvOchbhrKIQbxS
H+BEAR1BP8BGxDwoYq2WtfoOarbagr5GcVoIwA/JAHkJo8Ixnvb+SL0XDtZ0GALmeQDaEUQnNr0m
K/ztzT4xjpl3MEHNPI2UgDZ4NLcjg5NGvGwTekdOGu7kmNGbEuUZDujvRDTmFZbp1s2RZIKJso+J
RdSzGpFjttok027LpFce6xGqp0cEWFDvUcWDsoxnEu9HchYYVBIvO9b+FbG0cQC8/VwyJiEIJ6Xl
nzcH/P7Fvo9UQBMxKUkJiuJrNrj2vkJgswqncVqrUYgfHYlRtThW7qA/LK1WwqKrueJKfs+gPTpk
SUCJT6SwLA11Ncufcmz341hP60a3uNZN9S0yeLck/RnYy7QCQla3B81A15xTAs7QjT9Q2QwP9acU
cwmWuKk3DSoYEMTlJc8N9ymKok2izfeob53P0CDn1ujOseOiXfGCo2eDsktkduKPGe49TSSxZQPg
A8F/yGKu86zixsYwDJoxuflI2CVuMBwed2CzEU5iE0qRoT8XsHQVJgCumtUIRYhjtlyatc6gn9y4
oZlJRgg1beRv54RU9lIUXCzM4k2njyOeNVop3pftRBgrDUT/QqDv7IYX1Mb+vRiOkEPci2Jdtq0h
OLh6zNca3CjFN2z02TPwvOcjgQlSBnsa53SxCp9fkmRMzQN45JivSTEIQ+MQ409fFcDLd1AX5brq
h2Bltzrcgc8ntnTpWPQo4hhm+/neiIm3p6G/5GUY+a5umnSHN0ztfU71GSYETaDoAYDqU+mwG4ff
e9eNXf+Gkm1G0tDcDUJ+9S65a2liqedK0CEY6U1I8TAwQYW6g+eMljPJLrl3NPDGrg0Z1M8RbCqD
4u46hOk7DBt94nIZk+lQq0f6I+tyLNPtMI85KG+vpq0PXxMRAy79YWMwIDhNFnZlg5nqKq5zJKH2
N5uuOSZEb9tlbfzu+bB20+atdr/6HiLTLTIDmNxvDysQLUvaHzKkco5GdfS9FNVXVRMFCaGC1l32
SJzcs8e8fk/1NR6zSdxR6oTH0Eyjg4oQAEQ4uLAbGcY6K8kQCGrbQyaERqLrrBNm6IZecLOweZmK
GRhJpV9QH7FWJDazCLwiP/qKcPuhAmIKSe5hzCHJSaP4Lg0UhXMa7mOkcqw4CHcNLsl2JtHZjTBQ
soYA4Iz1iEQvDFL+sE9C/843a33qmzXcflLZE9rGafZkMJd3UjWerOXG/DnGtAbzdDrYi9yujd1n
kxbKDmf/p1Evzu+Sy2RHCAPFPeT6ho6rwTcZRWKeZBcdplya66YmRFv35j0ViLMbRNOdfC3I+0Vu
uka4Vh5cPHFey/Lla3yWSLZsoCGKyt/rgOBQVY+RhA2mJtpG8XZ0CFDtwnA4jUi6JG8bvdsmXfn4
YNlWoMOAj+vk4o5QAHdn4oXQnYeYba4fRbA4EDMSKQ300tvb60x7b+bvddljZ222Nh3ef1W++l15
TcgZXAOh3GS9HA+U1FxcS3h3VuyWm9AEKvJ1M5aRVVafkgn5UD5BVqtnfbrdIBYiAs83j1NNc3AY
Ur3NEfdUbbADs/peNtnPqiyJV9VEgizCtiJm6+i42W+/7GZszCQI0mhGN98U7SbCmYp1w98PY/2F
fYtV1KBVlWI2UN/m4CNKUGHasy8OJUIW1/A1VmpuwhTwfRhNpKAv8knTkDiioB5sxHKI3G5o+WLk
YP6yMdTUnyBLpXsS1C6pnSBFHe1hW0bDjzZSzS6002e0ztaaco80Akwe1oC1R5hyHRb5wKahZ0fI
2H43FOlTMaEj8+LC3ejYXHkEj9EdLHeoH4lzyPPLQljbU+o6i/2xmIgsI8totNNhC4Oh3MGo/YEy
5Wcp5n1b+S9zkv0KiD0g9jJkeMMgg1USOpQ6TkakT5ZDqBw45LfA9Hskeijbpn76dPF4rHCRUwVm
e9J6HvQoreNECPYsUWwBDTVOkzmSxhuORMdOfBB18UqUhth0pqlXsSe6kxwfOHJZAkv3CkyiOHmC
3Eihg3M5ANGzkmre05/g4AnDt1709ivxRiSJpv7B5SJw9Guc0yEW2d1cTa8qc5zNbUYy67I5O8Xy
u+4uVjxBQZNd+g0sOBwrqg/X12jELfclMkYbBZLvnJAKvdnD6G3NGBL7iCSXMUa4Tw0SUNwuFB+T
h5zcQvthBeR6LoJYOlaTua4Yn7CXgY4uItVyEEDKtdwR604ZEpFNn36ROw7LzaTJamKr+fTXcWkj
gp/oM6KG815F3F+byX/J1U+3fWvi6MmYogAcff0dH9hA50LhXCq8e5mD7CXV+vdogp9RCJc9gwx6
Q6H7s4VcnNHGovUDdJwGCL9K4RyqwrdPBj8c2TCShV5QYUXrL4vx2kHbeRg4KIE800PceR379i/K
FOU5W6W1tYkNcRky8UTHcZ0tymgDtYS0q08zJiOvKM59SgHsPY/6YQ4hCClguYYPsIJ2wweO83f9
JaO73PI6UkIupkY533fLptrGv6mfhe+djIG2zNQ/VbJbdKmI4RCXB/SCvK7bmBaaTMyor2kDGcmQ
rxHfevIjazs4SXpwF1X2GFTDYZiNdT7i/KudBcXYnfLI5i32CqSCumMi1FHxznTI6hrxHx1thsxr
r42JEr0MLdvB2iIdHIzMo0yJIbGZJOUb184VGV8ElOQpssswpHcHqqCMw6fUrulGFBYeBJ3eCaSK
hG/1U/wc0n6ifMF1olh2QvKWNpHTMzqGeL+0NEws/MjoJi8njWH8mSwqakJ5onYjEU9z/YFthBB0
U01OfmxmcYgaV+1DNkSW1w4HZ0KIHIXigCa1OmWLnNtMxKmrIZi5qOYPvuGsQ7AheOSKQz8sfvy6
ZpvkqJ95ZOAXDWdq5txGQObT+qI/sDa8hE2lUtfY8z8oiDGcYeUm07I8dRWWydXoWoewCcFgWI4+
ZQGOOY+ftxLgy+4Ucm4EZoIjpAu3Gj4dldIgEMHX+W6ezEsfYC2inqSHhyMsdMrTvBCv8pqyegQw
tPLGEcmV6ndYcd+q5ceCULPg1Xw62nikQiCCOQvuTa4/t+XudlMt13aB6XubuPKhNiMS3iP+vqDU
q2ZRjMOQfK5dVDRh4FAQ44bZkCqGJqiv2avY7Auz/lQyoV5eLRobgivCmVO7yLEus0FFfZWvyi68
M0naCFSIA6q7r1rIVF7KiZ6W03c5VCQkMEdri4ZN87JKL6/8dm/IvvdxYBO9OtrrsTQ+GGCCgi7y
t/HRIdne442tKnCIE4VvRTlDe1YGa7vAAEOadAUuI0Gzx3o1bJu2flJlInCnYT1yzY4hgGXhA8r9
qxqtkbjX/t328+9d6I3rGNrz2sgof3PbJldUOT/UUp24YLy5PDsFQzWJZt+gPD2lpSVPgd8XxwY4
t4BWsO+s4c11WTO4nBPxEmCKhIDQ4HvCwp5XtdhmUv4Xd2e2FTlzbtsnkkdIoVBzm32SQCZJXzca
RUGp75uQ9PR7Cnvb+5T3+H3O7bkwLuoHChIpFLG+teZKqP5Nwk3mBzy6MvhYYHp8YlDW79om96zQ
MUeCzt/PbQSs/mi0P6Uwnux4PIPuhGorg1MYOofatK8tPpy927rBuurSGbWMKYI7TOe+zUbyY7tR
OAwnK2cP5f5lGpKQy7u5T7vxJFGECMNG20k29lU2ACYS6kXY7I63/CY7jAD6KRz0mZ3tA6c1b+Op
psHG6BDli4vfymSB4Ky88cWSCJmzV487qe5BTwWka+FZHbrXFKvkcW4nd10AL1k79BJvbfFFFQq7
pxLsJCtdsI8xvG91EDw2HAExlLfNGUW0CWKOLK13CKyCbFhWjTe6H/dZhrXbXYQ56ZbhLn2qE7rL
iih6YJ0IkBWRMRSTbaACZmWyMpphe+yXmqMWy3PSubQshWV+KXMBtN4x9o2sg71K2+wQmhSboNgt
0TNj1+dKHIXX7oqwRS7Ivfc480BwmWxi3Ok8MBI5NTGFOAWOmz7W5y7EBMDGJGv6n0FSfAh+xVQi
TxRDmz3tRA3zZz3UPwrH+mHQtyU7dRIV9e0i+ShMLCzl1OEW8Ax9HFW6OEbMdl1wsl6D61gbw7W0
NP21dNLToZ34YgA5J60tz8di46ekoIFB0dE1yxcfsN3B7D+FaRxa0wqOktBShr8bq7W6JET2Nh20
gL1JD9MqrJOn7zh5O/WHdAjMG62+ghIHZWSHR8VZct04NLL55e+mDLI3v0Beob/XaqP0h7+v/Sxc
J+wgD3Qf2oRU1Zdftc42aSne66giCPLgFEOLXFFr7K2HuDpK2tK2/ACQgxwEMlvR+OUV1oYBaLqm
oAJ43QhaMLCdFy6CtT0vCMC2sjgfYQwIYSstk/nAz0FbZuHB6q5iwLpjQM8BcsQGb8H4ozqL8CfB
BXrvB/HLoclgI3hHJ1Ar4xCGYUfqcgiwlaeCAkPSE9zgOQgQRzMhMgNeTh2iND02TRIesWBNBHRo
c6IK4hK67a5KLRohzE/ke3XxejfnKHXXzfjGh7CiFyNGrutbRPcsO5scsFUOxroNwz0LVHLwSqqS
OUq/5f2xysRn0Gi0CTlCDPN9PEmYRfeBKvYBwhCrFbsUkWzA3MERAeLowoCDzjqOzdKGCAauaWh0
oUALdCu2McsGltwAk1GeM6875XYHS7pfw928JZvOTC6nBGuybXNdOgnD8nkzbgUDtF2Q2D+s5km6
8Hh7jUchHkEjML/C+YP7YytaBzATIlcpsbmkxQPmCm/nQpVioIyFIfcOqW3wOEpxWNqcoNRMr2A5
cowHk0XnmmbeqBl3FfZpFMtpDYcOlReJm4UnR5Rv7kjGxiGIwSro1qCt2FMTSGSMi2bBomHYDJva
NP/wdTOB/eEbUxUl2/UEp7UI7EPcAk6kCeXTQw+uxclQY7ENo/Qpq2rzNJVqLWuD890AxK4m62Tw
mAPuvcEORh09uT8avnsIKfWVUx4PaZGRR4jnrUn+OYv76Whn+ICa1twqQ6+iXJOloM+HxGKykfHw
QW3249zRKobMv6mq5BicHQ+DrykZG6E7rjO/PwpQAR5UrZuytbbOJNJD1xP0CzJrlwSa6aGiasWW
xI5TXrvQ1FejCf11xNVRpeqGwWi2roNqn9gGsQf47mqkYxKfZboJXWtaha35i9EvlPGK4pM2AQQy
W+NFAHvcjFdOOA0hu3mNxyTeUcFN9oPKxjKoO0Sv8c0p70K/bZjf2B+Zph3F066AR8J9npfDO+af
fJnRBeQU/RODYGOfAcr2+JRdBsS2Kcaend6IDWn5KtoRNq3kULVsXE4d/dtIQTCeAG06OXTnDCYR
8xtnYwfT71JE40EWGNI9n2K9nnEEZ9WNtCIevGlp76wwOpMXXQVBZ4NbtB7zbLgNC89cSXuoVwvI
o6orvRFGyaCZucUG2zkzaMxIlc63oRG+N9ZD0RXzc5VTXhFvbc3WWluWuQORWK1b0iCokwKt19UC
CI1/i29MQsxoxm1OPgSA41uRTZS7tj1Gl/ExzBMO98oCpAYxbi3y5WpoXabw1NkpKKoNidOtEMlT
75ivHuMjWqXQV7CJemYZcc89Z/gQd1g0OKZzfWAik+2DjLzoxJjqTmM8pGwIzLhvmSfPCV4jvww2
fefuyHjEJ8dubtKcaPKi4ne0S23zPoQExv5/NgikmEyM8kkDmbWjlLzPcKmr7By4MBlNk8vGs5sA
cx/AxTqPb/IGNHFTTe/J/djbv2TG7TpVxXPV1Ux5B/9HDDx9F/n1CqgJDTmzuciQ+SmbOVoUQ8c9
gRtsoNaD1EUok21VnxZ+QmzxXPYZhbGfj18oRE7YeFjhQl84OkJ1N7pY7sSRPTRr33+nHWvRDx2w
wWfPdbsjBTvEkJfd9febv79LI9/KmWxn8x0bNaaaAh86P3SehxTRLsLC9xvzn3/6v/27HBVj1XHw
nP3M3vwrVjgkAnLoyDlzcnpz5zXeo+BImJbBhNuI1H5DUW6SdPrm+0/RP//0/e7/9nffH/Kvz/jf
PsS2Rw4Lseo3rW2mrDS1RTIJengEHmgbmjPBoLLDmTcFsG4obU6jGZZT1Dzb2v4MoYme4UVrYGSp
u7Jrj5w1kY3KEcXOxo68dvgoe8Bm2lFTw14JD1F1Q8c8guDE2LXvUAv1kNxy5e1ZYokcTexJej8a
z9qgYy0CLVmoSaxwlDKpROagr4dnUx+fQv47MP9+h49l3cOkWUq+fpD488nr/WbNHNelYJmDYKko
JOv2yvahBZo/w0T2mykAiF5oVCQzYZWULluonv4jaODggyE2A2cNnE0xyh+VFVwmYB57lyP8MsQ2
ev1hVY5JG3cH85IhqOOiC02EsNLo3PiJRDOkbnQYcBRZjreylh2lExgvff5btH7+qM33zpy+EFej
zSyC57Amw5jKaS/brrop0xTe0IivZm4se914+7SC4x9oTvZ6LD/nKblj78JjULQv+KHRpWeWgsnL
7tkubD1OREQbXep4zf6aB2tvMK64iOD0WOpZA8XmlB7zEQIikBX/ahEowP7F9PX4RHWsxnsqjEhy
q1FVZfb0ZnJePpPeePd6TeqFjYNQMTueHPRNWVFWR4Tt5EW93MfzDHdW1upm6D11Y5feU0apLnte
TnRjPlJ+m7r0a42TtyOGfJ/1wKZqgDLroHc0g+HPWnHjdjVfsGylcVOOCULWQ4gCW7tw1UpwCcyq
VyyaNDVlPGg2cQ5EcSp9GizH/AEE5WNE6JbxujXQvgw70zBHF0IYrT3eREq7VYV9JPuI/R05lbD7
no4qh+8OLT3Pp73fCBYU3zrCsc9Ok19uuzTXFGVxxhvKKmV+0AVgNPFK+CWvhRnmFjC6+ZWDIhwq
H6i1r6NDFTQ34KfwfI9gUZaf32zOkiayjRjppQ0KlMzJ4eSdv7ppelGjvCQa31v0QsgwPXmiEtgS
EJYRpa9UAGIGQH76/kK+gvbBz2RoJOfIMXYdmsEQNc4B38ZEBSdaLJ1ulGBPXkAU3drno68PdTQA
yZ2A0SgxMbSymKqXpzRWLGf3SZHc0BfPvzug6U8rN3SdtaGCG7c2uHDYD+Nx5fSf+js2ee9NxFlw
ofnnnh7WU8X2LQPLlsR3njJfu1EVa+kHP9vKvJWJQ4+dS/glexubAU8jtBxXB+8yiAKm2En/OMho
JWYR3fRRzqmGkZktbSzP2TeQ5M2se7FzodSs63h6B/MxMfFHjxoSI90GScAvFi7YY6nqL0F8uInS
5NpjZFgJ6pUSne01KKZrETHZ6ufsxfVcH9gg+3WOD1uXiRSjaS8552lyEEYQ7YzSjojzOD7ETaB7
fo7qou3bcvSNA1FsJo70WAcEHfB4RwCbTY4zPx0rS2+LmcaBnupd9zoi5YRMHCtMHTsyqQ/ZcorS
LmVtFnTPxmPywNyRUGemn7wMnSPrE5fUFlOHsvI/EtIHuLn6Ymt62XRjLZdfp5Dq/ZaXnabIds14
+RRZ8O3CFHVLsCNdB+wzCKy291HoMLeqktekokAd8iLwVsavYAWoZuC5Hc6sfsRQiT+RvgzxAUPQ
10jhsCR8eisn3+dIo0B+4JlhtqPfBz8eb2QPB/X7jV/R5KMtdIMqbu4KcxigIDv3nsQUlNU0A83J
TdBZgjFC9TCYiqoYBhrfb/oKg4oSBgBjL3gZ09FZkTuooGjG/VYO42cuSnft+Vid6x4w62EqCZF2
9MJuQCtTXslGkeSEXg0I1jcEZZGdljdzSYkh9Ah63BYKnWnFLzOIDuYIA081x+pPFh2/c958WnEK
XWv5HBwAHKyWNY0M4G+6eOCAxPaLDQAS/DID7Voy8xyaOw9/03tVMcGrMJoVsKGbZYINH26BfKef
2KWi4+BV4jy0uN/dHthAGFNmaG/yOYgvmIy79UgBBKeL1N7p1ml5ao7MAQRB1cor+g1y3EKU+j2h
13OSsE9OG8OxWihDxWw2X161LdaZGsK1rU2eKvJN9wyKhcCMpbQXn1O7vkU/z/Y4Mgr2Zf0d9P5j
4xflNXDVByUuj9Slze9GWZ58V49fuSTLDMJpjt4h85WA3FTMBKfCnewlVGyG5YsFUymZld4NCQr+
RGRgjhii+lYVv1m9/y61aj6n9hVaHRRlcQk72+G0pNXGLuTvwMWMmpQhXNnGS7bBYHE2LDBsSbIo
GzMKIzTv4CudbXzUHRSgCRtgWM7F3eRiEW3M2X90Fwu4XzbeDyKwXdVeOqGuTh3TPteE6bH1vJ2X
189oVAyusiUtkIMrG6efKrnYYxw9FY2JjB6rTcxQnzuDlc2tk59W1oQnBcjwtutkv2OXXR1ViKkk
LcvHEo9cFYgWf3ErOM7WIJRx7fty+Hsanqx881RF1U3Cznaliqsz9dAWzXlbT1Bhk9gM8Apg7Jrq
KiQBYxKK4vfoRG51DD00WGv68uHuAuLbl6Aof1t1dPQaLN8c3p1drHmhfIji556E6JGlsKfHukke
yXxxziXT9KXCgzlTqT6zw9244dyfwkiRmOnNSwPo/jI2jBVdxwEUXALV1fXdd9FHT6fcPrUiJGDk
tjvPEQ8ddmnsy21xF9Yp09UEMXWA5sia3pvvrTXHuzilz8ZdxhTfb3LOhDfpq4666q5IkwpcTOxs
PfLPq7+/i5C/p4qPFmD2KpM964vXRW/RRMYLqJlkQbWuiUeLlvQH/FR1XG0z6lP2buMDbYu6NVBH
l/VuTImMQy5MCdofO7d9I1md3oZqec0rlBs7Ne3bOjWeVQ++Cx2g2HbRb9N1lkfk9MI4aOCMSmX8
YOOWVoyDe2LZ/HpwObZVisk1m2/aSAX3A34AmembOJrSi/eonRQLEbwKCjJ6DBI+NLOmMJciC5Ad
Rs6W2LLRkipCMyWL8cHIC2/rBcDw/jqOqv7MIRMYVOQZLWKDlkt48I8esD4KIJfDwzk4VkuIZ26t
u6ETNzFk+Aderl2PNnWT2rLoVug2WwdCBE9xJv9zQSiFrRRm9myKMxwtycuw8E7LhXcap7FxwL6S
52vPoYdSV/IfUSiZRda6bNwMwGp7oJU5gToXs3dOM+epy/yW7EdvnmSKD780LYGQIOYtelJ0sKrg
/RuB1Pp1crR6ea5AWd/9642XF+0hC/un0KyZa4H/rwYccGJyHRiYfVttK2Fee9cP/sPLaP+Z6uVl
9KTJvMt2PZqJv1PL/yN3CffFZMbQhTDM3M9qCM33vkmGdSoTDwy34aBwDPHb/FZNgI9mIswbZHx5
xe0IcSDLymNvZ/LK/LU9u7Ry4FkgwGLnxF8Qux+5cQnj9O6TmFrjmPow9pDkLmOaOBte+3ZbOs4v
kGTtDebg6MEihojlIvqRNRmeonHOKXkZiw0sA4RTO3LX2D+De9fsjx71UycsoZfOIqdnt/WRUlC8
AGgxL57N/PyvLzf5Z+acFwiyFltAyyEm6/5Z7VbIPigjfAEHWqk3I8jvrRO0+0qX/LiJNbGVVAkI
wLo7DQIrazTsEq6BvZZwZpGH74MF2xgxoXAnmOTfAbZEdfVBhZAfcuaN609V5eHZ29bjPD3nY3w/
ihy8S4qX0Qjyd2hww6Oh7RMenr/+2fh3/z18yw/nLP/DLmzaf7QEFhMp1mKYsb07WXbEXop8utOl
jH9EVUsEMixBTdn8Iphe2TvApOOqMmLjAywjz66STXCTVQc7Udm28Bi2Mj+Fzjb14rnxFbULTY7U
zWW1amfQXEhX7TmUbvY//pSqCPqb7O6nnoYaw0q7XwNLpCOm4tUB7bADzr+MJEjlmvdzCTs2DIX7
HlT5MbeZxhWjeBFd8h5bQ/zM7qbfZyRgDjZMzmuGEXyFFwkjpgaAOYfGK6qP80hUgtrZJKZviDPH
uix9aLrMTQ4TMHMIh9w55smKLo0HkrsOTY/ao/YGa3m/1qDgbysf0hqHWRaEgCxlk4wBDO/idWid
4Wtg2BXY3Y+ynyY87lhBLXXtBnwMqatqWnJA2VZo+fuKVvQbjwM1FHKCpHmNnc/tB+etHsuz2czq
i6X1gPoZnBxgjTywA2rRe5AFSWCDvDeVc0/MjsSFkR8IXQLAJmSYRDue2w1tuURU9K6dq/ad2BvG
8fbIvUt+V/vdrZWQcrEHHke6qd4K1/FXdJk848Wyb5JI5YdONtNedVgxh8Siaa/s5DZjmxEFpfn+
11eh/PeVSLmuqVwJZEC45p93GAOe2IAYkh18BNODwLoskTbv3OE1G6xLvEDI7LBxtoiJ1imDH4bk
BwcWCz0nfk93tEYtuENhfeQKnZdGpnDvCubkYlJMeqeJxj3iHVZLUqBfXPVz563crs1h9qBB0gqz
laWPfh9E7xjbMG2gjq7tfL4THR+ZeVodwH3/h5tvidf/EXzHTUHqDSiEK01h/tEZaajamHvLjQ6z
W57jdLLO1hSHaycz4nuof6e8sOicCYunEsjhyh5E/8SJ5mxoesanpu0vrU3GkpZ2pj8qvDOCzFnE
SolNhsxyNeD+DvMB5+BihJzHnybpv5U0SACGSfLMTVRtfGZiadPeOzK6sUp1QI5Od9kYMJ92a7XJ
rFztarVvmX9tZsZZ/+ElMJ1//9VDJLCV75D3QH38Ey3hDqIiEVxHh8GqhvOUhd5d30jmZdab43bd
wwwh8KYO41+ujXfDjqtXHQebxg3HneMKBLncr96z9NwN5mM2pbiYc0s+5W5or2pwih4PkZOqm+HV
j98DbAqXQQ8f9SjEwaoncm6GLV5kQr9N53CntQl5lak8dzLAvs8YOyqzl4LB23mOm1cj7OJ1HKTJ
DfjP/tF3aS0qqqceRWhT5+A9+r68ZJDqzw0j5NsxnH54oh2wmea7tppwhyvnpYWxfO7ghp1ZL99o
thEbxzK5TCntveIfkiAN23ur7hVHw5x4iDbuelJFsIBsCsP0XJ1bRjWbbrLuvr0lrNnHNuPIPwgw
ymqq52ulzKvXV+Wpr5urlAtyBkPUNecwWPkzjmP8kntmrSejrMicdEW893pFmmL24Ln6p07UjAq0
iFnyvAdl9unecDqxkGTtrTYwpBJTDCsbB7pbebeWag1MS9hfRqxlO/SPTxes4ZY0dboiAlbAyMmC
C80aZxSHbE/DO5VRHk7itghpP+L4vhVmTnWW52K+M410F1tpcRFxf8Byin0v5lwezIjdygzTFR3d
yQlPd7tyDERzFXnB1qxNi8LslKXghc0V+z9oRNRwEXxuP5RJBydcGqxc8/AuXNnu5wgTCslI9n49
AccK6jLqCecGsLm/aaa64Nu8M7FsnXWOOGqTMKVVjMAHx65Lk/X+1nGV3I5AcbcxfFJG6wVeQBe3
xRRTXu905UMWjfFaO3xmFDjs1WfvBafYSrqc+3CYOrd5PzHgqQLj+a8XVCCn/760uJZrO6Znm7bj
/1mVG5kGwtDgGuDSEayXEOE5cykXwNFtrabZ/hw4RF+LKgk2k9lmWzD/0Bkj88dQuCH0BIQ7A57y
Xen746U1rOjY+zzWchqraGGODw3Igt0A6vYgpfPaFbD1qym/U6WC9ToZWPfqoV3JKOvuffjLvvJK
DngX6L/RZRn3PbAhJVthWu42LnD9BgznIX8me2/ouhXwOT4vRE4Z3SLjKSRT0K6YHwal+w3AGXWn
QHStotI0mQyXPxmbo1R75V0P6Ap3P9djrEz33so6qkSduN1FukkoeCG6nU/da64t96LTeCtJmy05
vV0e3eRG3/4CUneM6VHCaHmxrA/ki+FglEzLS7DQbCLuXXa4PEm0PgAPwX/iQMhmQd7qgX8ltBzF
XCqYD9IJL12RYLnhCMZobjrCvaAOZcnBK/ckHWS9DKbsIUexodZD+y/EaO/SqYZOYT8UM54rNt7y
JlI+ccCOvhHi89DxQl9ubWLYqxno1zkt2JpjTLrFh7k2jWpBz+U3TYYzRhNNOjlFKHbY2BdT2+KE
wFyN30U9JSRvUL6AvA0BXswkLeeD76X1fYwfZAZbsbVDwni4JJMwyX/5KcYAP7GojQmsk0U7xt/B
Tv8f03mW49Jf9KqXC51n8zMtuz/ZPMsn/oPN40PZcaDouJZp083MjfpPNo8p7L8J24EwBu/a5f8A
8Px3t7r/NyEEdBAbAU4o4bKv+Aebx1Z/wx8FQ4dP40zHhv7/hc1juvL/LBG3Pd+1pUtuiO9QsZTI
P7YoVHHjMAEeeStX1sKU/X6Dd16yWZIzq4tr7a3F4WgsPNnh26f5r/e//7ITNBMN2Dv/TjqdGpyv
1MncDLlNg+3sQzHNmmVp0pNcKbunLgq3tseBbqGKNukyhYkMfFYImN9vtPbgtcRy8I+oSd9DxrBh
9334Rnt+v6+s4CTHGjp5mIe09JFHXefXYmAMOkf5S0YSKZrklcZ4cSiojajMGZdZjEMAWTYYzrAB
x02RMNAmZP/chvNTLnR/q3V+NLS19eEEMQpNq10CygepCcdqaHsPGliHHURYAWdoJCkP4NqfOog+
Zc92wj50pplvwomWuZIIEfPb+pdkbWEi5l4qyb7fS69tHT5MonulI9TdWIoHv8ySLYiDcO3mpMOM
GJqio4LbumjJfcX+b2cEapYvFkhk0y5mQl9U3R0gj42X6zu7UwbQffVa59MZs9ODydlOgaujODSH
sexuCiuAQSSuDqP8nUfu1IfMJ20LTkWo6cqDrrJ8wS5qX9lG4GfERDQW2EFyqPypXvJDoT+BD6qI
hCjSZ0ARbWDg1xJrwJrjQsNRa2Un9AR3xY9qsQkwfM7XqQPcTprzKYqb98rzngi1P5p1c/Fa95mM
2UvrgW0MdXLwcwc8U8DrzhLk1g8WNXIGjofUHtbzWJ00i/smCuvPusMtU8rik8jmWOJByuZgS9YT
hUD/0hqnrwzQ+hdPdwqOudhiNKX/UpEtiGE7Vjsp4pHcKMUPrnNsBHpWa0bMLQsVbEu7/m1ZHJQm
Mc/7qGfcGD74dMpnnfmlMn5bWfWUD7iLumLCBh6p30zG19gMT0kXMmlxF01dVyzd/NBkiDaUuPBa
uj0XXhP9iHXNlMktp11jdXLnlsRWMnettf9RqYyQg27ORfGmhcSkx4hhbXI9rGBcPJqviJE1Nrbc
ZwLg7MQQ3MrR3y3XUyXKQyk8BoZUf2F/gLc9Z5c4OxbagMgODjHH4Ow6Z2uA2iFn2gbtGFMVci+z
remTPuN7WqeIE3QJ0qsQIHBIQfSo+IOZPzTjRExWpC+NGbzKgp7rHttiD7eWM51iIgpCwKisT7sT
F4MUSGcys0pNMrxeclDSgjfqRSUXBPP9CvKXdj57YNibdGmvGSipjZrs0RPoS8Djjv48nqWHDFvq
st6Anif6RwNQ7YDBae0LTdO4X7LgXlGRlJMaqv1CAxg5NBJ4rZg4V1jxXeN1TzrVKQaQfGsXXMmO
1c2gM9k5diFSwTp3sHNkJXCprkoOzaMePH7JLvN8Ait6YvfBw3fTpw7WehU+dKM8gYg8QXunL+4s
ChRzDz46oNvpN//Aex7bFyOqu1XaxB9E3o4AIBllNo+Bk3zw5xh5wjl4BnmxMeH7PVbxkO5kkNzG
dciJezP0ez3QysJMF0qeCvlFWQBopU2gy7IxlCoFKGUCGULu99yaIADC+nfSGRzo7kmXP3UNnV4h
o9rO5J4eEnnpo7sMRRPTXPvgyPhF2wR5Wkw0ddcftaFpuij1xYI06KKo8JTg8kp+DBJ6B/mA3y1F
Bsx2U/KQxnhyMvHoJ1zMlsLFxJnlS6h76JSEnr1zm8VfgTmaxFX1FVkh4pvsnsxS9it7wkhFYg6y
EUZGb+aRQm3J4xANv1pZXkU1/Bgrvkmw+ve2hYO3IyrGT77xXPsS+QX9M+jbbp//NMbm2dRyM1j2
c0kIgJ5gb014pjaJ4w2ZuAY8BPDr/oZ48aR1TU1E8nsMixNU+J1hVR3RG54mHbOaNT5nOGAbN+s7
eLrpigbjrVXes6Umw6CWtGvxLPjylucmWxFgi0klOcGcnuKg39fz2v/lJKwVPXtdT/2aJ3vcEmfi
i8QMl5hdbumPZJs1F96qm2k1YbAVZsUS3nwNYvHlBgsZwka/me0eVot7G1jDzh/1yZ2gygz5fKGS
AVtfs7UXL5ZF9w+C4Xqwsp90UgkRXsWyq8u7WwpuxzS/2HlAUtTFR9dXatv0Ptl8vLedicm3eMiG
7AsLCA4KjGX+MP705Cg23lheBgqF4uXuGud6B4FqScVFXzQzbQdN2Vaw8JoTv2FLjknY+OG0SMdp
6yOs41QJ9bChTrZfs1+594rg10BDCRvrymN499FZ4cs4goP10N+GBAMQtKhDjAq5al3xVgQd+S8Z
EQH0puNYS/hToO+AMt+ORnqZIrYTOlhz6iRebwSbyNF7oearyZmK6CzdM0GNm3bk66b2nSggCCQd
ibDEOVTaRNNwX5kNROvlamdyZ+5bDztISIFoOFrvoUaHAaPwkcvmgYQCkciEqfdbQdmWO41f/tht
DYztmPaeCeo8FiPeAkK87wmOmD2lPDftLIn5kf0vyezWIeWfLA3Hzj+YrYd/bSwfZGld7Tk6AdKK
Vma+khakYb9xLiRP8djzQV7x5BPhYCrz09YWHfJx8lLNXIgCfzMGg1NLo8rGVRXrHeEwjin1niaG
dJXPHIsLxXVDDxf2blje/TzTxZnVb0rnNW4V/p65AnF7wFS3bCnWuhQ83bhCpN3swyI7ONXSNGLf
DA7fMMbMZ3/MTw1uc37j77FJY3EyO5803uwdFyE00caHz6RhXSlKwSL/qFN512V4n9o6+9EB/t6X
Fee7lqKJVHtrIQCTaJJe9BYU1ilW1qbv8fJXcfHkIA5s8Kf8lHbyVEwLMKipv+SENuXVzzIV/jap
NCiWLLtlEGStAnLyo5DP5cDtGlXeiwsFtvKe4wGfqXSD1xSq1VZFzbvl0SfilNUmLJOrkwdfRdHQ
AeKzfXITCCwTmjNhg9imXFHErDcUR8h8/JBVRe42FPeV/AC4vbJ19mT6GAnc9xxuLHaNkIE/Yjgr
Ym63T55tc9zKxathCNavgSshwIY9tHyKKL1X6GIOmx93JaCooEXqG4xnlNr0Gn8oBgTG1I+mV/1C
sZK++KGV99lGJEHaVt+mrWetfJsxYkQ/Qlk+E0XC1RWJS0uuaZVgdvIkJlurc5ita5sUxQgh2wvP
DFMZ2hx7EbM/SsP3TKbYKsKfdTrfRzK5MlG5JyhzB93QX5N0PskWwAM1PM3MtKOFOMa8dnyZCqJk
tEc/zp78QYPaqVRYVMwse+wpdKbJk3jpGJRr+IMQGi+6DF9VOcLvSSPEOMm6i9LP8rcxCvsJcUGs
DAcp3mfAXsTjm0rmgMWrugRsrPlRCIhOgAxgC/IQisJzqZCDxnzvW9Sx4zMwwTah/4Y52BbhTb8S
Qq8iJEHSoB7ssClQFKxO7MgNO/cQBkroCtOu1sET0lO3pou0WgVE14W/zAgjJQl2PJQSB0nSssBN
UXZdhq8rvwv5Bxa8C+b9nwylnhwPn6pRUJGkJoAiICtfU3NxttW/wOVfEwPzYJZFP0dPv7nR8MlE
/MuancU0+0HlPcEnwWsVBbhzmPwxXObs7g/7we6SA27Sq2nl+0npW47dJ8dSwXoKmx94dYFr4+Gk
nxMpvGoTaHax+2Yl+YnGot9RxyN2MqmYsbyNMr0D5qMQW3L6YNJ3uMZG+SvqjJiqUX1nivTsmwMZ
8sj56DK8/oVL2U+6PPDGNc/xsl9SnrpZIpH50XOwTk2i5vHfP+Jl+wA7HC254z0LLtw0zITkHFJh
s//HmUvYYPzFgnOVEUXgwYPGRkFj5rroMD6UeGShiaUb2h0fcOOQ9UNbO0REn1XyPNrF0xSGPP7X
AfzSNV16IYcN5jTRYpMxEjgRFjvlXqlVrUYkTQwTJbyXOXLPmooui+DSZqpbrHMjh6DWoUos3w1W
f1uX+tHCfEvQozz0s7XxhP/LDqdrKzN1aPr6MmnzRVQeM6bk1sAmw63LDeahp5NLXGUAuuZZ52tt
WMch5p7qUgfDh/mQGjSTjz37gTm+jQpWqNp/sUz4KCUM/a2MCcII1z43klFNZ76kbrSlOxpyxlKm
pPND4ubUfD0l2gb6ky27Whuqi5PwAIwROo34rseKuoPI8l/cnceS40iWRX9lbPYoAxx6MRuSoAyt
MjI2sJTQyqHx9XMcUV2RnV3dZrOdRTJBzYB0f+/ec/utWSHgnjlH+T49ivBzOBrdqS+IAo5ilH9P
mg5WqqSGvmmV6M0prswR6UlYuM+mFb94YDuq0b2pWa9R3Su9+I+etqXRkIUoPlli+JHE4fdoGV/B
DnztY+clshhv+96Z+fcdDLCfTVbfh56HejEB4Ewdc4s6Z4NmGtWJ/Q3AwckwpiuZ3NI37gLwIQev
opEBGM0w+2MDr5ujOAdON85VkDi0faKqfiIL99yl1NGykkmtr2M0o/n8pQD2xME5acz44s+xvAWT
Z28jEl1xMQIPS7IHsZht4M/xj9Sz9n30ZHPdE07wrR+JqUHb4R7xLWxWz/R6A32KMsO6mAKx2TiO
kQTr3aLAglmzr9OHJtWhJGY0CmelqMUFPKhKhB/dxkmD+qYEk+bX9ff1ffkUUROXTbSjzvqPz67U
15fQWALbkdH7962PTUAaCJ6Y0BPhOD2vn+CposcwGKiqEP5iFhHyS6geW29GjjQAky30XCetNkUz
OugfCMvZzip4RVOhPBGMdv4qPXobRhSTfhvTPludy13WPg4zWTxO5t1Ss4SD8l6MGZMM+1G26TBp
n+mZdsiMEfK2f/21RNWSA2YjECbEojh3f0WawiTny9YH/WIqaJgIcFLstODXWUkIjEkQWRfVTaVF
5S7TDg3laS7eI6EZ65+Vt5q1BL8sru92Z9A2HLVwPN4XaQAETukkx/X7pralz9qqYd0nHDPndc29
r6WEONTKVqJ55Y9f10rWcc1vO4Oqi3psXf/rO9al9bH33WG9v96YKsgSOsGxwYjYjf3DuuETgF0Z
nk92hI+9YX1GTkho6BWR+aZWxfojxSBZP11UQdJULP/Zbr52Uxt4bU6rVn2IVbrDgtvG3Bd+aLPX
UQIpu1NkxvuSdPZdB+yFEywvVDdF6riHJVqgXTRsVuTw5RG3bO+AHiyrf/niX37DuoiIo9wYIlZC
V37i+9ZLYvSeJBaJ3aR2DtIFMNVKGA0OrKrpIc9R06yraqLcl0E3+Ouo8YQbki+oVujva9Bs4hvs
Rp4GMsuMS1RgqRe/aX2hBx9rmEPkLFwPZKLaq9afVOGaQD82IHvntwyYfHNn0Qnus0F0tQUH+ii0
/ftL1XG1vnP9xH/7GHkmC62CmMhndXzQiKeWgLp+/clQqNwjjAg6hf84yNQLgJ3xAothcR3NNADY
eafeHsESKXd7E5QuZalwDb36t9/rVMRkxUQK+KWJA1599/qV669d0mucq1ApzMrBAbYeaetfvJY5
P/Yu9VjlWoE6I9licYPQbcZ97OZ3bqSxI6573nrzcbT+sou+L67PL5RBAbIqWSwr+/0tXWwftJeu
LffvW7VsovYgInn6OMLXP299y/rYejdSe6E+wNvuMlaTm+zX56x1Z19f8fH+33fB9f661dal9/es
998Xf3t+vfvbY++7bd04zp+nnqpgFGXnFjBg+FK5OBqYN7c6wajv60f4dr+JBEjbGd8XIZ+e3TIb
Ult8BP1DK++2XLp7clcoV9LPzBkG4pnrxuy+9MzjKPuLTTbEmVrjPQ6cqgUcAdSro0aEo/FoagDX
Gq0/ajPMhPWmQgh/loaEJbred3NP4KXWiQt3K7djNIYn2SuHmCpowzPr6/9+sSSifT96BILk9YKC
42kmzv4yqpswGbkKrPdD4aDGXBd7ATwxkUqBNIGHwGYZXdYnoogLheNByCV3E7YPh89646td8+Pu
x2OTObGK16ffF9envHW3/3j9f3j+45OTya2OlhTpdGVPctl/vP2Xj3tfdNXP+eXR96/+5YGPH/jx
KX/32Me3r89ODlnGoQSbYbb4zP/zHy3UzvHbxy+yjCAfdc/vH/excn573S8/9eNjAAJPqMOZS62v
Xr8+Zecycv1zXGIZhvVJ3eqXxTWNTBSzT7i0/R7pt7ZfjEniuFY3a8zfurQ+sd5tp2zfA0w5vOf6
rTl/jTJ/rjfzGvYXgfhlhhZFEAbVZWS1XPFjOPl/3M+K2tlSqGIQup73fw/7W8PNfInSqDKN+7Uz
Yxcj1/tOnb10LnAoa5jUyPXcBm6OsZgLwFed4LyxSc/Te0+nWYcQcNWjo5V5AfNlOkLElMZ6sDZ0
InU90kkHqpLSOa5+tByjIOtLkSU+/GnrXTTIbwW9g8BYwwLVQbsuMZI4kGouqVQmxDcDx4bq0jMz
l6WOVx31465UDB9PQQjqv5Z+e0xKHRRcOhI+1tDB6gxwxevNiG7p/P5Yqk8HyNRbfbE263OD5VuH
mMSodXviI/8zZ85gxZw/HkPfzD5gQ0yY5xRgr2wZ/do25voJ8h8aMtV+W+87UryEVRUGa3tt7bbR
sWaFrFv4o/s21zLbMrumYqzGdY26WZfWLf3bY5ggWwqDzbd0vby/d+Del9cNPZTU1DrP366bc93E
Hx05Z70Uvd9XFyxnYehVInFcm3HJ6jJcF+fVKzi0xDxmSfMDi3qNvRqboaVBJf9li64PpmVFbZax
aq/prAHidtuDw1l+jV201LYNBzAVTAYh78E1BTFb5M+2IjPlQ1eNl7pKu9PsfA51QjXXWMCPm797
jArMUUtakjoNsz3P6AHebzpy76hKmqD+/3psbiKiCSOqy8AQrJ1USYVL8tWM/PpEDdIOxnZ4tY0F
hMa6naJ1E62LGMieQ/y1ABBVhuPHllg3zMfWiaXBJNUFa7Bugo8bV52cPu6uRybJQlWQzdmPdTOs
G+jvNlWvts9YifoYUe5aN0rt+HurLpzDeqS9b6L1yPPSwd7CYaQloowyqIO2sKjmYxaWub4lclye
1ej8ZGsI9lZmS5LV30I6CcGo1lNksNpzz8GSv95/X/Qjd9jqMfPndRXqaj2+r2+1tN41LFgfEEk3
69GSpMIDKeF9+ghq9Gfyt7brwbPeGJWTnJyK+lnt0Zp2Cm/ammx9UCUYWWPNEKS54aOOdZEdp3IM
6F9SaF6fXdSZIiwxGTlL/fJbpOfH3XWpsoC22JpG44EBxLqnxWo1aOozVr3A/1tFBGJ8tMP/XhHB
dLj6p5Si9zf8qYTw9D/AmPi6LnTXVplCiLA/UorIgEAh4Tu2pyQNaBD+oYQw/qD2QMuVQqnDf7b5
lxLC9P7AlaWjfzKFY7iG5/1flBAWH/RPUk3X9w1P2LZLJJIBp+q3BK9wJCEbN419Yr/ZuZ4134b+
RPCBjd+viOyvZo8nyPvqDcZD7ROTkfuko2AteG18r9zbtGkopkVhIK3hRDeAGgHP+2a67DNvuMsr
3BPGOIUM9d3lWMKmtn15XxO5hYyTGqgxkiizhDTLTPyaEQjj05LeVB3t0zmnCWzrn7MMwoxbehys
T2V1yOclPhaGEjy0RDe3vQh+2Xp3jI+jqvwvIpTuuKx27f/8t/ibVSJQodisFWFSGvlNGgI7VIbG
6FunRXPBPAuQ7VGu3cD9ng+Vph2cUkApbGuUlIsJmA8vxJK9aUhEdwD5qbTzl3Y1UquePt5CcKhf
6/TWUn8jSFrYY9HFxuc7rxgh6tN//u0Gm++3DeoRUuMhjbMd9DOOtWpzfzE/hDHNeqeHyx5G4WvR
UMGtTXACkwNIq/OxBy3GbTl+KplAYeZsaIsy7zpZ0vtUpdp4MCT0tCmiYDqOcCvcCrrEOB9JZQGl
nhJw6do7AUmVEg0QR0QWpqDkUXkRQGhKia2dX8wc2E6BuMIQy31iNC19LPmjgI+zIV/m0uQJsrxq
usxDRDVugZoObimevFcxRM9u3VHuhPuuL0RcgUY2shRAgXcXxZWNj6fv94wJnpcr+MkLcElxKrQQ
9rG34GGFCm8BDDeBDuP4VSOVrzJemk3sgJumrNF41rbgfdsxvvU0QwYtIsyN4ZBl5HTfRRwDE2Dq
6aXhfIryqA1idMq55XxqxonXtQ0oMfzajvZS4+KmLal96/oMuZ7b2diL+iPSRTU982nOhSjZ8ONc
NYAhNmNMNxPB0wnKwFNJU34rJ6K9Oj5EqyLcob11j/zuG3TfdCPG4eCmUKogtn/J5qdpgDqUTdYX
Lz4Z9D82UDbuEtsDvVRb+MZ7RB1Fe8kKbx/l6edlgRMf5niVJNXq1sImnBTtdWMt5l6PkVjYizi4
ZfllyWYiGwBV0LBtdv0gX2tbsi3HpN42/TSRQiMo/Xs7yu6XwgdPTuANQJgUdAgcI/MWE2OzNUAx
hsYV4p+eMvGjB7hFUToDoAJ0UgzaBMN0Ltzuayg7FK0YtOgM72Oi3zSH1m6BR2cXEhhC2utyT1sE
3QjoiGJ4lgO8/LwpX+rZepNd+9XNyd22+lfXQw48dOX3Nk3uRYyb1EiSW5mh40364RPCps+LvdWA
gWw6nCnbRVuCCMCdbYWXeqEkNOnWK/nj4KPEdaMvEgmkOCRzWCJjAOlXG4jsaxJ9dHB/WCg8+q4W
qUUxGfMxtfpuuJ3RLcSiu4oreeiQH3rTeGoz+c0V97jczr1fPLc4H4JIn75ohh00fX/GfhQo+Xrl
UT6vlnkzcaEGpNLgVXdRbWHC0uL+ZBclNb4q3lq69cnL3CdVpbK05SqtmTjAbyko/kWou+jn9yif
hqR6SJ32CyDWz3E+HMiI2NscSYRX9m+dBwqFC3rl0jBDDdwaBlk6YMM2OrAZrFecWJ2npWKq5OZf
sVf+BAD1JjEhl5b5RWvjmuoeJ3S3haM8+XfJYL+mbE8jhaESJpesIfdENs8Yl9Qw/M617W8gh2rC
Dr5Y8wjBHtIEtPgHLyXP09eYPURM7MEW55YMOovsOCTAtBhD2plLMRyIWflRcuRtPMhzSH7yZ0JX
9sgFoQs7jHNsHZGWWCoSk6dwk7QUM1q3enABoRsZyVZLl6ecNVAf17l5S5IVTi3Soovhfna9u2TK
7lNnvvFN7Vi7/o6OfU7lEmMzOHZO10C7x/ZmTjJz40ToCOhkn9qwP6UyRmIUfhV2cQWe/RHtG1Dy
eXquc0fslhCFeTjqd+/fm3XLLnSqPTVnKpjplzxzd+r4nttKtXvjiyySU0hMu5nqgTGDWLGiz0NT
zZtlmH7kBYIq2iasJJMUUuMurI179UTqu6/ZiL1x8r+KLnyIELq1ozQ3SYhoxvPevAmFvUfY2clt
fWW0HF6X06yjdmoMWCtA0qp8mYLER+7eYCYb6bZvdLhulcAV4TqSBInYbva9Ez+FI9TBNOlPQnDK
jDuapq0RQc4fb5lxnMrO+GTagZXKfJe57o3jVp8iXyrAwCudcRKCFwsb7hfdLTEQ4BhYEnogyHWC
soerhbZw5yLy29Q9cjaMHU+tHGqmiPF2nJf0NPoetl0ub1u6+WDpzBczAaadG2p4K8Y9zpPbvJYv
YTzdOS40/Kh0Xwy4b2nWfo8TJRjrze8m6UBVxyyqZAEImIJID3J9avabh9pCW+x7XAM9Wr6x+SYm
eol1Tm6gjHaxvxDgYeFLmwAWISyn05AtGgCy4edk9vdO4m+nqPjqQHg4TzJFNI391ofYhaJiUpWD
od6L2b6N0N0ETD2grvVPk1aNm0ifOb9w7ZkN/ubM+Fbg4tiY6FhcoMIb17Q/ZxMFatBKX2ot/CTj
/toMe18FtpX7CRKkaTkJnbvrwmUmIYStbQY5o02bAb75s3VdC/Qgs/eY2tNO89zXAgfzpqd6sHtL
6+TLXIDjdWzzi81AJO3ivdREByqN1hs1oDLIpHuDSRU1X8+uWHfO3UIyD5D2yNkioAZ1lB3posg7
SzXFdEyyFLbGjVebHaBTHRst1pVrB57CBWfk98XTn5oJehJ/AwgNdnitbSWha9BI9Yq+i0+2u1P9
SDDMbHKi2DYz3S78SwemWaAEUJcVyrbi2U9EyUUgLU8uGYkQyNw73RrZ2Nb4fUnATDZiPlAIfWY6
XR4sIsI5uTTb3nWfRvK9s8g7iw5NrL6xMHM7lU1uMyGJHuetcOm+5A5JMTa7xPXeztPrMew/LZ6l
DGIF0AIBqdR6VEp3t8u6z2rVdSHic7U9Rtt+jZr++6JxEBex/krACz1NkDO4Lj9FRvFIAz9mR8dT
XBmvrhT13rWSDSlB34dyoMbKaBv2B2pBHwNort3Rw3qD975sF/zwY1g+O+WMDIr4tk3TVC8eSAdM
fTex05z62XnQxHib1hBMk+yJ4edZ66cn+v62Uh1zalr8k+FvWt61WSL7ef3ruDxuyQXZFDn2HfW1
pgMaK/MfvdT50aYT+/zkvtRucj/wFzpWG0DWOHrhjYOvQPMlP5ysjpjIwpAIjw7GxX7y/fyuH74u
A1yqKOvbA2UN9N9m4NSju7VBIHbF7J66ySF/HY0uHQIKN5SrZxE0Zf08dvNnen79mb7mEX4CU918
FqjA5gr4I2DFTmLcqZYGeiRBd5rDyMcHhlU7FmbKBRBXXXQXSP53JDqKQKsgBjYlwU61MEGyxEmA
mnhn90N9lVmoXAgI2qeCGQyWaqz+qXEZi2mDz2g8EH72LDRA8ZOW5LvY8p5IoXGQd7Vsxh7PeqY/
wp8ty6QMQjs9AB3m8DfGE+OS/uiX/o8kkmFQEga3xaOAsGIck6tZ0JTPWhztHIdQ7EHIozLVH8py
4kIYJUR30UTMfNjcdWkplmvfbmu0KXl7mhBHECfRkmcgTXJQ6YFPgu6TXqNbzEf91LjaJbfsjhQW
DdFnZO2QIRfXbtEQku5mKF1y8BexyogW2gGtZb/RmmLglOaAcwjj/IjgiGKbOSfFrmpRwXU4KM/k
l1GP9VDCf9xdl4zZATsLM359ctQyYAVl2dBQ/OsN5l0ul4mRERW+j49Yl5AaD3t30O6annJXNeo+
mgada7t5iKPFgZbvoqUdEgpgsap3aOT7MFZmh1lvhPpB6wetd+tJ3JWYifeNKsJOa7tmXcz0kPlF
WG8jz/s8qf5QGZvhtrSxM7kge0leMU6F1LAPuojMMGZbJ5z2VDhroLNcPh4VJLdP5/DJskmaXz9e
fcy6tH4FJlqah+tnwzWgBGyR105KDwpvLWsK/MdtggxOZ3s14xXR8+4Jf1FASpvc1ERXnHyp65fQ
76MN/t7lBlg8MybTrg+kYhy9xFou7DLApjQjviWG1dhrM4pdwMJloIiEW9jl6U0cRnkwjUKSXeb7
HJXLIwJ2bTsBZnkgShyVddoDFLcLRnPwTwnlmOF2KMEYzlj73hak0YmCLJnIasQWgA00wMIwA2Qg
m6Katesq9BrG7dAK2yxVNCLqSkP1xngEYjq9+askli9doU2MEssAp9l+NooGo6m53GkFgweAAAg/
Z3+vGbW9zwy+v7Wn6Goc7M/UF74tcslOBfxHLg8hPeh9jj36lBSQDC2tth7gB539uQeAYqNCcVrO
D2XNpaIrSPwC7JC/LVyQvNTE2FoP8tKo86zlDWbQRPK+sCx5EYYkMGWUj5YhwOItTKb0Ym73sBON
i0OpI0bIcGtMUMxEaZ+Y41undgjTewK/nU3EIcNQo/w6dFdwBPxzZXEBa8FBXEqDkRiCMwIO5wT0
leYzunQ1ThTxkEOyiO7J8HMpAKTTvkqG6Glcyp9mw/l7xOxAp6M7+WNoQl8YPzcZmY7u6C7X7CIw
c0WHzxCYNFSIgTGm611Il3AvAy15O30guYXiSY58PkID0tb+fGs5wx1cMaKD++irXXXzqa7gME5u
fMlC0sImp212ijNx05H3eqOZIyzBCB92L5zzvDTzE1BbAhXLgbNlLh5s0raeIq0tT9rQF9tKIMVp
WuduwvKCHrxeBoTXiqGceuKqVjeDbqE1QlEcEz4d2EsnnhPXuctqpEBJP123s1bf+X54M6ZGfvTM
rr1E0/hMsAONDyiWy+Leebuy7NMHCT37KiEkJo5AEDA1eZhn4l5SaUOZra3XhKQGNmI27Efb9E7x
FBE+6kQiKIkdAwv1GjIa2XERM0+tnfqnfKgCq5D1Td3Y0OWKyDo5Odxm27wjRkQ/aggjmCLlgCxb
EivGJ4P0ecboDkY9JHpC4M6MclEdiMQ4J4jg93ERfu9gsT8YiIvTcnAPc2yhITdsVpixfB7klB2T
7qCBKz31ZXYxB50sG/Zcwhz3ZNI+45k546owT4B62r0bl5/CxcgeXEBBRijbywgRudELcglddohh
wVOIHuoSUZVR6nVoXBTyxxt7ol7iOdM9vk1/TxQgAQBWZh/1hXm8YdcknLUCv5MWa5fQunSDNwe9
rBEE9/0PKJrxbT+hDSvMl8FnJDMtEhjELO8le25MwtzZiOAG9QshzTHw2gFbQKHybhlLCOoQyRtM
+wFNcBRoXXaWRRndY7W8CU3IEtTiSiYgZFktKKpL7VJ7s8qBKtLAWl4WQMd7H8joIUnzM9VSSi+d
O1FQQDk1dxdrzPqL6pPJezspEIkv6OVC+KcHZ25V+oZZH+KpxKmgzbeMp9M9HhnvFJKCnPX+rY7e
nmt1rgWRC7YiW8R55WnrhfAPSec7N7aDxMWS5QxiKQQx5ZTP4AleMV/r1/JTI7XkieiXHS7G/i5E
uy0mBowkAuC0MrGqRLkVlJYR0KhSBhuGdrKSDLLHbFeYGPcV8X7XTt53oqDnwzL2zWVCTuPa0EVq
Ys2ple7ryKO05ljPs190xwG7Sk3fdDvlqX+sgVhuZVdeyeyZVjMAgZCEyG4MzzO6x66+FCS4nJe8
vQhSte+pWW48GMaKdT8ijEFs7UN342ZdSpKruuGSrDWE8WykWpzk1ZpIBgRb5XCnx3GGD5hCTghC
nVqSJknx2+YaovcZJti2wJF5zuPmZ6kZc9DqmoCOpCR6OnFSOP7hXhp9ZYKeUYtJPZlUFJoc8PzJ
K0c9vBU52JXFQ5HlMC6hvpjuxylbzpbPBL4r0iLIbXc+kwi3i10EcswwSEFQD603xMm+TD2lDuRP
dC3xUS9neAHDn4tZ1SR4URRK1dbPs7pZlwQuLuaB3fjn/W7Ok51OlBbQb6VEkqp/p5ZK5uGM8C06
tM4Umcx3SkjrPNEnkQrogS1Mold9bhz6IyJ1AENXxLasj4Xr0OXjaYdrfxC12RuneRrPme/+8t71
A9abjzf8dhfuK01CnGBiKyPmoB9vaVzGsyT6Lr9/oIGRkLap+nHviwY6d6pv5Cp8vPuXF60PepoD
fgFRO4RGNfj6tz9ofbXvGTVT4Fi+vy5uQmfTicndfnzBbx+wPvHbYx93jYkjN+lQRKnRIidCAjOs
KUdOqzyZmkMwFYmdwGDV041F+1iMqn2cyockIpYGlUjHpI4bN4QbS/EUycp631MPTuSZEcyRVwHc
RCZvTlEMO2fouYrO2mNeek8OiMStUHsAx9U3n5JPYFdzpQfs4tWZtgZPRJIJfign7IQif/S7hRD5
qTmoKKb5krewAicaC5QA6uqcWvrbVC4nOYzf46ICWw0jNQqve1GfywLvDwMLLpCzLThlIFtgL8Kz
xDjdHp6tDOuUzOrHJHF/xlV969vNLjL9u8qIvjhVRvLjkN1Qif0Jabodkrtm6iEN96TK1zQMmXa/
0oLGemF7mOnMr06rodHQ9G6jS+1Ljz1CRU0Ae6uPWjN9y4rCpPYxEQCi9dYW2yff3s3XpPT9DB0G
wL7xWI7Wc5qNT3FDBGkvPLIK6SCUISaFPB+/wYbDecDMyBH1J2n98CYqubY33Bb6cBTFaVDwE12O
2Bnj7odFdmhsThc3zi6FFh2EEb0J9TfDLqhbcysM7+LaePhbO+bbxl3H+C/tMcz2aHCjqHyE/30Z
J58AiWKTEelc2tatsPsXAgHMmGJ63rzAv3ywqzbbVJZ16BLte+tZOkzFhAz26dEzluesGqajYWGU
k3511cn2WGs0dhm7ZVmYnck2io6FPz/UKqB9CH+6FdybrCH8McbNAFcWSqZjXjeRme8S7BWsCdPa
uCG4aAwwm9FgNuDnz5PpERM3LnvvIhlsbQm99nc+dQi/wUyjnKVbK2X4D+b2oWue52wef+KLQkHu
Z/gQZm3ckzB9MvrwpkGq5w/+dVc2nCZNNTy/0b30yTJ8feOSRAZyNZ2vG5sYnW64bjybSKEZ0S6a
2daivKl9G/3mKhsAO1SR9ULGfC3ST1OIqyIKwbp6dXqhxV0E/kgIGkWEB09Ah/Kc+mtlFvxkABkD
J5KDmZrudiaidz82jr1n74EGIBpC1rDH7UKaSarlte1rmhCFWcUbq7bRdWMnyjzP2FsVA/lITWQc
FB+7pvgutXHaLmIg+ht5BWzAWMNPXWQtaTwpK7AeS+pPM3NBZupnb/C384OvJSQBLd53t89vLdfq
tmIK0bo1uJGr8B6/EaaVMou2lBSfPDBxgWuHz0nlHkp4ukzKTswlnE0xsO0s3ccLatl39ObDXY3p
mCN9uQCS/lEle7JnHqvc/wncowmGqj77cDiw7yHuCH3x1uqmg0tiImUeRq9FRXUr4DIurtNsUty2
O5f6vfhU5bi6qoIEc7yDdCRap9/oE2wtTinZMavJdKT/BM3RI0SwuYAQhQMUZa9AR049zA0KRUT2
sgrqUrNBdr3lXOT2Qh1rtVMwaTlDSLlR/0Iov4TFcrTMtRlkHddXOPVP7PCcaRwko77sSLvvvZ2s
KNk1OVUGuXBxrMqEgdCES0vHDZukzrYifYcSQ7WDpEce+ELKiSQRt6BVwNXMRbmpR0jwsbKQZ6nP
mgjyiCt3PpYUij+3lHsubZXF+8Uz4e1PctpVWOlo35Kt4mWvRCMsgVlIsPqyeQxzkv2kld9m7UK5
SXstJpcG1chxpURWofMmKohxjVqRRoodG6ruDbMVulrYK635rbX9b5J6CFvDePMOkSRzgPwIzEPT
j44+pMyyhwTSrzuW3jZ0omfVkKbbBX+2i4lidPKDVNkijqIIuxnWzLFBdBGGDOmNbJk2rl2k23lM
T6YXJzs4wmRPdurP79xk5+F0bqRJ/rbvHvImZMZsMR+cTIcvxH/T2vodgZ5jMOCkgQPZHgCtRUGj
n1oaaTIv2AWFRc/P+jl4zIYJWLEH7XZSBXus3um27OGtVtFO9AToKfVO7GvfRJxeZXn1Tap6uhgI
ha4pFV6uyVwHhEiECBEhZLw4R+x99SkU87eGI0hSdtYM42VIKN10Mxih6ecEYxp/AsT/St6MBu1d
jdI31q9Fp3SqOz8zSgb7uqZ1QEVm22HujO2lJMgKwnTBZAY9nlfNCkaQ7S1qsGjsbEx1dI3T7JuZ
izyw84WKYFq7W58I8QXTTsY5tNbsZzczLpivasw24lYrBsDPhvWla/tkw/Ett13Lb8rJmCs1fCYh
uVppVvREarX+hmTNHUc7a98hGIkhQtqsm8J6orGG1caXBSeqmR0i1CWKdO3BUyb4oibsvsPfVuFj
OEymn+3wFufaD4lwkboBnZ3e1iYuovBtiql5yfLbHKLWjoA8sZHR1jRrcd33zbTBzxtkPYFFZRPU
PZ4ws7/2dbz0CFrlFnKVzykhOq4N//+vYho4fMZ/FNM8MkSI/2v7RRI6VP4TYOTPt/4pq3G9P2w+
ynUcRzdsR0Df+oeqxvzDtFflgwvCVyBq+UtVY9p/gBWB9yFg91iCV32oagRQEk+3aVA6BrIPy/q/
qGqE+a+cIteGYMIlx6PAbZj6b/jBXnGeZJpUR1l10YEoYRfLe/9UAP3cugooPLTYLggakdMwUGA2
7Kt0vgwLZ6redrzDrQv+h+pVWNzAhQhdnMD+4i8IUIyzWUXTzorDMAjnmxmh6nHA6JWmuUvESpbu
HIrWWxymRCYkbUM1ZCLh8cYr8vTRz/SACBvzeQ5zb1dMprY3lh76o9ORFZ+ZB6AmOEyplm5zBMV7
S6ramoGRQ3eZ3gFJTY+C6+C+hsLglpF9QUdDm4O0AGEgTuWHMnKMqwD9bHmqiL/1JoaVUh/BFRFA
AnAjQcxn+fuQrCMYGARa4s8nvTt/JIaBgOLBdI64NklyHSp6hwak0on2WDN6pyKBaC7iCYaGpzyy
qbzS7AM1i+RCARiRuD+2nzVzQoYCaQ0UHKXGPLEITseFTfnNPztj+V1m9MlKqmK7oRLYo7Meh7Ex
MaR2bBB7SfvKKeaKInr8ok5vaQqLj7AE88DcmX4ojKO+co0zDumvUqV1eBBaTnDB3cSwn6jdMspC
fVMKae3LIi6uoilE5yyiM+K/aBsGBYbRL8vQXhUm1x7bv5jQRAJCWx5MPS2PS4602NFzj0n+Jhq4
pvhO8UCdDt+Y1lq342wVJxq8iErj0NqGzH0udq9dABnlZ2CcyU06+Nir/PoZj3C3N/u52S10dq/y
mqJOHAd5D0UDSMNMZ4m2Ham8e1la8h7376eSYceVLt2XCTH/1rTJpZpD3X0YAXLnA/37sOlnNdca
QRYPBHCMDbOartouSWi/EPLAHDA0T0JGD9acmPsmRxzR1DHlbrBnoQO9BpzzdoLKvcPqvlzmbAFk
2dn3EhXqAyt0p/kOoON2fKoxL29bX8eRnscLOhIAq0uNaDPLqnGrZZG5j+R3BgGMe1xAMxYlz01l
fq4Lo/4CPye9ysOhvNcGlDiW3lJAEYPzibbYcUxnG+8b0MTKzW9dB3BBNtUR+70zbLiEXxexS7Lm
QGy6Xl/IGnjwShEkffdIcslyngHCefCsL7VB06elbJtogBQbKET3IRzdmjTek1HCVbVw9ScTI2Oz
s8wTSSdkKjd90HlEyU5tR0CO3beXTlvuQcsAIfaz5rJ8T7VqObuJTm5YUTw6UwfuK5nvqyj8XvSQ
rYRLKh64eBRxUU/9seEKnxZUnYxEFaFHij8WYY5aXY5HDTzjBWiQob2BrntqEtmg3NgVKfBDNlQ8
MgKcU+9K8xmOVQZ8Ma9v/XNGoUkvLGIBfP9qzkvYH+hNcSzfTmLKb8tDdOO62KPRhF2Y3mjbJNJ1
BAHi3BueH5ANPhz8uB73dlWdw6nuD9mQxgFxfPKWZOOt3zV73yzjJyleSqoiRDvDJdIN+JARqLzU
J7bP0Ny7sHKeOAW5d6DIfsatiaOcWOBtUhUVI7TZudLxGhcDQ1y/75mWgZY6pA0pXkT9EKjqNDcT
GYFXVeeHh9yjnQ+hl8CNrteuLa9/IFCPoJXEiQkomqmyR70ZaGlj7ubaB65vijfDtSxUSJl/0OP+
ewtpH2GYOGhRnh1TJTHoLPnD7WfVfKF50ulaHIz/y9157TbOben2idhgWEwHjb6QqCxZzumGsMsu
5pz59D0Wqxre+0fj4FyfixLkUA4yw1pzfnOM2MluacMlVOpr5QkLuM5ka9KuaVSweLGIwlNYYHQr
UCCsx9OGwc9+ExrOb+H6z7URZjT9cpIdDI/vihei2dHN5LAAiSvf5+cer7y0kEKn7L7Kv7O07Z7q
TlsV+JJi4VLvZTcJ/0VqtjJgC8Beghg2PDPXiEDhww6mOnp9j02HsUu0NC3Jz+nbL6ElNpU9rkhn
zww+VS+xycxy1NfMdfM5LoyeOiEh5thBQWV5fMphkXrUWWxyf/451BrGytT81+xUx67AYkYL/Bfy
vGwN+/bQAcvd2FMYr2Esbwi+kjBNtZ2mUpLuDGDaEYsoX8Pf3QYT2YmIkzJUSX/hsS2MpF+hbycp
xJjBlh99P7rhAQyQfWaVOd7iNJM22AMVNvXYyW0Trdd2Y9RmvQH2lHGZHwXd9IxipfIiouBpasZo
Y5aucZhcmqzT8Ik8dlxbhjPuXAs5nTFXbwg7P50w9e/q+mCNor9HcLcCxnnH4jG6DSJNY2sND1BY
QI+mgl8CoOgdnWYucROnZp0ZgdcBrM1hdRg+LAswhC5RpaBc14a2VhBU423E5eQKt9nMadZ6qnpx
enO+tmQAGQPO1b2Tx5/zbGJA1ch6zGKjyOYO7CPAL9V0DNCc3NDeqmQxZKZDRfE0s3QdfjsT22Ye
m5sJHDvDCxVDdmj93EQk69moX4zWIrzaRtpKk41skDMfaHbWY+vGh3lOzFVrzdSkTRgjIQdYWulc
YEkXHYry1rLi4GnMlD2r4g25uHnfzOKLDX14mWOUMqlhcvFpf6PN1h4hgatF9qpBkbzPiH0W1fwr
N6hhz3QkaCJE3gJYJKWUKsYBCRVsReWodfWbg558X6WMl7kl2BV67fHabmxr59pz9qDp7SHxFWb4
uX7DPvHBW/ILGLWj3UFm3cS5Er2isY4p/+0pZCQbuOtwA3MSyUyPtS9JLx6caLyDlxm+9oD4cxOy
QRl35iObzycuS5TQw/bF1oKvUPTNGlZ8c2NHGGlcVjDroC3UfVJZhZe0XfogogEcTQrSgaJ6t1Mr
A+NG2PivozW961Pb3mhRLjw3PtOhEh+9Gjh4QsAgt5Z2g3OVBkbI1rWxWvsD+uerX/ofoToPB1Vk
4jHvCLcWQWqfw3oWj71dv/RC5XzRgn4LxDO4Ny1gQHUYZvuZ+PSGohcyM3tMjp053ous7y9Gj+pR
n5EJWDKehlygUirSKlI4QHm02/VSQkAlyLzGA6+HKRUFrpQVMPh6AKMvfhd4DHx8BgNegxC/gS1F
B5VUHpi4D9i/BUwkgRxKpBihlooEumCc+UgTrPw+kRKFigCOK7UKTPjzzaVqYWTKr8S9EEkJQyV1
DCVehhQ/Ay+VSl0aZUPXIm+wpMbBkEIHB7MDtV/EL1L2YGN9KGr0D6YUQVjxrVxngRTa6lIUQVPN
hLVQPXHv3dLkJSUntRIdLZyubG7RYvpSO+FIAUUjVRSzlFKEUk8RSVFFKJUVKSgGgcNClzILIbUW
pRRckELGwyqlF4nUXyhShGFixIilGiMkAAZjWb2FBkbN40UAuPgyOvfNl1oNVQo2eqnaGHBuJFK+
YTA1T/rweZRajjyALKFKVUcjpR2j1Hf4tzkuD58S+TcO7lMoNR9TYzwo0AwaKQDJMYFMGEG4HnEF
cZCEpNhCrAFtiMZhSZ0YlYg1QMxBLZJJyUhBsGtTSPGI3/J3tKWMxAHexDZe2ajKb/Jn4amS4pJY
KkwUKTMZG7QmqKcEEl0xMJw6UA6W+hNUiBmMtGenE0fWcaE3OKhSsIESX8aeUkqNSjNoEySj8aXC
sFKVQAFcKV1JsK/4i4bFRshiYmYZI/EMiqElD6j/HqS8hXVPC00coYsh1S5sE74MXC+JhfQFgIBO
ppGsH7YrDAiEQdh6zIBppC5G/p/lPy4O41BqZcAVEtMe/YdyUBpvlvIZ9lhxOp8aNXzOpZxGYKlx
pK4m1gvIZwS/VwMuG2uR2pTobTppu1keuD4fQrW8U1pkOKQt42MYHYBgOluK+zcFHJ0dC7DLKFU6
IFJhB0rHzvIwSOVORPdfkxIeEWmUFojGcW4Iyqw19SKUPUlAEBNyOIgt8BXQ6MmBqYvlp5ZzTD6w
EQ9nEvrzMn7RCC1uu7a6UaQoSDNRBoVSHhTpaIQGfEKBTbrIDAWRJikbMlS0Q1CEpuPA2pKKnOyr
qcBTpKYok8IiCAARutOWON8Ue43UGhn4jTBekyOTyqMW91FlIkEiXOQcWJ6Q5rovsCTZ4aeV9Mm5
/QphorN/QMFkdiZQR7zHvtYg+0oD2rWmOI/9cZIqpoTQKWPP6Jk0KWrCNYKjA3WTIyVOMY0gpIn2
ypGCpx7TUwGAGfIP8qcEC5SGDarv0EIhmI3vNUxRJcYoV6qjFCmRGqROKs0J5SUUSr0IeLIyKNma
Upa6JSj4musRSfh2EDvaOd3AKdnETXiMaRW0g9E+zDEhGyVw3mIMV5NUXak4rzrcV0I6sErtbA/h
J4hb2oaZeFHqS0i1qWpdNqIVOlw95qbFJMK1I/PW4peYVcIKUr3lSAlXYPlHR17ZQvxcrvR0Wf0p
wdsl0puUXJ+PzYuEjSdM9F4EeRBhIfzKpfqrA+6xcFF87lkk8Cljd+wB6SZBCOugbkKuUmCBqcRE
EIv55rnPMJYZGMd6qR6jXnevNMjIXBXIBn3rBPXuM2CrD2s0bjl3b/MuefGN0jq6LZEADGdCqs5Y
2C9fqJAStAobWoUVTTQlN47SQKmg1itTmtMCFGq+lKmFNVq1SgrWBqlaM+Xh1yXo10Dab1wpZPOl
ms3H0VbIrvmEtY2inHXElY3ILVGuPQ2DVireXCl7I+gmi6f8To1UwWlSChctejg8cVx47qLOYI0j
FXKZlMn1RHDHDY54H5jjNRJJfZLZ9OlaMudyoAulMDCCnK6Wmjql/VJo569rF4Fd1qGym3DaOVJu
F0nN3SSFd8vvn0kJnokNj52VeRQGgryYxdvRldI8k69X/tHogf5RNSTnk7ymudj2IHG/pVZ7pbKL
5HBAyFdINR9rmUetKmC1uDYIPKYxQToFv1gNURANAor1oA5UafuT2j8X/1/ur2NsgJpD9CZh1H/V
YwqcnfRGlerAYKZBwe31WZVaQcUKLwzPf2VOqsEBwr6sqDuquDD0EmABgwxz2yIpjwnebNGXRG1w
GNoDMsMOq+GQv2Exyx50/dua3WcMHwEhUgfBYkWfp4NZZkyOvkvDK/rQicYD8kRC0IcubTzS29op
tttPCOf7PGTJNOv2DrrMbRxo753mNXlnHrB9vbXUAI8FMW1zmm1wel28J0c9+1BbwhiGuaF9uFQk
Vibmx1YqIAOQ1BjxqnEd6N+lUrmXmw7L2btOpcwhFNNl3XagMhY4KIOlZNKVuskK72QhBZThRHgy
aAGbJsZwRXZDH0SN9a3pO8w6Z/FZZ6lPGLUJNmracdVuSDCKjUn/Uky+w0SB9jWMyC3ReLMHoDLC
cWmdfIWR8yh2+g1z5dWViP1XbBZPagk0arYgrGTmTEiEls2QYLRMNdcGn4Kt1m5ghjoGYZK+0zv0
KQDgEVcZayUCfSppWxWH9b6GqlOCQE1yxDFj8Y0GgAGTMNhHdu/gpB+v5ROTSrthRE5PVs9VBIHr
ML1tXKw1TfSuh0oB8iaVnL1kZ8JTIoTzJgpKIbN+w3m9Jc5zhK/yXbYcDrpRAQXGrmjWwyVUID1l
fkIoFSlFPxGtKvMPlQo5ENOHiozFGma6l/iGKkXUo4wmf0z5uO8N7nKugRmAewnpaWVlWyYBovli
2yb3BYQhqgEglP1HJL6cOPyibuiG8QPx+26TwLFvx/o1sZK3wZIlYkbZ+MtpFdE/+J6mb96FAb9w
3acfRahd+hFuVD7iu/IHjwzjwW79faAC1q2rw1hgek5bk6nZZq3G0KYEK+VVphKM6Fv1IFq/PLOp
OqmxclsW+L1LrC91/Bj15YMTlsSNW5e+La9CY91zjrQBXI2o/7Z0Jl0azXoJ+vEG9bKMGiFXKe8p
MKF3Uj4jX/YPU0H6ISbXSjNfcJkPcBj56qbRKjwLQO9BGBq3dWs1a5cwkt6LkFXry+zWv+ZBfMdz
85QxbTAHI0ya4bnxafjk4y/EDpWn1dNFiYxPZQRux4hyH0dfvard2/PgqW5/mJP8rU+hNcbMf0nm
DtDC9ANyMC3fYfzS0Mr7esvpw9+BjQrQUsqmbBMObsQspxloT4ZlHqYyOQQMJbhNtqrL9q2ozMeB
XcAAZD7lYg5WZN/0DNYE5A1CZZdlNvEeAnkU5ZhSUuhUGiEHd6mR+FWNL7ycHtVRZsbsCFxDmz6b
VsHP6DdkWmNILRUfcpQKnwdMNKf8pAx8Gx5E9lVUBqGl+mLUAzdWlcTEPBChT8V0KVpQRbo4+eZ0
KAYIcvGYP0OSg4uiuYCfWZe14CcnuGGTOMDg5Agn6kSagTCv2I2a81X7w5voyQ/GGuvHAh2YVebX
ai5PinFLFowpdewa5mORtLcuxxSZoayKPAb3VqTL+cMmJOZMfysCNDwMN3C5RUlrNhGdMUDJdIDJ
XFU1+QICMqCCTeUhZ7Ri7cfiOTGeksQBQUX9o+C/z9SgsdloFEPH36VI2EYl7lOtCGYRnPktdMh4
m74xH5g3godPtQVn6e8mN26wuk+cnu6hc7qN3sLVBmikXqrim74+QKpyExmhscs7R9lb3T2WSnFQ
8TpQ41iTI542YpB/ke6+kcq01GEyo3XDi580IbvydAujOgfdFV2ZuWRhSjEnx/62jaRcWMOYggxn
2NU9yUwtRNc2++NnkITvueyHRyHhkAhhmdSsaTgAnIlpdIqnp5TWBOq8sgInqPq0rv3Ai7Mm2iE4
L9ai5KxTOqhUagzshogOSCr2mEzRMHU/dZSq/GI6K5xWelo5KGUrarKaibW7FAcJigfd1rHwBAGu
5PGHFQbDYVSrZJ250Vrh0F9hqgODjMFypUemdR6TncFA4qwrCgXzjAK/fcwihzUQfcuuN58CjVd5
uLFM7SNPfzHbZTw5IR0CRDcr3VfjE5NAGlEBczigT8y3aaAye5TWW42ZzBUBG9YYBLEVQ2xCIIZe
DuV42+jR/Rx3BeVyAVSroviJgp2degBd1w9JtJjlvu7r7sa8zt0vaIwCW0bhyCEZlo2kyHVlKryh
7x8nXXVXinI/l0bFy0BJQrVdwMW0kZPclY2dAR9cAV2kTMYd90Wx18dO8ZCSNJ5r2oDc/fx5ogpX
B8EjAigTFFn0krQ11adBXHsuWq4GJySy3Fu1Eo9aOBH0p3t+gQ6ur6IgNejBmvcAH+uDzM5uu6T/
rMPgsbXocIsm4LoTUFct9HqjNs2Dk5LX6FrX9myPCVGCNtOhnXJGLagAMVvBHaKkUL+tGeNYOS4e
+EYwW2AYoXsr8mZrgu1bTQGzChwH59qdicPjRUzAm/NzOb/z2M3W8Gb31qzlm74ifMx8HkbrF+as
ylsBLVOrOQzbPNh0aYTkJWs3IckVhuueWeAy3YQh5qhTE2EFkv7qCkVfFfpTkNgVxjg2YaabGVc1
mIkrSEp5ahQ3WH23WVo9Zb4NWcz0AaxPKZu8ofSUzP8o8dlSACSN3zNiSlUq3ekpXzbp2W9X/TPV
fgwi5Hib6Tga2dfQ9l6jF+SQFetNWDmOsGBD3H9X9QBD435+zZskWpHZeBhtfij1zpHCWjSSrHgH
1sPvuj08ENaE5q4N6qY0KSgERJ9I5VRbdhUVyt6sHC1PdESb6sAiQDIBHFWRDwkwu9rY7DW7k1w8
ZSVawPETHEXQ4JR0opELtx2zgVP1FhqRf6f49kNj+FeWBZT+Zyw8eQwEKzY8m3PcbfSBvWZMMyyh
oEAf4n5aQAM2tfRGhQ7NJyci+J1NX+ZUX2zV15nupO1nROW9Hm00N2bxLXaMld2UWf1eDy1HbMoc
F8NN48jsAkmJkbq7QoTAtGwSvAYherk3MGBCT+mlzV6skc5hmFisudTqW0L73BAyqUu5y9glanen
j8ML3cVNxvhejUVTcbvfMy9Jb8pAXFp7aslXGQiVcexFxofhNxtib18ZsyGBe1dMRGs0ncELdzjr
qkX31W83WW/d1US35yYhMZFsbCu4VFHz3mD9rovmmVWe2Eadc9ON9kXB2hLU7FpXMJAf+65lptvH
KGxtazO55IU4sWLdtQb4hnpNx4LNFtO83FsjMez8KD8F2bWy81dXn24H1bp3u8Zr/R1jj6+6bp/5
S7pD6ulTvvuTzoMcH3H1MTZTru10LpGIKTsiReYm5SJVM7BHDQEvQjGz1SlJFJZcKqNMe3CmGUht
/gpfGuFG7I12f86s8mQMxVMqHnnVILxCPwUFjimaLrl7NYfuKv9enUJBN4uvfMsblYhvYd35bfM+
lFS15pgsh9Wx1x4HxlYESnB/7+O0YaqJyfqUYfE6484oqK2X5I0o01d3Vtq9VE7Ny91wB9Dvpcdd
ac1VbM23VlxvaqPY0s5+i8nsr4q4umvcu1yzbqopPNQO48khGl6WxauhMp+jTt9iRzv6XX6p6g6e
daI8jjnD7+5wF8dUqqBK0KwJ6xhGefw8KuMXXUWQyk27BtN/a3TJverkFrXwfj8iQheSgQ1I0gsT
JjzKXlwrPdgyzfPFTCmzJhXc8TF6pvYsI4eEemy91dfMTF+tG1+8U9g6pVOvI7inaE20GxrwDiH0
vmCXnDFIyOVRdLeBNW5ajhHy3JdIaATxUSPF4aMes/BWjO3cTrukKfe+r0AZrIlO0XUpwXeWI10l
zfMdArap2T34FIFb4qZcdnejYHiWi+JZx0GSRfmDPPAZmP8oUqoe3NOK/gZG6roHrs+UwWsKR7lW
3Js0MTdN6zzRaH8dksJjkvXEDpvLVaW+aIMDNWz6nctY5Zg1dxOn/EqzAv44/aCsiV2eWHqcq14c
dLXeZQ38fuE/6lQfStYvRabfjFF0k8flB+3rN3L5ey1u6Y0DJbaHX7nIvZy2J0P3RIpgOXNFdVrl
c9aary4jn687Tw0YUq6A1lfewq1LLOhe+sFqq2f6mO8QJ8zOf1dN/07Mze+kCp/yPNkmZnJHz/kw
ZDO4IRqt5CtcrAZqv1OK6tEKmS8YOZXd9FNX6QNbxkMeRJvI7H5RhtnPTPZ1yUetqPd12rxlnPVK
Xp67MH7Vy+FtaBUGoQWigMTeE+i9nWnBkrukvKnX2yrhBkS+mdHcY2jHHvcYJkWCJ93QbgFQeAyQ
f/GzklIN12FT74rsSaWTZnH/rLTsNh4f6S99+5NzUwX6TZMm7yl4jsCO92kYnKN5vHEsMidKfpkN
caqN8hvRw7pO+pOpdK8GJ5Ul49lMhHkRPdNEvUub6C3P9COsCOp5bHA7QNScYC+mYp7NiFg+xcbS
Bt4RlTchIBajp5mitsPVwBTHoNuxhb6iZBrlZ+6XTnBs/OTcacMjxaWHmnsKIqngviDrHEzzpi04
tLl6mhrzxQ6nZ6bfdiX7p3tmAZVVuw5AvK2trj1Z4NPYn9Wb9KjO9tWcdAYxTcIvbg7sXh4svp5B
8L5lNGcblg72cOpXXGeARdlNTXo+p2jF3DmDNBPpiZJZFMKKwVX0eCDb/FETzqY3JtgqprFqi2rT
qiUWDmZx7AcjHg7mZBBOoMIf6K/Qtw08rJSA7OmBIWK+xcBIr1lf515c4km/dZXq08DHG9SMwGTz
2aeL2szzDcHZ96yL7ovs0Q1DfDS2/TI574RzD6M5/ipwwli+pt+0TXLvw9odnwat+hi6bV8356Fp
XkMxvdmdtskS9xnvqAnTYZWKpv01oRoRVMFpi+yQsNDFZBqGOlVxGFvdi5RgTyg0ozVGZ4NcTERQ
YnCpxaEfHpPiEofzzk9YI3HF2FgGf6aBpLoNrhSZUqiT+cu3ZPJLLJ4P0IIDr7e1J7pbFzfXGcGz
j+xx9pFIn0XPaT/MAV99PqmUHxgG3DOIx+FH4ckUt6x5vyc+7mvOhsH47ahdrSp7JIS7C4y7cY5e
ACg8WKa5dVlG0B2gXB6uizJkX1duFSWkQI3J1tLEb/l9k8m6Uw33FFbhJQT1tKp1ojryGyJ8erAz
M/LgF2FH7O7dkOR3w5ESRk96psOCKJ7tNYrzC5CDYOWPzJU3Yb9LobgoIf1n+UljVr10dsB2L/rW
m7Bd2ZmFIbO8Y27ThvY/QOXMHxwiJQJNWZLBgWj8ilUtU0jzzJ3c9RhoBMcPzsQTQJwaa342ZkjM
JtNaSrNrImdtCYoiSk2Rm8UOchidAnOTKJdBI3qaTNwOxmFf2/3V9WGmq+LgD811UuzLFBiHgIBs
zPiXeO07itjTYz9H3hhNe8fpriJ6C2Qpcyi+48H5pNp6sHJ6oEDwrcD+rNwnWjT7wE+/feFcfNjw
64n5R0SSH7Nv3ftMgg1dyHgQFZwOx4RGK0dpUpKWXCLLLNlRwlt34Elyumkeue0rquajlgy8lEkn
NjN3rbWd24pn01Zdxy08i57YAB2ofC0MKgBjpr/JS2bQjK/Ee3Mpq5LUoKvltMbajVWMwMXe1bk8
kpq4mBMAdNYTx1xZ/X+d2sRH7gLJ+r8g0BJW2EX2b3nNv//pb17TFf8hDI2YLzcUlyPShTP2N7BJ
+Q7tm2XZ2OJUaGgSQfYXg2bY8iM2DDRHc2AtWLji/grhDOM/CGqaJnZnQdlYZjn/6z9/jf8n+C7+
Mr6af7z9b8wv5tD+nZvFOwgA6tDQ+DE0g2/Hx/+Fm1WT1slHS6ugatuntIA7MFDstO3E9RiOfx5q
zE7jrFBcGRF6KA+Joxlw+Zn1DpNslcMxOpHSJ5OtiJRVZdIeK8gYaixoT8gwgyoABwpxzOugNhig
IXqVRyd6AqVqJmujpwY01O3nWLGwmBvq2xmMcMOZPTFpe9ohxKktEPWzwR0clEPvxSETJHphcUG0
zOeSgsy6bqCU1qpiQUGmD7I8+3kgC0DubjyC1vdM21X2y4d0xscZApT/qRoKrnJZ0GwLJXl2YS8c
yyn4+xA0pX70a+YYE5Mg/vImywzqPnDYaA3+zycvH1geIvk/lmfLV1meTTk1LdfMNxqqDOxuZLoG
prucDJybmman5UHVOoQsXBT2Zgx+bCLK4qLqZPkgn7WFlyVcD2lv9sy+2y1phZlRpjk9sboBCOS6
yl1XRfa28M/CmTUPeTVz4QZOpJ+HGM/LGs4yABhagHTlQBt5vctVVzf18hRZ0ZlKzbxpbjLLxMTV
6PEux6THvFlGWsD5ZZWMflB/HDaENV/TmUk8VirvjtPTOpsIAg4x+73QcthsOzkTEKzo68D2HEd5
6xwKNEafbvtKSdaaO8571ChngzYzc36dzdW70i+UJLTLSN5zWiUtiB43sNRtXLOAp35yUBwULXoT
cNvrtPCsTL+NXMsvvcsIGT/NZWjyfWezFqNDcvYn2tet/hkMc7+ORrbqOcTCC5rmfq3Vre8ZZmFc
ytpkv9STsIzS/mECDTAm7nS2RqSwtUk0MFDM8KL3NUdnO6fbIXWb/SCMfVPm2Y0I3XoVZjWrziFg
MENLejo29TDtRKWwEyA/4ajc/PRsOOMzE2fDaoGNjc0JIZN5VtOIlIYzPy8fk+0tjw77hlYdkUz5
CVZsOQRLlZ3Gr36ZnMm4aPKnbpvwuVekMiMCPCo/NssHlq7XSTepL6vzkxXEgLqQZRDeyuczHcTp
PFgRr4eZYltRftlzG2znibGIQZspFUzdxepqzvlGzv3FzDptiTv82/uG+q0Ok5uoDQiGJBQCFN1V
9xP3Vj2H98lEWXtkmzCD4pVPl3f+POQhzR38H9SmrZZyEDgLTfCd2Yeclrf0EYxGolKRGtGZehb8
C4la31QEdU2SVxHdEo4N/QRVCopYfTRHTpbKsG7TQPvTzI9IU3Gj729ImaGZN0naum0tPL2K4GlZ
DCwfnPE2CSnByKl9XIzZ+wJyJ9mD9sRl3Ip2HPNzLA447+TT0oYIi6d8r/plOq9/pU7a/wkw6DLK
MKQfwuQv57jgeHKWhUeUarwWPc4FenL75V1uzeyaRhqajTUMPi4JmDKkly1ipBwUEG1rtQiyTV0l
La25qqmP6DeZy7PiXwlpeZKSenWM5cMUdX+fLe8bnX4XJylab9lZbXwGqmeN9E2LWqHs3XkjSkrP
tu9+GLWbbhuaqcflR5qz4EOLao2soHwlO4AIhYORA7JwzeAy030Gy6LJtXHzmbPGgAr4Mjen4Txy
YDONFJLSaYuUxgZCBHth/qogNI6GjM1inbYOFtX+iPAwqnYVDYiR7Y2Ifq5Jey6vdniXw22mWNO2
j9snY564GrOV3OoF0ihCe17USw6SMtCX8jXSz5OaAxMi32e1husNUBBgwBuAPxpqVkF+bvoq3JoM
PRIGcvFzr7UuJ5AnWVEyFWOx2/nL2F8Q/Qtjf3nGtNPKcCI6gYWihrjB0CksB8C0YE/kodAUxT0d
knK7SCkWj4XFjg09nNQJ+J28eeHtRjcZk/G0SdpHMR4opU4Iu+QQ2klvjTRYDfImvf5LJ+uzYcMs
tsbc3C1j6NXQGEjH0Ru9mc13IKHF8FJoKs4Sv2uv0YdqRxriCSnh0FiHjvU7cqjULJ+ZFuyCR2il
fz47Id7t+X7RrHxisXYWl3tn0KO9abTbejpUaLiAjAwM5HI53DhMB3vKLF709H4AW0WHiN/453df
3uz/+CLm4DI1ofPnZWhiUh0qTMrlRVkeFruCOVrnVJ8+hxxe0BxbxlHAdiZ5qsdUxVwV6Arlt5gY
fapydCTyAE1MOAuy113rjNP7FR0p+quYy29G20BfQbOngTN0dPL6PJhFsoPoA1/KYly6c2NqMRpM
zoil/hEtC50zzhGtHo+kxhlrjGAGsApQ+/CBVK+y7bIygNY4QKMZ7W6vmr1XSU748jCDtAfiL1ni
Nk2wDVtkoACHsIcOJLHbYD6hrkX+PrW4F5R1CWuJETBLDkD/PCzva+buTg3qdrtc3pYHQ172ft5k
NpD2cqQwGBrYtRcWFKw5zPbL2R+oGleD5eny4DA6AUHJlpCr9ozMmaSmquGSG/2BmX0eWg0EFVuk
P9egbOaSHrZs2HKqlI3eX0FWUxdgSnv5vsv1dvlZ/vHm7MOcz62Mqh5D57a71vwWtERSYhDoq4kJ
RCd9aUxgCwtXYHlolFR4TcYrUqiBOGt2Ve30Fm0q6y+MiUp40oXizXk57vX8UfEtOkq5PDJDEWwK
vedcWk7TP44bYcHmc1piIao8Bwe/gltEebKXXZwheCOeDhgz2EQOBo3G1rkwV0bCmEqT7EaJxV40
K9k8gXn8Ma4sH/n5sJbtm44922Jj+Xn38iz2RXmw+3dDotoRhDBBQXtiecuRL0osAf8/b/55ZljJ
wRi4tFdWoG2W9xVJgBhkeR1LGrn9Ka6KHZ4Yc2fwG+d6Ph5FnKrnmADP2ezcQ18ingpsUttRnX9H
Wa8dNcXQjlUJQF1zXaCKzOsTyC+Oy7NYPssjOaW/PF3e+fM5/9v77GYc1gWlISKmfK2fhyy36z3S
KO/nXf/4/8sHLEl5X551Y6WsFdp0f069sswi+ijyLKxqK8eKMepywc706MgFvQMiQMw13Y9G8TcD
uNxCf95cnvWzkOMr8ua6vL18zs+bGYXTrJ+nIyGIiFqESqJJ3nJ0efOBoApidHl7kOeRCcu1z5oB
pbwEmC8PjjqSt3Xaztn31bAejLI7Lw8jfWjGIBB5pFYEQk0rSefrtgzLcIk+TlPXH33Ioc2eXba/
m6DldtWe/AsnfhnIkXb5dHQl/j6VBIV/fuhfPivqYjpMI+TTP5+VbyADlofZ5uqzWSDwjbxp/Yga
ukxt/n6kTCzsB8uH2LXA21qezvJE0ULCAqQGeTotToufr6IDFpDJ6D49BVKgU1TsBYAqSKnRny/+
r+/5+ZK+lGssX3F539jozqGz18u7//FZ4RQ605+P/Hm6fPc/P8jyqcvbUWXzWcvbf77jz5diGqxa
667V5ifbnrhAyDvR8r3/8VP8+bF/Pvzz1f8f3ldkhLAqte63bIQOsz9NDfvRiB6lbnnVpimNea8O
Ey0MeFszMgdv1KobEasYnIaci96cP8cRXt7CLZ8T8rAsZmdzi3xSMPZo3zJ4Ub6yFf7NEv2jtUM5
LECFpZqVfFvofLpWiGCdASZbR034NJoUd7o48Y+WO5NtI7mY+TiAm4bh/TRy221btI9GEXGncWig
z9xRVhZd7HlArdnRHrBk16elo2739okuIgW2qF4hbXPXDCn3W1kZm4au2aYKNz7L3rbDlGwq1qcM
PsQ150KLe6vJw3Vfl+muzNtv6LSRZPz661Dt3/SWyRHLenViBl/sMkaeAPifivF2GrV3JlmoF2/7
QiZ0KmaRZ4uRBruzQIXMxT5pErD9vG5pI05F0XZc+iJCGm1+E4Zfw/SZMqkUG7kPUkvpt0EevrQ9
iVfbINZSsSHNi/EYGMbOaMurVgYtf6pKkYNgX5afeqXqMiLpU5HAFUkihJ1bV7cvaLC/TMWrLVnA
yCburfxX4m3TfTL6WyPZmjUsyKbMlLVIrU2YGp8EOO5cShPPffYJfWhDRli7TmSCspq1blUDHYvU
2wptAlwmUhM8q9fM/LPjEB28Pet9dh3VE7nbHIoEXqeaiuAQG0zzsMvejTXj2eioATXg7oHG5O5c
p/1Q5yb0xjp4hjYcnxIoH2sKJ61Xsn3c5BqdEgIuFPLMzViLdBuV1PYg23/EHOnHmDv1GiL9DOc6
eiSv9uTbEuWgKxiAWYBmyCVy09J2Y+sfGVRCWVeOxn4IaEcONE2NtDiEWSXuI+E8OGV6g5WR3XuQ
oH7RAqQuwI6rcfCIemxcyhlgfv1Uphp2yoBJmTzaOY9i/0thuJN/hM4SBrCoMRcMa3GBa4TWMBnP
ZTJigYVN3osLMOmmAHk1q1c3qtVDErT1UbXjs9pP09Wd6HVmSgqsDK9pw/GqaehHBdTeviLUVRDc
EwOkBwcq13bUmdnswF/qMXMKgUAW3bafizfFUe3xMJQvinC4rJJUSI2yZloMxC4ENNZErXlx5kLS
ukk66Sg9TkLvDcIC9n3OKOWkMkr739ydx5LrSLZl/6XnKIMDcIhBT6g1Q6sJLMQNaA2H+vq3wKpX
WZ2D+oCewIJ5M/MySIgj9l4bIVcuk7fKlF+ykQ9Yn/W3sileS25Ry7FLdJRhSl/2MzjMmPrujJUp
AkCO4ZnW0TKKmn8LZE8KxwGIzqXIVxYbF+SO4p6tS3M35r9sfR6LsQEZYbjAIkLufU/OqdI9zKFl
QcTAYDHA0n4mwAV55G/SMNx5JQhpO0bZmQV2u01SFoVj0kTLvGt+AFvKlW95j9Kpml11VHFjbS0L
qQP0PYxDCq0rRomZ1epzucnDxFSLMs9d99qM1sQr24B7wyur/lDkotkfmMT73JyKrAM+mMbbSIGo
yHBNZlCrkZDGlwof29oOkg9itHgGwKNvQgAG8KShblcUoS1zH6PMmcOH/mvmdzGRzoR0yXSH/+ex
xO59SNuEODT2DwhujomOC1wbMKfESJk3DqDjvvWarc89ivx3lJBRS49rDXTRbcNqs78LcFIDc0Z7
N2uRwdZ7ZHxCE9R/Its4smRCI9VHn1Ofzkn1aMsIbkGjKPxN7nVn36hfcM+BtdDHfDN2fNDGC57B
3zICZ+l6tbNjtZtLjdO3/GRMwe/UQYWwRPLu+cNusgt0PuDFQH8QfA9sqJhYk8cWq6LQMkHi2u7G
Y2WB3UjBaz01JkEtTZE+dDiGgFCSm9sHbbpuy6jYeCPI05gs81BMqNKGTxX0H4NLQubUP7dBemB+
hda1gckUdc/wMZGwYvYamvCILumaG/YXhPkWvuAycqBIdkBpK6AphdO7q0H/7cNSR1zT/boi3yVh
pzOUczpyCjn9ohJ1RFNOFzF/QLkbJii0UMENXgusxSKtSGQsJpIyX5VmTgAh9dEKFNNX2a/dlPVe
rLot/DoyXFD0sY2NWJewy9mmnjqnpu6uTQ+ZRBlh4NNz8YOOiSTq6I2FK7B90tIXRdN9qQZQBaZu
rgsE7BFeS7hPYEA+Ogdcp1+y9GUOVRYETSB/uARNNGNZ4K2PI4JkZ2m3SHG9zMb4p4XvljxDGrgM
bC9XYU+coeWrd3Ykh4JueFP38qggL1xEHp5rvWB56WHSh392Yd7sbuJZsh4E0F4U42FUdeU9/Jgd
T2ESQ1trEzvoGI14eoXXhaw5bm3sK0a+CikakYbjoomQ49sRXMWGGbsZDp8WmmDYiWQGNekLmQ0D
NaPxxyjuAskYyipGdOPWyK3wxU6MY/NZhvEz2tzP1ovImvJVvRRTl+xpVy9w/KERIps2O3G2QoFU
pbxmubhzJ3x5uRfjH9WGNdLAgh1lILBKcTMOQbUolHltFRYkTvNcZoDwYGnms+Nzg0yiUr8vA/ZZ
dR6bjHm0BwtdKr4YKPUdCEXVZtiPC5IshnhYGKGnb/E23iVYmAwHhPCgplOkZ3dDoTOs5ivLHNIg
AiKQfGS/+Kico5YH4b4oSkmcXLphPUaKQ3Kl8mM57TjPJQYFlYd3TlThl+msr5lbJcoa6Tl206gF
ojz4zALDGDWqyhK8tHq+i1r/W4TDk5r4HLE2E6ngQ5HmOTZDrwht8yoq2M54ENI8yCC+TKhCDM1s
13pIYDKSvGAF7X9FcNFXWvTFRlZ1D8KdtFuvgcsg3U8/7jBsGpSAptdc9bHOYKFAeDad7Sx2D2QR
/KHnYHZvBcp7rbX8wSuDbiGsaGQkXN7p0aEn2aXPnRSWHsabTicIHaXqplT9A10uD2quulpA7bck
7oKRDe1gBTqcsPGJZu+R8IPk1Edi3QNlyjRENrblnRF+Q9DOHpD2wqnXu5Vwk+k8muW9iHDFawCQ
4Cgdm7gl47smKlh3cEdPU1Xee13NrNkViKkBdk1BCfOoKo6MxAHdJVS3Dj2f9qbBpYEbNNQgpJGx
FAnewnTMcQZ7znWMNkNbeB/cjtjSUsxvgM144BcGcenq5Fjr+gFkdrPG7DXwpM3h3aQRG5h+7YzS
3BfG+FBa43DnmHqGC0/UK2bgEQ6dEr8wk8kdtuMYlejOCBh95XiCxib5BSrJMptn0kpX+XcRWz+R
Rq2VOhB1gbwyNU714cqad530T3jvpy2+NnuNCGpf9jr7bzJNdya3Bm6IqAL7djiFSUX+tCv3tsVs
N+29NWWStpQdOiB62GUmm0tihTW9F7KromNA6TmAQzQdWW7XRqs4suo92qR4a9ooJFqydLa4Zmxw
acvWiOxNweaGZ8eXsrNyM6XclSMD3rVs/FOMmZtCK/yNmnOci03G85Uy0t/JrHww7UfUVOLJr8Wq
D/pm47mzHjVZyap6RzLvrlRrvFiYWXhH5j2JRq+oBFYM8O6Fa8O5JpJ2PYgpWA2N5wNxnB4KQ+ug
/sNY1fnExxCIL0HXhAuUapcOx04lKLUdnWHy8IAliBxMCJQrZzg4SHGWFrqSlkXnstWHb5m7UEbc
HhIXCdRLJCI+DLzpBUsgfYFvrIFzIpBDJbBApfWhAjZzokTo45Q6JQx7Meh6mQLGlY88bVBbP41Z
PSydKMPz6IgV+nmbfsxtViLS8ElVBmM77KlZO5uhh1WbYE8hZ7GoCSeqHUa+CTRBEtiBPMYOGXUp
4c10OfB0Vbxht3hObf7mtJCEuzaw+nrzqoOeoupK1iAkY3J1RMjTSX0o7v1LUxE/iCLyvW5jxQ3P
BdeItEHUCrdY+wR79d6qmKpXEzMGUYdLfwJ6i9jCHAfcH6h+ILC+dhmgdt3RQRBW9kJN5ADE4Zhx
ZvegP6yjA6OEKxXSX8MAKHO9fVJr82+JHkTGV7/cOh0U/ibrDsWxi6IvCWx40SEoW0jjhVjDX+zS
GzRkcmMH3R9rnNUx8xdI/hLfGW2blaO/q8dN7xXPLsh4XFneazKJbel0f1Q2POP43cPL21LWf/pJ
SDyQR7Gce/aD3uSYX4anJPZJNtfaQyvVNi/kuMonhHLozSRo+hnOgOXMHNDQ9ofCJ9x7cD6NCThq
2QfeeiqBKkfE/yAfRnnOnEyclI4U1Lar4dhaF1ZDwcrGpbEIJ7RZCZigKc4XfGXAKtLxSu/CJEhq
RC6sW+7CHuMavVUvE6kRF7oUA/IzuiA+MmzVqIqh04xh+83e9jdUAJybicFjACdY2tYzd4mfiuXZ
pszMrejQh5F0aCxaj7u2L4EBTGC7O63jIRq4q5jNOlYVVgueRBKL9QFXS7dZxfgjH7h6elkmdCl+
PQuv1lka/egTPBcEM++QwpoRU3WeNM7Ki76cWjL045xsHBSEA+vqRdRhUsjRmWiCYWJTF78kOiXL
MByBso5fIkfrWHXx3vfnN6B3+U6EtSL+cplU2psK5kRbIkqoEV7N1nysYWibuXbviujqxXxLWRww
Ss0gWEJXwr7zWtPIV8oECR2Fz4FDVk5ZeBszSNxDOLZz+lNIhxwGd55REKiYhdR9IdpzlSKWIvop
pwIn3AEL9WYUaJnBzJmpNy6EQfWuhpwPxOcRaentqi8ktIWA3U04gh3Qx0ItIvjxp4QJQySJUEyd
/tOsmndXacsM8h47MuJ80j5+IRsqNMQ7LljsKo0kcmfk6Ux4VtSJ5oKx20kRBJICfTZMjFSzJxqu
oI/5Cs9IrR+ZPhG1RKo3nGu9uoDUWFpKPYNY8s91P6cb8hw2jK9C4RJLVKc2Gm08P/UPY+lsRAvv
pUuSX69mP61VKOrAQW0aMyR71UmpNc0e2t+IDi5rBZPEEam+VhQbJR+GQntW/a8XMvW2xXMvK4V7
xP2YEXCOzVPO7DJqPmfnp3SL7InAv3EHcLD1Leo0jpYsv/Zh6VxkqVfLqQjEKce/5ygq1Sq2qByQ
qQ9FGS0FUBuopw58meYu1FgKVonF7SG+88JyFSj9SwR+vQVVXoFc4c7He4bDUqwrduaCcrT29PPc
oxKi4S+ELyouSH6lQR9eFVHigJowxWmGAZNUUn7buI5KcoZaPVprCKWVF5RraALPEPx/26z4nTUl
+ASvXV6IBZ2KP8dkVtFLCKByZaDPSqKU6lx7I/GGzJZGjmcn+rbS7E5i5d1DkYOmSd0JAxyrQmWe
9UZ7xj/Cltgmm6vz9YV4yXy1HGgFuBlP+Uq04bfWBREa0N1Adw8lpHzioYkWe7p3Ak7PbG3O3xNJ
a96yR4q7tMmcWnaVQTbRbFCaJVyaExnrIETLrnsPZi/eMcmD7Eb+Ytr7MrZjeK7OY8gAGvjQOZFI
DFI/PyD+u2MehzezT+4cILYGMosKuJM9zq656WEYovsgGvdRWyJFzDa4amVivBf8Cj5gAqf6LkOa
jR4PIrBsTLmnYQbb5pOzmRvTCVcPFy4FbSCuZhJ8Qp96BncuFrPwTcXVbxw6NSJ1Uj6z1t1I7dn1
xl0p9TP+cIHPCL048VcYmiqbyJXu3uDbwpC1Jg1HD4GDTNMTqJt4J95ZKgAwTDghST2Ju2zTZpwx
tZUjq5U1An1vjVz9Y3KcD9RljBDEWRfZr2q8D1Oprzz/6hsfUi0LjgwTLWuke9gby8zOfw3ebDqV
vwGU0VQWT3kH85iJJQif3PnyOJ9nTtl7ToGN34tbUlyN+Fna4hMI2r6uncd89kpZKYOCYW+NOYa4
8lHK+Fg3+qsjmsfeyTYhfMNV4fr37kCGCjqO38RN7r3gpbfU1Wi0U9jGe7KDv0udrVI954loGGUn
EpZIObQ2dVdhkW/A6RuietWiu3KK3pO2+ZMFF3NGrpVlCf+1dc+FMeDYDK++QLCgmaDM5K8UWYNA
eR5WGeal64xiyQ6NKRKVNpBfHH4Hv301rQbS/1s9BNo+a0d8IbSCDnETKX6naPv/uQ6P4eR/1eHV
fwi3/H/DSG//yb9UeELY/7Bs2wNG6wKzM63/UOEZ1j8kUlfb0YXNXUsitfuXCs+y/2HY/Bm6PTwe
0vR4D/9S4VnklHoQKBzTJcrIslHV/U11999UeMKz57jRf0Zy7n/+7/+RurRM3oI0JNQn6erG37CJ
SaOmpFdedJf7H65eNYdbULVNcBlz1HE3pgSbFeolNCv/wHy5ZeyePLtD9BPoYbN0Qd4vvTlD+K+D
e9MkxOZpsKVYpTAMbhHAt0PNlrStCsZSjqSlBCHLxqqdn26Ddk4DhTp9PhQOAPopQ1XbQvWnNaz2
thDFug3BvsbkRmEhmiCpBCEqoaTr6ZqxYyuzO/qm9R2nmn9XqZTNhem95C4RO5OEks5uBGx8HfTj
naqq6D5xs71PpScG1z0ZTXaWKqn33Am+4JMdSn/SjoGFSqbSegTSYg6duS2D6jl05vaTuik7jOGl
7BkNVYXNCCQvtzKVl6TTExYhuF66hpno4H8TBWkfhpQIiKLEJRZlNltIdxAMaCJ7WftqkwvmQOV8
8Dr4/Wb62RNIcsRvqa/q2cAc8Nto8UHOy358Vv8K4b69ZDaFNjfPn4aEMaY/fwd5YGu7FrwYbIDg
mExNS5bESN3SidVfeyqoTfaOkhCPgMtA6/bL6fxtmHnLdN31bbSmm3/qofvFoZ4exxFH/Fi4xETV
iXNwVSiB+hj41+oVwTbEzCB8QEZOdYUTb5UxhyUAQO8aln12s+ohB6tZ5BO19j7w3YYJd45vEb8z
BiRl4wbtnfroT6ZBPFvFWDEA5pIFzlZ3OrE3vf/86P/2Tfz17RRRArSrVr+mlW91CvAd+1c0UO5Q
rkl1QKYxH5AS1Wu3kH90OOMp1JHmgKmu3qo5kt2eL4bbT38dBi1s2O0X/tYa5cbkrz/cDrdf6G8v
WdFUBzSV1rI2CAMLZ/HD8pY7/c8fJxKU+pQ2ORLGuzXrMpilsY6df/rrJQkG/IFTWztoosvbN82t
vvjnKXB7+dfJcPtpGgfWFJJJ0e2KvF2MzpTTiIYEbP/zMr2dHYgK3syMueFtK3r76P46/PXPzBDU
PxZ5cgIJCpdo89KbrMGcsxnEfLj9STr1MMtLKCbRrAhI/n0Ausi7na/z7KYSaBJ6b4nTeI2bno25
OUctiHl5/h+v02Rjj+291aBVXbvzBjhkA08nm34G2P4OqPsRaGk4QTLCHw8ELU9kmHC4vbwdDA8p
lBWUGryl9xitBXP2bdnlyQ4NmrlC4Ihu1XDR2tykw7CZ+RFpUr7Nh/ZY9/6rWzAeKuAKAR/TIDGa
T6M7wTS+yfJubwrbeRRhWpkvtts/EPOd8HYw//3T7aXX0LkQO7UVDl/COP8HEMuNLX34mQfE7KkV
+6QNiqOdsQHTdC3AfgyUMrQ46Jo2EiTSR5vJGt6irPbgX4bhwZqe+WQTAqksBAIQwrpDF3qKTKOK
u3Yo2RW14FQc64mMpmxze4u3BK0wo2ocYCTAt2JXf/uDLoqz6s3RvWoPY9QWF9HHT+PYkist9AZS
Fia8Ci9Xb5EP0DWXeBq+WkzveJD6fqF3J/LX6sX8pFvCr/+JPJHuGeyJTQViz/Drx9TVo12QqBfd
qnae2xM6kHufWSnQDPbZvbdRXp0eokw/9VmUbvKKf6OKWqbsxbRSPajRBldo6Tr5FsTt+9BPKzEk
74FVeHtzwLfa4L5nEDpRis2nwjBczZp1pgBo4o/URYUg+npQ6hIZRbApYhfDcK7Y33RRsw347ahp
S2tdj3awypErJWEOwnXKuEV00WnGOyIQy2SQnRXIEGYF05GWEckujsyxNc6iGmBSNIL+20dmmjke
2CPSskfF8026w66S/XGKe3Uo3TmZdAibo5eML0PNTnWMNSZ9Yf6TgJxYDK761hAyHaZSOGvTTTEc
Ng0qo+7edwFeGl73HNGVb8t4vGqxiyF97LsNaWo0z+nYL+mZryaJAUenkdk+T9x2EaMhTycmW1lm
gxlKtvSwMWt6q0VbUhy12jPRnVXICYam2jaQgZZmgx0WEpexCvorFDpjLa2qhXSMDBDKChv6KV52
MmIvYdIvp7EruIfDSakt09yYJq4SN0v+jGLSt4E3PinmJikRdk8pWetrUpXQFpgOscCtSXMxAbRn
ZuwJgwFrjI0LQ7+GSCi9ayeZA8HMh6ORJxoRfiH/MXzAMbUvbqqlq8oH/pf72fNQtsM6cWKxQeXw
UeBMp5zWDkDj5lBqzJ5jiuW1dfXNxHpG02rtotCC0e+wzFRZBy9SJsMjUnJM65YaVwGrJgcGx9kt
iaPLREPkDnXSV4qa5pY4tYhMlRI10htL1zVfCc0JFZGImJCn3NgXYbfS9egnCUI2MQgSiK7Wzoz/
l2IE5NLxPN+1AxdQl+OLhKuKC4985q6sxB6Y50gD5OFYtqGnqvHHsUbCdg2hrbFCNNb0A7T0zsn8
+7x0zknKZ2rrxQdryneEaZievHNfZAfL4bpNjAoBUhxcejN0d0bqMMvmUsVK0RIQEjK489WpyYR8
nhwMpyOsFUPSEgCleE5GuhQJnakexMa2NLVK9RjCWlyt+hAtl7LCl8L2vlMj5nGio4YG/K1dpnat
siLeOqPNNSkwYbJqBUcfDkvQU+rOm9f6nSfx9nf9d4DqF+qBD3UsRQ/T7kNbvPaNbqxKzXqn2T70
2ElQGz63EUlOpFX+kpsq7/P6qR7DE+mBw9oJ2mRfA2ZeUZcah7zoeLuxv2tM4l58mWTr0t3VuOfu
DII3eaN3URSoZYOa4BzP4QtjsG8y+088mm9TGeDprfSTqfvu2tLhZQRmieHMuhDn0m5YsHnkJinw
25munTNsWws3jY66Wf2WBev3utPDTZHaGhtkLcc1FlLSGtWa5vGLeKprrHnVZtCrM+Fa8broQhu3
nji1ariYwBeXBJfdGw5beD1Nlk3XPlmAl5oQ42JUH0Mb3suMPWTZg84g6cQiESi0aFzlsnZhCHDr
x/fmMgyuSqZf3dC89smkVuU1KmBFMlUJMRRidbGbdGsm8HndOaFWfmDc9o+1D+VBhiRMwmFiIc7U
PEuSu96hlNEtRDCCyjtvvhjOpxuHveAE5SFU+VsYRFTiE7PXFJ2wcLzX0EW1rSJkoZOFNiTs1U6V
+lEbiGn2LJBLiVb95GwH93wQcDjiaynxbhMMcze5YIMIrnFiyZwc+8hU8jjCL7RAeDYseoCTJPEF
3uEWsmFiyzZ4Yh9Hcou5PakLz9JgWaq7GpkEO4VIWxm5wQc7EkhvC9jnOrx4J4ppc/QOInXBEjAk
/5ItAc3JXJ/cXt9+ApQC8G/+437O5gbBuHPnsuZ2oDYF1vzvlzwSc3hXQG4spsJdlsdrDnioZ15g
PBdRt0M/10Z/e1moQe6DAZU89Z7J0wTh1vhomrWOPqnEN9Q30dFR7FnKisXdTfFMRHBKl8SomlV0
vQ0t3Ap5+mwW+rgBMz2uCdChuGF1uVFp+H3TbAM4aQ43cfftEA8DFbBLGbTL+ZayKkP1bcl4ZTTz
RmR2LICPbQ/pfBDsobZRGJ1qq6wOTAI/k0Ab1yapQxF8k+3tH9ciYotqdDtgTguzAJtrB8gm6THG
Q6TLdiUBHnJ6oYskVeBnxNW0dtGqUw1GpSS+CLB1X//HoZ2rcmh26MdMD7fJ/wqeb1rnrGSs5t2i
oGDDHm4659aCLbYO5tde6o+bJHOuN/VsdlPF3n68qWRvatrbSxFTa+IbmCt7COxk3eB/qQ7cu9Br
6BSGqt+mBOJexoYEUfyPj9IsXtgadzueIgwYBz04B111BnxsPVkBYDjTJYyz4OQuhHZlUf+jQjPZ
zs4vloeKXCsc6guA+Ri65wM0XUAXNiwfSfSa1mdEltf0R1OIzggivNC2oa9/RDnlk7C/o4BwKGsk
OxRRu1zK+RQJo6JiwprZV9GNOz+nXshD+1MVlsSij84ljIJL7pW0phk6sgRoKXUbq7ymNj4HWi6n
b4oHdpBZ+ahVBdFz9ato4+DJdjVocCXYV7pxECMyl88dUuqDzdoAe8nviAnh3IrWWBAkGsw0achd
pmGtLYk1yXNEfQ1VUF97W1J/6gXL/VgeOfPYPobcMu1I5FyVxWST7gR+2dLC4Wx44/2QNufSLi58
EezWUhnfWeIPE7DkYkETyicym8MSomYeY1DmEQ/0Cf14RlL9pvHGOVQ7Gq/xBHhf2P6ySwQhXsUw
3GdqpqMN1bnrM/p/ThjmpmxQyuqWYw3VX5/wGQVZDejaXflQ+y/eGDUXVQxYfJmnIkuJ4nNj40rQ
+/qPHBkaeIG/JTu5mlq8Uqg5h9G6wwpcHM20Ryeo0clkDW9dmsHS8rgFs9s62NT3y7LRAaG2BRmo
hHiPDj4E8kABHRTNT2XgAIsNrEBa72+A7JN7UBGIM0Ih0jwBPsRz3hzXugvZd+9HFB0w8uV9DE1v
4ybDZ+0FH1o+mnftWHWX3MLv7eTaWeqmv/UUS2scZtvCwngwzmgVU2chM8qBlac/bSkfLp3I02Mu
O+o5d5njvkGGacMCMnuTUTZ3qhhp+lLNqD3M6CBdrijoTzi7rEtsaEcd9ePOGrLvlrCQ9TjHDoZu
HF8goAak7KSET1ZBvut4SPcc6JrHkzMYB52KYt3lLUq+GlJynb6Nbkx7UvC9pniwVqEiDUP1AGhC
mKGrlt+IUNrG4eQqu20Yut4iq3g3ERV8zm1m20yjuWSjx2+KU4ztRXEwGDoA64xfwRr6ZEpBTl6U
WgJPItAfKqY0O/63hOwGJLS7RNZbWk2kVZFUADL6NYGgydUASxRGvn9y/QE8S2YdGAPfMx7uT3Xu
9KfbT7QoBrESsb6y7TrfpnTURGPEJX1PgJiTzTFd31kLiQ8eUWbFsxjEh1gFxFUHzBbP8UIWbEb0
YVYRkXeDj2UhoDxCClz7cd+t9YrFtWF7ByuDA5gkKnxA7bB4rRK5RYEzG8hgvc49jhbEV7I6B8IZ
mZt3z+Hg6w96/q5arq+iCDdVl+kXOLj+mrtrsszrL4FcdIk7okWypmMJNbJpzxrYW0BToybrRXpt
0Gpd3RKjXtp89Xowi3zNeg/YEFTVFMxIMXdf1fwv0rj46cUp7Vx7ieyWnVHdInsL6uKiW3Ibo0tb
hHXVHou2/XRSYZ48FeN5UjjqYiH5VlOfZY9s1E4W2o8qnXGjLBRnem6/JHXRob+PH6FW1RcRShiY
FrKF+R7bTM1DgKJgrwWyv4g4o70fcW6Q4Xxo8xrATTYeLD3lRFAhqmtX3MF6Cc5KGhuzaLK70NQJ
hqvfG1/gVnOHe8dl9xAVnIGtrxaqJDtRtlm/Hi2mEEjctcWYwkt3HO+ZG026J4B9Twv8Xco6xeiP
XLG1nWHjp62z3U/43NaIBdxV0RsHsF1qk7rEkGW6S6Ax90jOmLcEoy0lZove0xDXKPEERrzOXDE1
thFKYljS7ASxUYg5sAQVO0y9epinqcMuBS383do96E7YhbXAUGBXEIoLcvqiptgG+ZfV6zqXQ7dD
qy8Og/iixOh3ST7iQ5RykUFq3E+2S7aCaipQwSzXtWjY4s/beanzJ6Zsf7ao7lVFF8ka0MY5Sqx4
Vu3GfPyMnVSCs+FSsjsQgRb7OB4rhv+cnDNPQqO300uXFPKe8po0MEC666gHWwsmlc2P4f02Uxws
crttKXURiju2hMSiAQL1CwpseBZPlRksxmnUlm7Yo/IcQLq1GQpHMDQEuhsUsNBeytXNGVP1tbnp
a+NyK8VYXhLmLoFWYuchkMa1V2FdCPB/5nPFfdoiuhqVoHIYNYCOqFQAfFIvTiz8gpPsh2MSjQxj
KNbblrk1CNMCGQHyP0MKhj4ago4p2wYq/R7q0VtlY/fgoJhJbaM9mpp19GLVkuUGAyUD4+SQpbV3
QT89QcuYpYOfVj+B90jRbZQjSAg9wXbbTYSKIxk8e9lIUW+41Jwhdl7i09iKHaFq12d21GUHXbu3
/W5DTuT4GKAXS5q43zGKIsUM/eW6aHxEdVEaXgBlwAixIFp7tK+A8ueQCo10wey31jF/oUjtP2Vd
PkRJma1lNcdF2D4CzcF/msg1YqwJniUhE+nssWNeS5hEaFd8Yo3Akk+UP6z7PbpW45FO6reb9OHk
NOiI6RiJnyiMX681GJsY5p7k7jUpd9EqSIh+C13Ce8yWQYcypLkurWg4KpRWXo3SCsxA/ozMa7gq
0GY2WWZxrF4tFfNkm9IadGXz7SZpKBbcJS8a6PWdl0sJxnzcmLrV3Vc18mENGRF3GMvfyqQGu1fW
DDkb8ZDzoAuqzDsFXfg6ph41YjUbyKHF43EtqmOmI+jtLA1jUDrNC8+E5+FABGqInIX9XKqdAql3
i9hr6l0m+l0p0NTn8wlr1sYqsYZ1bpfDmWgKbZvk5ZsOJetU9DFsRt79oDnFEsGWgamoFDuQS59Z
UJbPIxdi1LHWC6U3PGhVv51KLXiMfWLiGsk5lrP/EDE6oqlxi6108Sp6LfA6ONSrlNZ2nekB6BUe
NKAMkTt1DRGkCZvpXe/l3TGssTfwmNdWfmsa52j+W9g+4mkXEw9SNBUA4vDMZ+SN1K0UTyZbaEKx
GiCSLGtoHypUUfFDYefeOucvXbpdY6AmoUJNquLiBhdYbfJI1omPUDJN922S3gsNu67X8wU4HonN
fYDeihUyDwBabOiUmtpHhrUkGSA9M5jY9haEBXboDUizvN1YTQcuIBxiVkGO2Ld28Y2TeGDW4LZb
wOf+hfxZjOSVCHZURRs89HwiEzLeaHIZHRtduYcqTb8GTQhQ/dStnB5SeJhr+fb2QYsQjIQQ40Wr
UCKZvn50yjkS6OigoNlMebSx4srdtYAG/Mip7wleWfYlcUURQNLR/tAsr1rmbvGkp/G0k4GpHeIA
detotOci66HDEl802UiVwdcwUczUZGyolRmQNsmbVQ04GbLJPPlZ5m2rMftqs6RGAeI5JJbqKfPI
nM2JmZ8im+LCZ7wK5qCOj7OoVGglmbwDG8t9gvZtz6Lw6AGJ55kcHN3WT892ZiEtSopLq7cbk99s
Ww4RjaEMHnxmm+ccxUXUv0V51J/cpC0Xtm9Wa8tt7UPqeDRphfZAdohzvB3cmuwqT6vjpW5a2VWW
JXiNfuZjBZSQVebW26h3nDPSRIhW2ORVpF0hu79LiSvRn18Rz/IOb70+0tR3DPC5F/Sm/Zo5Wn7B
BVGgUTQIjh3qYxy1sHLoWddOAqHZGPuHfD4MJL6kObCgjk41H+L6WhHI6njqaEnEXDQPxklzEBtM
FUrpJI1hgkUi3hcwEFd5Ku4MdGePaKk414HkrKJhQq1lCUwcfHFgvEpnr6nYBV4NV1iysOymOtpG
LrWrx70LDrYfw/uYrjhLxK4ohi+rq6KdwZd6yYNqqRHMcvZA+S+RURP/EqvvfpDWPTyLlccj+bHz
y0WY6hcNudqFnnc/6Q5NHSJzTDgU5+neKmRz9YSbbuoSgV/eqCsDQpJN0Xww37aSI4ygsycZ3KYj
eni3XqEX4GFAa7pIy2SVJ7Lelxk34Qxx3dkb6FiYON25LSeRiYyWMvOk6rw6O4wOI4k/LS3Np14a
x7Ku3K0WBwAKidFDLdOyPKm85Eqo53Vygu6QMg5sEiJTLK+I9tiDmNPgbO4tJKcx+9VGYO9lgekt
Rm6eiEJZ8bQolNeiyM317GDl/uFxXXf4z+P6jx7b1dbL3a9wdJjLdNmlaHGD9XGj0MkS/CXr6VID
ZVtOyKOWIcPpRcl+eDsOQ7u1Uh71MW3Tps/It1RwcGHlllu3QukZGoF6yWR9Uppt7k2HffM0OiVU
fNSUetqHR5m2cANVueyKlvc6UKaXrnoqfc89McB9CgTPEjQ57HojZMi2cvYQpYumKvf2LDem5+bk
UHRvIwrGTDLbFVNF/qWBK6yt/oe7M1tuI8my7a+03feoG/Ng1rcfMA8EBIIkCOklDGKKMXjMc8TX
3+VQVqXEVGV2v3aZJYuURAIEItyPn7P32u4jtrd801vYDxQFGiE+Qaqelo5SqdXfjGDI91npLAPV
yjdRTICEhH3Ubf2a2flnpG3N3B/7W9tS2bpDvLz/Hq1b4v2dnFcYTVzAkGA3vda+hC6ZEcSlwENo
Pk1kbQxmgGi/nFgCbRrE5DMxBkuRvjfmcyH2mqkOV5Th0aKvTFJIrfb7jO8+7bsP//6Y+/3xZ+Qd
P4dllq3o5tLsTWUvqZCD2LbOl62PpTkPyYxyscAyfIID6LUJKwEelzvfQcvUdJ44UoNw/zquySWL
SX6jeUjmvIda0bBBq2ikRwD+MYcdOvNkGZkRQBM1eAwQh80aSLmL+9weZHQGboddGJ0s0u0IaYKa
3lLDbWnLKhuv+hSTmrkOpHW3lxgENfGcmR8UHpYPrd8Feka6uyHFQTFmt/uHMIlJP2xgI9Oq2dUj
zA1z4OJOmWLtfVFxUrb0R26WakYg7cWaep0zS4TMi7NMvgeMTHRyGqQL1XNpY9haUexH7hByu8dt
YrQA9o0pn8cSz+EoarXz7rq0CXcUfdAXLYaeHgBnBvDO9udLlAekVRLGBUro+29y/+DJb01kk++P
P1MMPV6JMX/5MIf2DaokwWnEkh7/+29+/ywvcI//8eX9M6cgp6QymCRxPKQKlgCK+2fuvz67fxnK
FyzX9eeJuJSwTA2S2gawB0GXLEcrxCwoP5B/xhHfIHi5g1C2u3+w2L22E4YKV5qiJxhW+NvlpwXu
nu8f7l9OOsVoHOfezEyHh84V474OJpU6gBdDPjdMsVx9QPKQYcDPRqQgWJ3pqjM0ZlpBwRsbFec+
N1zXhXrVRgPOs2yagkmvd+LeL6UGqXeeY12AQIQQeaGbpJLBcv9MyM/CLLFAR8Sf7n/EIHHYhs6l
kb9OHsW/f2juGJYOl14nO8J3pUxgu7s0JyIvVQoicuzya+fSNMvQU89AFyKU+dcH8MIPra5V6y4U
qEasDmrnvSPMcFBbekYsNkpn00akkxkN5sl0hbb6363rAmyGEOrf89XOYf7bt//Y1skt++0nddf3
b/xd3eVo/9AkQc02bM/WXWBj/2Ks8VeuZ5qqx4TDdh3Scv+p7dL/wXcAXYOwZpvqPUj3D22XRn4M
IENDI1/3f6DrQiLws6zLdPkfBxaD58DzMhwyeX+Eq5VV0Fap59ErdID94KP7QkC4TUvRbfS16ucn
ZIrNcjQqchYysGm9N+AJyeJthbmDKYFzjOdtkJ7csnt2cwbdunWlVJPBrA9uLY2TGhBAcSOA4uDk
6qpXTHpuhzCldZkfDSt6LDPnyNC+mHMmXncMWzyPHnCZu+6aPssZJpa704pHEn9WdNcFFXYPD8An
Iy0lckcFYNS4OZ0sI0nnxNOSd9Wql5aQispF+zFgey0VcyeMhPNaDMNFNRhyadZ7U6r7TMEHGqJj
hICvEATlZYAXacfOMnlujNFhE/6JW1WP3+MRA41bO0fgv8A6Bu0kkmTTmM5vHQLqyoPlH9XMdu3a
3HhGepCtA6GbxHT3a2jDzw3dixldR89Jv/XjyOmrkuF830Zr4XBKZeoo2bTkBkbKk8PuBNKhOwg/
3wf0jIFwKoss6x6Zix6iJjnkmblpM4KVmDWbJQ0qtGpR5RwVguoiWsPMlU+er15CxdoY2XiixJmx
g1SpdqmAsnJcRc4z4pDmSNRE7xqWIE+JXv16PEeUJjqakFYES4hCgLCd3D06xgDtVBxsEd80i3TY
nl9TZNApu3Oo+ls92HqCw1TUrvD0HNpxOpnEJsd0j7xK7AjR2lUxiKMpPkRErFpadCg0LO04ZhGw
NyYVIrJyPenXViOYo3jHHl9O7tjXcqxXjjKe1Mk+NOOrmhB77pnhO1MhFL92vh8sYLG2tvfB3/dw
30e2+pmCih9akrZBsrijW8G2N2gLtMyoro2rIHMksJKHoF96NO2K0NoUjQyRQnxGHrBaiYN8hzW/
v7Q1k49JfDVF8m4F4XvZDGf5MhbKdCldLmpzIgVoXQn1bVRbeqxw99RhPUqoHCqHJBPbUrTsxv3Z
y6DNVjnaDrtgkwUYXxseTbP+NEz2ph2jXWownbWO+WQd9ZBXsBj2WmhugmAk6il5dwO6TSr652hA
B2GKg2FhWeKanEpro6rq3IQh5MOQdQv94LrLQQzAi8dzX5hXhkm7qdfmRiEOFfF898cAW4ysyWDo
QOROT54DuUrvfu3asyQjUGBIbo467G2zXhIpAJ4YZHwH/ZXrrxlPHRrLSI2uVhu/V6JmkWhWKR5e
FfUNMADUVvGBc8rGz6F4VMhXkDanHa7eeDqRGHoQPV6omGtVqZ4ER6B4WFdldzaT9rlSUiYtLAfu
1yGcLt7UnmmpEK591nlLKju51d1nb8TS008Xp5wu8h1s1XGvJAJnaXqTL4y8HrWgPztRT0d8upAQ
uujQ43fkw8tfySegaLAq+Lvmhjorm1HGnhASnBq9XyP80Yd0GxgVP69i/ix2ghF07Mazvreu9VAv
gWlAu3W/ekREhKwJtPKeWiVcyGtbiGEvn1sSsJb1zOQjbYCEqK/hjB9imf1Nw3hvW+1i8rnXZexR
Wifvg2kuo+jaY1/XouFZ12h+czFBWltBhruQa7nQ0wut6bXROdehwNSAXQqh1LZWvKegqFeVFe+U
uFrl5DHm2XRyquEUWsNzqgKqz5ZFOpyUdrw4cb8mNJBVJo9ubqC8Mjd4fKgH62hW6luIdT0ivKPT
A9DRqn00nOHNs/wXiMxYieJ34hj2SPnnJRezAgm7GXd5gCt5iY7u5Pf5g5F3C7uHAE0yTTkJaVph
jAULpFRPeCTBd/GpBelr2htf8dc/qnm8aypjU+rJIS157gO3xxhySfBK24k6r77URvWpbae9VzTP
aJwwI0Ln8of9xI0g/yPPZJVDCTW4vAboIVag7Uurfav94TRIpJjZPpf0OWaxWaz9EJWgg6GXxSoC
xoBEpwV/jWEdjeGzXLBpgSwCOh0eO1sTTxfa/7emLF90/4Lv7JlyHre3Obzp4bc68hjF20wjxEGu
CarnHKlcV/ImqnXuMU3DCNyRXte2BQkrGTuNZ17L1tqwJ5IboTZn2+SeZ6Gaie6E2v/W8BhJxurG
2Tsk+0H2MLjV0lvs9dwf4UMVHuVjpbpzvN9x2oAPHq2Sr5hfGkXBIu5Lb2r4qYtQtNqxhAuN0oJB
EzKAcbYbFPw7oOnwTjJ/ZtL+6sblDTsj85BYe4sDO9iWwJTJYSoekGgNUAnsXcwS+4DPjvPSyNQc
45MhHJt5e/OSRNO4ibt6QR+vxlgprmjrTh4qkv0IzKbR6i/U6ObM8N1mSUwcmx7KJRjjUaPMM2ug
BEeQt03U56EPu50mFXB3StP9s/ufjVNErF5KZrFjP0Yh0V93cFvKiH13/+z+gfis379EXsbTnqkZ
JxjPpQgfyDalEg9eO/y7i85oHjCH+jsVEiwKksSfozePQA5XE518+aGX6Mk0NpuVP1mvGi3RaWz9
ne9yOs0TQsv1mogSDjwu1ultClu9TbpyNarRRXO0kKxFYAPhxBLSqhsiKleaqyynrFt0k1hmpgJa
uZ6xBwD1u7r1u13ZKwEtbiQUNR6bBWd40Iajw580NJ1QxTASBlJTtoQHFJzdv39oOUPseXLApp36
6ITVsKIown8GribE7pwo4SnLzXxJ/XVxZyTB3CbL25Ciai3L0L1VGSTusu3cXZS1X6KBua1CKjgg
rxlDIFzL9sBunJgc+B2YL0UvzxtEblcWtqYGGU6QcWFPsf6WKGLXZdbRNcnDk7wGUbmbvBivbSGF
TdzmccXiwS2Qje059aZzUI1zbrblCMwHrYD7OSG05RMtZto/YF5Qe7D8DTq901EwuFbso5X2z3o1
PgszPya2PyuJf5us6BaZjLyJZUBp8ENR/zuV+EcKsfbnMtnTIYvYpntHGmsU8D+WyVEMLCwm7wBw
q3gvBY7p5JlZ7bPvDkfMs5My7kvqqMEpl3/zyFg4fvRdUKB7OkpG1bCYqON8/uC78My+zezRyTZ+
oJ1wyGdMCO1tsrBxEicUOhENuCHxZ4onYy/q7+e1n3DMP/3iH2wf8uGBQrsOz0BlsqN+eHharYOB
xDLf6A1FPGsNeYArpSzWnnoWWn+2jehW56TaPUYWaGCTVY3CNozH74agf/9EJOX5B//J9yfi6o5N
0ebJ///5HQiMzAvdmkmFfPOtoTsTlY4Lau9iQRoLCgOabA5UE/pWEMqrZZa052wsQROx+5AaO3om
PE9zWTivf/0OyTPan5+ZR3KI42gWqfMf+NSFgN0bj262IZIlY6nZE831qNTYvtBrUoRa9tIU7df7
5Y1uYx8l4xuV2HNQnyDS3FRveDNCFoB7eeha0ylY67byCsX10rB1gfiZ2yTnyNrOJm3TKYe1LEEI
lF4LgH8hN4Cs0lX8xW4ynNMw3rmpepoMa1PxXvSBC56+xJfbnWPSsTXzymhgVbL5+S5i2HZcV259
Lsd+Q8AeuATslLAawg7cjF2Ra1kvS4NxcBpclGB8E5P6StcPdYsxd2h8uFp79hn2lV7Lj49vFcZ9
9rC5bjr3vBOcsipIwoTzX5oPMNz67pk5afYd3P5vr49fXR4mgxFLszXV0j/ak3QAZGmum9km1GsU
D+qp9ZJdmny9V9bDRWuq7V+/7Zrxq/fd1Ax5ancxR33kkns9LhH+MtsENj2jJH6KIVHGxiXO+3PN
xrdyTXEbBxa1SdIF2u6Z4+6uNNOdQV2fdNZWm57COttmOcyX7ux5mEP17JPhyItBpSBNuvFkEJdR
ufqnWt9HDaN8O8Nf2LJ19NnDxHqISHEvfy5RzivICFZnb0wKUHkqICJ0Rw7STtOHPVOBOTKhS8ep
imY1WFE43ekXGxW6glaN8/0awOOBSMRVVH9lGE6ZItqFZzuwpjWx0J1iE426vRzIeNmiqpDjTrjT
NCx1dP4V2UWV6x9Ijmhl2OSb1rSAA7pnHfxW2gafMjFcesd/jqJ23nEEowI3rnpCdVzly8QyPlcc
R/MkusmitSn6dWwlx3SsX6t2fOt0yrEs4sgenstqS8im1QbbjtcYysBBqOkhdM2rnkO/7HapOT4M
Svyu6MVGD6yFG7SrsUhuWuLvHIxixgkGyiYcLYjQ475r3KvdMbHhuEfFsh+XCrcrMoH7OSm3N3o7
seyGuzJ7JMLwKH8PiMhHz5YK6RzhartwtG7fu+qb75pHR6NN8NdX2gf+/X3lMxGGOBq6DR3v3c8r
3+SQQQPuJtvI45s80iGIvWoXxy9e5a/MIHiT/c1q+6tV31IpOUlpdjxLl3//I3JfHyOHQEYWW8GB
rOZgmv/9lvqLW9ax8dYjNNF0LDQfHiQKJUVahYRjEm87662aJk4yPVfE9pVMyRABzlBFledpojZw
a2AgeOND8S6rbJLh9jH0osjwlp5FxrtOO0LRj4JjT6ebV4eF0MmSHU40AO8VGdHxV9fmYcpOHNA6
E9ecwFJnOUuHSxsA0IpZqqtKQEGflsWYotTzZoPTng3e/9YXN9SF+6ZBY5TxNDmXOcZ0CT3zKAoT
UCglObQJyzlP/bCxOOjIJ2lRh0CvPI4GaSE0LWzkaW7xAlCCYhG3MIRvIz54fUuGjHUN0mHv2vEh
q4wDM6Ul4UYkKtrHhjQ+4m6A+1cPXB77Kfjk+rQ+avoFesUpie7ebOjyV611ShKIQXRibpipevRu
sV0oI2eSSBCviosFJTpBnzs3MWAxoEvm4VQZgdPh8crs9jmtq6UonSsk7Lk8lMj0SIXn4vtYMVjB
Tc5rf31xa+ovChwuMc90ORWppml96EBmOk6MfEyhQyRsn1nazfMSdWbUcG7CkmQj4Vb3OSPGuRby
HilDBFAE0PGgPOlkri+whh8rjnkIy/ataR9b04Wud7FyXDCc0OXRretOdTqcQyV4qF39oXTjzx6D
aACStORU5sERATziFuv8fEfnJe2zdmvCsMtp/GUWQi2dNa+kBdBx51ONyqICk8O59a2jXFXLqXsD
uIpKud5Hfv/msPKD07jBhD6YBY80ujvFtCg+hrVGc4Huna8MZ8/tzlrbLlprWKX5F3lIdbDQVcqw
tqZmVdAcqQ058aPaof+C4uNShuqJA96ANgKR6FpWY77oFgGHOST+R/QMgdbuyEs7p3glRsKAZRFk
1bJlYVw9CFi2wX++swYGfiFAAflSwC1h+I8FLbrG/SosCFpF0yz++o3+xSpG4Sb/pxkene0Pb3Mf
lE7S9EBAembUNTmJZuHQ1+zRSXORG81wMm0iy4K/ub6Q8vy5PHMpn9mhNU1HnP1h+SxNA6Ce2Wab
JrQuKTI6uc8h3OiSdtmrvBlJevD7BvcNZ5W4W+AM3lQUPMVI44UOp86NYtRkzU8EtbW0rCiyBW3N
CleMrMU0+6tNI8XMq5msl1wapc5wkt0N3FTXzqtXfRnv5JLRR4dWUdZ1Z6/RLzkYbEB1UYWl41vg
28dQN9BdtBz7KnTIycFK1Ytcd2MuujijhZgRlgpfs4X9GqcHhvILhmXngKKHeiIvJ3jtbEYZ72Zs
Ptg4IruGZEGgSrDAz0My7lOHdUPew4EhbvJ3Nib1MmnqJUaEVCJXq8VXxUFoaHLs43tFBNfPqZa6
zeqL504WOs6g7hsu+5qT6wQsuUyODYY0y7/SD5RmFvcqOxRBpzJCJfHVMI9Y495lO8TtAP5Rmf+W
l966S4cDXl6GsO+QQ0C9pgfbpOoYp+kNLbvhsxIJZW5nZGkPWIS4K2VZh8HrNiGgx3P+KQh9Us9N
xrlhqc0mqBc1x11iBnYj4uTQVQ9FQic2dghgFLd2dI6ya63Rr5PdphHvozKaS9mE4+z1Jn9phqHP
utBOpRLtVMI+q7g9yx0+4t7oO+sY+ONJfo1UBJmyzEfdVW10yGgnd/BcwlqgL0c7FAmkaX44wtMy
N3L1lZ01kIbPZtN9wnRyP8SO7bM79m9aHj9NNGewHz4pO7nqwg86qH580BkdkHlxMxGOa1nLYTO8
mSbPSrFYoem+pt04H/3YIkpiTyLPVXbaUvw1FXdvplpXtnAmxWwfVJdF+BSXNrIyflYyXkDbXWOS
W3NYV6j/3rqQrY5qosvSndLFu9Cjj+iRmIEZmYStiEQ82WtrmoT2YonTe0N1uyuKkeQWLniGHrKM
RGe1GXpeT1Yvk66AmRHUzS6YgITxCBmnh4gUuCdV2MQ+0nCCtI5d3S2y4E1V6OvLC052X2M21WJo
JIGFbs2QMoKgvVA73SWZmPCEIJG6ksV/6qCt0nVmOZZ9wqnwv/31qqUZzq+WD8dCdmjZLCLqh9Nd
MhowAU0LBrszvmU1L+TUbw3/hT4XDQ8cbaQOd2e3TYlBQRTDPSq4kWTvWV5YNYqIGVInGJz4bjDF
JmcSFO/L9v0HOPrXMqbAraL33BvfYhKz+XlHNu8nj3wj1XaJbuxF9UA/qF+iElcIXVFzIDqRArWv
Y8/J8NaSdo9tYmjHjVEW2DHb9pQ6HNIDXSU2vqBkdicyRiOm03SR7InbZLBTcoz18lZUXrgIYuLE
HZoaVU4vtMnpbapG0c+OGWf0uY0ncdDhAIIb9OhyE4Vy8fBJdt27SqIgANH0Xa4vIQlkeRwjXlPB
BtlH22z2S53FSa45T+jyjuCJZ3kV3lQ8tW7XXzAPnIfY3DTk9CEg7tAdyz08iRrWYdKO0JSUPaWe
3Hfb5OBxRcr7r3a8J8146phrJLF6kj9NlkmBLo/G0U58QnW/zJkJyKtCOOZR/hCPfn9Fe1l2BhTG
Cczdd/KkgQDwWRM22vDxbUx5AvTt0xEjm6etNlVBFZS3Z/UhKvFfa2O/7sTEsgRVuKzfk6Z9Nsjb
lDd04/yz9P+/Px1rv4M43uiBVcgdmw9f/tf6W368pd/q/5Tf9a9/9V8/f8k3/f5DF7fm9tMXy6wB
MfnYfqvG87camsU/58XyX/53//I/vt1/yvNYfPt//+f2G4GgC7riVfTW/Dj1NixVZ1//9+Pyy7cq
pUD+xff8MSk3HcPwbEPV8B4w4P5jUm4QVGYiubBN7Y5B4ZH+OSu3/gEbhe4YBzP1PhP/FwZF/4dD
+8zjb/D1AzFx/kfj8p/XAt2zLEoYmCosBA5D+w8nFlejxoxy1+LE7725KLuN6HHS+gESNZOYH16Y
X7QcDfnDfmp42ZrBb2p6LvUSr8eHhcdvkagaeeBvxkoTK91t9ZkD7WOulUa0LAFwqL/VtbqlFVCq
IxGM7rVUhm2SqhxsuvRL6qS7HFygNAL2i77piTAlstEUKEfdLHphCvsMXtDC4GnQkkL9W+glnPaq
xpRN+NYwOO4stqKHPHBRB6v6UulGpnS4Lf/6F3X+tMLyi1q2Sv3PO4XE+8OrGtoJ7BfhepsxYPdA
eT0zsNwv2shCXQsKQ0sk0EJ/w2jxnkQGG0N1UvHooEPmLowKSl5CWEM1fU/N9CFJun7hwkif25W1
FNgjCTOMyqUOhpj5iiyhtFfMLlh51lA2zK3uGtvONnENBaa+xGF+AGd2SOLCYAlcarjUd4quQjp2
4st9GoE3nqyFEH3yvMDgwRA7XCQkSM4Ux+OZmjztpnOTeU83debJMYcTNNextGHZBuUmdLWXLBqx
kmfEJ7tevIldzOKyDcu3MIuPR0JG+1Nn8waENcRMfaaN0zdSvU9CDd7B7IKaEtFTgetc7wdabTlA
ztEUn/OSLHjf625dacXgq5J+8Tfv1Z/O7LxXDqGDuGZUizv0w0UJ76UwUnhamzBU3JlW+s+xIb5g
F8KXPqAiFewsVdZSrJoxaqxSnYm8gstuW5tacfKZ3zZrLSETVRguWrNQJdHSXvq9rsNY63fg+nAA
lO51qO2EFqJOfdeNMCfjFB9IsK4KqL1VQiKYOz5qr4iXrQUzyncLofwcTjPJv+D4Z3HOdV92yrLq
IaJOpvc1CVH5GVV5TWA1gBgnRjrCtOpG7Sy0xD7Vi0vbZ6c058Jz6FKKEU6FJgiBz06IIlBM7Egw
3tIAW+hacox95VOr41lz5slAP0+tu3nTkbvLPxhmLe+iSf1FCeo9qlqvzsBK8ObHDBO9ceGYyfMA
Dhap2443ihkIV8zfvE+/WDtcx0a+ew9n/NgNrU0qgNHpvU3EJr6oZNSZG1jjSjPhselPjSmuf/2A
2q9uYteVUwqOWJb3sRlqgTbEasAjGoOxL2wbSzYNcI77NR3L9rWIsqOhSD62217FyBUc5bzDTg4L
vM3cLTvje834uAw2Xfv5r5/br65ZxIIuV4vJEmOwb/zYzNJJUcwg9XsbR3+ArxKugcqQV6zzJFIL
L2yb24gapvRv3oNfPKypahw7gaDCTTM/nDu9Ssew2Cvuhiy598Fyn9WC9QCgx3uNvHsZ0OYStfv8
17+rpsof+2HbsHT+2LHlNvWnPSoO6LX13LgbtcH1EwWfgn6AYtknD36hdnOnIHbZ7ATa2Be/doCj
IrAtB52ui6O+a5q3J7Smm+O3Z/UPOZPF+b6MWWR8VaAX4sckmrfGOoDCOMYJzhNJ5kViE21opyda
hRB1x+iVovQx40CfdbzUo4NLUdiwG3ncZTKEyEtMexUXnEAr9WQTs7NwbJTYIkm3qOSg2hrSi4Q/
7UswEogHv5KiNhzKuQPsscwNpJxu9daoL6JAce+3PaG4zAcB62KALp0vDXwhYfHMeuGIhSjrmGVR
eOD0zfehtfaar4vFXf2PIGKJ0aedFcw4o4RcMy7LZJgezIDNAKcPiaG8bUWJTY5aHGGBReNlfDa6
/KXV5L9layVWcsScxZ5TKpx728jD0s2N53u8uFZpXG2YJQKi59wanXrWl/DjdW+lQqzfVGCN8pZg
a5TU+SwhT+pvrgjd/HOHTVU19lhHd1zb8yx57/7QzfV1P0FtUg3Yhzk99MYqzrpPKLSmteLXRLx7
j2QNgdfUioNhoMfHgnmYoKHMkjLYguD1Ft0S86UxC1Vc176rbjS3b2dJGqNaidmIqFVQ75FRJOHm
itoGD7muvZDnAOInxfOXrFoW9EXTotUOzc6bZYyvZ4r1Rpe5ZAwxAW8BuWO5fbBIkwZcsmMtfc2Z
Y4p22UGCcBWmI6oTmw5+RHSJ5X3N1W0VoqnK+3IFWLWY5XUDS9esDvlk/iaUGuegPz4PBYN91qxl
zuVUC07y0xP694fEys5u6cpUMrTWcNasWaHpVw4Z/YrR1coiZAoloSeWTawsAAX786mlxAq0dNtM
ms+MEWZClrWrsFNebduaQecZ125qvNRT/hkUHniN2nqtRiQdtAKf4pijXRlIvJyyiH3nwU0wfdm1
ciyndjugYFh0jfPI49Zz3/E26DK3TeqOszLsn4yYWUYXLV01jRa26A/VGLcENDhzJ+GlMi9NnzAG
Rj2Vldb7WEb5Oq2KVVbA29UKL17YDs8bKMVjCF8QjUNjzmzEvcKLC07ROt9Ls2LwdXanaVjwWi2S
MRdzVQHda0YTUXeGhwuW4qsQ22GQiDG+lyCi8UZphuMBICanwkRWp9rK1Hzi1SHRT1roAisqd21g
d5/quohWBFMDACaBtYwNcskdAkJgCXngc1G/J5UZrfrYoAQ00mIuBCkFAbECVWap20Juzga0XDcJ
myX6gnAhtPQ6IkGIhzK8TEHyFFvlPoqLbWyT+1iKMUBcEm5Sgl2S0lggZFn1ZJoByyIkPTMX8Nxa
itxBcNltiDKRIJS8neuj90imK6wEpXsKajoNhVa9kCFCrpxmPIa9o2y7GndDrU83bAm24Mewldjr
wjcvVmkdbZXktxojJMuQsc6AA7DIlqyCeoCsFhaOC+DYyqMX5kn7WOvqeZ+rKNyS4gWlg7OYJH3e
G3IDM5e2dlIdpLxgLw1FSvanggVYIlcCQeBHNrKijCGhSJPzifSl/RQan3DFLAtFuTFyfaRoBRMu
HABEwD+rIWW053efOz07Byrvf4oPcm8B46txOusdFapFtQJoPF1lrfJk+KzMU8YSa+K6ryNix+JI
Oo24n1wmnUrXzvFV0p5T9Iepqgl80birGw1aChbWeTkbPhvcNrMBc2Dhw/tTeoZ2MXRkka7LMv+M
74ZI9IjYRTsdMb74qCOHxLh5zc4P298gKvZbQGtApAc8+RjykrJ8yhhDPq56LzwU9HdnrpIdiAdk
AIs8xQkvIu2+oZyJ0Fb5G1a2Y4370y4/N2X77NX6F4EkuJx2sLQBWWNoW4rRQS5TZfF8cvrXxAJW
2PgU3Q3ezvI4DYTkTuTOke1HZ2CU9qAwfamSDqd14t2EWwYzCYRKPNJfU8eY20Zqz5y8w6jOUp8p
jHCbCh7R2IXgeoWPbxIvoqKbYqVK00ySPHSZ/9wrKTE9gEO6Gu9soSef44xXJ8R/pvbpQ1pFUN9s
+iuUtq9oVpg5xKp4LBQvQ0tGS8rTSlgEtrLKOR2IONwoQ5MSBzL3OTfinRrtWajb2EhM5EH8zBe3
r+8ukHMZ6kjjuJmLnDlRaTYvjpc9Kk3xSRhNvMiIkUCRBcsIZWlZY62sJ+cFvwjmsgyPHa4/1shJ
+s8ZAK9rt926TZigISKA0Qvjmx8xJPOAbI8smkgksoCO+xS0TCTWzWCGay2Mn52SlTSubNSWDcS1
wm9IavTGZSPUZdMRzGQ5prPsWsOglAR30vcvhTcSV6K3AEYnLEIabJmc7XZU1mDOohlByV+V6At3
OZLPuI8Xlueh6vUeB429OvDES11Ua3PQePtVIr4f1QqrkF2na0FU9dIIx3wRFmU1LxAqq1DnVJeT
H3UkGuO2Bk1qXAvP/OzijC7SlgKPfTPq2r0Fiaowgjf4lF0SvKUmcxeyGcD7D91LUxBKQthCvCis
XiL+XlXFe/PTaGMXPccIX7mQnocaHEA3Z33iW9BOoHA1rx26p5TlBRmQCyZmQLToJPg4vYXoOUbS
/G495z2O6fxZLoEgNZPB3kMZwBR22WfhMTfCqx9c0RMkTI9mKiIq4DPeWisGPHShvrl/L9FVwQIt
2KoGnjwOiQXMmdKg16wRdxzGR0HYQdC/hjZq2kpBFksqGq0D5DGbqp1eFFhnMH7CTeYlZKzw9xl4
n7ER7ygUGH4kAjvVqL2SPQQQVbWWemlqS9WENcQaRy9CZQTouvuh8t5BzRBw5+bcakFyCYtGzkew
7ZfBSwj8E4ESpuX+c6PkZCU5Vz3QrKtSPcaRek57hsdYNRWSUyYY2iZLfFal6WeRE1fNntuPcby2
O3dYWgWgEfgo38IYz1M73rLGPvW9Qi4UXYStUgxX0BQPDWrBLutWHriceQ61ehw1cztIk0RfkDFD
wYPEhskI2wCYccc8iWKvN9nWlLYahZNrba581ERrtJm1PABW3z9Yk2yYE10F4sF6pFydEPGiXsSR
lM7bSaGvM6Qxc13Ai38IIu+f/fEhsM0WtSLKDfQmPQNsSBWdGyBHT9z1HWJwBxnZJfV3M+XHccD5
H5awMeM0ItcGJ7F8LQmwbXRGhIxP8PEyoPf2gZu6syRpjqG0uYkyu1RuGpG30jS7yNfZOXpGNCEx
gjMRa+sW/7dkeTOngCGr40YFfBhLd7tIX7jE2XZNYSC4pTXeBlQjFlKQUknFQoVvgLVvVdYa+n5F
fGur6NRPKbpdN/tmacnBCZlVcvaYxuDk+8OBMmkgRCQ89Xn9ktXiCYzVPm3zbxWUBUYSC83Vb24L
RRyCFMfPDvAJwLlvehKc9IZEKb1POf443jzGskmVgSHfZl9vX4Y2+UYNtWfYQJlihgvCFdn6aIa5
ajGrRjck71mwmDY8yhQxnCu89AvnvnFnga7b9UabLTuHXK7c1lICJ8ATNnpmbjtsf0xPvofAttJg
aOuDv8R2erkDq+4RvoI3WtTWPki5RZUojxb16Pq7+4esT5SdGokjdbe/8qVNbwLpZSa9taZJA1FW
FVjgsWLCJa7y51g0b7W0UN7f3ftn92slmmAvR6NPnW0Ebbi+xyPfo8bvn7lmixOxtFNyFXAzVt6z
rcM3wk7+Vc9TdBf2/+fuPJYcR7Iu/Spjs0ebQwOL2RCUQYZgiBSxgUUqaK396edzZHdFVlb/VTbb
sTSjUScDwuF+7znni0/A8T5HKdUfursfEAAdSlXQEGn2Ix3DZxZMRwvwc0B+wsXooxfK8MlhIXdG
DgIB/czVDb9mT/8LWcRCfSeiTQwroSdn3s9OacEkLqliWN5M3QLL7In3KO2dbchv1jKd1hpmn3pE
WVQB7D+SPCqdBVti72U7fGLVxvRIwKt35K0TAg3kBZNxczcp7VPI5oGQ8gM1MOOlrX2fR/JD25Y/
oDdQU9XELkeyYHLDFPPGZXnZujjsZ8KNd43zI1OXdVX6WxeJYZ0CGsBKYxX90assfbMuueXId+uJ
s9Cv60+1UWCBUP9dQiA+qQA4UBA0qRLeWubSCv+5EflrIyXzWqK18BCnaNizHxZxUJjOTw5CmE3a
3sVCM4MpyuFYCRGDmROPqeFRY4NGc3KJ+xxHXD0VV1cH1lYwMB5int1odaIH9RzJ/VBiSe514lEd
WkCO8RD2Y8LlmSlcmtRvuPuf7LY8povlBgRyH918eCvAA1BfNk4kc7oXI7nkA6FcRWhsRo/IvNgx
pqNLPbVHFcoKSh0xs4zhlao6piONXRHvR53qQQvsYGcTG2W1BM9HwrMpI1CORtsyBmkp8tNsc44P
qqw4VbHPnzVfe7f9FjpUBNCNE4CtggtHChVO2n0MPWAzCxUOW1Qf9EESP4QsmC04oUqFNZkTs0NE
DFlYJpMmau7ltmhdlbHEj3K0/mGGKN6dBzSGu3X3xIw0ZNf1gROmrz07ApN++cEQXMpSKoOTXd2n
PqAXDBj4S8LpUVr0f0KpDLCZeaeZ3lXQGgwSTNiEoHiPmgL0zD5ViZ6t4qZUMcgq/JwMCVn61HrX
oy6b412hC2guM7OTCdU1j36onrgVo6dUhZCs5eCRZoR8nooj/QcBI817zlOr47DgNVZtDQcUcTDk
q/FfmbFaUqtKjFvY17a1vuY1tSGfjAAKSd8T+nKl9RSPZM0usb9fN2mSEleF110VKpeIc9QuyRNS
31Zlb8xtKyY+Y3xxC1XHVa1bpwOowwG+m/rsCd3/XVpRnR8r1nIFLpkN9AICACTeuqjQbwkQOJYU
GxDymQS8csBv5p79uha3S4pxVLanU0/Smcio8GgOCQBVNhjHQhbMF6Z0Z8wUhitSXY56n/cUnTLK
RoV9GvoJe/iSvkYWVRhdu4w6RYk2JY+6sB7JuYTdSDDXyYrdczPpRN5p6MPSEeZhAU25s8r+6Ifo
MgFkxaHkpKUXxvKrHKpia6cVjMGJlYL055MOHUP14iNaD6wKasCF4U0fZV+mKBtPGSlhm9yTPwrx
0qsD2I4prGl+9ppM4bJpof6QhZkcMupmegvOq3YPhUl1jqwCkiVAoVAXomTBgUf9wobEc157Mjna
Rsor7ObJe05y4y6X9rULOWyZQHV5QZhFPTDdQT61HmPSKkH0peYettTCqdsaOzE0165DWhVXyOkk
I+3Q3poMlRuREBoTLkBrBt04GwYsdAr2ogCSbiR+AJV5W4iOuppWn5aMjjYEErjTVfc1DKHTUMUN
s0vfLI/xGH0UBSf17BjaNsfe6Y+dqqMxC45G7+SEdrxdOJ/5C7vvDQi9YEmIStARuNf0+I6pRYHU
J3QIqA/jSkzWh0YpE73pSFKWX4e7KXnMHOLqGtKs3Q6S6HJiwX/xJ8TFIGQL9KfMEmeWOR2E64PR
a/eRfyzIk6iaYyuMZkuOZ2ZNB6JxqhOdgo+J1V9FNx0rKlK6QXQURWwUYSw7DgAX2R8fnL5gMhaR
sTaB1tJzGh358uJI96gX7tvoaV/bnu58q5N3bTCDa0hv0JkWJmlCKcom8Jj1DeYb1N2EwiTL/Ora
E5BgCImjmV+yQmddA00Xh8aIL8jp7kLfONq9gSWpDMBV0UHPiX1NrkNFrkpeJBfpp84mzFtyCER0
hi3wRR/yT33EYjHxVNwnToo053h0RbkNBUQpPbE/6aEk8bhr7jTfag6UbNNzIVN/q2FHsvphZCac
YT5amKY4/TWxqGdCZCX/H+I7GqzvoQShHIiwkTvqzHDgVAj5ehOJZih+edz6lDUxit1oXeWd2wb/
ualFjy2/AJ8n6gLXYgwZZ8S4nbQ3jCXN1mRc2sxSCIIezKUgBKcVN+tjPw7vdRPqazZ4BdVFUmtC
GrISVRm9OncnKBYQbIlmsZzEwZnwyi+KS99nGb5frpj6TW1HhAWqe+sNKiM6ply7d+9O+ZD4U9a4
BKX2yir//oIkzJSa/7yLUuqEbQVyMzKfogG3M9SiZiJA2SALx1DJE8OxJHYuoWTK0rg7DVyO7LPw
+Y8qrtp4n1LQTH/c2D6ZQKY1zMRrNOUZC9NPD8v/v1oCTxWy/2ctwce3Lk7KqP8zVgUdvvrYv+UE
uu78C72hTf0VH4ut2v//a/re9f/nf2sIj//lmo5peMpD/4eSwP+XEIaF38UzHPxZqo/1H9e9/S96
t4gXERjQ/Ceu5/9FSrA6ht77NIzYNDKQmuHs1zH34/P/c1GenChl4RocJM428XgtsR1dH536SExB
NHC5K+gHY0ciicTXM45kQlwEbehqgjXf1V5DkJl/TDG732J6/fHLlvwv4gPjz6LJ9dch1FR+H99C
nf27KDeyZzJv4t66OlAGGllZtzn4OEo/mn1Kcv1aWeEjuUWOyqRUlA/KGtQXcFtHHbEZhZfssohp
T0gyXUwq3SWUFI7EguLTJHXlfgiTPaE+GwJcR9jL4Zd/+Pl/7r39++ebKDY9z8ExpJA5v3Y82qjP
YHvr1pXLdP25xXVGlT1tAiKs6qCWFjn1euw/xPRqzOnzEon+oed6VzhufDFjK7lQaLhpeq+8c6s8
8DS6AF6vv/hKSVVp3rYswmKfGHgRxrF7NFyyxLBnUbks0q1ZC/dCv/H6D3+TalP++YBxaXjjAfA9
n2Pw97/JICsNRG5uXjnQywOxDG4wtm5Emmx0GoxyIPpFty8Zx8e+zjwP23Wj3dh6jBvCCpHmeQ04
nqU5M2Xbkwaq31nes6HsGEaaWY9OTlRKROjB7Ef97u9/+tr8/ctP59yxOKM4q37vwJZ1GQ6k4RhX
veaa4Wjp40IMW4EWjAsYlkti8s6lbOgOL2rtnc+vdRf03rRnRTYeUxWKVBFTcGDRMu9NJmKbKSMS
CZNo0PAnnLXUuNXIVaTT2BEx2pbxvaeZu76axDkmI2/rut0SEOfg34SVm5PhyMzKsUAdqs4th2Q3
73p4l7sGkGaQTQThEgZNNs+E8c017+2IylJuVdFRhpLiQxgCEuiZI1EuOjVLdJfEjs9igZuMctHo
FAcbzRyUeXG7zE1yshMNLzppO1aIMnWKquWVhRkhiFPycdSq4TbVrHzHUIFfWIQqlVZP9yQYjPfr
PWLbH7K0z3bC1LpH0zAIPm3CU0Un1mvgWk8T9mAne3ak1QYt4fCQr61+s6TkSs6daLdM174tzuyf
mOJ+MkriKOXsWTSDaux0RAz+/f5Wmq+/HKqOiWiS1BId6fVvrW9v8gggcmPjqhnDZXQHCkcEhh/C
TlEKkdxgc8E8Y3knePIvcUI6Y6aQHFVECjt5PPptXNWHwdcCPWslK0z9SqRglFEbMP1FbmXrE0xW
+h//4Wf/uXWuRg1Xac7wNHkqb8X/bdRwNOGms93qV2lrAQN3/BhlDnYs6pGGU3h78KMpO14JqFyv
JBegu0m07Knz8fAJ4wyf9Yen4L8TdjHwAD4F4hiCX1NS9Y8pevz9z9X/y1YmptJE50F6DOtj9fov
bd3R98lTpYlwLVjVPIgFytaiFhf5JR5oYnle2QDu9m4IS7/osswuepS+JBA+/sEJ95tSbd1uJsBh
SruCX/MXI1y4uD2XJvbSUI7U3nTr0n7Ee+ZcqkT1jDXi0UYKrqwxVewDIk0/6FH83K+bcun6fbJM
+V1b9tTQFmbUFHhS41Q3JSW2DupLkmoXdg7zupLY57lwT0YyPo7K/VsSFz+Fuo8ETFfVZzAMGtnV
aJTzT2lGDunfb/NVOPPbSGYSl8OUAkuO+ZeRjPVQ5TciFNduBv4IbEYZv4CaQ7Td5qn9qDDPTuVd
Na1JdzVyhNfUMW/1hVglIzEllg745eCBiOB0WV/1BSt9id1DUk7eNnDGN3//g52/XshxpVKfXf+5
f3Fy6XUqEs0cjWvb9XAsi2Q8MEgfpDt8rVl+kXNvmZsmT6jCuhneAldU56JNCZSgbzFk9oPOymtn
VSCTvdG7EGUJwdmrXpG+kCkr2CmmZ2an2EjvJ0mXwXBG8+RZH50e2SAkM0rFFaFlJf/DcehMdOWO
tS1Ape5bYcIx1d3iMhRLcaGeaoLOPrvG/JgJw7v01Gl3XtrqdLBcQrfGfUlZmMyD8cRVgd7HDI5Z
lMZD2UX2Dy0dApbg+lUb3BszpZZYpfqT7kfmSzFrLbEulXVjdzApS4wHoUOGJsm3rKz5o4zWHPd/
v90tNVb8dqC4BqcECiDb9BlQ/nxypjkZdt7i61ffx8iLbmV8XGKi3aTbtkdHc+ZHzR+nIGF+cVkW
iQxtWkhvX3wUlgWZr8IK90NHioGnH6wS+MxA4dO2kMCkIhoxI6HZ9iqKYNELkKUgND1/XzcDScWU
V8EEMDcsF+spKh1/PyI8o03nPHse7J3SOEtzIB+mqsWmATl8i2piL6fsCG0ofxobolr9nrCleCDi
gOsgKYkuJk4a/iejQlDw91tK/7ONdh09XIRKHlIltpe9Cpp+Gca02RhGJ7T061yXH62GFFNQcZ+y
nAOxa3Rr6znaQvGvbYIwKYqzvRArMECEIASXyLswRytQL9hc3OUfxI6rmPHXfegImonKAC90W3gs
Of+8D4s+MuitLh2lGZPIvSnrHlAI08zMXsJG8y5wOHGa0t2kpArTzsnLA+the+M5NbmM6vCtTYAP
9tLaqpps3pJIVbGKHsVlCX2CnistwPiTHyyj1vYk7CT7rJPZth/iZVeaSEAsQe7Nx8nhuqhNEo9L
7VjHzO3ftDLHRRFuSg30ZpHb9ActSMdzTu5kI6HIYSDaWB1BS506+E1sNGKsSc9LsPPSVN/0iR/v
dZfSV4mwgHBcH/swtK/tZJssvwmrJbQrzZbhkqAkyBmamXtUzNUNWuskfyEHIpmwRiPgR1Mb4ISM
gi5CSGIDlaVwWEU4kZL8n8ZfdGa/nVgslwQnFCZoCx2O87trVHrE8DTwd65aNlV3hSYJuNdyN7BV
MHylXWy7+ZaEM046uXinPk1ufLOMn3upwbm3wejF7hdvBgiheAP0bF0pcTI3TBt1cXJdcsKDqV96
0mOQBKfOl7yLVqhsCIlgEndVl+yxRmUPQv/c943+mIXzSz86AtbXQ0qEqRi1aMsGE4c4bb8mg3NA
+SBg79p2/DiNhvNU9BpxZPS9jdQgppSs8TEhroNTemOqqH44KXtrJLw/VDH+ZFGKLVec9DyokP85
J8+IjqqMmSWNjn9ElRakHvC/egVjeIDpRFuLbTFbRtApnoDpZPPl5z1juM6KN6DAA5FCEOiwCISC
EtiUezGbNRtTAQtcyAV1NGC5UTCDWmENkOE8+sD7rktgOsOlVPiDHg6CPgFESCEj0KmtdlLBElpJ
NkChAAqIpKn9gFSIkMJumhTMgpsCXOBrScheIQwKx8CBTtdQIRqEgjXQLdbvGvANCuMwrEAHhXZw
YDyMjbZc/FoH+9DtOnIfj63qC1D8j+hbDundoohpc+g7OxOChFQoibKN+Ttt6262hotm82vyAEt6
e29iQaa+DJBiNCc8tApSUShcxayDXoZfgSE0P4upuytGWAgOvIYtdnToQtpwtSaOHnZvfqgL9xt5
muEBAZiGcK4J7FCMd+nomw9jn5JbhEjIK+M9zjTnSq49CBRbP0EzeLDa8FObkvSVVBOpBYi7Wp0D
IrW0vVZ31bHJALzYMD0sBfeYFeajVcAPiow0K8h5Y7clgeYpkA14EFOBQnKIIYlCh6T47mjvwzHL
F+eh5lQ5zrXf39ZksUKm9Mv4gtjpu6dTxfLbLr3NkZlzAcd3E4cdlUfFL8lbfysLtGie7hVnTNA7
yhko+kKut34DPF12OPfCursdEmKEhaUgB52jLHIaiYH8WQ7ulHtvzan3YnJzk7jcV3ZVY4AsFIRl
cIBjswqL5AkCbnY35T+qnBNsJh36qIuGqKT+NmTKVUXdfLuY5FINtgX4xcAdsmmYgTMg05PUTOfc
O+NwmFp/Vk+19/jEunsrp+cAJZTNqjAzrQLOVLZVo0R0ONTE/MHiUxcNJzqlAc37OGv8/aM81ohV
iH6zxEPe9+Jhkcv0kJ7skiZ80rOROsXQGRQZp1CMHHiVEcn5dAAqy74UCqQDvXpnu/KY9LNzrxML
dMgrPM6hrdlB5Enkf65Z74zW/7qQZ5uP5uscetphTLuQkn0P4siVndjNqklvyoixFuiPq8gUvrpx
a4Gh3aMoxNrOPYcxsptxzr8tRRQ9yH7qT5oRPoCVDkg2s56rsrtt2zC6TRyTUHy/HY963H4oGqL1
ncg4x9oi7xJxcKk9bEYTnrbGYfslkfIbehSXYHwaKTo+tosEJs1kjPRdvZ3Ptf0S16yFMpQbQUHX
0/Kl+7DOZaI0ue8gPtyFbnuHXRPhf12EhygjqIVSBvO7sbECBgJnFyNUgdzmKoGk+wA257VxwEg1
c/xkwWgNbTyosLc/2fHS7MG0+BsdaMS2Gd3qebLu69TdMHzp94xT8Xao02MHlo6aSBfiqR63pkPh
vncw9evj3B4RbX6Pe908DW34YMIw2XT+YNGONV40DJy72aNVvCRQN35CaH+5y+q9vVkOCD3KmxXT
OiYDrWGQNj8fGh25UGqd29x4qX/PqCz3K6fVLj0pdu+hubZACB0mHTwqkEU3jcK1rjdY229Rdrn7
WSlEBqUQeb+B6SmS2j65KwJrVjQsFyxWKFBlWGQiEnIb9lvEz9Cz1I2rOFphDQnNMcZjA2yrUfKA
eIK/ZRBvnkYQuYBLvP18mvo2/RZ4kUorsMJv1/Tlgb4QFRMsE2sYcAH6y2VJT/ueFgEVdpK11pv3
4NsegJhTTCjycqIWQkUXMxRnbAI4FgEeaxWBzFMsMr8s8l2qoLP5Qia3idJga44qHr/kZJEtfdAa
tJmhGGeFgfRUm25KRT8b/wjBXZNwf3soVTK01Oi3uH6X7qaVsAZqDVdtyeQAItt6I12IbO8PW8Vr
GwG3EZCCXEfdcC2ub9aH671oUtC39XFKA4lWTxeYbnnfzvpTmlvRSeu5JKPL1Q6EmyHCi2n2xYa/
hR8pD5VTPesWddAxGrrtmC1YmRDDal5Pa6TSdq7+XdTO7TQhjzSxpLKmHZFZeM60gRPVBFbUhMgH
HNRwzQQPFtW1N6XEYPnPPX69feSG2U4zIEL73UFOib1hrMSSMmbONpwgyyA/3sQ1+uXYXsiQqCwQ
XAnxG03BhqJecTO14ofma2+w7UHnupyeMStcojpObQour4+O9IStbQRN22WKQ6b/UpL+HZ+8hmt/
bukNOUtvpYaQl4TBbS+7gmkE9EQQdBdjxqXNWh2hcK49OXaSbeOwp5wZ1TbQTJc4fhMuAyIyBEsc
EMUEkDhRSGGC9NHTAf/zo7Y7rE+hqAZerd633lufe3/vz8/+jy+/f4MdUxzsR+Rcv/+fMKnDDA7X
f/6buhHJwV8I71l/1/r2bH2P0Yw5PUKXnPCFj7x/Oe7aahfGzfe2q0kWWV+oGJ7wtZFcGyJPO/78
X9ZX3j+3fvf6MCOsjzk/fKdoQYmOJV2Fc+5TtEpnvIiqv8UCibS3b2kaHrQZUBnzNInBANAvSQ8J
+mR1Iw2jRQQiTOBvPQP+ou+NZewDkt+g8hBBhiYZrX6KxfIsnMzbZj6wSGrlFMNq4ytx6M4pEbGN
p6Oxb7LJRvtQYhPbQ0d5mjyPM3l9eb0ZWAfdeK6fBQQAKe2PmVjQDvg0V0H7BtHduU1TeVjftz61
3qwPC5t4DA0Bbqe+ZH3ezr1/36tzpI+0NH0Qd3zR+gFm8pDpWC0TDr54RxudIkbq/rTyne2Wiyf6
qM5A6I44qCATJP0UTWhbCtvbUX6qbsLIRt673sUpBD63q73VC8Jr67OTI2qxSxWsuqqZhA2N6W9X
gdR6468ke0VyfpdPubbFofv+Hu+Pl9+fWz/3LrZ6/5o56ujcdko5PwmVsuCSjBMY6lDP6JZKNWd/
RieV7A16AEyAClxo7zclqTO/PrnYwJvfX/7t4fpCrwj172+JlthbgvfH/+0jTAdQpABmAaxGrePn
u4sCte7Pu9Kc+RXvn+ySDDE1lxx4uYzyRkj+WPKfH//+tvf/VFNA7/eH673f3rd2w96f++UPX1/5
7SOT35C9aN76Zv3QUj7trZ9bbh5cU6+D9XvqUHb9E/Aq+I5FVhTHdcvUGcEIRylQNBUEp6377H2P
rg/93oBMWFQ5tz/vr0+/v3W9t+78pBoj8DTrB8ZR15agdAt5MNPkOAqDef8k/XoH9HHbsBBf5YHt
MtlQW9URMEsj7T7Najz018GH5ni00xHFbGA/I9Qpi1PWMXkqDYLl15uW2BtEU388DiH2BloXK9OL
U+9cabPCUF+tvhRDJCR2Q4+oS4RE7BXEbWntPhEeCF/VfVz3S8vEd2801XPNqu4UqhmMoXawVDmg
/W7dgL9t/vW5X3ZRvR6mP7f6+90wqzlskmF49Yboq6sldLHspCJClGANPDj1xm/c8jrM4XkONVCX
0p4fqywjuqlmxSW8vad13h4XiHtwwpBMNdXDtLIp27lkfe7qvu8Oo49cvGIqCddatpCKzNu5MZqP
9oMGnubilddQt6MT2vFTJCI3kBVasyHWv0i9I02gEs/2NCYno78bMtGe/cK6QmAyjhRaviQkqNnL
neVm+c5iCOaaR5eoI4qvMhrnNhniZ9lqyrpjPadkwxycxvtSMVhtBsIMNko1vdOAdpPx4L8i+9Dv
qmFyg9kywxN4q/MKgOgc8UogorMfDZhAkOc+21kk0SCT1amwIFWkdPuy2bdDOWHeC+d9ObGg16zl
LZHza6mNFU4ZKlBCsHiiw2QwN/CdfdsB/SXS1djMJsRgX5+/ShrAkE80/xBGXfQgwBe62w7E5TWN
lg/AVtzTUrrfyJtd9qIb/GOIKHXjCv+xKaPk0e1kc6jH9GUsLMRJhZcTo1BHW3OpvF1aTPabMVIw
M3UZHTqYMBMnw31UUa0i8xodcFJBLxQf7cWyucSGPqLWOdqy2UkQ9cjCbsuvWinK27GeEVyV6ZE6
6AMDUnO2JPLUPMGvmzrjCZPi1fJF8TyMkcm0yPoyG4v40OZHbK0VMdSuu4d3UW09YzkMaMKZu4zp
KfSi3bRkXArTxr/pgFwE7I+v0jXvRr+2yXviOhjO2V6lxBcVdUoC6ZxAdKUe2A1Cj5uCPtClGLzy
A770QDNx/7beWx4l5OcZaNrgFOXEOgYEYQ2XzGH8wIDTPBgEVm/sTj/kne5fCMTfeL02M88O5a6p
xvtxwdZE3hyR7XF7tLEQaq49XI1+poRiLvQoCy87Rz0gOzdPWehxodM8wsKtEBRKShMzLSPI3vlh
6K9487Dcj5YHZrH+EI2QsOBGnsDAYt5bqCESI+Jt2xBMH0g4WKyT9joc88y6IiH3L3mM9UEU8XhO
9C9AaKYA8orN1TVa8PD3Pu7txj6ZDmjJB8xe0vA0hov6zqeIvQsrr/tW+FFyl/r6B/o3zGBZoe91
knI4u6u7ueHAAlQbmEVbnvXWfYpr07gUb5KW84fe/2LUy+OSlOFVT6xXs7EIBpxDLNvLcksLr7iz
3ZRBzBfjqa2QVC4A+9q5tZ+MBqe/0aaXTsxfy5YaFRpo53bRCpIQJvpIvui3kub6s6flpEWlcNdg
Zx3LrvowmV59Yn16QhQhDokJPMRa6F8k46mmb+JUZXseddwThpHy69jAaP4s7Zgv8iWt8/Y5m4mv
BjGemXuilrsrcvqgrRyGVzunVExXVIc7hAjfIDmcMKo2scSBps0cMNmMNqSZiYsXOxUJVvQPmnKJ
zn7iEKSMxA4e+KbNoKGZSE/OGPY/zqORX6xOYiYh0hB6PDXCBWP41gwt88w8ag7KwkiPGPjIb3GD
kMShwC7ST8vEL2e1jxq67T9p1YQNY8zDW80tvy89IO/a3fOWcm8aIUe3GOpzMw/DI9KDJ6M1qCfw
cIsu1qTbovX04r8om8FdWXt3Q5x1p8XVPmPdqu/6mlisBeNebTqEuOSSTJ3C+2qI6hnn13MfLd4+
qt1jZcvbtKg/VVp759jtDKeCXqs/fxZ9pm8rpDS71G/DrWo/6ibsp9OEZ+FN/2SEpWKmkgsAucod
9OdkeU1ck9Ca0XqdjIEQ/nR87Ak4t3EoHuecvoldUc0t4u3IWva5o0NNXvzSnorl0UsasSP2yQF0
WsqnaaTCaJbsANPpDi6r1txJtReCdY8uSuk8NZ5jE+k37YCL3Rg4hYh8xGGo4WTxRnFeInGq4nY/
2stHaTXdro66/s4eYYJXBGbtfPdJTFZ7icqeQn88o+kcoWiFrAAXzY0OKfUo3Kz4WwCtoZ+G2Dts
kfLVT0bnUdIy6/t4mAoyD/Thgn6/mpb26lGuG4zpiamcs5voHsywZT+ZHWgB5IidmcZPGCFXa1Zz
03RtjVh/il80MxyvrqAQJkkhW6QzXMflK1aL9ovWOc22biSkzoyDlmpkyTIak5DrzkvQKjxoVGf1
dem5pnl5B/hw7ZTkVBMGeR17DCzrM6EZtWdzLr9nqZ8fHWsIiqVyDmIuL6S9aEcJpicwZBJvu5AT
poYYltT8P1Y61rf4EYb9ZE+cF3iSKQ1n6cuCoayNQHwtXpHew18lsE0WdDz8lpu5vJ9x6t+0Sd7u
OCaCzjHOQ8eFwXXqblv3yzfH7u+WSscRsCRvOC7cU1SqYbugFo2blPObSSVTr9bf5/1M6X5B9DD0
R8kc6sF1+gNBEZV9mj0NnSK5VVx6Le0pz0iIsqwfxGFPH2ri+zOBQQqOX/IIIrfCGBkdyCuTD7Gf
vSk32m03lgJ0hClu+iuhGsvZaSx0iAhkaLuwlLfcQ7OUsBItrAY9VVHDOY3wil8orXD4ajBOWqSo
lRlhiHEcNVea3ijOi0OesoT3msknJM9HPCQNPJfZfNdO16j+zH8JxZetsF90+Sl2WrjIIsamq5H5
Ts0fj6FFyTRkywR16aJ6zpheaHaL0j50yZPNPkY53C3PMWQQTwT1ts5CaU7Q260JrtyIjihtZqqf
LCt/GSeLySslVqz9PfDqyWE+MD9ndmkgLsM2OU3R/dxS/cTsWwepZkIK9cCUmYt3oCxMcSWqboTz
RvNOvxPucGBDmgW8RLMkasKxo+8RkvtNRZ/pOs+4S5seQbv/MEcjKR9l/gTSoNmOCb7HTmf4ZwrD
UbHIe2CWBOuyVp56t7uXug2hIJo/JKyaqSDL5Dl0htsoCu2gsRd5kIuPq4EQwdT/ljRzfhAjp2uP
gGiXEtauZeTnAeHYpZ3lfhTWD2Z1GPoATW9LwOmneai/08x5tAdDfDO1hEKy73zk6lUrz+pWJ/Pi
WufuSywL+RZHpEEDPy45PhrmjGPmna3MQYJqNNqBiFlci/bkn7oIyq4pPoim/OLW9c5PuukmTHCy
LJbUKLOFw0VGsX+pneJed1zm9ahHdkk+JMcuY6XRMpe+sBTHIe8Sdq1mXmF+HEIgcpnuXWVTtsde
lUuETOiyAZjZ5znYvGkGkxtZA2VhnF9xMSGASDMWylnqfPaj/NWLlU8qd5rLpI/baZqjs+iXeIMN
QBx7QhSwvJgPXll4D3Y5HUKXCkY+JWdagkdK2dRVLPm5IQwadT/2B9oxW52M5G2FpniDti28aQbz
MUUzE+S2A51CwzJUOVl+olnFp2cadjmT/TjHe0dk0QVRAvViCxtK+lK7JDn3os93vSsQIvneQz37
y01miM+Y4hUPjAuKS1O1nMcLU4WeX0DaMLmf3xpbv5+XfT2RY5MWbnhuMv8BFei9oVNsgcF5yqSb
BX3RwRqz3YcmrT7XenZOhlo7CN3A6Std4g3pvh06jCEbplUpmoh+PMV68Zgu2ggqegAyrHk/mPCY
Z60le6D1LXma9enkcG27R/90aglDOwzYdSjhzm9ORwPG0obkxRbZfYEBc55Dpk0OhI2kxcWe9S7V
JdPmpLd6PKtkIMdIqb3s1a4X93vZhW9W9TlRSW5OKu7zwfxcIS29d/36Y+lnSK8NqyAFrluYbxJm
3aS2fdT04VxlUw0IHalfXOokjTSsgLmwILccizu0WDex+s7ChrMJVqnx9ecxr4+mFhZ02qR3Q54n
rS/hPWaMv/lCrEde9Vg5FrRziAuLg6hH46Bbs7dDbfuD2vhjDI461iuX3UckiFM7y1FG+udqCm+Z
HnU3nukAg4/knUhQG4BOGbOLGxWfG2vSgXr6GGaapsa4X4HmZE9sarMNd55GHd8cNpXem4dw6R+W
HvNzZoc3lfUEMdsi6JJk9TnSK9JEx2uOYD+rnOTWD5G/16im9rle30S+HgeuB0dulWdGeDt2lhbn
e8ZX0k+MjiYHyd3zjDujisea9E8m45k2330ZTfo3gzIsuFxGCwCNHsEsd1i5vupeFZA66YC2m47C
6+RpcKoqYCsstIBlyTcn2/UYRya7zaKiPk3J9AMZ4iHWGz6bWXT7adZsZoN2dTIzpxTWucEZ2US9
3CLDEUyOyCl1UI86YaE/xpvoQ+xpF7o01V00v0KtGAOPIuQDgugUmTzKiPUmQ+x62xTLR2Ja8BbE
RnGRhX0svIb1mUrHslKUSDkgx9haiiPLm2e4xEwsPnWthVTS1zGAwVLaW+hGdtPEGmRtO1XGCKck
NG/TsPnw79JArpmnKNPOFU/O2YX3jfsFuam0a/9Ssh7ZpCyctxkXm2Pme9/+L3dnthw3smXZL8I1
AO5wAK8xgjEwOGrgC0wSJcyjY/76XmDW7cpUtt20rsd6kUhlSowIAO5+ztl7bbyLAYtBf8YG8Nhk
mXWOCIE4hOl8noXLBTcd4yr9ccFYDxXKmqDmjvNP6msdkNP53Z7KfJcaZRyMcWWtwZxnoAJfGPB5
d14W+whyzfdqqUe0QaVBmpOjiafGkM1zExDAnTERM/Q6Wgl3pt2h0pX9XpSSvlBFD162OTibsQGv
7xfNHS1g+67p+DauJxJWqtk8gSPDVyiJVtJlhaduxYlSEbebgodrS9uGHNgKcwj8lQeVF8ZuFdr0
LaGFZdJUG8ufECNhj5rcvcbMwCBCfHaqdxNHtTtX46WjGsOeWX/mntFnLZ46uhqPWebfGzVdGsz0
xaGPzelhxhjcdbHacpuSPRNJ+ej4xpn+As4c8pDyThzw64hAQT1ljfbiw1JjXo3DHosHndeTnRpg
43PNeR5Z1yEqSZTVMvmMSQvMdluGWyeCW0mDC09M7PrHeDazLTrM8Wi4nDNrVL9n/rFZhjxiczMH
SivUbq2NH3JtkOSdfq+TIbyS1f5gR8MtTkL/09RZSJRL0zqz75ISWeMlJUznYiIMPJXS4kiayyLw
EQruhZujk3N6LJbwIgoSF45dhjPdmIk9N0QKVWXe4DO0n+Sc/qxGZqyRJh8oC53+4heZHzgMyrZl
Z/0ytAmEThf7pW+b2ziOeqeS5LRwl26n1sNXohifZ+twOw5z694oggwewQUyacpwBR8e86HpVLn+
+BAv6UnRnzHi8TZq9VrXxlXhHzpI1+p2vW/eIe6Yr13qyw3BvT3wu/xGNp1J5gQFSQRI7r5Y+s9L
Hx/cIbPfR4gX5Ejba9yV/TqyJAJqSF6GtmPwO7j3jbabN78YDq3Mf9i2H1GP28+NYyQBUD7zCKCL
7HbRF4+94kSC0Rn3Mm6uyseyOXtkpiI+eUB+Ke7Clqchr+M9hzGsjZ1K9y69hy1qnXSHlnItGcY+
aRl5ahsBnTuQ2gYGqqzsvRuqMGjBsdDLYnA+tuXCHTlTra+HktSy0lNUUyMwvmTSXrdBEyO+XBLE
jrUYX4QDpyRkzM/AAELulOLFgMAdTrE+2KG3k3YfHtPe6plgYGHQnUyY35nffE5QTtPyGWf1lwFr
0al37PTJEgxDapg1RN18WBI8j+LFlDkWvDoqd0MUfZew9hkzPkUsF/exUf4qZpBIgpLcyyakPLFf
7OcBwaXuYR96y5qJRam3ZY5iHIY8OUWpzrZuOaYXD/PvDAi+qmYCx2NrOXr61UgJVc+8xLhjBC9Q
My3upgvJNv1wKutCuqesmzmmYbMklDuxGDjJA090iVCSB7Vllgf2zi4nRlf4aKPU7M9m5uFrRN2U
P0TdFOPGZpkdZym3nRvXx2ponjOSeBGBXwUj/ACdd8HAVx7+6K+Z+in1OVG3MDxu80K50BrAoOHT
fp7rFsSq7UUbmdf6JsYHdqPkYmj3y0cLJndBoDuxbQXZV1HlFjNcBEHVtuNxW+TEEHEwdzrK+qPR
/kxaJ6edOsqHchjenUKd/TyEp5uaKPWxzG/dyXl2dGmQaOYgm2gwOavKfxx8C1Nh3VKziimkS1r/
4m0/iiZ5LcrIhkOr/K1wWirJ2uFwNNBFGVcJRxyabxBwIAxGmYnsFgRLISbuHQCHN7s3T8ksD9Ma
+l0j4t5B5F0ORhw2ge2SFMAIjjm4qPMnYIOv3pA8+VMk76IomfZy4ACizKE4mH4lD1Xh3E/a7c81
QwTzXlYh6IFa/OyRWFyswiG8AyKOTy7zPjFbbjdfjdu0MHBhZuxwCScVwAUuMVO9lW3x6nDAGNA4
6tq5xtlQnNMsvI2lefDcyvk21lcb+uVFFPSRihT3iZMuwLaIHStMeKhduzR3fZKQrQx+4UMMH07e
97JW+vOGXlUKbRFAANgltjce+JsawSDZr840jb8W4jRmKibEcXIIBus7B67k1i0QPEU75VfhVQ+D
Smg2VjkMswp5asbTvKXbvC1GHKzV6F0IfSuf6NvaWxz37o7T1GuXNgnQSQP1QOJ4FwRHX2Vdt+cm
wiPRuzLZt3kI+kbnMDwaDT/Dmxh9tOqiQrWdzQJNEhS8cCDAKyl9Zvt+FL/MjCSQ6q4O9cragtZ2
dqiK+0Cb1mXJa3kNkUWTiT7K+XnO4/rOidvoQFsJLtjaegQZCzG0e7CziS49FIkDQJ4vDcXwJVXG
pyFk/uKh+TxHWX3TySpe9I2dLRh6lqMVnUb/qXZT9/zxS25I7jldPOVuKFBuyp+gmFOEw6jnNqNR
fpvTe07J1aXEMfs5S1x0pzifrRh7Q5n5L7X0n3MeBMJGyR/X/vpUZzTjppwWVxZ3N5Rw+mbX3pFQ
0Zw1fm96tF0NTDYwT381/mDiOl7YyDQMuawAEd/p7m5eWg4ksBtOhLth5jAuDbiA12RKs8f2u62b
Y5lU2Su7s3Up5zjZtM0RilT6bKKsxwY/M7Kx5Hz1rXaLL1QfJ53DedDtcvzoLVjtEyWKEZhjnRyX
BIVhzPzD9NokMN+n2IjPzcBqnwnjuez4zu4dPMeWf52L7M6oEhfJfducMMC9JU3v7a2i5Yny8G2P
Hl3eZLJJgrCQRZRTgMeBHlZsi21mN1saNkkwp0XFEmSFAQoR5EJzsWbqeJhZVVmSudQpuADNs6kh
pI9WfOhi4T6V7nwUHVq9yrPuizJ765ZVQTPU+qmE0VWOIzgearVzXTneXVrSKLQSYt4aIz4Simje
4rL6xEeAK3zhCD4L60HEvP2SCeUWcXtxIN5CkVHvkj3LifiIRreFtX2o4wlARqPsy5wb342RFILS
q5eDW7XloU4+4RiegjgcZ0Lj1EBjNbkSSR9jcB66S+7h/w2nvrhvs+9+BR3as4kiZDUF1gv+f/Si
a5114760RXpwYNhuS5VAa5owcRijJb44A83hrPucVeTw5Np4EXUHlSti3XLhxR2b1trFk788ttMA
c3X6VTKU3w8x1QUtn/lBxWF6mzIAOG75pTVrfSIpqEGaZyKjSZYBjWzZXUFa2PsB5OIGjpUFsv+K
6ci5Kj/7UURNfld5s3Fj2P/s54w+aNe19xOxvma4WWgGPbPn+HCFCves7X1I2DeZoL0RDP4Tfe/s
2TB+5XNXHZkZDlu5ljpjnV0mOiPX3MxR4kQJdxvEuYvKxC2FM3uDeFzc5/r1j2/sgfsCSTY0FwR7
Spbu2RAIVo1yJPhTriZrirOXxB65SaxouIgOKNDQz/VmbDGZfxgu7JETlK2pKBkVVUePoNslVd6l
GRhZ2ZFRXYAafe5HOnmmZT5UDKx03CvAm42xdWurpRNlkxPI6Ym3gOo3NQJXd1zflPXeczoEtso9
2snSb11zDqnRad5N6fTgRFScUfjYxtZ04xVwQvdmeAh2viepeNqj+T1WXKwtZxprhzrUvaql+bYU
6XCYeiQc4BPVQbbZ12hdT1w3LLdNZzxGekjRp89TgI6RYKnBdYOB2BKK6secoIMrcwPj2IxTzJiD
sWOt2fZHH82erDcMsTixlhyLkcSANOvZHGh2eRsD/8WmJERADro6m4ai+cQ+DI4DTZZb7tNQr/mg
/l7XyOaGAb8Z7wlNYjccvZ6GXDRZn4aVCdKMP2hgZsEs5/gQjoW3terWBYyInF/YnbjUo3WuzSW9
USfXlAIJHJMYsA4IjAqzaETDtXPWxLduQExPjzVw3HF+kalMHyOWrGgmltZ05+dRO/wfZuKhK7O2
Q70ezxJrj9v+QnMBo1FqMCKpZm8Xtj26HCw0sxXbL67gnSLhLSQgokLQ5iUP7KcSmSQa2h3uy7He
0ojbZUai3gQeRVfB7+pFx8LUe2drXTwL1+wDk+tmNPa2rWfF4Y/krzZN2sCuXPp3xXlAzYeLNnbQ
SK/2yYQWIUMs0l+b9GGgn7FVE61e3aXdqUZuwUxT3ddel+wWCq5Lq+zPoXqbItV94mK9JqM3Mq9o
x40jetQFaqLuNGN5iKX9Slz9d2k34z3pjnbha+pnCqA69Dl/qOJpiTEkT+2RfJ76q+0SR1Ikz4U9
lnujV93DUhV3sklBdMX59mMyl+U86jCKvaCzZq6enUChaWzr3pbp2Z1feokAfa5ynwUyn29VPCHQ
UuNXB1jMJfXDnV2JwKBSuuTyu4Ec9xj18ErnqmHb7N0dE8xoSzhjfO4qoBiGlYWfipVUGeMeKS0y
vstmGfdJm9ANiVAw54uMQDqJ+lgC+fC78dzPw/jwEiFWOjskSxTpJ45ODWkSJLg6WQu/Ry2BFwpG
JYYSd3ZZvCKVns4+6JnzzKRo0o449WPWXFsEK0ffW767kGLOpi2K88dXcB3L85hZn6IGQugfxAb5
b3bDtAicoZAY+jTXV9egsa0w2nYOOgGADfPWtpGNeUmEcrqvnkbsQ0ySuczlECNLTP0V3VriV8gW
62Vuo3bbuNjY2wg63lTG07VlfP9hLysZrz4v6Q+EWLdGhuqrpl6JfetrPa2hWzkcS3eEqdiN9aZW
hnsW2WoqIPsc9N5ytYdufBTpG7JE5xmc9VHOPqgdk7T34lzVut9ZlQ3cp/tVJcWXmJP/kfEDXV3U
62zKi3vgbHtiZMb5q0hOSTR9kWbBMhd70w4iP0VkkX770EdMEYF74Zg0hAyP0QalNOryEc5544Ec
8uLhhawU+2LErJS0ob71vJAUrd4GNcUvqwPF4zg8xq2pVr1Kdx6k/FRYhD+BVCV3o/qRJksBi87Y
zbZjncDAXSUU0p3ucO+StgGneKYw9IZzy7joDIXvUhPZtBtrbLyy4tQtOhJHar86MTN+jfC9nzgm
qV3HlJvuKbtD5y6bPySyrX2fwMs8JKs8GShlzThwpef0Bfx0fHR79N3eQRd0T5JRGNu5jJkl1y99
7hH64rFKlGaI8ZzpFJCmmYj7ngxSPdEwb8lqZarThdjSs3SvC6DAfVY5jwkp8+hTSdC6ooEMX4UG
y+mw2m99hSIFBjC90XL+hjS8CUznFBkGSe8NW42wjX2iTfvVy92fRYMuin3zuBKFi16Tsau8BNcl
Pd3FcdgH5ipAWDUGIxKEkjSRrhkCMZpmYBTfMbpUx6FKbjEN2Q3OEh1orfaaIKeMhNsfY6DJHhmX
sX+q7PZGAGK7ax0j3409/U/AEsAos0Hs4sy3OGnb1q0ZumsqsS0X1ZeCltoGO5HL+lLXG7t2SXsK
qfJcRBOzXzb7wM87fC8KcusU+ROKviK/TmX/Y0ot+pJhdidm97WxGJE0MDWhQae4xWFW7bvaoaHK
uJKTtL1Tnm9dKVAe29BqQZm0XyNhrsHRxUPn2AeRjNFVe9bD3McLjdo83LEQzqc4wlBPqhvzMOZP
1H+r5nG8N6QLRnnRTx9+gk5aL0g0SXPtOBdJSaJlWw3BUqpPnVyxVbU741Ix3p2RnaKIs2ZvzD4x
eeGITY+p01bllriUXfctapvunAzzKiB1/jA+/68FmTBBJdLiP4BMEv0D70VS/iUW5Y+/9V8cE0/9
68OSbjnkPxIFaWI3/S+OiW//y/MsZRMYLjxuw5UL8e9YFPdfpoexxbP4LzaxJbyMf8NM7H9J2pKm
7ygJsox8lP8vmMnvLuMVKu4IwCmCf85SYnXD/snDiXUuznonpq2yDsswIEw30p0ciyGg0zD08qoh
vndKTmfMTu9KOm80K+Y92gvz2Mvx+qeP7/9BL7F+N/KvL8e1FeyS1bipLN73n19OxodSA2N1CEa1
ef5qbEckUw+zW9/M8hvsqHrreAVZgkN9G/0x/4e06N8tih8/Xio+XUAdnvdhIv/TpwGPadGgeeW5
ncKvlTf0z84UBqrTbLxk4UIe5Bg61N2Fw94/UgF+Nx7zw7lVwBdAXzBdAhX/+t5hosdRnyH6yVZl
He0g2DEzGOm5BzDYJvaLkUZnjGFZ5S4IM9J3VeR4tFM6PVp2R0GrYYPiP6alopd/AEP8zeu7vjhr
ZfEQFQFd5gOK86dPhnEFLESjlWgYSZpMdfPVWYfCTRNah0Kjh+s1R1fsITsDt8zOSIpj3q/hAYP9
nFfGfFfqDWWAd/jPN8wHbOfPTl9eF0+D5duOsjxFZsZfPzQMO8h6p0SeST2WRywWE9svAinUhr8A
0EWv0kyPws4ht3MI2Ol8QI6OY+JUrViSLNCpRPupB8wuDfMhjPUHw0R6OrpRejNJkveHHdF+7bOo
GnszYxvnHJFY51FN7ypu1WNffVWNdgM/I6V6mZFUJ1H1pjqftq0tn4ysfuAhy+iElDuzS61HZaaH
PLJraL9kP0XhL70WRmFlYDDWJNrEqfsVx89n0y79y3/+tKy/5gkAE/AVZB1FZI9FyoS0f0MXpRaD
Gfzt8pxUlcnAQcudcpgmUNrD8c7DhDMkJ++kUhF48pZkzNVn+T98IdYKYoAhvUKZfjNoRykbXDzP
8ux43XjqzfhaQE95Wki9pHJ6pqF8dOpZn2Uo2dMA93vG9PKfP4zfSUPrZwFfgXgp1+TB+x3CkTA6
MFTVy/MQxr8MO5BuuWwJYruTvv9AcN+Ba/RPy9vfV1t+prKJouJ3toTf7lZzSKULLFGeMQgFU1s5
O0PbqFW8BwBExoFT+HIumNvYHTRBRAVXBg1UOpb4hN7lHx4d++/rjTKF7ZIFJCAdfACz/rzWUoxY
w2JYgnF+d2GkLy4Cv6aHXcFMc//J9OYfDiLuHXkKRIMgbj4sQ3m1QJzf6aVMdjSvrGvfxR5mJMc5
jd6M80HlTwLIK3wY3C5Nm4WgxCvg53o+ZBWLtzVwOGQo+Q8sAvvvK7cyJfsYSnS+IKDlr+tASGxp
GKpMnunaUrORJ3hr21UsPMXFcUKc3azVZ71KRqA7M5rWDPzCmZKafMInxJWbsWZCU/dZefBQCG/F
2Ga7ivn3XT+K8+DYBs0g8nRNPG6qwMZs4lDmFBVRXlOebTqVzRunBgtJotE/cXmAnf2FSbHeL1IK
PPXr7er+zjPI0A1NBXnF1FJOE0wGSYEfDSXSblHLDF/6aKr+Af30N0jN+jOVEh4DO44hfwOJTbXX
Vq3bEDHm+Ig5omh+AJbwYNWMqn0HpZxPrMIRsY13/vjFA52n3sFLF/+wKf+297DRE4YDpMaXnFDg
cfz+pNZxV5EbUBunLsyMQ2KZzzL30V2riLnHRF1hj6l5qCGKwZgE1mBrzU6oWxF4tu6PNAx3UdRG
z9AZ239A+Th/XVHX10ZIkGsK/KfrDbie4f78ENW4jFccnX9CuLRV4Az2ltNBohow5amIzKihJwGL
13Y1XVhjVoe/GgUTcVJE/47oRMiMgGU/COM8OgkzvykJHFTuB8tvzkyY/WNbcRuXpeMG0+gRmd0Q
Uro2+yebv5jODhqtGUOF1TsXcioiFPcQwrxENQFiFh/HYfhoRkQDRJ6/L7Vz6to6wgHtmccphtX4
MerJ4gIYRTYdAE4T2Wn6GdLQxN6labW3jMEP6G+aD2OQWFX1TzG/lrvijv57D18rMJc9nAfXN4VQ
nP7++hmWHjmSUyHkKYqwF2pHvZpLDEM9IQtBlcWNAd7Ipt2bqDI6EtR47TScFB0ib4gBVpKle0pT
9pEGiek+8ai6zAq8UCFmKNRIfD4okAnRQgeOXW9kzd0taTZy79AFRHUhcLUpcfJd9TiNTB1ozCDj
xPSINoQ6ObPdU+np9Diq8b6JIDtAMkXXZLj6FMsIaawfkj2xyIwoWNTQANnLedl+OIc/vp/oLRKc
jHOazE02mRqp0AHA3lYsdXwHT3zYf3BKkpj2sJfgEyaKPOzHmebfciACCPv+GJVb1KDdgeMBt9CY
nbuGSEFIGQHrRvKoOkGfFaEiENLPMHqHuyUun3AZ0ug242A9FhF58TYzh2SmpZ9ju6k3A/7QPc6q
aVsrFaKYplY2C/nQsYbeRoOMX5gy8R4LHbRuZtFNGutLoRkEQ+J09xlxSht31v6li1qUTT5EA+3Y
04npVUiEdw5QEDTMziyM8iRgdqeN/cU1wV4nUZ9vxTB9I8ABHS2spTL9IpwAdXmyt/ouB8WWgL6Q
jFSW0fxMcwBUnuV867HW72ud0k815grdVlgd9cq8mFzTQAYxiNOhKhkiSDLl7pzhPumFumo/PS5T
NZzLViMYQY89RqBWKhUycum6o7+E6gQl4DVdFdjIwwIbi/cdZpCf5cQAhgl+s8/dlUFUJQgwrJ4+
bNxFD1jA4KWjrBS5jt+ycr5JrwxIBBqeXDKh9Sg4yHf9kwK4ewlzglciJyz3TZq7HOPjF0lkOyy3
sKWtyMGjKNojMsuO0FcSZ5Iy/6WVjp6MIfwVmjbcXCcrGKzk/nHqiIXUTk42bPQpq3GQY97bJT0p
ER1mno29eN6XsW5J0SmvTTqujAFZHzmoktUVuiMGBVoiNK9bPDX93m+hthnhVnh6fvKK+IgreLo3
MDELJq/7pTaZXHNb31k0NBEIGNbeq+/tZinJr3WWgHtNIN9nSGdYXBvh44SJ7dLjUSLJsIn6+o87
vC1xPxchd6rPV4QQ/vKTVp+rpXr3I/Zg31+qh9FbfSMwp+t48Y+RSDNYOCaOjl5ZO62/Gzwar6Eg
XoUQqSwhumbkZCGopI91TEN4LIfrGmJBj7N51iI6RnIMHzoCadNZGywfhbXz1c+k9Lq9U7TtQRux
tfWzobqj33/W6BOQoqfxQS1p9DinzTewsTpoNfIukDLfQgSILBj+Pf3A5oE3WG36FEk5aV3fpB/O
566ofhlyGK8RTPJdWAHJNbmqG4QYyQvNmwvhJicNg/qTDJ9bO+Gu6Hv3nVBCwNw0sVbaMgbSrXRF
e9NlRghjUZxyAhkQU/7yR8u4Mor6xtS7uUl32BT98j0yy9VbP+u9k4nqmCXtl8S8Q7jrfqY99paQ
66RpqN9UxeA7CiO5mz0/u4YRaPXRFQC2+IFT5YJaWGU2HypgSAj3PcKXo4lLa28WBAf7ZmxieTTS
C4zKTy3l8NEZUdK3hFixEFQ/Co4Um4w0bVBD9UOdRRpcSnaB3RyioMQeaC/lsznF4UH5gjCF5S12
VgV1Q1/fIsEc35Lchc3w1oKyp7cJ7ES7GNDR/yPjWgGrlroknhWQznVNMZc8CjJ6Qs8+qI44I4nL
mseu0vt2paYZ4LZfSjeIyP946S0xoE8m+0em0+Wjyd9I+TNaE9S8Zc4oo3klQ9mLx7yuvU2hRv8T
KunqXoSsSKmbE3cdmw6EDaMMEpfGOLFAJDI1nydOaLBhopYElX66FIP/EpPlxfM2HMVkyRso7P2H
qL+ZNCzE0plfostkDpyupamJGTXvkwrA+BChTbfS6GBJauoCVILWDZFVnfXQhI23awDhQHjxrsbC
nADO5kdxVlIZH2yEelDk2xipq0eMGPZBdzvaS8558XnRgJenSdKXZnV6zNBCV+XE2Byw8ZwtD2WH
Ere10bMWRdLuzVS/0OZyCbDA5YXc+S0sVPVUALvbph0wAYW2bRXtic+DtJhQY6+aDBYnwaz/Utj6
54KBjPgQMdyVYYh0nWpoMzpNvy8Jo6Zm2MUIQ/eotyduEvsxMnDyK4dawrfDmEcXCxq+C7mvy/zF
Nab8IvRlHloj8Kum3yFyiRh1LDXVYj09aA+1tAQkBDPEucCvefVbS25CYyAXJ4qc49TXlPEZoTox
6K99jmWOkFk0eYZRnCZEgTd7zPpNRnA8Yyv/S6PnLwiz2gDmUo/wrflqNByzIyT22KsKtTeZp+5K
eIJBtqB8/BhtoVnU73NqRyyQiXnOUIhv8Lrm+0YiCcN+uPMMR1ya2H3sVFPcPLwJSPDq6YDD8DIM
XfvIOXzhx/nR3g+dQ1638TnXsoF521YnwzmgRseTE1O/iHnvmIs4qCoGgl0K1G2eMPdjnClUXBPV
peh20jeGI8I48zCRWGfQmd7gMcTuhvKMdLy05TqSdoe8gOpf0r+xsMJeGhx+yHpqusB2vm2XYTyx
DpslJbHvzi71ODm9quqQzPvq1lZNsyWAgIQqGSMcUZZ5xmVG6Hf73tgCmxYjJ1JW/mAsTVruZZb2
9zpUCT78zN+3g3+fNoJG31JXx6kUwFU7Wl42vVQ2fzs9dFPZ7qC5refkbMXjkvyIbnnce9oGwOFL
JECiCA+FSNLrDMfC3jSN4ew/qE7AuVBSoMIEU/UV6cDI1NM3t3TyYFbaqXOB7Y+ssWjti8xPROQi
gCtn5w7BubcPIX9cJ3bwI84w2uWtZxJiC+KJbhQjBx+kj/crXvNltSffhlK913VKuSvNfRmi3oK9
+T0zwoSSBCPaaAwPQ9E5MJsm7n/CxepWtPsQUqopmPQqhpIom77ahn/XTWegPvWxsOqfMKfehG/z
dNmkFYZTerSmhL1D/qjI40FXVnzpqywOhoycEBOfm7bU00SSwyH0HAI8yvhNqfPaDJtiQYhqNcGC
cn5N5UL4r11899z+s6MzIE7qoJKJPOmqiDjEkcMyrpPWRT9PPLJ7DRcOh+Gb9ursWEwWpuVi2ETN
1N3lfhQeWlnu2hmxbgjiTDYt86RUXw3bmwKzJJHO6g7ey4CeZtNO4pPH77PFZQPa9kaQnzpgEiL5
gtFh7nQz17r6Zhbzt544un62fjj7AasFVFJIhzNxk7WXyq2sZVC0nzBB2FuUuDiMHQ2q33m3iYnc
6qyFT2Mh1+rzbDNxMSqpOWL7dkMAhU1eweTcE+tWbccGT8+cw9MTtQZ6mRpcFuK7RjArIPbKx8Fs
QD7O/d4SHeoGJGke9ilzRvkEVSJuE2RxbnNpJqaQGGJILhijdlfmDadftatWIkBORtZuTKr7KsVN
3Q0H17bIDpm6574mhiNv7OEOvR8SPFP61lZbhILJcZVnDjnhi1NgKaStC9KCrWLeFzMOJjpGB7ON
FXPAy2wMTravDdRYBcNZkINabtAQMspFAWkllrGn6Ku6BG+um8fb1EcZrZZbkxF5kn3FDv9WxMBy
oc6obYdGQTjlzXAxwoVmR9YoCzqV2o4zItQxnZBiCTGqb5KfVLyBJJFs38oQRWwrP7ExPHAWfUe0
XrEmsXNHbr3j3DliWHEfPQO1jU2almidBiNM85SXVolGnnFbhoacE/pm6rK7osKu0k+scq4Z1Ebz
c3YoMURFvERXf4YfBwWCVpIjCo6VkWHBIbafzZjVoiigli9udZYp89FCZM9UFadl1BVqt5II3bA8
lpGYWcdU4Pd1sku1KMmQBRGcM+E7htk7OpCf44REETeLe9Bzepwn9yUhi2OfNTEbQRruiyIWOxVF
F9MSzUF0trkZIGPhLAwfixqcmzc+1RyCWT9AVkiS4gaDpXJoadMz9okOAM8U2RPQOiEnOc9ilMvG
HMPXsRXvosYLJXoa54Wb79omGXaNfZhINg2BdUM2gOIeVWw/ulMFUK3vonxYcjS9o284u8zdR4ba
jku5QqVEtSsGZ9xU1ffcQLbWlZEOEIVnw0hcZTU4m3yBlmg0e2su9aVCvTt2FlGTTrtVXX6JOAiS
8jsEpUsqhHRql5V2ij+j52v0vRc65AyPKCxzqR9tJEJ7IyTihhdyB9QFHqgJoW8Y0OzzzwF+zGTd
3hNzTrWOTHmI0ckLB+adlZ8c9RWSM5lOoGtJwwzC1LaQqjkFUS+xsRmBt264dT0+/+zeHiKAghbl
uKRZtZcgEj2qCZaK78lbNflMYqfpGwhbtnqfk7Jns7v0wt+QytIRKS/xSW/JRsfTS3YnoQVPErrV
ps4wBYXYWvY6Upe0ZXctLOeIIPqzQNE4NcchAm9rA0l01fCtdb7kdvdO8AbHE8AdbGH2NPe7SEvc
FbA0qXIEFDbrkpCwt43NrtuR8nKSYxy4RfSpNOtfRCIRWjahihp9ymHH23Zefh+xy4U26sTMVw9G
N4P6zLPtQns6cNUSbW3Tfxohg+a6HC60QMfnyK+sPbUFyBGfLpFYoFc4Xlmx+zDbt8w8EBbkl63A
20jK8RsdT/PUhnB0GReEuxiIe2BFnksLazIPvQHdOAeMtG0aRsjumNjHqWp+kiNuXZWqLgPL8MlK
OGjvfPdgDgiVbfKfEcxP6T3/Tnr/8VU+lel9HBUPApbu3X//OfJ70lAXpCkSbDsVlYn4z+a5+Pj2
4xeKEnC3rmLHrQV4r16mRA7poTsOeRPf10JkJqfZYT414XjXrX/WfvzZ3MXvOAPjoJra6H60jQB5
jnlymzi6//jF+b9fKRGauLzmdjNF3qsY1ReZiyHo1UTTKdfYLuPIuDDz4VvELZesdriF8IziijpE
TWLv6ySv3/JDVff1Rht5EZTJMFImzt6mdAdv2xsAJOzCfKMqnnautYyHD/Sg4hJa0T4p6nddpqs5
L+22Go82ni+/pP5x8QEdaoNwVZ+IuyzG0jJDZEMN4554S0OpD70D+IPW9rV1RkKNSfzMGR6ycBZy
5yqG/k57WWCeb7KI/pjDNpM5PbHG0Y2wFPMoK0KaTetGUybaJgvVHCbAfPN/uDuvHrexNlv/lcHc
s8EcDs4MMCIlKlWO9g1RdpWZc+avPw93uVtuTw8+nNu5MMEkWVJJ5N7vu9azNnRpUwzGJIo2w/zY
1tobWEnTY3ryo1/WxCe95ge01hgjjdE/XOPcoErtUhKlkN5YzaHVl+jeVoZzq2rRLTCCVImjq1Ev
/ImEyCutNYfzeqUcZxRCMdzWg1as7scQXb8dtvIBY4XulXDIYF049mmq+u5stzUOyr64afF8XFdh
VuIUAiUAx2EVQsYSfltlrxNquOYXq4dWnvAX5qAQtTJ6oHtxZanYhW0b+XFTwaCcQPremD1IrLa5
k1PL2TcMLTYLULMHxeBmQkDE4EmEW55aI79pDYObdZiN+wT69T5NZ/Ixxm7yrYKowbniJxrVIag/
JTlMJTYiCQlV2y2A44hF8Rt1KG9lSmVQS0sCN5z2HCTEw6njSw4YwqO9YcB8LbAf1jdESaVnsAib
trZAy1VxtLNVXjIOBtvnvjlCoLkt5NbaoudU7uDUpqvcZwzi8GVo82u7UqJvZbXrbBJCYxPZdFVD
CZZU1Iz8Wr6Q/pHtye1eNp8S05kwotJ6SqyOy/s4gVzgraYKrLyJ+0CIY+chSw6ZqpcnIyq/N3XT
Quks4/0y2GBBZ+6uqjF9dQbrGWgZ1oRGyWFYRJFf5VgQpwm496gdGaimfmMjpKPhgbiqAOvH5DbV
nfBqnG/VBUP4FI4hoVjwIdC0woppSe6mI4iJxmjm+4rhfRf29YnkgRe1zGU3njIDXANKdbsuHhxU
+Y5U1jvb5P7fdVl+LnPqJ+HAxIegjBcMRm+SrcZHmO/380pnQHDxpGSGclImddmY1OiOQEWf5Dkq
cQFpB6bbtlfWiu6KyadaErGOO/OKSlF427chor8Cj1qqhbWfUz+8quRBvsr0RLlq5azE6qQ7uxb0
6wxqj53inLEwhiv7ocD2LelmexfpMkg2eNW7mB4wBSuGAO6IwX7GOIepRe8O3ArJnZ+wqXl9Ca+0
XJHAOc4wiFh6MWyGiU4AmkyqI0XoW/ajUkkAJiENaks5u2WBfbRm+rMfR/NxlbLt6yYnPRwkq0lZ
1K9GkMo2NnI8nLg0O3UkwDth+ozVwoUwZa3f43vY8q/y9IpXs/fQ/JHZp6WwWOSBv0GEor6akEpj
VfC0gqEnFyx5NWhht9Fifo28Wi5ymDbDJGBkZ8f7McGCn5fRe6wREgIRXNWLK9r5OpxYo9jlRNn3
zY3DhIxovTkjlDuNvms4pLYLDsojiDu4iECV7VZSj3i8zIMcPlfor49iwe/oftGT77qEXbS0p5rL
LqUWUsLow4/U7MVaOa01/CpR2y2oDmqnHVh7mUm/52jBtGKGZ8blBp9KZlPShAo/HoeMsAtTOYKX
ik/D6vIamfePHfl4JSQDW9kYIzQ+MANrkh8h1VpF/cTWzphu85PMpVkOpQk+rHJA/YsRx8myQ9sw
CVFn82Eeze9tSHpmYorrq/I41pPhD0p1Nzbz4E5crreTMd3ECRHf8UCeIIQEqPhrBB3xd6HO9avV
0BBLfYItmwA4S+vAQPWo8vTpYOntSVpGelUM1T2TFL40pRpdh+UP8HvSiav/niochP9en/epDaiD
Kd9saqNf9E12xPX3VC1WfBdjcLcBM/R6bULv4RVPhpRsh46rI1MyojCb8EoxCbupYO7CfEgYZRVJ
iQYv0DDabsPMinGBMPurYpxQUY0ZNmoyeJrgv+QOtIBMKQIqsvOsDZJ6IkX1AYbEWgHZWFJoQlmh
uG+HK+VydG7klAKVkzVfB+aSB4TQyKUzLlEDX+5kJsGv17eQSOvN0srprs9I61QT+EIIcBG1UAab
1fnItHOD53O51YiwG4kwp8rvh6aOf8eEW770yOhQeS5kihtg2bcwGnXKIFBXcok+hlHpXsKYBPQX
1EwLGmAgaV9iuDK+lDVXnd7kh2xSPJq3WLarzKelYLtRXhE5MX2nNCcxW6OkZzIMpb5IaDPGgKV+
lykS5RkukbleSz4TwYFR9WaBz72OprslmvX9ksq3SliRAOiAHxgL+zomxvpQqoh9e6nfYIro3bJs
aGMrxF2oTbilGDKg6M49jBsYpMye92ZHjOoK7jeV+VHreb+DC3mnMc9m4pO4mVS+mNwYdiEifFvR
oYcFX3JHHre14sC2yQcC1VOw+hDuB3chS207WQAzmFfzZDRT8ON4RlXeDWkQ7JTqW0sxfG86xPhF
TkD99T7UiS3s1OC9MaUPI9Sy7RDY2YaB39cYPQ/oIAbXYKJXtTLzoDiyjjLUyh0XiCfQCg+kUYRb
wBpfxtzE8A45YQfsHBBFi64h5bLvN9hevC639pmsbYFdPgdh+MVptBGF/lxhhbFDb56xVJaANrYF
s9UoJhUvDWimanDUpXpAKTNl24V5e9tq6rU1J8/4heh4pM190vTfSaDnq/hjjBkt1LSd1HisTkEB
2Jfunp1QFIn77SK/4imkhB/XNU8PfKzCoLE4QwxRy/RAGaQnJvDmNH53qrXEQUfaG/XUTRp4CVIZ
MkyPXTAOPh1h7njZhDhLmc8KJYodMjKMerjaxzaD+tZUHppiZkNIeY9OhaY3ztGqr4zzRdK/EsVq
cj2w8QbExXY29XLrqFrjUncevTnQuVhgqqYv/MNIZtlrmjrbmjNiUYrTlDyUE6pwzaf5yjV+rt+R
iPHzgBMmB62KYxcpf5dElaf2yi5VKAKNzMcdiwH4MlDIgAII5eJJyss7Z8G1Jsndvu1G+VhXZKlX
+gzaQT4l60CS4teKEY/pkVLVphE3NUjAlORhYgp/GktPQzvnzQy9gawnjEkxE7koa/AKjCYECuA7
RyNu+AbVyxcLG/oTBiDjxoyGm35wwju1DfaOMaaPBInRWG2IHD6PGdcEbM+Jr0r0k0cZfniuz8Np
ZGynWmG56/MDQsvq3OKRc4ynwrbfzKys9vZsQYXvrJuKCCuHOv1uwZG+A/d0HnOV6ZPSZjfYoU55
r00POS1DDOzd4xJKAVFYhX3W+4jxle6N5Ln7S687fmUxUKryNqHkpDEPVpkd5diolphUidaknT8X
RIrUWDWcXnnCODttWz31irQ6SoMePhhL/NFLGqWccimu8nK6Nnp79GfMilu5yr8Xy8AUI2lb4B32
G5ItdRNWmvyshkvgdkC61CJt91Ucoxe3axru023BgOuI0+2k685LuTY7AhUn+VS+gOFSNjTXwj2j
0u9qybspB6Tmdp7TMloIHegSzD1l12m0ZpVbOYRrBFEQWX/FcCUmaUMZgAQQtlE4ZHfgxHDzAts5
RMgI6Ecp0wqmSyR4X0ZYvJdE5ei1nELsUa6MEqOVFg/7FDXJobGJkyu1zM2iUvPx6o5bzeAOTQ/J
9lrAaIwmqnBf8PBNkdq4+/sQuhoUDmpWvQIZTftGP7pzaQ/eoXHXfc3OEnc26wp+YIP+sCC9NDFn
eAKS46bwULcN1cvYqOhwTfpdqOS+idvnGvIN4oXGM2Kubj1JAps5IEme1qK6DR1QUxWJa33s3PeN
QepkqCEpn2xzizDVbev8qjBGQuLn9IhWJySChsCdsuhpS9IPVyLY307ITTeIZguJufoFPH7gRogj
MnWq0BmkB5krp2vHNEUp6KYwWw6wEwlt3kT61FCFZAxNRdBrk3ZPdkp01LZA0uWMfibB2tFzhREA
e/7glnRuXBldKmnLKfUCDP/cavC6GLAKd6rcwIFYkEc5i1mdnCg5kYZyKIbmtbHywh/W3qBOMC4R
DMmPOYbvWY3at8lI5X1vL0c9m5mh12Hode3s1zgCz02qo1KckO5bcQS8W0qlh6D27dTwGtJ56Aih
HTEF0+fDkgo3nCr9XAL095Co6Bs4135qGuoewBEccwknGkNVreHmjXrG1SEzSr0V0z0bKbaOznam
s9a1be1GZsU3NAKhQhkUW6PUoa9Q0JrVTK9b6AU4RPtDgifewqcBKZKWuIROyaU2zgTBiuCM5kw+
Q0vfqg3Rdtg+k1tEVI8yqrRNGavX2UiQBOarwkvUOvCVGuzVqzph+qM+k591+uvSlHxhlm1zdwXl
HDTGj9oulG1iIxlU4n0e5yEdkHi9bbQoqZ3xyA30esg6X2daemO0eA4lpSVDqWnczAyR0PbVeTCb
q4GIvB0gkpM+lFiGF4X556JYVA4EQ4nPrpmnwTMHcJVW2EbcvGbFC4b6yZr5qQBcfKrkviKLYaRe
LrenpY1Ur0SX4RmDsVz3fHLoabqjjpPRrdqh2cBjWkgvDmmqxf0BXcw+VLu95tQqM1xJcSlINLQe
mLsmwBE3WL+BEYTIrlbV/CZK6KBgWsK9k5fbObHm29GQGXQGrb21+/qMaqEjr2W5lcyi3WrMwvBD
VQgb8Aa7Tqtjjq2U2R9mk+Ay1Zo8XHBMQTU7OKbDc+KarazeWKWUEMEjtztrQkESgdPo+xrLIvyH
7TzRyakGeiZ2PtyHSAUfQG2c0obPrVaS4Ajmn+z2fttKwwvpwURwhcYCHr/xktA5jZPzZCzJN6WP
9owLe269ya8LsW/4+wGxT4KqzR0BcKQtp9JWr2hGC7j+SrxOLCx0iG1YFTvForbsxMVBM7p9UzR+
iUQzgA94TNSkOUoLmdzcMdi+7LQg5h1r7l2kWqyr4sw24HsWdTTZc8ti/j1ytYAF1sx073l0Xiyn
oOQ2mcolr0H8z5F4OWJVzkEd4z3gBlJUx8uiHnDw/bLTmhmHxmbyXfD8a97ecTHk+2YkSkI3SsOX
1NYXxy4nELBoMm0lsLKlJfP5apVwIcJQvHCxIPWsOVr9cB7qOGFYb3bHXJ1YrB/7yM8/y8mfEeEC
tFWJxtPynbEmD2Cwv3FMk1LouiV2kZlY7tpQf9DzJOcKGqYQGtLyEFNh7SjC4xEr4bbsh4A2a52H
bybQZvHwdP3LVLrdQMd9bHUs+VBQFpLGkTwIsfP/XucNLgvxDr9P/yf8KL237u3fPoqOwJnrt/zj
P/79ZSZSpwj/7rsRj/kzP1jW/5BXVTO5ZOwXDpqfvhtFUThk4QVEh6QjPLzYbow/6NPoSDmF3tZR
USr+abuR/8ATYhFhxd9bRhGr/v/Ybv6uPTdkRKxozzXHUFSdcZC2Jqv94qaAzkhr0sEgq9WvUecC
/93U0q6YaHrcAgH65ZP5B1ON8PD8oq/8b//bbxrVGp9ZNY2rHfdq/jENG/O5hGnEz/wOXEhTbIyX
EtrwFR2Kx7ja6K9EX3+EfnwgSa7fNBDJ3Og8Pitn6tYHwr3XghTyO0Jat/9KDKpQQ/67GBRngo3Z
kRq/pjukNv8udZ6VliIcPXwwSjK1gHoBarUunFGbCEZbRZdDSGBY1cEJ0IpHGNXTQSIGBZ5HTd5K
p4zNUaxxXe0YKzW6F6k4ulFhkJHUc0MUCwC/yS7Q5a91VUzHNaD+CMcaHklSla7YVwSjuaHnWnl1
4jheGreg5dbawGJTLWDmVxzFwhYod4bKyVZHA7TRVh57LC57TLMIeFq3h78STygL3haQOnfi1w+s
YXFLpaKt2Uj18bLowzWsxkrMXbiU10ix6s+QGoCcio/8cn/Z1SgxmXELlu8NH5KDapWClpzJlLas
istp31fEIE9W+HkrMKxR3RcMVMU1iLhzal6mWIod8npFXvQhpuauzKC4msDXhmFXrhdfkaPyW7aK
2GwbhlaKejCY8jEPiLjaiquvWCB5qY9w1sivkmM8uOtNRMTefEbhXLZLhN3QDoKXOqtXCKVKpSvl
qtx0NG8pqcpxF+zErm6RcGrbqmZuySL4Yst1ewy79Ic9JDWCVbbELrG4bCp18mqM9I+kuqNs9Ncl
nELfhO1hfefir2I34RmMV+yL93tJkAkGjQQZsVO202qXL8nD5R2qqYRDVWxb3UgAkaz171WEF1vc
Eu2p4kt6ebNiTdGpwPNz2IKLa4+SDMNNrMFxG/wBACS1SrrElvEsjmUxBPCW4edA+5y/GnaGKe4J
BUJpwHOrXbiz+/L5c1Nbk3lmX12/CYZhc59d18S3g/q0uh8pFIj9Yhd/cXqODt/50En5iGqRaoT6
eHGVqJM2djusVXnJOnZObdA57VKaIjUDMa2fxiMqQlbDAvgDbMIQtUU8HWNSpo6jTjMR5MfeWl+D
+NqK4KXPtaW/yw3Gm798X0mE4lsrXlRbEnHWBs2VeDXlX0FLYtOIK27IfyUwBS3I/rhcDAgUfGkC
m0tFzmzyKDbFYloPXDZ/OyXTK9jbLVkteskQRp6R1VJ3YdhDF4hIAqeknMZXVxxd1rXfNosAgYbD
pMADZUwKSoakQGP+qxDDyhOaymIBkehfL08v1tacin2fDZ9n0WzmVzfNidvofF6UbGqiTFiINbGP
6jqX7wKsOF3aaNW+ceKi9CFTECfbfh7+5cxO/pAGicSo9Zol4njEGnqwqnkVqzPYD3Ln1uNiUdvG
W8Qtg/63xFzjckA8ur7svDybOEeyc+b4hZ144pNP//r4TTic/OzU+z6qx0PNfXZx+Y3AzjTWS5SS
1w7ZGSRsi7dm0dr5fL/iTavagOQjlE+fR3Vz4XoXzetV7/N4pNrQGbSXcmYGZibamWTjLclFXLDE
ueIssV0q6s9nFpvigNj3+XS/PKaQ+twn3hhqvWr5mizt0PHzI/unp7nsU0dCXly16d6Ri1cejioX
UCoG/9FYRdfWm9hK1l3y+n3NIuruYt+Is+oo1i6L3/flE2Np09BiX+LTWAnkfALr44ol+jGvb/4f
HysedjlSisddtsXa7//V+gov+5B/RLLDxzCrg9vI6g96KNV2WG+4Gj0Ya6qyPSLhVz1ALp6sdz2x
GNe7HugMYIAS9QZ/QLuBwGsN58MTCtekoaLfzcii1qmNWNgM77Ukb3aogarjZSGvaV+XTbFGsfSj
jYEgi6gfGZC4W7TJ5Iq4n2Iko3nbAYffaCGFSRHGIhYii+Wy+cu+9a7XpDWcPBEGk1CVZNrIh1yM
RJj1M3iVFrl7Mtb5TnWIQ8/6csfc8isfx3CQFBkCWJT58MsmWIZHQ84HrunDg36jE3NyFP/TsOb1
WOIXVOsl0N8UeoU9ETYVG3w8TcNk0qgtBASEsagdDREykJrjkLcjQ7Z1NYKJ/7loIOluIjNkPg3/
bxrnAADpd/HZGIiUoSoUFW496gnrTEN8SuZ600PoepM4S+KHbWtssRv/6BOtPvVrdNJkv9VtFO5w
wGJqbWdkCF5P0MWR6Lco4cfbriOsaR2eOFbPzG+ogntycWrwCOxbvw4427N9MyW84FZanMOogoTm
FkIXuyU1LL0zFee5Y6w7z2F6jMdT2SgpQ6Tc9I0wOtRGqB4VSVM+FwvMaZqz6Z5m0h4oqg2WBh2g
ujzWeTDskjk/DmN1HysMcErFopQmjRRrC+su0ZvKVTtaLNgG86NYrBfbz2iiyz4ZTgfipgI7WUJw
kVh8fgPEamymDILTEUwJUjZmG9K1FVkqhT5m702kn0ekT66lUrElMw29O3jzbjLWzh/SlIkUmY3Z
WzfmkuFulY2BG2qu/GgnGbjyOlQTC0XcpR36kWKz0Aayvk26/KX+Xk3KbYEg5ZhCWCY3jbU6ySfq
e1HjRSU/wpx3sDpG+cv8sk22PfPfz92pE1GXXc+1uXQMRpP5l13igZ/PAfyD9EomxECawtJw2/Xe
Uq+LLLO1tXPDKhocaooxOWiW3jMikkcHW4E4tUoZY4iTxNq03rnE2uWAOO/zIcsUv5OvQCLs+rRW
XTu+DcnNrMgwtNeFvBTUGcQ2X3ZloyxF7jHt7o5inyUBnEdscgZYYRzELnEwCsd+nZ13x1JKQ3eo
eXlZjx3GsuVtA+jxUPTG7RTABeabwi1dJW4GQaEP4zsFzyn2dc1HaIfNloznGokUpxm5IhGn7CTw
N9m8HLhsjjcVI1yEl/Sqpg1Re7ZE9O9GwSnlK6SgZ36Iolk7Kc6WELPxpfiwQWiP2ES4O/ro4B6z
a6Yd9whQHei73pDfz/kmmiiOI7fdkOtEg5VW4tzct+O5ia/XWVJCEek4D8+9+jYMeNpSP7O3qbqN
0mc9uVESfxVBQlBObqzE71R+M2SFnuwBMjktjuKMOKuezjgX0LIGjpcHp0462A6K/LtQRsXnEe6T
kk01l26Dqpj3tTOPpDm4qBXpLXffl9Crt/mPOnKbzu/RNkpfG7o+vP+HzjoYCSI7MKEAjNMXFQ1A
sgm96AmTef0NDbyeuIP6SMATZj5dcfsNTHpNdTvcf9SENd+Sd2Z+oOEeErPdbWr9Bgda8tQkt638
LbvC+rk5G8fqzd4k19Om4ifqxi65q0fa5l/nc+tRUN5pb9i3hm3pSbcGV6Jig0zFn1z7oL4rd8V2
PKSvslc91x5BH3tn2UQ32n7YQybexLfW1pQ25i2TTtJ0DlS8rpR99Q0oV9ShcdsgHU7JT4zB4R4Q
qJhnbfCqfqcwwu68UtoE3jeizm/IWtwtjybOwG16J12HH/M75fMf5bk+o86BtbTNXwuaa0yzn7rC
M67Vx/ZV9z66/XI69F+DA68KZ44fu7xgxiHH8vaoTXuLZBnY/1gSoMZuEsuj4arBpdqa9WuX7GOy
q0NcpvTpdnhCg52D6DjL0W83G1JMzAeCZKDDy+96eRdBQfxCC0uSt6ZGLoQ3UWWl7trvJ6a1iTtZ
kJS3jOs7tBGti6CjUjr68l+b09m6g1F7VxxIUXkwJ7CFW2cbH5QRZtOLtuzLkDSFLVfIhS/HU79b
gnO0d+5UD5XHbvpKzlD7rp7DZANEH6JyGHvV5M1EbHimgwFgD91tDA6QdUrzHtdm8aZVJ3nZfYHH
kah3RUoV/3rcyd8raVst223EnXT9Rz7m/M16x3o5ACkz6DlsLPkUMBQeXe1GcTbpcz27J+NxkDbS
SdlVXvlivEfcB1EatnyTzsE9Kd7WFxCNc+BmXx2Um9p6UKfBtcdQ+ehUZ1Xfy2fGXnfZV+UDrTSV
CfkbVpnsOLwhaEzqM4AlRj+gHr3KdUK6/gg68F2ATd7EClPGjfpS+B2WYCQKz+a34S6/tV/rwwQW
gT4ISokzP39iAlBojg+0Z3OyIt5Dt/lw+PkoW7JrgtKblF1WQlT3eYU8PT0tEoeUK+2o3UH2m6at
k6Oz2cQf8tX4Jn3PbvVt6TJJe1Rfw/f0kT4w8PC+d6meusF1+lK/oH65ozoQ7qJtfzJAHF6X+wxI
xGt20K+f53vjQdprt8lHsTYCXJB2hif/oGlhHqcdviFaRLPfPKHUvIOvcJIP+GqbZ1J+kcxytzq0
3rTRt9KrjBBuRzN903v9YzxuuBYqLrOCBLZeBvbP62ibcMlmAnE3fM0PyIhQJcLi12GGnkOPa+oL
qevUXR9KsrFMt9zmqI03KrPfcaNu1B2ppHfOl9SDDL41vWWffsW4tpUqckduNDrHaKBdLppeeCxa
F3eL7gab8szPjRbvtbanpGu88D08Q1aFCL+lJDFu+OWr+Eqvk8i1px0mo7vvwT48M/PcF3vCQzA/
uvZtt5cPOASHhijhzcIVUCObYqN69QOf6aE7TeRjwKdzC76p4T7mPQw4BXCb+dUtRiQkKROydpc+
A1VtuOuwTOtrC6mFa/M99APKO364pd/mJ1/Gq7J5Yu6VSG7IMzo740WhMcd3D+jC2fbCQ33GJnM0
n3Ves0+DcD+l7g2mP+sEzIWIBu4p4LI9KLOUI4maTbYf8016dt702/QpvAr96NsajnY9kaPqXm5/
dlFT8BG3SI3LBqHr3Z7i0VGmw+NHWnCNI62iNMdMJSBH96ivc6N+HDWQJ2uBX7VfzYR6vbHXTbI/
tKpCVUYF7DisDxFr4TohEWujoXXF/nPVkbG8JNlwSnUM2vF6TiZmN//zo7V01Z+0KpOSjlTksjeB
zcGKtC2cPIXFhCpyCDL6a5E0cn+UtIxggnVNHGjb6qtUyiZ1JBtT5NjgXV+WXYRX/NBSubJHelbL
onOlFKuTTO2xNaoaPa6OBaqNGHCOCCPc0B4mAl0sFG15ESVcd6lBEIDIdmBxyNIyb0ZjujcbcEcb
GUkwRDlKRWKti9ZJwWW7odfix5F8Mgc9I/2qwQm8ppfK68JaQznF2mWf4gyjnzf9Lbn3Xqzw5Tdn
/sBMT5jp1oVSeXOiSKQH3oSQZUChZ4xBUK4dkqhp/X4dS4tFlxrX9Swpu3HNobwswnUqeNlUR3z9
0SDfiCqb6ASJtUaktl52IoWM6eo2K0CeWaCp9iDXF518QCrB3VoSFGvCgh+n5HTlEZRiU3lAxRPs
bIfSVDUNqTtX3CaCvqoh8ClozDWux/0zoXTjGpWBjWty/EsBSSb12J1Tc/0xxn2+ietuOeYLlRit
a7iq439FAcHIs8e3ORm99rkpj/EakmHcOUPwSD9UPkb5NDJmW5THqrFrGoR8EegDTEdHmTRfi+19
uKx/4UY3XvK5srdDhi7ZTdZ6nZ7iUrWCle+3ZtM661/usrjsQ2o4H9TgDFI6PwK2IDZO78vZm/Wa
NnJ7bTHr0WDpg8Dlhi1KdCt8zDWGgaveWk7W27WK9Fk8vhSTiQr5ahho8WSpRGBVTtoRWiB8S/SH
iBC/zV2KOHyE+7IrW+yfIOuYubGQc8LmZDq+bYNUX3TGxB9YLC6b4GBi3iQTQ5kxufjzEh6NHmVG
FO8qtUNKwDzaMJltyjui4/e5WGvIBphfbkchQHAHu6JWwyz8pWUpWnuf27Y85Z9ElP+tPTRFXqlK
/zO87r+ytzZ9+7WD9vmIPxtoqvOHY6m26diw3HTQWn+C61BH/AGRRaGvZqiOSrPsrwaapfyh6TTI
dEu3Dc1QVhzKzwaawSFacRzVNHhPKki7//y/n929nz2s9rftfyv6/BaJWdf+x7+DWPlbn2h9PYqq
GDo/aps3SrzP31toNvISTF6y/rG03Y9mmkOMnAYOkj7LPNy/CwhQsnqULnmvi15dsxS0uwZs6EGx
rMEvaWtN0TjdhdGwbPseR6ljGOVD0wztHWbCDTLD6kEswh5eM6ILw4/CuXoIawjxvWHfWpaSMPUZ
aDK1qTxQb+YRlHWQjRJisFmWEClElWEHiIfwasGb0GblCrX+ubCIirmyow6/1hyjEWopKnmXw2JN
nCPWhsGScH5/PonYXajBM9KZfqeHZOm2Ua28ZpZyTYZF/6FAlp2Vvv8yNxOOvMkwqQCl0OJkDfYt
WtUHXR6WTW0hyifExuSHWzYo0oP6Su+CCott8HTZJfaLxWVfbWfbtjYc2uY8CDZxex77O5DYJqPk
uppONJimU4vj5CQ2+aYRjdbk/22/rabIpcsqq/kYOVssPrfLKeWYeCJ8dIcmYyJiifONz0eR1XUg
NLPfIP0d6FS2LUxmUL46oSki4OUkDb2xzofBY6dziFT499UgzvOTXknZwXE1K902hT1emUUO8HZd
Ay0B1slu2+S0HhUHuprJTGF09k5OJLysaVN/iZdARQEzUCUjBee1St0QmfMXJ6hC/FLcUJ1+QpwL
mWOEZfhFUWLHLRrE13bS688K4z9rrOovk2oWe6gPVN/W08ZYvitLXbunDTj+8vA6HHRX0kJsFVZv
kDYnKfHRtuvbz80gTvVrMwCynAfm4JuFLBGuaN/AHgz4gWCFR7kj0RB17BtLKZ0bY104poICCPzg
ZX8fFcHRUsM7sUss+mVxsHykjBby8edzRLA7GKNO+Q4L03ju18VAnYtIqCHbShPfr98OiFMu+9o4
h0gdYc4UmQitppNb2dYvYqtf9A6t+F+JCb9sY33nUA+f9QTiGgR/r2ve5cyiyZlrGINqnS47kRjQ
jmNAP6A2uBcLGU0UWAALqH/f3ffMaU/ks9zVuZO8A3i5JioxZ77JRC2rnPBpbnPNi0tLJVYhWnxz
QscfJGh6LWDEkFOc/hTKlTQ+RV0fYO9Wc+k6amUcHvXMgHuY49vPBQXHc0H+yS+71oOSXRsumdAg
nv46N+YufvuuTlP087HrkTxpg21SgNlJsMBsCJEilVlxHgfe0L1YAOGWvN6M9O1lXxwsZ4fMxau8
n7p7sn5IA7SlzwcF2AgO9PGYi5Sqfnb6pTindEHWDQTX+At+WY3mVj/PDsOXsGHMIo6M65mJKkXD
Ro8CWEOaYtFSk6NrG3EXFDb9Kum57jH+gFSz7if2g/2BTeO8mFPd/zyvX4Kfx/OW7MRcoboVdb7U
6fI9IKP53vLE+udiVCsq2bOFSTGlcraeRODeM/Q5utLrrinMmUFb6evlQV1EnsdvTwq0aD27JEUK
3r3GnzEqbm3CRRZZ7a8CKDe3n7vSvt0l0NldsZkpbXHrzCpz9j/Pvew3sNPu6NQQBMdvmuEkily6
68HViLeCEoCRfwcZLUnZ8k0GC4EvNE+vQOlxgvHzrvCvT1jnMWgC/oVwhKbbbzdZR3Y0VTFt/hm6
RjP97zdZNMRK2bWL8WFS6t93fLBndG7KWTWcwdyBfzb9Ou+eJAiX/Sanfbrt4qX0QcQp9z2Fz3lS
jRt6R/K9MkAnlslaBWfIQbEvCqkeQbSIMGbHxpWSJ4eciAEm+knyjfjoiEzixq+W8C0l5e0xG+rp
rprJjlm3xGJcs8H7/OdGFZ/laIlvu2iUHo0OmxScV3K519MrLPEM64kPFpukZ1LjLjFVJHZxk2WG
dGTiSu0ok5OXJatvwyhP3hU5fk1TlNNE/hF0FqfWblbsM2HZplvBnLuN4Tn6TabFx6AdYB7kS7U1
A7l4Uoqq2kTtlPpzhlOegLr0COAeqeIwAAXtWaAxQuFNnORhnpJ1E2hGvoRnsSVOs6mde1nFfz23
ln7/eRoYLIoEpJkwdrJb3Z+IKsYOH1tPhiXfmE04fAtCMs/5di23mH+XUw+bwbPzqfwWXI+WgiQz
b6kSZhXDny41r38ZRP6D2oggsN+/NJblKIalG8AlNKDWv31prASdKu3u8H20yCTIYIrfD6Gy3GmU
KRKVWRkpghNo8/rWtOd8NwdttyVlLX9Ecd6dLZTWm5EU4JNWAymQyDw/cT2RToxFUSXnkBeQRgS4
lv48INbEPnGe2Pxt3+Wxvx34p5Mv+xhhqvjpLJLo1QKLr25cVXoqHZQ1Cglr6nCbUwBwI13SX2er
f3Cw7/9oRgryYKe+91GuoK4KNeMMloVqtNVqx7GRKV6LbezQDla3de/nqthrdkbrq1F8/jx9faDY
76gjpSImbucRtfC+VuX2UAV5deMklAjyVHNe7bK7mZUy+IilwleGujrkjpn/P8LObLlxXNmiX8QI
jiD5KsmyZc3yXC+MmprzPPPr7yJU3ary6XtORAWCSCQolSURQObOvcHO9uohQTr8ro+6ell3Kd0m
ndBYnS9RCjpGhYgBM+AnTaMHbQOV8SxzsZ2yNFjfBkiA0A3ktzblaYCSYWfceZEan0mXxGe1aFRs
7AoqUppnCrTis2PCvIlgEeRQs036mQpFt6nTgcuap8mmd0q01qLx/WYyhy7d2/BNG/zJV3oFXgn3
uYIjNl5icnop2t1b2ZgGIAUvQe0vm3cItwF5JW1QVcwyX/8y3FaxTn4uQDb3nxvKq0aHPnIhauPr
lPTVTrj+T5NKrcPgtNarjX6jjx7iszb5/ROyzndpZCmXggPzrnANf6mRqPpGueeD5zv6m40wJjEP
P9n0sDND9tp9lw56nPwsLKt+cq2w3JijSR5DMZS3qnXuzaLXvrmeT+RBd/ujiJ1ix+ozreQA4c4s
vvdnea0MXu9l7k3+Pobwfz8K+ORXaKtt+lr3D2yNgyfA3KcwD9R9SWHak5Yr7kNkdwECdQzKplOq
E7z66l72bh4lIiFPctY/95AeHNq96z2ayAeyoac61cSQwVG97jmU4c+XUa45hM2cPy+H09SPyj36
JcEdCi7Kq4dO0IpjnPVgIDz6CkFkxlaV1UCOCohyFNtRnoI4Uy49mkhQRCmvHaXP/4PIc4Z2FjeQ
pGmrLHQW1L5AM6Et4lz751LnBfEQKuSAf8a6251yvUO4B52Zb0UcbDtgzegYH7QwhZasQ90HeDja
BtTfPjaRsgsSZ0qXFKDD9lYQgpermxMnxmM9Bslj2GW5u4agkoIuewbbxVn/P9ha59P4p7dvGBZQ
UmFpDg9d5xOHJgVvJYUVg/dD6aM97Hr56zBmHFsd4702inaT9b4Dx4ZhvkcqJ9auAw46H5ifS9RW
Jq8w30GLhQ8hZHV3suu1+Y/EqKuT4SjK2bb8p+ts5MHXZkNFt7x36ebnWt2bYYu22ZdwIDwnNUXV
Skf5SF5e+41dQyaG2igEtgVY6pncuclb5S4fs47agDxCudNtCQEHAuI3oPmoVG5ix6I4gEiesw0T
27420VD31UL2+8gpV1OhaxT9gCeRq5/pQacALv3d1KDtGPR82Lh5UT3xG/ohHSp+3WSBFOcyTQm0
fdTXr2uoQj4SSDfMEK32ug7idTzwiLOmRn8B6qWuM1B3d1TG/d41R1KYERplqW36e1mTJq9kEwBM
WziO064/DYQI0PwPilwxE0f/+e01OPMaKiuPYYNe/kQsrRn+qLpDJH4QiqvEwQpb8gii2g+pigRd
OF4AItHAsQvYSA/W1tyVA4nS3EW6GK9ufk2WLfCTllpwAssaFIJI3enOOYK/4hxXgbtV2/S1yx3v
bE69dx41uKAsBJARec1t0rxwvi1jEZE5mWdIx8n333i+Wls5Q9oFxGfcVRoy33TkXWVPzpB3TZFH
olD477sEY2UsIwtWPekXElgufcqxDHT1iAjH6IXKy7mRV7LpYfF5JKnPkUZeonWxgoXVemhjmJ7/
+9YH8PZ/fAwEvkzNNUziGQbhsz8fIjqUnXEBjOcHwpfVEqqg+JhWycVFquXRLvz4KBuwCvExCkmo
5sjtrqVN+sqrqkGTticwj+IXM24DQ9k3my4Y3z/Zx6GKD0X/9MmMHnJ81P1o1+RjsL3dRrrVSkTx
XmIo11eXtmsD1O6ubptZb+zv9/trBghOHaHZxaeBDKnOvc/55ma/vZiiIbSTacpWDkp7aDZAbBzw
J2lWdmz9AxoZVL72P19KBw/EEBDn2fe3y9+modRUknL5fLO53ygFCsmFMjMIDOiaqYmzl1fkvXSz
HfZW1D6Fg/9k+BVabHldLpweXJcVNCM5xHxWzZxHBGHIneyOxKfWDcJCizgCHeki0ftS69rbBEfW
hQjUcLBzG84aZVI/Ehg+lloXoy3pO9lzkehbaecwTW6xcQpyF6H2oYsL0LrqHe1eAddupayk17/c
VQMOv/rvX1xd/Ofy4cItiDSApbOG8Dz784sb5bkGvklPfxD04BMW3gBnWqs7+7iv1g0Myyhc08sj
PVCB06fJHRHXZimNv4300QOEh+VempqR5Bx6u+BIUAHoVzfnYfLdq09dxOlujKCjRJngnkxKu9AR
fg0hXj6AxnfOrnDY/9g2FcKZe5amrMnqR2quogVVsc4ZQh3nXEyiWqeRkq6kTfrFjUPaSIj2Xtr6
xN+mrMcbp8osVL16ayuvbo20CYj/1jyiKS2c/Wy9TKrr5b/N+23YivvxQXE5zIYILHy6/6fuv92q
rFkSR0EB9X++M7dp7MeEv9F2Ugdlh1KXspNXYVi/djFEAZ/sw+x2sxnU+C0QnZ23JsSRb/M/+fXw
fC8riqNXnwbyvIQzQd6wpp505fBuSSz/Y5R3FITIHlziaEFrmVsv7s0tIapoO7nIrCFiulbA/BFj
pHEGGGrJhUMGIv1uM4i+nT1PHe9vptu0q695H3pPyHerO4f3ckf9Zf/a6NaHMYe+UX5fNcQZvoou
gnTACsp7j8jlafCTu0o45RdnpNQwGStOGG1p74LahrV41jFzCdTIY79A9HWhzESDA7SgD3YZNQ9Z
BH9jUnpH3ZseCscuXpW69o9F0nykXl6+Roi97lrK14i50m3DwN6kcaUvr75pCwFmO0Wz2mL52lcb
xd6lYU4tKXJqJ2OIqs2oCshXUNt+6nNC2mSi7R+q+xE5A5zVJZyWnhJOF6ecnE0XORTmxMa8orfT
pTBteyEiyFGlzYrq6TSGznWCNBHsb2EugDnV96PpIu9EKfHZLfJgLz26Iec/SIjrzvfKfilcGF+6
WQcObAIPQBhFKRyyPaJAo1ZylOd5KBs5ensy3gaQbl1bOnHpmwkyPW5ye6DeXulmk97aP7f3HrSN
XLdJr7OON248I+pZ4a/9eXEH+EdOQ/P2N9Nt+df+ZTcg/W6bg0+3u83lT5D8ejVT64P/sVkw/lQO
4MBhGcKxNAv1Gghmrc8SKIpGKUWe2MZ3H+5/UQE4hvkk7mahbYA2su+GQXCqS7MGEdfkQABmJ6d0
ij0C1Hd2M8bOIoDS8zSpoMhH8u8rOaWJIUuq8skEiN5HqPRRUJ6xI18ZioiO0iYbga7EfR2q0LvM
A9bc2JXu33fO5I39/wgnGv9xxJplVsT8T3csMovzIvRb1ZsBSXTlRnH93az8jS7CYpcUnr5uy+jn
ULmTurbKuthdL333rSmoNWFtUL9DgfBMlbN41QIIT7zBcre1a9d7tvRoZlZwzwHaDrY23NDIq4pu
Pw2G+yxSHUpR1XmHWzJ76GwTCmY7cN8bs/1aeLU4JbmfnH3X/yCsf/7vK+qcA/1zQ245muUiDsF2
UP1PXS140h190NXsu4gGE6X3QVw8WJenOBAn2aPQUL/PiFxAozKWkEiIHFIAPlo5mvaiokQ/paTW
tc11DPM+vO0TOg9j6aELwVVh9MdOnQhEzT0ynqJayEvZWIDqxTSqjz2M8yQlhPdYKl21beJGRU2v
aY5BOLDJIArxDE2av2zdwlxQERwsg9pReF0r9He+oCGSqmzllbRNph5tWtuDCIfBT27St407v17I
YaWa7xWG3cEfw/KFbae1tp0wW08R/OHNCHw8Mb36UXZNQ3tTFNc6yp4KRmqYmld3UCETLadzrWTR
w3//mLTPaWR+hS5fSDZEKrt5XfscrPTA7A8FcoHfQsWCAz9TvoD0yc6y8Sx4p7MkOvE2obbk9K/u
Q5VSnVFk59CKsnPV+imyCenSVUoP3mfPFyeqqLqwC0eyyl+tXvGO8l7w7WeExGaiF7M63F4DzY/t
4PCElfeTdiWsXnzUoppYn85t4bd8/J67bT24yfKomdaJJ/RLEsElgChP/7VvNDjccvMvJ4GVKRHO
V70XLkoDrv80RlNDwVzmbSG2Q5S5qpwVrIqHWzrInOAzbQ0t/j1FVIkLwlvGTqaIUEFs94lW/uuk
sG3UZBkywZ4nyPsqztDu51dpqCBMgHMglHN7BUspT6HV98uizJtLmpbtvgqrQxirzUWa+FHAUBYY
cNnOHlrn5mvCKLAkrcrRFjvTq37CYIJQgBG6Z4r0n3p+Ve+VqKd1O7DeZ7CEvUP7vO86FzKYNEiO
VU/JQDHbuxQaIhOeAojJ0e6N4iRcEbmDr2RM4JDvlf2tCVTxq1s1w4sXd8TYUc7oDHix/m50zzS2
SWsBDvLg+9xQvLqSNukyNqmxDepAu49VYgVVlLdv+vfK7ow3tSnHfVqqJK7nrqJABF4ZaPeKKjTe
qJ6oFn2X+Ydfc9DpNS+aH4h7dOLKg2OU5jLhv/G9FvtJLdQvIYxKPXWcsHu3+ZMYCW+oUfalHK0R
chHFfLT7ZnwB/PCAYFr2Be4R7Q7e33QDUVj4HgFDkP5poNn8OguTLSXTXWsxT/7IKCp5IJDbXgvT
/wB2/A7k0DT4LD89K/nV2ZZcA11Hd65ZqN/WBctHqCJtq/ybU3OGMwpHHLW5QXtkWFLEE62lrW+L
imQihYuVwzpx8wucot96ibcre6PZOgR/Fi3wp3t/bN03ZEXvok6fvkYu0GIYXPydibbeozFmG1/R
q1NmCRakTGzg5ahP0tSYkXvfWbWGbPzfNjlgTYIfcNLtPY+ZZeWCZ01zVEZVncMgNMPDlnRBv0WM
1iTxDI5Edn2/iErW9LHfXi+lVYgaxpTfHORlAUgwiaJhI3vNfLer9zwb2qBpEXmx2HamQqAUkt0n
cwjChzp22DmMmXrxEWVYZBBbLC14MNZRnQc72Xg47sYig5w4hKj7ZpNXzjz6/9qMGMEZTzzfvKQr
ObJx6agdDKBFrZKCbO07RSlV0NGJDfm98CgIno9n3nx4E0VDKacGRGU2jXaSH5UUqdO5J011lyWP
JCao4tQ99H3tnmWfg6iR1+NHWSX+g+nDstwWYvwIwmCrs4F89pLYJO1nwGg7u/HBWIvMicMDQr/G
BTLqi7SDhunvqtH2N7Krc6aLpvTDilAvm/mYIkrgI6uuF90YBM/N3HTa3QC65+lqCVJj4cOq9RiI
yjrG6D5vA6vZ6rM2oBQIVEw+myToIyoxRUVZsA+vboQ+jByFZR50gzoWG4WNw2qM/PAATKV6rGFy
vG+yuL3oE8BgjujeN9jIl2Fjej+FKN9ISVdvfd0DrZ4nldQTw/8tZhFB9F4WEMhwNJSXdsYp8drA
x4v4ztw3VM+7L6JqgLQlKI2VbpkOWSgg9mYTq/fovdcLR0kfZG4ng1mN9IE/3svEDywd/QYAzKMD
KueNTUQC4aCb7L3AmZ4I4R4gQ9M+fC+z7uJGGVbmBBmwBSfhKTAbd6dZsD/PvbLI7ZO8coB6u/AD
H5wkJCsBbhoOdQ+6zfnB61DE9NDo4Yd87lpIOP4akP10GihJKPTtp+dzaBmXHio/NLfDgjUqRfbe
zfuznUf5yodR7iVxSfQ2cRp8mLn4YVOg9H3Ix8fOST0f8O5ZiadZ8JgOGiLeQTZOKVKUAlB6sDvL
uA4oiuUd8kx7DyeDZLYcUFpXPxRlh06Jq1J2OtFQA7uTXadJJuqk5n5Vi/qhtMF0S7/ZdB2VfX4e
6nWK9OMrdpK3GmZKsCrJV1oA2f0UUUooG42NPrCvi8jJQHkRYkG9iKt7OeZDrLUvtO5F9lov657K
KvpmQfW71AyCnoVjeUfZuGVUrxxgKHc3Wyti5dh77tpPa7G72e0YQl/F7n7ySspRV0vOnDzLU/Dp
FrDf2Sid1ayLNlWUHWI7bzYAQZL3EY7RxkrJfRFUPrVt9E2ao9CM7+O0adey2/FFh1IqCI8CPZdn
t1EoL2d249iULiYhKHnNSd7jAbGeMQa962g+B12Ra19yBRawvOBBkA2jeyqyFEgZRZJfvZg0PPAd
/wz2CdiC0Xu8365fw9gGhHcW9ZZNjEZigRry3/1BmeCLQsV81c22VA77UdFuY6E3Ww189qZN0Lgu
IyU72a6SLutKCX80E4pXzfCdHO8Ax3zYHvOoFmRWW9Yw2MNfh3Q4S89QV19h+nZeLG0c10riJY9u
oH66F+Lr0CmL4mT3E5KjiWaXUHBzaQ4xxRbycjDDe+Dy/kZFTRjc9/fW5pOpXdFtbF+UL2WKvqdI
evhnODS+qB5VpT0ryJpta/WSj2jIOAGcoXLUTXvWfc9SV3LUdiqKNERGmfnsXKc80kx4HJDSoAuO
O9u1HfsU2c34wOzEhLRxKgNCc13w03VBZ3k9OgaqR7DGcewvkZdBMq05SMjXtXJneZrHb6ND3cQJ
fPS/l0C9tSS2QZMXwV3v5vqzmTXaorGL8WvdqNu2MpQvsW6iVmH4z6IOnNNkjHect6lIotjvwxN1
utchpXjO1bC7s1rTh/TWzDakYMdtjgAetM072Wjk+65XsttqdkqhKs3NRfEEMjkWvLpT449rLYvu
VOCdW9kQ+W62ZgBL76JxBAmt1FHuFdjkYXToKSCbm9xNw02XNV9vJnk1KRWA9DDXHpQ0bVahiVRK
qkNEbZnxMwIy5Vba/dkeqbCTxePT0FXGtgeys6oQHl8GUBMfCCjnB3ml2lV+SLrx1+g4d6VNjroJ
UJgerZF3E367pT6q1sEQQ72vSHktlaIuvyGvs5wKkX6M1Euvaz3tNlZR6k+F4X/VJ3bAwEUfArep
Dqh7Vgd5pRPvW3HIFktiZXxOisOwHHFERDrPtyoex9huA3LyWMO9athjdi8HpO16B0sPn2y2aPem
Xu9cljEQuuERfB0569Ixrl2EGvprF44xuJWVYtej2fyYTxX6W1AYExGy49NUIFVj6ipvneMyVbhD
e6obG75ELbQIt0TGS+ZYJTFJ5BqrP7tKJfo1POrFLv3qOTlf4jKFoU3Pw4/OMAeoB0EUm00i1kPZ
mNs8gejMbUfkAx21OAPXQJ2vFATAwwDeCLtMjtA3v2Zhpm6MuSdNcBwlx8RuoRhDQ2ydWaTC+bMw
LEXaIcvhD1uVe6cQwUXrO+QWBOWQQJrbjwD553QS7bMWdvaugGN6qadl99FQbL8Y2nDYh7qYnhrd
3CPV2X7oWZ6uh1AHPDJPB7+zUCAkPpdKBGkeiXsCFM6jzNvLxg4y99qVA7lM69984IMOVpmFYITS
mk+6Ga27pGveEn6f2xS41dJDD+gtgnt43QeKcx3lo6TcreztnRxVKTjJjNR5NpvSO2UluD4oRfe5
6kFKm+TeibRstM8F+eu5J02yybKPcRDG0QQoeJoUt9igwHVSY2RpSz3NN15Z1696aploAlaI381d
GA+/NmNvHWQv8/QHVS2ji+w5yp1vD+0TYi3hMirLlYEi4q6GJ3Q35+i6BSUjv/rSGPaDB7t5ndzd
HOXAp25r5wbYMIgg/rmfdPs333+7Z1OSA6WoImAfkljHVvfDB6MKm0VIYCW+Q+TGWYZonNyp8dso
WvGj6fhZmQayPQTTjmWYKB+1C3f7ZBj+pZ+/rV2vInSdFETe815ba6MaQ19InHvQspQiP9LxKEWO
X3wrOla+UjxLexigPiLtmZYcLfZJF7372qRhcCoHwm5FMVTfGovStGjwXy2vZrOecQarR2d8rYg/
SAdFJPPT34SvmrqinZjagt+HX3/LrJkPX2u/pIow76rIyR+1IOkvYohQ15rv7SB47utp8TT4tbEx
WztZ13zHP6a8W0oHo0LAcGimgmSkaaMLMRfVzTP7xHwIcsoKSW1GCyUCCy5R4LKR+O+UZMJWXt0G
Pvl96krnMgyo8BMDtcwzwPx2g0/3u72GzoYeZN4EAa+AdtqCr+ShLsfmw6nWcKHGX2q0mu+dhI8p
0pz4C0GeZefZI7FQYwLDUcLrOrtBrrJzCaI8eyIJ0RtRqHRtxmo79Ha1DdW43t663WyDOKBlgzNf
yv7V8Z8pN1uRw8+bx5W3+jfnoKnCh8oKAZVRaxzGBt8C3dWe2zr6HhRWtjfnXjU61jLuIcpoFM9Y
KCFLVrDIYVleyoASfx4LnYPQ+y3k5AzhtgxFcA0yOS6Rt6gO364RpNuEaz9S/G09O6soU0LmawXQ
2UJBmPhtwNkR2SZ5NdsUMyr/Mg1KnqDj2xnC5lgyN7J7a3If4Huj/bxZPnlRy2ctp4aa2vm4WFR5
fYlnbNwIlgg4X9M+yi4sFyaby9hduX2WPYvKQX7TVD6gwnAWpTFRmZ4n2l7RYhVxQjf7SEoYG2JP
/EBb6NUQfv+a+cK6M6ta30apre7bsFRhEhoBRRap8qijF7OxPaRAMkMoR2F2v5rBNJ1Fz6nlXmiJ
f5IDjdI3R7Vdy84YmZ4Ns37VrwnaPaKJigSOTzG+r8Y/NSrqAjf5qwuDn6HqkN1SYk4FwTTtA5Jx
j9XUp/eTA80G0MRgObFAf0tgvZaT2COdmsIV72ptRisXccNjKwCSG4OJEk0FD6gL7YcyNd8gT5OI
57BEYGZIy/AgZlSfRlnOiGzP2VQS6nXNTP8Gv9cxaGLvRWtC895STfavsVa9mI53qTNRfBls62VS
0/xix112UW2HjUJpoAo9d+WAUtVIsXbdQZogxiV7TyKwMd44LYN70IofWly/ValHsYtdQ3nq+gOE
E/F05GhIhXY4ZN9RunCmuPyRQooKN78WnxNPKTe8daQpSZg/Bw16TtKlHsW90Wj9B6UcYuXDSL6b
XN3ZQaNkr9puaj6sLn2Qr0tAnC8qe9RLYVXiroZq7jCI6VeTA+/aojFMOcXfdtcZIoJJEQj/kmPT
8uZ88xl70gX5qFEaHlvn0FOj+2hm6GWrB7MBOugP165TO9Ae85+Q3UmL0HT0kulRdlEPRcKqVt0t
wbTg1WrAN5RaXO3lKPRr7wSk7QOP0vCVY/ChGOz2dL0RiXY/9eOLnKgZYuHBwHNuR9SF5eKdksLq
Y1S65KItbW0fkTWtxP5mknZAcn1JNLkR/oYDX9RczKoN7oFrftWaDvhoOSblJk+m7wCHp4dWrdMj
OoQq0GCD5OuoQXoS1+6PkSSzDpUkezejPrREkr+EGcJw6lS2F8+bD4LIpe2E12db2Maj+0LLmjNR
dRV99RgdnYmCe+GNYHlKsNaFa0UX2bhtslFBQh2uvbAmTiuUDRQv8dUBqcfp3oiQJLVhmvNbHfnG
eNjLxtMbhJPl5ei+d/AQTrXvveaeHWz7mqIyM57c11Af3bWe2cFan7tu79nUoWruRo5WRvKjyEzn
IKdaCYIGyIY9E/goLkZiXZ2EU+i7woinhZyT+yJ5yNLMv1MblOxNtibTrHzS56OrrcdilpLg6QTT
A/WcnArDeqdGOVVpcihHWGoh/Q35EVC4inRBkkKJNMvAaK1DhbSRnmUvt/zm+Kdd1fvRYu+Hr54k
KHbjawR6fXUDs/rbPaRdmoZw7HeEql5y2HLkYYgsln7XteTQbT0N34YpudpTddDvBJoGG6QSw7c/
/aW9q/L8ufI5cqD3tG27FhT5fIW+lrLVE2p1lJhg+TAq8FXMrFXX7+385YWp0kBnuNxKk2M77kl+
ZSvvsSHDtymLUqlIr/Rv/+/2Tg7ojfWzqLWAfdEf+8nb9rCNe43Ys+TgeSdo0kNxgaqKZ0XunT13
g7A/Eh9lIwRxzt6vSfVIO7IMfLGribUNsbXnjn0+SnwoBRkvCvLuFLkhJKqkqvIR67CzeJ2FdK6B
RJ1bcRCY7cJhI8fRvCCg5XZ3et6Jx151vUe+egS6/6nbqDUb4vR4bB78ubSD/YZy8pBUlD1Z+1FE
arWeen1YSVtqW5DSR219p5XdHWAU/VQNlfUUJagCWm5V3vPntZ4Imquw2xhwIBSK+SRd/pkwAOfk
qAxLAHTX6fMAZ9CkIzyCTCj1HxXPxDyNniOlp9C+th87SHaNRdYM3iG1U48yo/Q0WDMRch7AoJQ0
2w5dUvYPzX6c4Xiy0eeDFyro717f1RtpiuYDWjA3gqDWEsRnTIKGFJ4yeWhJK/7orrK81R4RiNlf
uzJ+aMbFPiyE/ih71aTzQHXgCiBPeM8myHuSDZDON2MQJWUFrvc0xXDwsXm3EVKk23rsWMxC+WKi
GoD6EspS7K7Gk/TNQ9ddojyiXO9mhHPc2Y4saklL5cnQO/1p+j70qqiWCKWr6DmE3SNCFLP4qCs2
ZvSagc/5S/WoVXGt5t2H7n5lI2Aqwtpc6VHK8TqMG5IYpjioWlSfq8yszlrQXk1Z1nEenz2aobEP
clC6zSbH0x6p7SgeOAECoaMc2NnZKNVWUAyET2qlwiIy+qi56DPQQw5fPUttmlaDYSAndJspnSwf
ipIeUcqBsNqlqo1zaprj+6Ry1Cd8hGDL3KVe4EvCw+tUh9PVS2uIqTkNsPOQg+LcsKfhyzh1AIf/
sWV+htx7TM4i9xtTgd5+WnQQK0VDxLa0R9nHG0SwlV3ZTLmfkVZC1qnMi5l2Z3bUEiUI1vIyBoMj
lvJSzmzW5DeLh6aGgicJuvrioyBJNZzd/QAaxYXefYMBEzBAZdTHBoXzR19jeYKCFmhhp3whNdH9
gEieQ7p2ThO4GFI/bf37trNIoYdk+52sCvbE6thQdS2SNT06LHqVGS8dFQxpYqknK1ONl4FePPfk
WE/FjRxTZ895rKhi7Tr2n/PkmDZjoP+ZZ7oJaPIgDhBbLeqlMWRk1Eav3YAy7+9ZBoqn3ECGMZ/h
TEJB0ZSYYCSauzYNzW89uKjF2Kb6SZmqfIv4Tn6ngYeBlPeHVkxoLPjzRw5pLLncMD4AM9WXckAz
gqXQOApVPT+aqg6Mx9CaFZTRHVjIeydRf4SuNHwNNMImeq/lD1qDPBggpphNr2k9RmVqPdZJ9+tq
EPmDpyDJiALVDPyZXW6j8uo2LTALhNAR+T2wXV8MpSHefVsf74s4Hu4HN/HeB5gwg8xMv7JMQeSn
pfGj4PH8zJ/pJHjwLfwA8pYymrpnrwoAp8WtunZHpXtWohhK46DOlnK0U2vqEQlHGJntNcTAYKhp
jfhiUV77TJ08gWDIMba3O9U2ePV8vjH+6BUb1bby4naXuq5UQFOWhezWNh/+3HSOQLJSXl4dZ2Os
RK8a3yS4w/72k1fl5J9B21FqX1SvPPbrv6o55kBlww+2vOiPhW7yXAjbB0CLoEA9oIWNXmWEQuFw
iCt7OHd2Op6HBLZ5C6CANMnGmmW5gro9yh4R7OF8HZUTgoodQge70u0elcvjOymHx9s9QtMZUZeo
XqUp5VFy0IoekNBcCgxA3d7CTWNvm7m5dVPFfwvVJrz3ZUWxHADXrzZrc64eln3Z1LEHjWNUIrDD
DT7f9bd+FPqXUjcdCtKt9EEDQ4fqhKK+mjowDNFoHZwqjfaKpHEJ9GawYMnUks04B9d9HaRSkIX5
OskCdIxsFyqhVmirQGTJS5ShaShgX1mOvZq8IPkbICVmVItrN6BKSXfzF9krFdC7bgnrx+TGcKBE
cDzKq1ujhA4pEtmPyGU5V88a6tRt1CBhEhYt0hNK++y56LOmftO/hEiBPFaDg17b3I2ElWwzHeay
Uk2HlzyAisEzUVSVo/agoG0+QOaUCKt/6UPH2kMp8T2bexnhjkMUja9yrCkT4+iGxUlOjH3POI0+
AuizZ2KG1rm0lbUcy4vCvng+TAPzmJux4jXZTzk0mEH8ovE08qNwXEYxerWp+Sz9srFdIKY1PcnX
tnvEuaIBIfq2hqOhFdmL148oY5KqpFogf5mC5k3N3fogx5wIGLAeDfFODvIzT5epW0UwqzBTscN8
hSB3Di0R3bwjTpAN6KcioUfev3C2mVeE++LPZhxXndprO2me2gqiL2TYfrlFGvVTUDisWj/U65X0
gW8An6mZpodEr86/unKiHJezI1TI1l5gQkBTwM9QiF59ZDtAzIklG0iPlRjIAzoD8nxGuWoQAOSj
mo09it3gTqUTejArU50ILvb6tL810+Crez1CKR2E30abe3JQ2lHCbKGiy13E1tAbXUhjplHFvrg5
ET8PoYhp5w2N8ldXgG4j5QtSt9fiVT6IZCebwAcY3l2xj7J12gYNx3k8LbNLiMIcfBz/+MhLRYnS
nc0fO7fH4RjbcCzpoT+zUUb1a1iyug+u5ROPoVvp5QWRtOgke2abrCajG5/YvXDUyHexX0LVUJX5
ytNJkIeTYsxPLPMclPG4HtFWWUXQgiOc44HUMrocGliT79wytcm0+yp5s2tfq9wjotoTmvC6eZb3
cQoW8MxAqpn75VHYHKzRA3LOS0gTBVfT4xg3f0nT1T4lcJYE8HXLNyFtnQPXmdP57V3QodCpuT1y
6PMpKp78+uhPVIuiw7Vv5gNXNTfSDlP+ItBUYy9dUXBF+4+/1NV2c5Oz/vGV9tQZ4bHT+d63RTh+
8WbBcS1X34fQbh6G1m3WEbV90u57Ynp3qql5sNSyXbsm1HJsVIKdWcK715Sled+mXXcZ7bS/BNpD
4DTmWVrYocBN35cK5OyulyyjTFXJKVn1RvHt7mIC4jtpnP+vowCCKD4K4X6Sk4M0/tkBJV6Jdoxf
2wH+vCzVzwbi7xQWCgpXeFBoaei8BF+lsQ6d9qmC1lxOyAbCFblotnJMsN8/usr4Jsd8wrV7XYc2
sm1C/eJ01qs/VT90L++eo9IXT4VY10oD2zO3e1FcT9mb85hIkPJwoMF+kK4dDKr3kJXUPCwYTSfP
/T/OzmPJcV1Jw0/ECDrQbOVtqVS+esNoS+89n34+Qn1aZ3ruzGI2DCIBQlKVRAKZvzn9mUcfazlP
FLNe7UOow7WmX4x5Z1TOu6UiM561qDfOsuWrDbkg3NTwh2OzhG189TCPl504HotnzIT+Hk/+tl/L
Ts+YKqzqTMTfAkBLCe55kzM4qKriblv0hfnEQ8p8Qq5AIMPn5vumCsRTpun+ZSww6Zs75bBAG8wV
FpXJ5n6V6J9zyGpXeY1eGO12ikexvF80aNWT4+kRFm68kqfkDmqvvLA5T/vXC8umH0WnuApfLavT
LpWo6pUaB94bcim/3MqYfgbGS64YCcxrmMeao0+fDXbGoFUMwEc8ZjZlJaZjnHuzajaboByEJJ6V
Y7PsbUe8eUW68/EoLMshfa7nQ+X3cE4UEDJZnqTPmInUD3ooTrIlR9hlbSP2jiOrvMrt0uhUje43
27QFFhl2zpY5LluQWna/hw2MwWQcxA+dM+j71O4uICIwHKvkMfRwvtXUTzniFoJ6ib35fAXSemuQ
cepRm0Mybk1sTrKoHFZq3naX3EDbNEri8nOqjWpVqkjv4UXovffVi5PqxefUq96u75p2LcK4JAeZ
QIqJcVwLfEVdlm5RPOXzwfQadDOnoNjLmKFpJHzZBrWO/wQRL3/ySMKC7si7heyTowqEHiBmlGfR
d8bFmA8CW9tlL5poI2O1FhsXxCSMC7rJVzYu+uEeKrEWfQi1q16zLljIywug4vzgcX1OYyg1PyYr
Fid5UByXVJc8RXGa09z00Rtkd7S8D6oHHHBlk3ovZsp/moHf7gcqs3vTi75z3/iJEzAVz2GaTpqH
K1et5N0zhF9cWB3V+5pZSPbqBj6HnbtBcB3xM8syFmmTiucxiF2sZ23c4Y1aO4ToKc2wav+K5ALa
5z44LbEyhtr+DJLU2WiRGLba3FQo3qGSJN4dw7P3UYf5dx5TZM8DJCmSCTNUkSjGO65tr1AMxaM+
ZNEL1rUbGa5jjNOUIBuWsukbs1pvl5r/50VICma4lWJ0OJCcni2hrUDoq6JpDH4NI9p++DXQKD7Y
V36ayFo/dqYQTzg3nmQYde5uN1ZVvUYhvPzIYguZ3aG3KDAP4RuVmNvVg66TRrTT9jFx0sNAMeaT
VAwKHuCENkkx+p/GGDx6PZg8hdvohTQ+inpzHLUbbcUPY05u+sFnOW36SBQfQaZZLDSmCJFr7O5Q
PcLbNs1PqkcCpWPHeO40PVwqc3W76kkBjZ0RnUHOxi88Xo6yzF2FwezY0oitLI7Db1v2VHneGlDv
x7GoEC6eq+EG7B94b1V2MVHyuI6j+JDTlnmcrpFAAso0v0qLnZhXftYJelS2hSarrKzjqfdJZbsn
91nX3FExAJaTTgU2owJ0wL4ev4lORc9UM8bnKA6MXUFtMt8GuhPsMjhPp0lQR4jbxt2qTWBCa2i6
5qHpoDCgo34kuappfPNkLA/PjY8H9NwS5mzNUhTxXrFG5VgVOTpafeq+hMgxXoSbnGQrNszpZdY8
mbucrm+PeZ7ODn4RbCIoepiMU6cPsbF+8jRT5duVBx+p434vOqH88Lx6SbEiDBYNCx2nr8bv6Iyg
4Br24g3tmHAGGJVAc4du3YdD9Twpw4iUVonkxNzsYCY/umqwGjWtIb1tgNbEb4JdjuF5D4XudM8+
0Cpu5E/h0NPoU+xIDUQOZJ8SFMM5MEtImnQGdcyIWPsRY/J9iqEUbHhdilqxgVlix/5iKlPzUrSq
dgOB4an1K1PHFP0Aimo2C1w87AGHad2A5ZKVv2tVXewMU4B5Gwzrs8pJudb1V37FA3aT0Mm5tf7S
vQCDOAdZTLQcKmNVY7idRQjaKtpgH+QB+gaATHnKQE7z0bIP5Xz4u/9fQ+/XG03b/b5eBuXlt+6q
IV9QZvrVackbDUXcfbVVYCE2NkOL+MEp0ZYAqB1cQlcJvur+rBLbme5LVcL4BgmjXkiPa3gvNjEK
bFV9VCJEhw3VSg4V9itXJKe6beAGrJiHxrvKWN9mypLvsrHpMqROYTDwPUzQ38FToNy2QJ4/xsr6
6qCw9FhBYXjOUmOLdHLJbhXTmHiyQCJz37MwWiZJBIqhPXl63TvnsQDG4Ab9SowUIDOwH08NIImd
Guj5DtyN8hT0/IYK1k2vRoxetWbUKbU1r3qfCrSydUvEZzE3FfSPSycPX5H8AWLa2U8y3GSDu4+L
NFh5rBXeecZ7gPKNbid7HVf8gpbrPshOGZLNJu+PJoz/12Hop53bx87a7Fvtk4zYue088axnmn+2
g/olHhx7katdNIMceHFdizZtPrjIldIEY1ftEMONIaPShJigHBSPSjgCV+GrERb+gxaQ11fEZ5YH
76oYxUtdZ/oGrFi+rvkDvBjejKS1q2DZ1Yp4cShOPJhF9Jr0NeLBTT9slMo4tcJun7sZ4ZkhUAPA
N4qP4wwSRU3K30+JGoMeoFeOixq8LVgAXmWrH3X0IDAfhU/mXgEJFwdwdtZjABSA7209fNdatNC7
LP3imVGwZm3P8kZ31Ie2EPpSjihQlVPy6HtD1mpZO9TjvQlUh13Z+mpykW2qWzyOlenBKsOTV9XZ
hx1pAWixGG1+w0s/etPB1JEdV2tb3UNfBNQQ+EN8dInw1qxE9a1RjdUi8MmPIPrlL/C4sX7kXbBO
cCL9GurQ3GzTUB4ikJ2HoeAxw+9fvOg+2sxGWRRXMwmiXWooytnttd8HNSmfBJoc+K3/E29AXibm
0OzHrNdhIAzDpzLllxaM8y8vjVeVpSbf8caeN/OAnWBdxpuuZZ+oDmp/tCZeWNVT66kpdA9pas//
Zheo7Oti/GX43mEkG/Ol1vNqqY6+exIi8hdKXLW4mffVW2hk0QFpnnEpm1VgWVswK1Tp5l49RpEj
SD2xAZ9WvVG4zVe2Zju7ce61dBJGllmS3Jl7WQzBW274TygkJ94mMK95WcRXOVOBU6uV1/0LMJ3x
ZURLWl6jG3q284rcurTD8BVAV/sLewRTbeqfFIPTxRBrxasFnWZdjyYmwRrJfRFg2TqS572qwCWX
YyDyr7FT7eDoNb/SUux7Ei1fosCvlllYTddYDyF1K2lzyIpgPJtqnCPw0eqvxlyqdSCr/rTaJeu/
5he3gB+YH6tvTZLYgAncnG8cnPgE8u12QLnhUbgggPXI3oiavyMw/u6gZC+ARrVwX9pNdUStBsf6
CfM0SiRmXB3lQXbdm5YeAqpy0C371zVZAqtCK11lx+Mjf6jmQw3mZKVVfbdCqTJ/IL8EhE12a7UT
/6snZE/Hip0xshdWy6vLTqIZ9rnDs/h2ELnP6qhvNmWfgFedO9CBBpiR1fonglnevpXNKoocVAgB
rM5DVIE1ErnHjuKLFh6piM/uCvPp6Gvz6ZTV29zrHm49ZeeFx67zymAjT/81PnAuI1mUq2vWm5Ds
yPukGtmZmiKQsrkZNj5mzwY3B83r/He1xR6dpMm0k708qcvFlLf9WfZSVEe5S1GfxViWz/OUQ6Mp
b3LKsJ2ahWzKKXuqXyvZ9Fne3KaUTdQhtsLE74bfoHqoG7JVPnQsRMrUcHGPybPe9qaD6CtsCWT7
fpDX3Zvy7B5jwbKr3eZMhcdETOC1KVII4UbnPLa+7Tw6cLkSK59O97g5DPoiTcBMyBHsb53HZEYl
NmRiqVD9c6le8afRra5fyHHIPBsUZbk/x9s+aJ1zNZ9pTvT7TMbYKv3u/Wvcf+oFlODc5ssT/+yh
5orGuH1oBviEKBHBkHVcpKWX8tQ0J1Yd8vQ2QI6lmKcvAqfDWGG+VB4qeb08/ddF0t2t0ESzGgM7
hSigVLuwA6ibJpX/OKW+D2dDY1lZAdMpM5fi45+OMbb9B+jzSznsHndjNGa5X8yK2XHgLGR3Y+pn
UMX98T5OifTwUIfjxyCEvW88PI3tWh0OeuwOh07g5byQ7clJxtld0TPX936zyOiXQ2XwNv7W1k1f
BxcICBTVp0WkXjInm776uVWtVQzWsdwK+2ddaz5k3KuKhcBJq9ah5rPMS3Tfv6a1puDZiIIaX/Zm
VdWWwrIjMOodpUf8UfwB0dmpbKwjKMvbaHkJi0v3EhcvskHtj6t6oeDA4aO+Oc8pDwZmwQsgvNxV
VMzcOqeek6czSxZ3s8wkyRO7/LIyBZujGGqqP756RtpcC9x9rkmBxUtRjB9oJqBOuCmDQn1tXivE
419rrzM4x5eoe5VY59/nloHwZOpPF2jaDkYUub7pjUJnf4VQFJCln5XR2ic9TIaXsAKhGajsnsLI
G15Y6vq7lhX4SvYqdZ6c68n9JjuT0tBYIh3BJSTtMpyqjWb4F2PsQDSapXuWh7SlyL0Q3ogphIKP
zq1975dndtnuVDPRD20bq+22UUJvVWRkV92o6I6iI1ex8DylPcq2PQfl2V8xJ9Gh0pOZZCFmICGi
m+B9HCM8NZ3tXzC6/30QNnLBQzSVm786IAygc1U6sy/8P1eQ3/MvqZlFZ74vy7/ick4vyJ9HtDr2
sjVYOjY9uHNIQo9k+0xan++FmcPV+of2I+OCTRpUtDuRiDF7g3H30O3MgT10n07G5Jx/xsrQX7Pr
gX/UrLLemcOENbkWItYhvBaPLyxPYSK0I2W6Ps/xr4rnU9ryLEMpdWEk4UkPCu4+tmc8IOFlPpj6
5KMhNK60TikerNFDiFgLM20VKVEG6H7uNVk/9B1OUhNfFLDKfLpqDN9Hna9RZnbpWjYzT+QrxFvK
Pbjh6N3Qop/6DG2SnbF44ldivzLGe6TA+FhqSvgOltE9WB1yhnKQP5QVt6tSB93A/PyskyV4yPoo
Bw+Bd64oR18dy6KexndChutUVMjSWuHtTemYiSjKlxv0ocg+y9iKHyWkgTVKfSUCgyd5vCMdwKD/
Fcm1zyju4kfAwvUNL/G/z3N7nVp83OfoB8hi0JUPbTaCKSDRHBwr1RstDHcVoGHzAWZjs8qmhPtE
VrTQFZU2OqUQVk/yrJHBabLYnOtI9N8Gyf6w1pvf42+j5AVxSkUdqTOguX9NIrtvF0V2EJ+wI2dH
dIzdtt52rftCglc5BuYgqrM8DfvMh2FFcOQHyU0DUgNoP7sDYwfRke9B6JENiTzlGJIdWeTZw+D+
aBwvWs1pxAK7MYqOshL5n4uSsgtAQHmUIxUj2OAgiWOCOyCQAkG11Gc0acX+/CwV2G7tP9212iv9
w5/mEKJTvZDabBr6R/UqiYdlX4r4OGhR42/lFPLQGOPtBSJBleXhT/M2AwpGA3I5aQ+pc+qv2qcl
hHGVh8rS23NkBsDtA+5eXVAr+9Cu8KbJWuOa1Yl5jUsfxojiYaP3J+ZyD17VsU3hdZ5KduR25S1G
nQrjPaaq1ocbT81RziTj3FdXNfhxaERcaWh59KjY1e31ZKhyzIzybPskr8Fo9UAWSd+H7LEg7xfD
yWi4X3We27FCLXF0QLCj5YX7iKNaCYpd84DR81dKEQ0Hf76wkIPkqedTeNQip17fV2PVvLK7N/9a
nN077gu2/3tIHePMBKCr3QwdG58JfIPf+tXFA86M2vB8sPpHfxTDoeUxLwCmEStz+40MrLmXLTuu
qktmaOXFdssfA6aU+3tIjhh17DlbFH13o0CKOO4K5YzKarjwgm58TybolEPrNU9YfVjrpFC8s9t0
2s7U6uSgI+B8qp3J3xp5Uz0qpuhXURqmr9NUsmnuhPOWtEN3VFoVfBQFEgeYJgc/HdITbiVaFron
3fPpRCr4d6ccoetjdMKtbqGyMVYTET3mc2ExCiP7wbHwN5tb8qBwFzgkRvOjw2QxWtpN2G8Lt6xh
LHjWqrYS81D7kM39MFC25jg5eGBVbFoz/dgIMIWUtB/d8MEWIkb+kUPM0/jaIN2bOnZzka1b3HcP
7AWVEwWIaeba1V88KxQ4/TJeTZLk6iC+vKB0LXam7as+5kI4jk11FWzvs6spQqB9RuH8HsvrRFlP
RpKu5DRywrZsxy1ldT7R/KbEfBiyuNkXQZAvbm/BVQ3WBpb2YtbT6C8tlCnOQdNt7++5tYzsMSd9
+t8/Hba7CMikgObnty2Ho8N++3T30J9PeH8HkelQEol8a3d7yYztBkAVlg/314xsGwWejArc/VW7
UPHWUOF+f0I5YRVmvz/h7a8VBg5Sv/Onu82tC5/1Dp9Ojpbzy09YI5x2f5P9/AnT5vb/u/1ZepwJ
q3j4/enk1aotDorvgIqa/xDy6jzNvkR6JQ736W3KjouhUqIVMLzyGdzRzHdVi3Nhtc4TpbLnWrfd
T8g3aOxlHgBLzcM8TMuWhaWkDzlWqWt3wkqgsfMLNybxnOlk5IIJ+84yjKl6JqZ+UjTjq+yUhxIw
hiHc8Ta+6iDNNyRAN7Ie2kdBe3KK+Md9vKuRP+SZz4LTUVetobDWK2eZ9nQYVnXkaE+Bn+tPaGid
nKFRztHcGku7x+6TP63slMMsD8l6VtsBOpgM8ZoAOQoHyeN5DnnQm2JYp51d/CvmxfXGtez6cnuV
MarJ+Xv6Qr6MvKoxQ1xBrCI9yOagjfUD4OZbS141NMgZlVaJHOmf9xvgUxVOmvMoQxGCDzvEJPLl
/f2iGf4rV5P6KEckTRScbb2+vVMZQtudPOgQB1T7+EAyZnzGftfe/iSA/YutGqXA+I0vg3s2vCx7
qBUNAuvohxd5JhLcfUATFTvZtEWCknupg0AIzSZa/TXajdVhX8F2vE8gR8gDr+Bl4+9XuIetuIgg
4//zCveOpGx/v0oOCQX9eNZDaodGshqkeFwqpLZZdGx0oWBx1vjxnuU8YtaTOxypOjuU26vyAVNu
bz2oQXM1QBesqOdYL0rg4AxqZMOHqPsAv3Fj/BblzblyOu+XO1GryYKBNWFHVZmlmb9IHJ31iRp8
t03tZ4NH1keQug56ZG32qsPrWaXoq16hLrE1NQz1gberba2gs4+20jl7N3Oq/aDwzTVyW9qwsPLS
vO/8uMYTUK2ixRRpPmos+RujS/eyZzDcmXGUUUte6F06nm5R23AXAw+CNYiKjH9Bw385W4Z1Q75f
0ZJNq7E8WZbZXM7GLzKuzacS/aFtWBf7ENMncqauf1Fd8CDgixUEKLtkGetpc55qS32K1PpVxh0/
NlbRVDUH7u4anEpjlRW28gmeVdu4umdRSObyAe85vUV0tzeDPT8NLM/nMDvEY18O6kt0FVPgQAOz
kgbxVxee5YZlIklIKr7JsR/M5FjXRQNHeT6ddFQrHKEdeg0nO9Q4VqHTFetpzNJX16J81g6YIzi2
lbwWOEcdrBx8h2x2LZSrKFd/ydakNM7FjdyzvBLNF/GESvoSbWSexfPByXYgS5oX2ejjYotye3OV
16bR9Gr6ofogW3wSlIi9IDrJoUkPCLAlVb8nfaC8pOw/9/wUCnVhFnVIrp6DMWjhUrUzYz2F4e/Y
lMLnQuG6BigsSPvJgdGg/9M9D7TaqTh4Yw7e+E+8EHOioVNjbqTTW4zbCrDqMnnvlFFH/p8nv2wa
BTlPIzL9gw9I6501wJsqyugRuvr01oqVHKRlbnIxMIqWLUeP4DNZGiuB+ZLEEZTzFQ+UwDz/qHFz
7O3JOcveifo3OCT/dQRddRVG81A1SYr5ohMepyasSMdzUd5N+cYCY7GRF4lCVUD5hmwecFg5ot7v
bfyZMSkPkfTlcWcfnmTmYcqgAZaQ7ChSMJNfVc8Raa0xbvVrGxsVasthvM75C29kZz863oU6460l
Q1Xb+8sMr7o9UoLVs0tJ+6g1gorXUFCARAj1VWn9iG0CM5EIdvGz2ykgmH9pov6GsgOwn3CmiZt2
8Ribpdha3jRz5gZkDxUe2W5r1TOz2sXm2y2+1jb0KW0uo2stZlFAl75bXlks4jRXX4vAotRi6jqJ
bBOXexSi9q4yzXiSIlyjJZu/1glbM76U/Xfya6vbTGUW74u+M7/GJkwFq1XN57Yh69UkYXo21JzK
XTzgGKna3iWwjXzlaHH6HlrKj9S2xc9kuN7mwfTqqmC18tmKvgF81SlXF9WHlTdNuDQNyeuErdVL
iB/ES1fjBBXb8OfmUFTj7gtrA2T13Fm2abnJSaevZS/3xvjUmbOf6NxboKf80hzvc1GPm7NacXOS
/babpuvW5kumfGZu272MXboqEXB+x0tLA34RGgvZNAphb6ygxU6c/eo7OzGsnOIB+sQ82Ei9DYWP
7lnz0uoJatUtPFhpcMzyGR09j0pyfnPQR4btqLbi2CtNsjBxBT/P+hQrtQ4wubSm4Sxj8gAUYTgn
82GKGmuFpRND5it6pHtHsKv0yLauItF675Yx2YscHOipzDqqdRIt237yHmrLt89NbmPzakzOV1Jw
B3/wprdiwsAh9+pyCycz/PDNCW+JxPmqQGheZfqE106nRY8Z5Rtovbr9NYvGdw3zCZ/KxiLwMqw3
wz58vB/sxjvXLHSOkBlLZxE7bryfFAtb2XlcEtq/B/shqsummp1jC1bTwiJVtyhFU/P7l212F5sy
5c8Timx8rBE0O0w9UB7JDujG5Hs1oawkmQMNLSA9AWpOsApGN/yuWm34INkBc18zj/x/XCdnMcWw
d7QqvKgTVAGlphDvidh9CkTvPjk18BHHusrIqJL0QSanWck+GbOcZjO4zXSRrUTE8a7uUS4LMIHL
lpZXPyLTO5yjebLc053NhItUqAvrKcBjBQnNlI2J0VhPej4518QG5kKfjNSWwJgbPvsqyWtUG6M4
WhsQQM4aqGynqqJlFMXVm5Znv89kDJpV+zwOxRIMRfjF7X8ZVl592IWV7W0IbmsZ9vzw6NqtSbGX
uxXWMUgZpH34JZrU71D2u2sQt/nDaIz2Qo6vMwOpiNzuH1xDTa+ebv6UceEWHuuA0kK2ht+Z65Qn
Gefe2qCdmbb7SKT+R2RSnJ/fjtIryTZBgm0rm7w78efd9b0zrPP5XaAwcyxb+/e761hKLXvd29RI
qURln/8sbe1CRjb/mKJcrKx4UM9e45bHEoO/Td+H8evUAVEgT5P/hA2+jJvBvLSGnq5a0/CQuvQx
AZnP7oe0Vcat1eE+a7X/jsuxpmq++aYTvHadCfHG0j+8oUSHLIuDc6m10ONVL1/rqWe/D3py8UJH
+xEZ+ROouPTd8PlYfZUrx8iY+jPqFDBHzaD+BCu/91l7/9C84gvWXOarWinZxilIvhthoz70/hTO
opnel1jx13Ioykc4OrlF/ZLD/t50ZusfVKjsF9SjhqWujfyIR7NDfHz0QLVNpr03InfHBiOWYkHv
U1Y1i34aky+iCL8Vae19I5PwkCPQ8bPUp7XKbT9YuN0Z0ZM8WrQW8jcwRhZQPzZmnuIBHaiPmKm1
34wu/Dl1gdgplosZNs4jzx7gvbx4Ri4if+6qkg3o6GkbGesms7pAHNtleZ/fRiBX6C/dxCSNgcPc
mIdPQRa5lyIUoJjnM5j49apN8nDdOMiJrAMUxvgPuMdKpyjN45V9oyjjp1tv48FLipwmXMc24kWU
u1vm+eeSW4y/6u0SOX+g5do6GsJmkzhYckdKolw8p9ePyQhQLvbz6msXvYE/tr8lVestERvXzvzD
rLOJ0PKymjva8XsKD/lrZPXR2q/YB1gjEJVC7ZFXiyP722QWMDLa4KPo424TOpG6VwqhPjlRgGXU
PGLorBcDDuZrmJn+Dn1QB/CeVb22qfYsByBJlC4Q9QNyVtfVVldCnT8B9SKgmMDr6g8bTPZOSdJi
U2EEY7dx8Ibiv75PTLdfO4MqvlhjuwrtbHz3qsHcOTq+ITJeqd+aIUw+W+zcti3wo63mhtaXJE3F
F8MhozAkqr0t2z75HJNvsi+G47xhW23ssGyZ3kejXsm4JtioRnWqk/MagjcSyjv5EuR37FWohFvD
SpRlJQKszthLHOVZMTfvMdlhBtX/GNKbrgmfojVXf107gLQ/oGOPoyUSf/JQReCUy7Aw/hXL0j6/
8Caw0PYNvIj+DMZaGmXAyHDQ2RY//orrDZTbwG/Of8U9P8/OLYj/LrbGZQ1redn3/Xsm6upazsxF
Bw2f458QrPf6ijnNLUSVrSKJBCtWYVsbmKO2KnDUu/q5MNaNOSB40rnupjDM4uyy09vBih2OasP/
k7K4t/cttzimedDtalQ+z8JDUaeJCyoYCi5+MVrIj0FUowngVf5zqnUoxEYsRiNdfQAGkF8qy1A3
ltZ5iywTHhvr299CHXdoJLAztazsImPyzEtccYAZ9CBbhhv5SBmlQXmuKUiFSZ9dbrGoSrEQTNVk
FYyj+gwZ3D80UwWA1TPHkr1esAQA3V9lr0gazKlD7EFl04id/lSM+be8StXn2qzaB8QWT4nvodqr
RyEVXRHvZNM0tX6RFZF36w37aWu6sfdE9dR/afR2JUc5E+uXymQdr8JWBPiF1swoJuqEvRedgsps
3kKzWsajgRyzTaZwMrt2LZttE/+AGz8+OmkXXzP2nqJJAIm6prEurLJB95KLUtyqciomOzXH39W2
RP1UOWSBzSQ8tyqGiHEjwnPHw1/2yYPfN9W61YNqbVnalACEbh9NYalbHwTJPsMv+yIPmlnGK7W0
MLQz8uwWC5spha3kB7iAWsAZ58EyJs9gcFY7taXAeY95SuCtUHvRFiAPi2k2faY2MmvwpG6bHiJI
TduE9iPXIWfXtS03KPfV1Q3vV5gceGA4P6PS+6W3g/qWVsoELKkOLniXOzsU4UO0Fi3zodfg7xZG
Ub5pURFS3yi7n2B5hWG4v4wqeolesko1eUKN1u3QpDYKdV16LeMcS9P/Hu/mzr9i5DZwXGkXiQh+
lcKv9QcXPDOUDHVamwALzvlkaGAjo58InI+ouozjUZ7dD7bQ0q0Wt7CocXFz50PAOgTW43waGdVL
p1Mhvhu9ybiuwNOXsdvgP+Nk733wUGnlOlFNb6fARttitjqCNrLCd11TFLQDVbGPaj98D+L0a2i5
9YUHd/huzlXwpH7zPXsgNZw+y0umstYPlAz7pRyUsIMF+QXbgywsz5SRx8bUwywSg228WpGJM3U8
1pdE05OdppYp+AXDOpVRkmyCatCebEhiyx46yWc/2U8k2WcgP8svilYLDyZ76LEMCUyjWkJ3bJ7M
midIWmrqSUOr9pA5ir+bSnW6FEGG1zdGpm99zy65+OCek55MUVACiOp+QYJLjVfAW5OTP9Ok3BYq
5EK25QFIXgTCoZ3waIz/6ZFzyOFyzO0a2dYVFFv77nOszfQazNLX2tDnpyErLzIUzSEQCOIc9c1W
huShN/X2Qq5gIa+5x+WZPmti32KMuA39Mz/SYNvbhGpKni6N64sTZPlJjlenUNl4YqoBYhnuVpDY
Ok5lVB6avHdJwbfB2akNYwMmLn5EF99ZsXEZn/NRNBSMjXJ+5haYMxn+ymnhnZmxqR1RbEHEIJ3V
QrSqiTcyGGkZDu7y1PFRaPbIpo1HddSBoGnsp3O/rZ+7PgEJbnokq1M13aptjzDiUJj7Ma3KfTZn
JiMUGTeTWyWPhSJT2br/Yqp5urTUuvzARzhAJ5TUYocwKWzOjKXyuPXmTdQCYOG660ukxrzc3trO
uBAz4KMrlfDABhy/t7lpB623gC+hnKIk7d7+DGtt0IXOAGMmD4zfw7za8jAtY5jLbDIuZ7PmYeBa
/j2MVYgFTmBKTnHTVFslcSjux6P+HFpWdQ24g1tNIMqlp0MK6FAkOFRuoj/bVqbvcl/A5J8HO5jb
PGdQe+ahZpHmSw2s204O1dQmObQKcG3ZNO0Gw0u31He9TUkI2SD1OQ1Q1hSuiN8Kn11PO+nWRxOx
GObfr32NJ6Qkgkb7oWQda64EoW1yFQuHNFe08Kst2wxMV8HTrOs4La+KUpvLuoVqXkUdGk1tSuqQ
IsBXSOTnPGjJW0TOzq9y5xf1uVdviMrPIhXF0lZK88kAJbdp0FE9W1Fs7NsxNXZYMHQPckakfjJE
uTxUs7sh+FrlrE55ds2549uMZQp6Z57R7NxiOc4ihSawqL3c4/ynXdBfMSpi5SFISW1PYhdAUoxy
c8hw2BnTdYr+ECrdilGk17Ap8teyLV/z3tAfRq/LXnmXOeBGQUZm7pyUHKk7x6gOstdu6wj9TtHt
ZC9VjxJ1J8/Cn5NrScOKTU2ue6jbBzA0Jfh3I/l0QvUkZtcVy2Z74nvuR2Zas9xo2D64UQ0ws9M8
tucNhLC47Ba1YTc/p43nK8XPKkkGACJIYqlF/wm1wz15SvX70LT1uE7yxFj81fFX06pqdluQI2V8
CnO0Q1wsBNPJdE9BQxoa8XU2rZH4L9bOq8ltXdnCv4hVzOFVOY402d4vLIcxc8789fcjZJuzp7ZP
qHNfUECjAWo0EkV0r16LE34R9N95IoOQue9+wHz4gqC4/8lJ4Ammrqi7hHFv7Crqcqh1sfNLQkJ4
Bc22uTX1wVny88bbPjUNBQZHU7Hhkes15MWFMUMVFWHpISIzbbj8fo3BItA9/dRVlfvket30RVFr
hBkZJq1TrsvGQPJickYlwNyOmg7dxjT0GwceZ8SQb1tZudPc+VLzLJaOnIofIDxaWpOrWTfdkkef
YBNznqAu0hujVR5z8Mw0qddem4TbT7Xi3ND7CyDJPcoPAaQDxiqPhu5NzpXHlCzjF7c1q4Vqmc4L
CmbDEs3d5FFu5GAN8fTRSSx4Av0BztZwzPY9SByYTxQpW9Zle+BRwwbPzqxi6fFWMux4lUVu+phM
zUBmgUzDvbDIrndyrHEvM3X2fdM5q0pmjOh2Uz4tm26yAiLUySsxXw5EhLMWvuKqcc8hcflloff2
IvXlp8ii+sqEkmE7kH7amG5aLgWzkCAOCqcC2DrLJ+l4YK3yWKGvEqsvls6fZ0fqRYxkQuggr5/Q
VK2uCpzDhzJLy5WXWsbnoc2+W4mR3OdOJd1BD03S2+j4HqHzMEUj78kmV18Tv/lu8J595selQfsS
WECoNcESxuYravPdXUYR0zqwbZDEjoVkptJV+9Kj3NqFb3JALQiBIXk88W35Sxm5QaIDguJd3Xob
0wFhCd9b8N3hH6OVkrKLlFDaEQD8OpQQmyc6BOQFfOg/a1lgiEzV3HrVB93dInWSbs0ib+59Mz/H
7qAiQ6Zx9C+Tb3INswtBZ/9qhcV9J/nhvu8D8wiJN4yQU2PEFy//khV+7S28jnrRLGh/dOpG1uRt
HxTOJz9zu3WtyeXR5gBx8XiJy7DhIUuDwWGD6rZ+KcfGW3bEIqkWKkKYoh0/WtRNZFH2KV80pRm/
KJPEKuQp6cK18pxP1LDJZPvVh2v3q20HMKt0FJzxgxJuzRJmFFc2ulfHBK5V6n77zTOGbekVJO4a
7alNdYcqPeneM9NdrUO2MFiQjgyRuqxrRKa7xLe3EZzkx6yv+p1pSwd3zNK1MjjHMa7ahUzQg0BM
02/aQDM3mdt88q20RuHdDhZVOgRf4WW62kZhveV8eaByRgMWGvSNI9X1AerXg0N98x0Ok5g5FQp3
6QAuPQIG0nt+eC8aCMqUoxTBSj+ZIkmCViyxjTW5HeXcWYNylrv8U2/n18JMicZn5RPl4/EFYmf5
OZOUF1gKrTs1zKvzYJTXLgTKkydheAyct1Bu0pMM6YQT9sPes2BXAd6f6Sfpzm2oVPTN5HMHKmML
Nh1qpmkoDeZlimw9mGrb3TVmTeG6BKhNl8JgVcqNf1Sd5qzUjQ1n/YQ4nICJvkOPR4TvUe6DkRqg
LxB20VCMBZ5euIix41d/8dCfwqI9PPeoKV2KOHyulay6I9DKN2nsyPB1Vfsi22m4oMgi2ZZB+90m
E3KPTLB27nuL0kbdD5Y8bWQnevdiEtL47h5dBOuQj9FXwvp4dIox7J0gyhe3caBa/WKo1BhQXdqu
894uXgotbNbIYOZbMTQ1k58fR4Ff1hupf3PyYdnVlIESZdPS461rcWo9ujqVfssJVHGMPP2BVLC0
9DtkF33nkFbDtRhC42InoFq7eq072nfOdcVCDuuvnW6017FOSDtl0HyWweex5HsYSupyaMLqR6c/
drYFy0/kO6eCNNMCFqp21UcUzzQhUuSB1Lg7pPEIOPF1viYweV7TqUca+pqocUERJyYx2WYUSnUd
90oxlFU9uZOU8msEqidD6eypjOSW3yBoocTQCrzxPNgEy/idewLz2T0kTbakDMJ8yjM5WQTABEic
9+/V5MZpGEcav7q++eWfxOSEh5hw+HnYawNX/61ZZ8GUPQTxj8LN7UNfwP1oN+jbUHWT7AKdCivq
M6lMLuEm48g9bLRcKy6jXVoUW8oNMRzv6tRFtst4VD+mNnk5n6//jt8QknMZVAoQHo4XSJmztRsE
8kMzRhYqQ538lMf3ZckD6CTXe9+2YbhrdRThQ8+pL0MwJV+cuPysuulZLvimR3GP2jpwJqJc2tK0
tOSqNYa+a9xR3oGVRsk8U+O1YljFXjHZDXD39JPRFWSmeS6lanmtyqX5ZufJozIgE1RlsoxsjbTu
jDD/wSnvzude+NlreYWdH2VQNAXNrhzqO5uv0jZS7W7bG/ZwlS3bW8EBrb7KJChVMwl/pOaZTBbQ
cb7MV7Ovrc+WD89p0SrVAwmmZlPEdQbWpQQbTRiLZ67qmlV6s0wrK/paZP3Sz8r4TfZLRBDSIH42
gQZuWqhPjuOowdJigOX1nU4hpz+c1Vq3n2zHUbhlb4hyFV8C36C805aLg6t3FnjC7k3xIm6UtgUU
36hMgPBNeISKOFwTuRnuEsfMF61hfA2V3HuiFHHYKRCnbiE9dZ45o0MVmXrfoLEAQJgmw8OQ6B1l
P6W8KdO2eYUX9SA8ArMeqVojPqd2VbZt+monW168hxPC3CvkH078LyNSf7V5gXrCWQUQ+a+bnqD7
oAbDKSXsu+gDx30ydJ1wUNkfJuxJp8EQXPSgBfs6PgcA9aioKet1aSBT7fFerkwUP/f8uEgvTTj6
C7u1SX9Ps1Vjozhj6E+yDPkoiQceimp+SEsgFZredvumIXo92kr62Ymttw6k6bVwQv2aaf53xNpT
CqCdRQ6OekkdHwwLjmzuEZEatn0bpQ+eOkWus6b6ZkKelQSN8sYp562QA+u5gPpprSjRZ3so8xV5
T+eaTA2YZZhUyR3tXFNSJfg9KmU1lmCWfLd0rsLRcUyg+SFJ7NmWS71J9Jcby7SLcIuJK13t2963
zWITcZ3m0rcdwWbJ89d2lqdnyasQIBhjiJ9aLT6BuvjLAjB5DjRjnfnVIxTUwVId1dNYOUc9IY5r
ObZyzhF1X46Dr6yMuu53Tlype3RIhks+NcEuHQi5gDIIdrnnBCvdbNRXc4BPv+z7HxTDjX7Hid1r
w+eSePuiqp1s3UGQxO0y9sYDGYSlr0sGQlG5tpMHQGxxYSrEajxr50ZSuuQjz/dViT/5jgoNjI0I
jCbnw2mkWHWZaKSjQ1PrV50REaGXB4uSuqZpF1HdPEIWlOyEbW6oCvvlUtlqt+6sTlvwNHLWSRW8
2lVHGMbSg5eJjXLVJoZ2jRzf2fgUZ7uJsSUjNZ4oMEp3noHiTacWMP4E9bkrteQRRgWeq1HZA3ul
93thUxKgL7DLAgeV7CtHAetNUQlDjZMcmf3gaTwlozbxRZak4eDr2XgAj82745LBCCjqPzVgj3gQ
jD5JFWmHjiLcdQsB8y4pevteRtBUttSWQw9K89S9EisNOOP4QbOMvSQ4gRlO98FIwMIG5rEqrFFd
ab7jQu7SPXhEwx3DJIU/hpJ5rkEoutSr3UuZl93zLD1VOyMbMZo8NXmgd59NhAAQN/R5yIvr8hmV
L4Lokf7E58cEo7OE4T292s2kTNw8WxQjX4l8JremIC+9KmAIWw+Tl5gIi8q9q/NvYoC0q7wmYRqt
LKscrzBMOQtNqXuyLNp4vdlkw9yqsa2Df8VFTHBa0C8GEMnJkndhtJQNBNxrqSlPvWMVp6aJf/Zi
qBbWGcH9ifQakLLwuXW5E/G5iuV2E/NLeC4N9Iwl2ci3ieK4VFXS8DFw9k1tEb9Px7NRmvwAJOF9
XUgRX39uizzBWmjgwtCNsAklJKVh3QtbbWcEGitoS0Nb5ZhUuSTpiOqC+tuOcpqusmK4a6ADusow
Gyw11/fufV71ltBcTLawgzXfG682YKITX7qqU1bwCur8TLv60cnVZFuH+ufWb6Oz334nCF7exc2Q
bxzbhS0mQIGociHdFD04laHJEd25qa27vugHQqfIj/SmbCI0YcFXLcWfXThO/jKQt1gYulS/cL9X
lnXoeo+FXaLUFpbuxZT5UAQRpD1BdDQb1IjVxuCnZRqKpoPUgypIJ+uzhZhSe+LWabeSuli9atVD
IMiZZDNGnoc3+MbdJBOO21MVRvpipKiEU686hfoQcBMES6IpfIXHAt9sNoonazcCp7JukF/tVfiF
Jgon4dehawVftHmKMngE8tCLV42l6Ic6oF7fAcz1pPhm9cBxeiH3SfYE8+MamKR0Pz2ou02lvGqx
U5zKJHBvQyNPkmU4dOEGAhc0VtK2l9bItUrbGJjuQ6Vn3yidACOWdt2B71qw6MhU3RtZBF7Oicet
4bgArkrpxUfb6qEbkqXelNWTNwzlU5bY1xwy4bvck8onR+uMZTsMDXdYhratuFtSFOHKrd07I8u7
c5sP7l2KvDz8nOGrl4TlPpD9nMINL3o1I2KTxCGDnZiNqKMGI0+qTMy6EsJVaSQ9yrYuP/D7sRPm
3mrTU+xnIJs4aAKQHH3IG8hgGloVr6iHMJ+NOILAW4U7nIoq8zmpiH0DNJNX9jQ0BlnZ5hk/71Jk
Gc8JVUpAQpV4LdaqTuttYfhu1re1Dchhfu01GH5x5gmv2mSj68GTxlZR2weQtlP/JYYqIpVrmPnl
jXBOOzDpOrSjt1nZi1JCN36+va3te3cF4Y+8Fc4axRSr0rfd22xsVs3Kosx+J5zloAP01E5pWHHd
0ZeWel1HW3CjO8Ny2kvrDdYmCcb8ZEfHjAjdE2pfrSJ3T1MlzVNS9i/k55xzBrPADoYH2PW1vrs0
dbynpN05WpoEG4uw1cqXYqQy62ZqtS6600EquHKuBlCXpvqR7MjB7tDXFv5pGcQrzs8Bgu2om1hp
xyNeQJ5YDmNk68hdJEr/Lc2N9kue+yo6vppxoS493AXwRtWkw66NET03MlJhppOqB2Lq7TJ0eu+1
JHS80eA52IhZpUL2A7Y/1EWm2UwH0ldl7dULbO2l+VIVibdT/QzS8o6wXZiY5aqSinILcpnfLdsb
h4ODTIWxDg3rVzeeurqSFOryncO7rp4o+Saaqr084wFxW+/F5M+jaHlYSdAAvWh82u7dGCGiaSQZ
nX4JveFBjMIxze4K0HliBMbKOGko9CyCiV59LCF5svsevvNpVwQ6tc3ErrUKTUm7DK78s9GlvSV1
3mU288CfH2IXMOXkNNtjHc5FfwjM5YeJzAvlReEmw3Z2Fi7EIzjrmHDN/76c23JgNEpFeUaYYEN9
9/DZHk13NdZOdxqUVD7LKuGuRgU4GHJG9gfIJoJJUUg0xSQrJHqxZkw8GAjDjhaKQsKm/O7F2ZRk
bpGn/TAhnMUsrL2Ifkw7i2Vo/nrwKEBksR4BUd92rYgtA3siKdUsQDKvomFMD1kV/GyoDUwPRL7T
g+jNE7PfPPHB7z9wmbcHbgbhvdh/XieGs898pf/A5cNW89o/vso/Xm1+BbPLh+0rT/r18v94pXmb
2eXDNrPLf/d+/HGbf30lsUy8H0o7oO/oBw/CNL+MefjHS/zRZZ748Jb/91vNf8aHrf7plX5w+aer
fbD9P77SP271r1+p7fklT4dahmjvwKNdMH0NRfMvxu+mospnVUqO8LbqNm70KHs/vi14t+wfryCM
YqvbLv/Of77q/KrlDhWa9Tzzfqd/t9+/uz6HGY7enR7ydD5f8bbrx/fhvfV/ve7tiu//EnH1ehiv
RtG1m/mvnV/VB9s8/PhC/7hETLx76fMWYiae/uUfbGLiP7D9By7//Va2U0KdW2pfBskIjo3UTgyJ
gM2O8e9GzETDUBxU7SrMwiJ6lVgw+5puGR7FdEkCae/EyLJpnfeQaY2+9CqD2qrakO6zIIZAre6f
OAVDZDuN4pxKwhZ8yzQv1oyBbh7Ivv8Q88LuwhO1GUsYsYRNNFUPW4apAwKrIds/QRd9gdQjvhS2
FO8720HwuaPO1zajWwNDZXzOUxhIJy8tilCSE7OBJQFn8+TTzSam1Uh/awFQETlroJYRW+V+T51z
rsrrm6MLq+SqMgIbnmSD+pJsRGKHkz04TMRUN36ElqsN341B/XxXXHSCBuTtQ6p7puEQWMWlUOLi
oiiNtvX0Aui6WN1q1bBzC5AN71ZbvQMwOW0+Qy7IjmJhZebIEhn1/byX2NrvtIqgpne87RckRXMK
0xha3l+XFG5p3/VnlQeLm5s+ckSz1J0jlz1FzOgFeZOA/U2sHnpkStTfCdc3MvVX49BtDf5vR0C5
3smvJi17IXgvjGL5PF2AE3EkRz8kXQOqws4Lik5TmD4ya58Xln8bOErggIaZ7DlwXAiuCF7dVgjj
vEyyxmhJ0qNev1tz86yGct3FSXr8uHBUBn/fhNL9h73E0MjMM5FuY69UBlr1MUJro9x5d0GTeHei
B9jLQ7e19LYukFny2szOE8Kvc8boPFJZOrnOK28bae2DbUcxcdNAP4hmJHR2QBlZP4gegmnDPpGS
hZhMfruJoavrXkrBCSsyiqMRm5UWrSMDL0NtzId4rCnUu1aSlDthbRGTW4Op1ZZi4jY7uYteN8qE
vFXvJHxnDzJO5kbKofQAr/HTd56NFP8RkSGVgO3fJrUx03e6an+Z7SZ4QhU+rTQjy+PKWzEzX8xB
wxBUXQeFyfSqf7+u2zClVI9SQ3stXoRheSrvSJnAsGW7B9EYWYZi/a2drV1kYs2oCSFaOPkmIFsQ
vh5QvhvjTnq3gV7kBAziLpZuG94Wvduw7OF6lWBoWKkwox/1qQnDvDmKoejNzQcbdXrQxnIQW84T
/9UG87LbNdTe2WRQ26UcfMr+lHBERAFZTa6+7KfX0Eg5XYUISogJ4m0RGtSI1GZwpMNLax8oBRjT
hRiDPf1ptAz/CaEFeSPsoMecw7xi9i2FsKXYRqydfT4Mc6+nGsOp96McfZaalExGbsDkpofRYwBA
bW9bBA1kPmGvRavthAcFXA5nbse/WhOMPc2orsvNuARSZUHhP8FJ2glO0gyAevIxN0k9Tl1hrKcZ
0Zt9xJKq31g98k2zqzD/0zAQEJV5p1ge79y2Hu5Hx7jqddI9FRy4D7muluuhjNMvnm6QUgJgRehs
gORtSkHJkfupMACuRgX0a2FduwupHvYCbCxQyKKpK9tdGoaTrGebgC2nVNWtE/BbSzFxgye7jhtu
NZuP/jvQs1e30R7mxa83x4Yq7iqAMReBK/fgFI5z4OSqpwvRFQ1c7AYQggpN+5u1pEy7L1Rjo82e
kJ26yHBOPuSNkImdGrHcLuoAgCVhgdysehhDUwjV5dGrkc0Jqrsyh/dZ9ESTDwnVtqkOqsOtfk5E
v3uxB8gBJmd9K5xlTUMOOvLhRK2t6tKn8UvoOhbkwzGQUylGDeu3LSSVdRET/tT7kz3p05f49x5R
+0TYMj/VTh6d4f6Pzk1prSqH0CekXj9NYnIsuhE8SaXke0hoT/JoD91C+FQdCGrynijDp05EfeC0
V9LWVbAV3bgx3uxAzbbvbOJS4Y8cXvCT6EuETPteSyC6051DMjW9qcBIOY9FD51gdEnMavfRLrXO
4Z9sveG7BwnRJzTdJ5/brsIqxmKNaNqB0pOlmCmKQd6RVW4NU7nqup+/1MSbfRkguxn7+jNRj9ps
8hfPS2UU1Dtw/XL2oiAhfzE681GsCHM7Ppc5D425TrTWbLjR6JRcH/3Ud4+il3T5X4Nnmxsx6obC
PXoVkGR+3H+5hL97s60DZooajov6xDQ7T9wWi33Ejh8uV1Ots0rrZOLE/9u62fnn2kBGhcIKNrIf
ZNti1L17SS5hoS+c+BPRu89Grys/ENd2DJ3Ur+2Fj7EV1Z+dNiKlE7b+gx/a3DONUDqatRkfP+zT
QPp19LsSvhs+xCdFrqx9J+XEn6AdWNSI55wC5CWGcwMr4KYNgV6CRTDL1zCSnHUMW9fCIlBOwjSJ
1vCONadmakjWvW9mm3BRZGUdlba0n+1iwTwUbsKW5pq5GyMHrba/bWnk4/srzOu1kHREnSRX1zAo
hIoRd7BgJd+KYSznyZ2TxHcAbKN82aSoWXg+alu+VsPz1aPApWhBv4BUqyNx/rcmQ68XvVcDbu+F
mAo7BR5r0c29BBXYgrDaO6NbZOZa60JQbk7VbAIlUqaSA/9RNI0OgQRa9/di5BUQ4Mwe3eTW4RFY
4y8PnprAPyrIeytFWq1IO3rnUpAkFXXMY7ub9WthhDrTPw+CECmenITxzz7zmtmnmmiXxEQYat5O
BqsHg1CuPcMVErlK/txWKNH9GvyaKaRC2qRUR1EMM933NC9bh1A5LMVtcL4rZgPMuP40Mdtu99Fp
Qh9cAunTbVU081bzxLxs3mp2zhBsIl6bpNzX6/GRWv9+YZNxP4wRejFqYnnkWikpii23KZYVXCV+
oz700yTEGPayUUBmC99eMo1jUE16t5nWFqRVgqNdqsFFzAY5/5E0gcZcDC0y83e6109CQvJjOaxb
6mMqkHRAFia5czvTVm5j+vsUoYtTYsHCxZkoj1aiC7H4UC3sDGQnZajlph7SvloUmvzT9TY/LxW9
Lpg4GAbOKmJIlJ1qph4QXiRlDzbVxndurSlPA0nPpRZZ+h7UlPLkl5YN273nojidQxUm693SnLKv
BpKve0MrvhWjbHNcnWxgGj1AYE25H6c8rGh0T9H3QV1/E6NmytkK34DSnX/0nfacl4ue2FfJpHIP
S1d87KOuoH6d5ymF9+GilwBmhK1VqNasHdfZjkUm3eXU6a6HukVtrvfyZV8lymEUTVwBcMomOcGF
MLybmuYzuD4OXtL+7AmXd95aFHxKM7ncgd4pD6oMseRvtUEhOSiGWZAdSYv4R2GqhSphlZA6M+V0
ouD/pU8onEuTyjmpV4EeI1n4bkWv5EfDtLzjbQMxM+8yptBdr36/jKGtSJSPXrw0gvyNVGr+SAaq
eJSk+C9y/e1Jn0aKbPQ7IJNIWU0eeaEWj1nQrKA+H6/CXylGhIh7SqTEpGSY1b1aE7qflotFrhsr
AI7Q+r5dwI6Tc5Ia1PZreb7sCJUszMjJjsIZFMG4VwcqhcT1UYiQ94NNWhLiaqvVXpuq1M6WBDxW
DC0PUuWxpipHDAvHqhayHlnn1JPk159r2lbRzlICz7hbONrrvIaH2PCqqqj9+XBaBlb8NQGDc8mm
hhSmcvHVxFj3k3rpbBMTiZ6hkxCh8iOGohEuvh489qATD7NJ9KgZ7U2CM/M+5A7tg5tC+fv7cjdP
lVpzt3fAuk4vQTS9pcOgnvrbzpXqo8HZM4dtQK2Pal/uzM4bdrZS19DTYopVU6NqRYxFV1hva8Ry
syKJCBS3qNb+CP65qbN/WJDJ1HxGgbRTGo4QoolbzwV1NY0rWVJvRspdfk7Pjh9s47SiMRvn52Ix
rWuxulXA5X/c2ogdO0Hb82/b5pS+7LQB/kZ4QeJVhOLMJ6VxOn5pdUQ6TS/7pNjPkCJbL1Cblecq
RDLQ6uP0U+oO+dr2KC/niA3RcykvrExWVs6EzEcKOj0aE3JT9IRtBIgOrHiaEU32uyeG0KQx7Rgx
tDzd9MObdXuZZ+YTvNTNVfGT9qoqhrvqOhRvZpspF965yt2tMHUUXcIyO1G6aoPd74VRNCHEEFsT
QMfEc91c58Z8DGs3u4LOtDgqGhRxZlXpALjngkVoyufEAM1GiekqhF5zl5Otfmkq3qEqNJAcnpSY
qf+lutpt6qM+DbsaBCsVwu5JzJq2/6UbnOFOLAUBe0lKtbiKOVvPt41uxg9iLpDqBQic+ElxFOe5
Q34YhhfHlJ4CmPKuADarY+aCSJ1GCdQGt17jxIgQKG21FxO94ZVXp7SbHUxaPI9MzvNE40t7WdEb
BC9wE77g2LxN4wFMmX3F7ojIFZHv31bf5vwSOIakKWvJ89yN0/nwEMRedhGNbCANNdYI6IohgsY/
J6q8gppGlr3N7JxOs0hOdCs/yqGe+71L1CvZxfNVZ901OQJBvyfECqMjahdKFmRMurQxYdrecx1z
nyqoxkzklPIktYcsF1rBgtZyHs/TCBdCeCnGQ10Xu0qneNmPxm1G/h+WJ6+9uprK523qadE5RAPw
Qk75pyV0s26K+vAPEg7TRJvXJRUMgEmJFq9dKaZOP3TgCYSAdt85tXUdpoaqXFSAS6JjsRJYVz8x
rKuhuNa27iNrMdt0RVJOVDgdhUksFb7Q2CzqVPXBKLKbmFQ8L7hdZrbNl3FaKo5buGmOjm+1ewqz
KU6P8/HV5JF7legN8chpaMNGRdm+ft+3UvUY6dbWk9URrEnrHWMQpstADHUrWseNV+3EbFD0X0J3
StWDznku+PQKL7hVIL7nQIhoBVsXlZJuoOUItmI4hgUoSsV3zmKolCA+pfQ11fzmjl+q+LYIfRaY
h2FqWAuvXDOkRVmC5xfD1IKwU0VwWy/42Jp5htICdED7KrfSLTdd7ZFkA3dyiAS+Byb02xDif4Uj
sF9aSH1fPvjq8ASgxYJvGqPyzuPjiuJdZ1XLo3Zsp0b0RBMgRXW0Ct8t4EBnRgJutWi1qIZwk2FU
Vg+aU4evXVQ74VOeNvVrLjdvShNsbKso7vNOVp8oSwceWVY8KQa+9tSD9lh5RuduxWygc95HtUQD
gIHzgPL3MXKBSUWTc0kM8UoJ+EFMivVh8S22OQ0Ji5+Hn71SguF68pZyiP1HiOVlw5BXMV+1B9FQ
fCUb/kNntPkDxZwjsSQZssvRjeKlHXNcTXUdYtTf/nWbbTXfMO5US31zEwTJ+k6JL13GnZLHSdjx
QSNemqkRE32amnuvT55rs/hlmhakqZ2fSzNc3vwb0zuE/nhuBEXpRD4venNT/4NtSIx/5zcvC0M+
/5lU9ys99iKw0i6MO4NOxfBUc6pWvgpjEI3otTl5koUYf5gGCxrs/MA9CfttB7Hkg99se+eTw9Wx
4fvwpsiFykMGF353pXmJ6H18NalObKjnsW7xR0ex47y38NN8yVgX3FVg6kYjYNnZsErzqY3yjTFx
S4sx1CYB4GEAjbOt6zU0jN6Np4WNMIo1c1PaVnjI8066BzhoPLZV+k3KjO4kRoRc1Q1nM2PV8rl5
RDhkF0RZf0obW0Elh0qNwQxV9E1T9SJsomlTA5JLW83WYphLI9jdoh33xGz5/Del/wIaOqBCTWnQ
CszSje4MzTmKKoc6lcA7SBPzK5sSuAYg5I+lBwbd8y+iZ6j82mRKAzvy3ydQGSN67Bqvwm6OSQgN
xeSixD+qjkSS2CPJbB9yiF7lNieZKMhSG3rbWPiWAwkD91uMMMkxqePsaPXhfaAbyTb8bRL2wiz9
fPGx21PRjpU3+rZazL9z+r2bsP15y9x1fu1e594WkJO9VjonPVdx0EK0QKVBTo3JIjBb/y0F5kkR
0Q/+M580uLFeRyWrV65ix5csg0kQcj91N5iFcjF5RluZbZMvKd13SD7U48nXgWdvSp9SIquy+tU7
o+iKRvMAqLe15gLXArMNtlsdT/P0AMV9s2hc3iZ0k7/MEwH0sCixoXkpJ9kDv7bcjqEjFSMqJfRj
lY2fxUg0Xa5PH5quXKvVkD0ImxxABFOONl9uTC6i2aRqg7WY0ycT9CfqdpS0ZjnbkqS2F0MLWH3e
qI++ugra5bddKQc7UCYXLsQewpY6cMu6cR9uhI2Ho2BZqEG9g2fkkuUDEh/ILD20jtmf4c08h9OI
MvniYYCFfwNp2rgSQ9EQw38DKB8SncQtrgzn4pLxFouEqabaeguzQbssIYamTrgfQJK5SDP2uXqJ
Qcfr+Rjc1dNI2FXf1I88OxzEyJZHHZSiOhRbC8mthTDemkpWL66KVJjWwDQnbH4na3f6EC6qpAzX
piMVd0FukJ2FmncXW4p2x99tA3i2lOfWJIEit7r/fciVZQIZCsXcrX5I9SD74hcUrtqwUkF2JEnr
aCyskw5DycGpZH1rERS5ttRDrqBgkV+NLPhKhqv8YYVbFDW8DfeZcmtRPXdtHNVcZoWHzWwaZ5Hx
bH5qaucgZk0pgvE+HviIozVq7mSwkPsYiZuVppbmibL5NygVfAooFCS9J9PczDYTjvZdJjfUm+Mh
7FI/5C1c1r+WUbv5v2z3T1cVtukVcu5S1x5I+XJKX9ZT00yZV9FQbLQKAfyeZpPw8NRB2TSqzD90
8hU2sV4MKQR9AO9u7MVo3pcqmRQukG1GudShAVY+ySwnT0UbUyxq/QWVvXOpyLANVVrsMlUO7tKu
pvrX0Mx7okEoTzku5ErokC6QxTD+6o3msYv4BEt9tTQ6cpyc8o83ftV3VKuiOziJui4LnVKZiVlV
1Qwa0Zsa4TJO7KzNFLUOxuTHqObDhTsaNNe9336lWOVQUFb56kFutKW+vN0VgRsiYyN/NfiM7VLb
gn4ns7KXngKkrWOPw1oMq75u1wg1pVsxdMcuXMmGFu7F0FEn8iuELo4Dt8oXDyYryo2g3ipkWTqj
/wyuOYV+rZBt9blX0p/Dcoq3iqETOS5UZO3PWTFMrrm+Hjz5rR1HB+ZXU0Z1KNbB+tZpBDq64wRj
KiiW8MesEqmVz2IkmsRPJiIL9S3stDRZ99ZeNQn0EzbQKIeRtVtvelinMKboSAJRaCYmdKQcbrN8
1XRKlCbvuDTUda52cM/+nnYKQ8tXYsfbtlTWLobUldY1UjHLNm6zgxEl6AQiF7sawZ9/lQ1IGFTn
L2nsjPWo+MGhKe30UYu0r4h4Jtvc88DpNF52Fo3t9vWpsy9iMFRF0azmSU3ylKVRIrHUN0W3g9Dw
xU0LigmdUl04qiXd1ZNgyP8Rdl7dbSPBtv5FWAs5vJIUkygqy5JfsByRYwON8Ovvh6bHtOfMPWce
etDVgTRFdqjatTfRgOi+zGFbcgzrD3vdlJG9GnzIJ5Oux29ANzUKBlp5mCVKl4Qv0o/ehKPSdfwv
3RCx0WU1PPGSvIx+6CScEVXwBZqgL0Yt22fbmrIjRyXjBorn4UvG8Ti3gi82njoitbUOFtY0nuzZ
/6HGcQ9g+ybt5HEk45F4RG+z7ybOhZJMH59twzU+k1GKdicQkYO6Oqqi4CoUezXb1HKbVEXSkPap
dw0C4aXnwzRcz95dHbgbdQn100WurYzWRtjp9yJL9ftKhB9tEhkHVVOFakyzcDWQG3d3tVumaZ/6
2pobpCp1Eby5szXfuWEyraSOqOAMydxNYI7+TlULzXlF1XmNGiuaGAttjW2kMZ+aGZ/UUzbHhVip
xyjyM7G6Nul+x6WlNUCGM+SPjr8ekf1b2Z0bwOY4j6d0KSK8MOWmtYZ3r3L7nWpAfStE+iSpPrl2
ScZh3caCv/UAekg9xgvtTrqIWiwbzulSLEw+l/qlU0/IzUDrC0KsBTOtUNECPjeD62fsoTEKL7WG
qxg919ncd4t2jwAuz66eWvuuMM1XXYa/WqG+S4/TgDIc5wR/RS5d9HX2sl2b2vZPGPYPIu1x8kHS
wPUxPLjCqx6UIz83m3mlR2V8q6qREcc3jQ41mZ95r2Kc0UfK5s9u6NfbvBtxPgZe+77Yq8acPpMy
Cy0rX2HCO+sGhNSx0sfk3fYzyIwD8dJPsEAWifyhzH4xxLvaGldOsXe5ox1h7oapeXmy/65O2jgs
8oU0Xx4v3WPgVnbDxnkd8695Lr0N5AXK1XXOKPAePfIgdm3pDSctqgYE75GycgbjvkfL3EbMF5tq
zfRxOKmiassXbYy8XSZSN7xTNqhBwNCYdbtSIwCZJLinl1mbcs72BvGfGvFXtL7JSarzYZv9Tubi
D+jNK9XqJOlHJfR+P3eGSVbDMiKJOyJBtZuQpfe7o8oCg9LHPTndF66xWQa1peRAU3MIaTuCGDut
zdxtDZ8ZbNemoW+iqPtZ17jytbxBJ5C8FzIr/hF759+K7Hs//GpQAvAX28KQ8a8Gv/RIfr1Oo3or
lfiLcPzf8//XNFfbRT7+94jSgVmF3y7vJlneTbLIQ6ve1/fqxOZTZJfWytBEs8HHUD2gMFY+eMsT
+AISmNx7ZVHFHKMi1w6u90fXIO8m7kP7y5DfM4zNVLCMhf2NGqmmtn1dnid8WcpkFzJG8cKxcSMn
cbqdUycKVgb76l3tDzeGqqpxRZ1XhDN1e6tHpI2T5if7UwIi9PrO1KuT7+ux4M9yd20Iul7eCpyO
l7dh64sImLZByNl7LHA79QGOUtNp/MdcBPYduJejatMXUzV4EHVYE6ejpaoaurofblojCDZmyjl8
zQ0uXAnaFzVo79KHP+q9C3nPSc3CqtA/omZzbQf71x1gdbnz/GzvJ71z7pwqZ38tCIEaQgeiA7PB
OZ1t56ye/Ki1DlHXPV/6qSHRkH8vw3LeF/xn4fhmhMdPYt8JK1m5y6yq33WqBRc6eXV1vLykAVdG
QlbWZliijYPsI1Lw6nqvqmidIwTskIqkqn4B1UfbPyMY4N+iL+Fdin9VVYOyySBNtvUUpzAPgv2z
0iFfoW/TPqIx1z4mKTEvuzbJ+Bqmlo+ZgjyTP22qM7tgt8kH2DpUVfVTY7uUs4eNg/ky9l/zCRF3
u1qQi22gen5rV/JXEfTe7cChgRR4mJZIpvqnYZEsbxBCgI7TSUXVbuEuh3MCmsHGaKKNmuGPRzWt
6q1aQhhE+KEhjTTriEchvokkZl2gCd+lwYmUaZxsg4Naej0U+uZSJwvVP116TUEEg4Ubf/2jxVGD
qmU8rOdcv8kT5Biec16x21C7nckq5HxF4WS1hgwzUT8IfUzjmI11ckrIc4V93jqmRb6N8HHuU4+0
qrlunCMxW3cf2cOTZg1kWcOKvLJm2W25QE2fM7wI5J9O72YEJwLfkG7b5vJiL912vtiHwvzDrvrP
wEku/e281+5QVYSSZYQ+aWiac7uo6+YZ1+OunpLjvGjvDh7SAgYCeluxiO1aXFz2/KLijWqNoGY9
hW7GBrWMbcrJfdC1ZN8vfdE48I9+FL5BYTo/CldaK9HC2gMXHDIOjvXFMnrkMSKZQGduk+JqCnOV
p0F2lkmdP6O4dN/AJv4BzKrcupHQIFgL6o+ATGb8RzXJfmi0E/BHNbG4I0WzvYO6GgGhBhGgwW8v
psiNISgikt/eGa2GL60Anq06qz6qQVVVUXvksYcRijxRvHC+XDuqJ22hdK6Gb9fplVlNcrUNcfK5
9z7ysZq3rSUiY9vMLkmLGte1DUKkzZp1VHCMWpqcNGtOY2+xihdBmm9xIBWr/zEKLFV6tAJrc5lE
zXfpZGfyk6FZ7T610uR8LdwKFPUwra8W6JGSMzyWaCXMifOCSzI6KNu1i3oStT+vQ8PQNtcGY/IZ
htc02jmyIO9webGLUT1WLcgO2Js2Vm7/+S4sD1dcX/df/DYbjlE4yWOge78KZVNV1XCt/tElbbR8
9Uf99zTaHNrrEFmttWq9Dv7/zuUtL6x1dbxHs/kAtce8S0YvXrULhVYHsz9UAH69qbXAui3jAOot
RbWVQRp1lxHfWU9OgrM3bCcdlUvG6BV/lGk2b1UX6AcSmJUQYIqi2tmPuedxemy1j2EwDmTOwcat
xyPBr4W7fLE3c/PDymDqSNLYPNedfRRxvx00eUyFU32NC1+wS1raa5LazWYU2vDg6k6y8+DWuPWR
nlj3+VQjbWdCft91Xwrhpa9WrXkPFYnEJXRvryHxmJcqOqomVUD9AKRZF+gG0ptzxaMQ9grN3W8N
WsEvGeK2KFdoa1VzEDN68UZ+ZH7WbybO2hvPWrlakj1HcS+fs7FIN34Rdru8cOWzXlXpHSvgm2pU
xRiFn31OiydVg47D2wmb3M1Uxy20ZjJ/mSzw4l+TzSLvdziC76a+I+A3V5xhFhIfCUM2mJOlCvPJ
jdeZuyaHDShJtIFN+B8lHiWMY+QCYmcHfOm1oRH1F2RePCiW8QJoRUyUacweFNIKlOF90xXZgwJh
LW1iqam2KE3vhZ7rq6nj1OE5XU24MNNXYPXrJ6+yqyfO0iRLlHO5U1XVYFXkCaepd1Ym4cj2ZHbe
y6X/MijSFrnUiEtPPsk0Xw929zUNov5WdSGS4d93s7u+DjD0bq2zSJ6EYa8yj0NwVifSgSo4Dw9B
od2nbaRxWQL4eUayTJ6LQRD/13OSVkKoPHeWR84CGkXtLgwNiw8xFOvGiQmRLZtpbmZwG6fI/iw1
VajGaulx7fa/2yaJCt8oSO7NtJvK9WEn5E7tQzdyM6WFfzuOcXOPRkmzRqW1+PZ/9yiYY/x7jt5o
0CSxqmjfZHn3LCbtPeQ9nqql1pZ9vJ+H0Vhrmi2erWrsnrP83bTz7ElZHDRGUDJ0hq1qS6bAO9sj
PEmR6B7z1ATW3Nhn7qYocxdSfh3YsmNHS987L7C2IrCSQ5Xp7rlnMXAHP7xt2eZa0nV5HOdAu/Fr
AJCovvvQYc6ILc2d+TpBvXSpmtI1X3sZen9Ur62q83+NLfH97eG8LWazO6ki0GE+YNOtoHL8x6ae
9B7GC1zBIVGQcgF4TgWyujrMkpuLsV/QpGnv7QvXmo9zDTu2ImXvUUBiT/JepDFr+0n2QPVLM/nQ
G2sN6Wf8FeAkcLDEfzW9FInEGgxOJiF2tZKzM2jmOYNBhuQmfianIqpvLo1u2nkHN9I/xaQ0EOoJ
3yrBEhG4c7+TCNhsqmC2XprYFreEP+RKVU3IwR8SkSHS02r92rI+GWbdP6u2FoKFTGvis6oZ9VSv
/fOcsJQ/wIHj306Zlq0BACAvMrnTnWxma43cUvzVs7wtJyXnk+xqWEVMGLLcSYvf6kUQbOmgRmaL
MEk7wuikRnK0Tr7OjbMtJ8/5NAxDvZPZTRxB/T2DGG6/Jw06h1NnaG+uHL62Tpvdq5puvom+01+B
1PWPBNfu8rxC+bsPiWSaebRWVbMcih1QYPcGnN57QX78oWndcgZlr837GtS1meMa0pfCiUc4p34/
jQVMGVwGhq1qUIVR5+6lnwfhxy2kYevr+FwQREH+qBcwQITx1itR0Rr9nptxO2XnoNdNVszceIKp
eVhntfD50OdoJbzWho7LGte1H1W3bt80/uWxCOvq1vAdXNBeDSOj9q23YOfG4VYhNTQCA5/YpSpr
QBan74ZnM1w0wws7/ZaH4RrXY/+zSOWDDRnVxzzxg7Gtpn7ogqzey8HFR2gU5tlKG30TGwTs4ez+
ogZN/qGGheiH5wzFKtbL9rWUCK23XihXbYQCOPFBCaMovzkx2e2+y9z+BZ/EojUGtl21tlUcEeSx
v6lGr4qCZz4Y1aQK5M7f0O8O7lTNcoW/tvwBxNkyNdTF/zmXamy02f97rgTBE9sygjt7GazmSs2X
KC/sjXK7SafPUTdKul/+uj/qctT8ddHDOCSWs3Vnwv0xwwezhyvCecmN1Ns2ssxuuuWsLdMW6luN
FVguVX205jNea+K+1DSjNp/H7FENVJN5Tn1AwWNgz6MdgaCGbK0iuFVz6db4368UvdZRwtZjReGl
iMzOAToaZ8m2l6JfqZZANr+aVfXSRy+EcQDncbgOTmtuFhH8QStjslhGWzBut6aLthkwVmKBOevr
YgoX2nM9NqYEWSYeL72LBHCtZqTHGYo83Tc+HD0GZtz14XaIqumzNcM99Y+5b2DaVWbd+0/zX73V
JOXi0/urtzLHafo9qOA2HnVf7rk5ObsMNvoXe4q+SbedvkES8qRBQPRmm6lDcpWjk7nZcv3p53ml
ekCzuB1kQDZnGNcA2vtPVmqMa4sI/B2nSZhXda2r7lS9Bzc+LLxQwfCNozWyXZX9s4zqM7oy/sdg
tqgdNXi1PfypuxaenaMneu0kZWDezNUgXiA2H+CVE+O3qrWWhcf+iWNoB+vwqi+D+UUCbIGfRAfj
tXxqTgvc4z/saKjddXatv0Q+XLCD4/zqnyAUde1/tS/95dI/9Oiv5lcf6N/9r68bMc+/+qv383f/
/5hfvf92ef/eVN2MBFBerMD5EVv98K2HBXrOcvRh/BWZdAmE/065x2VgfkM//fuY2t4RklvJgdNx
9rAHpdvQD6fP8LVBxdZqnzwTzuNmsSNePH2GkWdt/7aXJNpd7Ev/2bflHu9JtyoQXLkVdta2q7zQ
3NtmsDwEPKS5US2qUA3XqnpqhcWQfzVXaX/s43HcX+2TMTh4ymL9GVlneJmKzPyopXj1iar+hG+3
0Dz4xvp52I9o1KxHaFi2eR20UPtRoKfVnlRVPalCGwiXR3YnYEJhS9JI0arn7k4VWR10d8lSqGro
jM4aipduc7W1do8fW9UjbU63lh3NKzVODVENUw2rLDmdLfT+nv4hZwuptzZ6rXwnOcnBMy72KYXi
ZMxd5DR1FEm4G9hnOUD/kuXFsfF6VNRz0Fy7oETdG+527YSjl7w5j1Tk2Vr478r5eUy43gQV1y1v
ekYdZH720S4gpVQivrjYSLuZEHblwJG4pPm55gPJbdNzNwZQ4ALLgPk4aJt1NPpkFOTmWbW6yZJn
BUrsxrDi+bmHiGu5DXOY7NaWbgXvaTx9MuAl/JlnDx5MhtHKdcFHzEueILT6N33OucWsgB1Ivf9s
kuE27FCei89QQC1XTGtAyhcmrnGvezHIAANiN72pj6o24hq5V0/NvZDNeHnW2GM3jpnzmY0Agcjh
J2uoiEg9b8hMvGvLeqx2rZw4MkOotyY4Od45pG2VcEHB9GPJr6Go1mM92fDd1tpNpBfJMTOG+Uk4
KZSzEMvtR90JbvwuFlt/RDHW0KLxrcsWwseujA9m2o9vk58aKy6AJToMtM5Nxo6CAJ5dJCMqJQ07
xu8CEchfVe5H6VELGvjo4QI6kwYlX4XXrzmLEDVJDZaNLEITZ6mSZw/pnSw36WjxT7K8hV2zAkuM
C/7GrYX5XmuLhrjIgnsCbu2tDboEbShNki8Zx1sm71ZNR3ZE6fvmoyo43N9bugGVYQR32cUO7YCt
1Q8C5PZjlZOYkpgztNv/DLGTZsBvGL9fTTMknXvdwqF9nYY4KcI27IyXoQJiynU+9+XGCBFCbgHj
3GWzaX2Cir+J9O5T5ZjR2YfMc6XMemaioGG77waslsT7/S0S7OCmMhyKG81c4Mp6eWizNtA2fdpy
R6pKeztLo7j3s6i8FAVSJwhDQ4HtAkU5VyArd7qFDpsj+um+iKRL9o3hfYaieVvbUfWjGrr3qjXG
N9vThxvNTMUJhbfhVHVVsxnMvnuRTRFuCJEne2Ek8xv+BWA0UUvyxWBMb7Hff9bAmpAmSE2PHM43
xfBsl539ooOd4s87v5Uo8zzEc/CkOjXLV4acB2PlJTAtm2W/0/Qx2zY2/H3kvoyvlgxOGvvuF9eH
B9MaAeckCaqTpGTCSzcO3ZdmIoWu8nL/cYRZ7HYwwAFMILW/NDjfrMCrP8G8n+8jL0p2onO6jyVk
pDqg0gsH7lTKYytN89lMmrcev+suwhewbxfi1y4wjJcFcbTNWi85IvpLEiRkVmvEvsyvo/azMbXp
O4BSVj/yxZ/iwEv2Vp1Ye1+E+mMXwe0N8dj8HfwQBFratzbyc3A3wnyIPGSrhfSQnAXqUFYivQ0W
BmlVhNOsn8D+FNtpgVZcbZcnH5Jpv+MLdWlxlo6xwUfsWTZG7/c8fDYuQqjIqzV1OR6j2cO1+O9H
VVeFadvjUSeN5H920jtNJ+wcDePRSRtmAcAYgxGCKkEHZGYlhjxHbeI81u0oH9LgS2pbyKrnRVye
oil8Um1e0DmPcS31fVuCSR1IKUjXmRPbN7JyDWJYSz2CZXbN0lxB+0b3wIbjsfZ3RQPL31Sbxn5u
CUmTzO5xDjaI+IgZ/DcClrJ/ECIB9q8PZ1WD8LZ/qF0fD3OZmTfKpoqFTwGtAuOMkAlTKVsXmu+F
oXXHSw/n3SyiIx6KGS5RSe5WBdYC7ZgF/9iY3iPR+/Q+1wNEZmL/sbAa77EsnO6IpnayUtXIG817
1BRx4Ul//iKM4TiaIF20IJv3nWbbWw4d+gcAROhPtYMYtUc8T/Jx9Jrs6DtmsIrC6KddZ8uRb9Gw
dp7dhrNJR9xsNcKg/Gpmab4RYSN4/RwhAFCCd57gwOJ5pKzrRevf9rEuiNhW8j5c5AqgiJ2e+x6U
4GRrxXsUIdvseRDVuS7sAuR5P9ahyL6i4hetZGEj7DFAqZb5wkQMIgWa4cniBbpYtLD61Hvscfzd
TCPwQ9LGjW3XCLIxAB7s3dK0biWH3kMk+Rh9fVkjdLfb2/OQ3ZH+zVLkjtk9Uotsi9wCHqdFzKSJ
6vkZeTMd9wiCbKPnO3CvjMY7+gkZGYf8qD2IbLvYa77b+nSoy4WEP3TIGO5nJA6KeFq50vBeZxd5
3KRvuVRHLRnSZrYJRNS+g0BCGcKqIB+2vPa9zlfchaL3SXerE1Qi+Vr1yj1yvq3cR3ZkGQTly8bP
S2hRTSHPjghbftNuixRqo735cUBSZIB3ojLlsxNpa306xc5Z5nWCZs1YHk0klL5Zdfnd0Z30QzeA
Lyapj66s4RJ3zfMZoKwL1UURtWcl12NC2u+5flNbK30Q8t5f0shUJq3KuAWLKaHDl0/+ko6rTEMW
wc6SS/MY+Hn9PJO7eERkWq6aNpP7EUzcFnkk/T7rkgT+CuOsaiBlAaYsBcyF3S6Dn5gdMrLTm8Ya
zJVWF+4TdCzmahrd8LPsm3tUIPxoxVbrLoS2vOpdUmZkjjRlsi2tip1ysDINcFSOpquZeiRmdN4d
bipr3kQkXHFO7E+XaiNDc9s5EDL5hKX5M6Tp1s8MXT/qmUBnC5rRVW6GzZ0qiiV40/LJjxdjVu5h
r7FPqlEvbNhH8JHdNA5iHrkPKqSzo/ScW8XW1aC+n8CB8TOu7IdUBtZDXMnmTIIhrK7/mMTy1MEw
GY6Td3u1j5lmr10h662RZBE80Qh27i/TsSKC3Zmcy1RqYiRH+5Noh5+GmOHWH+PqR3EWg9/90DKn
X9l+Mz377RzwL7WHIzfbYDN01VdOAC4qGoSQpV7GRMJIsVPVa8OlSvAqC0R59y/7aPf6JoVXe6O6
XYuqwoVhlw/KYvtF7W/GyejXph2UN2N41M1IPqki9vloQ1PqB1WFqdyA8RcmnlHIJ41v4RM0l+Uu
8n3U5ZdRygabJtnrRhocVb+hI/Elm8PtZcDSrTLjcivmcNqoUUNry6e21d+QJK1OyjT6aM1KkZ7V
ILB7FWoj8b4mQnE2Bhxxk4FypdUOOGOh5Wf1ND+0qIi2tmtFR9zKxpMxQ++qeoye+Ip3S38Wut8e
WkcM27BDK1iv0oOoasdC5MUMz01Hvn8fOCdYSaBwRUtg49gLSRXShBtoYNsDfkv/3WVzSWrPfosT
Iz0NYNDWdej671YsWAr1NuWWXTlvToj8SeHH664CMW8YfnYQhWWcwKcluzRNh/uq6+ob2Eb1J7z1
7toWIn1rmsSAX6aAl96dPmsIQnwTMj3UmWWxt/nTLgnnkLwSij5mcQ7KyeR2gzfeDSHWz6eP0Mn9
dTcH822TSe81yd2buJ6xw7+yM2Z4U53SGj9KE6+0hNY1xBOBCrlFCGQZPlXAwuJ6rO/7em4fw3j4
oobXvuluCgdadpPodZYUdzibrUMQADXv61GeLc8rb2LUdl+cxnBIYS2TL8JFPVpdedrhkMjB/QnJ
wavjZtVHUlXNWheG+VSOU7RVMw5cPS4zevC2nrViQHxqdKuXZhwdoP1G8sWJ5Z2ZmVyimLEEVfHd
IOI1fVu0Zywz9j/cxOLvMbjWySpi+zkegGEMufcxWEBZNNgHDjYs0s96lHOLhKBgrvUSQa/ygqKL
Sru/ZeXo1wpFB6q1X0/l19BvEgSoQn/dGq25jwKqg8whSxoGVJPx14Ch7uxdoiERrlrHjBtaDCR7
rVqthqR2j9RCtP2cWy0w/Q2cxdHXPL5h8ze+Nr3RIdpV6CcnEfn9pNnlkqo2viwIs7oyD61wp1fu
+vUxMtP4RgHL/rYni10B0f6215wX/suu+mtj3RKRLJy9nqfRtgiMGAl6K32NpaXt+gz+Ay9Ms9fB
1OqjayJ+qVorI9e4d0zsSEtrEJioqY/53WwsQZxOfFVwD1uT+XEYoCm4oj+UjXgn4fjf6A9ttPOj
simAiGoQDnEBATjUsyA6DlBou/NnizCylpofjc/KLkwXyZP6o0Px+q1dCPRxAsJwtnTNfzjZtq9A
NSpPgT319lk9mcsThP73ozbnR2W62qvS7XbD71GqgYD4r6Fh5/wxyozn7+0s7L1pGOl9X2TepiLd
Z+PUsKwrmyoiUhv2Zh2gakUSz71oZc8Bl9w/8rzstZwzyb/w9xDUwXZB0/u3l35qrjAkabJbElf+
MGp66G68GbxD74hE20i7avctRLerPBAxgpvLK2S8gppbzXMZvbyCXUtvU4QGfierDx7d2SDTzhjb
74H1o67S8atTl9aaj6G4J7TsHGMEwrYmcrv3sZE5aKQJ70YrAm6WhizfXF2SndOY/X5cqqXTQr2c
+e1RtULmIIEyxcNp0pPyzemLz0E6uGdyuss3O+Uqz6/q2MV8bfScVxWzXn+A4YPeKLbTc6oFxTOZ
Q/fK7vhVBUKDpOEZRaUPb6g3U+CWb8i+27f1kPwaHhZQjCWwqJ8tN//P4RGglg93ri7DIWG3byMv
MNdeYYHGsJJwnQV4ezJr4i7g9+kn0b8HkBq9dq3QHqKcQHrhp596K/aPuHg6NG3q7NPIrXWrewK0
FH+TVaC5YmdOIQpzVhufxw519hF+6L2YkEjSokluurh23ubE/VnnqFM0+SOpyRyxlyQM8jVWqVud
fcseT0ppV+nxLia+78hxOP9I9P42tQ2ahUORhkBY2/7Q5s1TCju1viMnoPujinZMf0Aq6qnp9eoc
Zy0ZhmFQbCzbhgFxKYqi/5xDl3KYZINw4NSlxb0B4/g69bx+q6qqn740FJNJELG1yssE7dhuAisH
hSet6WUM8SKklnhHgbAhQj45G9BIi0MBwm04ufO7kU3tzenyVeZk3bttufoxHH1trUZFkdmvCweZ
aNWqv0/Q+73jaElORY6SGjneHaf3tNhMIqyPItHdDW7NeCtzdnA4BqRLHiM3MM++PFYQdQsAuSfw
Q3hJJNH/LBbFwVpocjacvf1VN7Ts73CUrfE+pq9+l4HMQiv1RyFA6oXu9xQYAm5jb362SmRox9GO
bm2HfDaoIpIbzSPn3mkr9Ipm3M1E0+FHdL4OrMKEBiOoLZFN2I1h7R3I3XbPIgmaTTDl5ntrOvfq
hewk3mfkQiINx0Za6zNQgypM79WTK5rvmhZ7BAL/sjdtFyBgj7p4getzP2pcOKXuyJN0xXBST32Z
/nryBke71ROg4nS4mv/VFXX04dLay4VXxa1xTGaEzbI+LvYBUlaXsNnAH+iuMdN31VgvcJEqWU25
n7+o4Jen2V84KpV3qgn9gHJjom+xU40cQfLLXE0SaMdiJJwcZ2b0gIids0GoCWhTQja7soXLE373
G003CRejUnixN6Ep9pLo7Ur1uA7IE6ilAm9sQGn+M0lS8Fb8BJKf5WWUXY3KpG9vggw5ctXwx+y8
oH2fpHr9yFWifxWlf5dMEiTIUvON4lXTk+Csap6ovofFwskxFfLVQ9Edrcl6PjlLtQbPvGpsfwA6
wUgd0pq1GQXy2ItZvmYyntYFOnkHNRaPN9KSqT3v1dhRZ8GehtjeXd6DAcNIKFFNUGN9glzb3tLz
rWodstAB+rjo6zVIcLaFi4SiHOq30E33s256n11bczc54AeSh+L6hfzBh4sdVo5Nxn3+pI9l9+Tb
5hdlV/Mkk4CdM+jmB7ck91p2s/957G2D1bZr7+MkC86u6bi4IQw4BLti3IgRWcnGj4cHsjCHB21J
z2/ZJmc9AHL22+6YTrwhcOlwQqOHaogcA7GKEgaWxRTVuhZA7Drdl4iV3CpbYWfpihXT2TSHLgX8
bXCKv2kCczpkBDZfhmp+7NoBnaAOX+DkCfnieiQjohBwGpbaxRTDZtLCOatqKflqaJnnw62qTmFa
3kR5PG3DDAyi3/futlSZO3oc9qt6eUQ8fmu3Ml6OMNj6JbvHANdbb7o0BoSz4HCNOdsVwXwsa0/7
6FhSnYITOVfrPSSjfLtARH50RbBHRK16ZZMQtzDELgq72OEI+jaheqMbz85QVvFmeoibxrhNOGbf
WuTJ+D0ecpNFe+UMY/tUamWwj6d03I1pPr0U5vgN17/7LXVZR+BL+FTVdr71QV4ccaYnD1DgQifj
Zu43v3xy9bH/2plI/Hqhm58DA1CAEKBeNa+wb+FGEKuQcw/LHFVVhNlg3y6OGeD+i/GPx0BZrb4p
tsSH4Xxc2jvHyNbBctXkeL9GkCA84b+2/c3g6ckm0TRv0xedd0bBu+fOk/JrietmLy3LA19DQ+QI
AKPSGUlSZLHeKyMRLf/S7MQxySaBK1cjTF2b3oDvRLfc+QntXGe3CEsh4TV1Bavx+ANxlxaZhnR+
igIunJCsnFVNDSB6qG/G5aqqa3VfcLDt100u2gfVJWQPO8yV4a4s2ICfnKWITMg3ojILDqpqySg/
x/qejOcHUu5x67dvDuwL0YrE+Sedt/wRR1mGXFJSPevkrtzoBRIDNawsBy+c4wO3peicBwl6SPhe
nuOo0Vb88LvPssl/zWgSA/lnRgFv1i6YS/0GqVBzbxsZnBZtG75DxPyjda32ISaTALnH4E2ZJ0vH
vVLMwc5fetWetXPMxHjhtj0j+m46/K2xS/hxNyNY7iPKVOK9LDbq/0l+GkbX4spLOp1X1eRi5+Of
VdQttRVBKHddTDNCS4PdnlKNhNPttDzKRQpIFcJoPLRD6FNDgNKtlPHax4K5d+fUhb5OStyOShnY
MKd92RGoSvlNrhwwmq+Tl5vEgWbygKMquhnazn/r3OUbVH1CWCw4R0Py81IDtLkXnPY2sd1Xn6am
6Fhaw/IQhVqy8cNQbrUG3LUZoNRVSHaqcJA7vrLVewnpSb84bm1SYDZZnSH/CRHtoxN52Qpps/lL
D5KUHazIH80sywmfRmQr/qZqVE+KcPHCynhp4aLNKTfcXvvJdCjWiVtY6xJtvqEvh4dpKfLGx48e
1T/6Ag4QVVN2K0rIIm0mzqLwL1+6BXnb3NfOu+p1NXcTBxzHrIr9taGpcWClHgBGNZt6PaFLA7yr
VWZf6iG6sVkazrkY0bnqp+SpBMuzNl1QqFMLgGGIq+azYXRviF4mP0qLaKjZs+oGxq7sjZoroB39
P87Oa0duZFvTr3Kwr4cYegYP5sxFep9lVVW6IaSWmt57Pv18jNTukqo31MDoIhCOTFUySUas9ZuD
LmpMpRTruzEGxqtbjgERnHR40vt4WGVFad51SMBs9Dqqz60Oo0TvzZnQ2Xerd7x8FwztUhQuFD0S
ZmRY+qA+y+EaPijOMP33mg3itiQcjBRPHmMTl99PrY2PjgaMK1MKYu+xjvkbRpNc7bA5tODxXmHm
yekRcZZ93NXBsqr7fMdTCtnFOjJXwfzAlUXTREVwa8dWlVULo4ZJ/q//+t//9//8Mfy3/z2/I5Ti
59l/ZW16l4dZU//Pv2zxr/8qbt37b//zL9PRWG2SH3YN1dUdSzNVxv/48hACOvyff2n/S7Ay7j0c
bb8mGqubIeP5JAtLIK2oK/Xez6vhrFiG2a+0XBvOWh5dajdr9u9zZb9a6M/8UIndC4/rYpUqxLPB
ecITJdmRQE5Wstlqln6sMN/hK2cUZIJ3NbzoJFt97TlP0N7BG91GDVaWSF5e5UCuD1CryhxdM4FQ
l9kl67YxildfhGIvpqRZySZag9myEml0GsyieG1XIKrT19ggGZRMWrKUk9S461YuodC9mYXPmcgu
UzNUd5rpFTvXz7uFZuTQx2VnVgroaoF3ki1CqtVdpSnjOqvdeCXKtLrLne7L76+L/N4/XheBzKcQ
pqYLx9F/vS5jgRoKodnma4NyDpi6/L4Yq+6+V/JnaQpvZGCKssmyN9JiPurUT3IWu4mEzTQ7Al/L
vhczZ0YWVqe1ePrE34HmVfdccvqjuD38NcuaIyV/dam+baLKq7bLwo+GTwm6FZNHukC2wAZDRgk/
BU3SPmSTgMzLHF/x6ktkmURF7n7/ZdjO336kjiZ03TWEpmvCUOcf8U8/Uh3Q49SxVfw6VXWz0cw2
3ZisDfeEMZPnqM+vwozUL5lISbC0Vkg8O4iugZsoCzlQCPMZbV3vEbpxdOhSd1zHQ4nNXtU8Yj6K
ZeWUBA9dEyX7WzOYUwcyf6ASkN22SoTxTJC0cDD/GpE5hhE997jHquw94yBrumI45/dj5VHvJ/1p
MsfLz5Uz3vu9ATgr0oH83oFyHIts9I8OTPP81g4MbCz5trZy1J6nvM9DIC+4HeHKI96HkyjN7CWm
8/4/PEV0fX5M/PpzdQ1HMyzdmTfPwrB/vUK1qtXomUPu7pSw3PSp6uIehP6PcCFUEmZgX4o12iXy
qu5UNC4k/S5vXp1aD49G0mX3oRVl91qC+2fSu+Ze9t2KDuaHHxQYks7zZB/itimxi67dymY72tl9
X+iCIGrSbEb54Z5XkNTNy24NJcRDBgOacmwaWbMYKgVdZiOmWoKoJ0Qq6mXsaMXJTQp4MD9VGwSH
d9Hk3XlqDdo9yvjG+8TacW/ap2ko4+3QG+E1jxJ9DWy0v4+4I1YYMcZPfkeIil2690kpeihmw6S8
JUHwVVEBnyu6OKE3PT3BxXqoTK3ZTQCjCHO28Z1OrPNO1uDKfOMEKDP+1ZU3iBxGTfrJdKdB3A4o
Sh9mZgou9P34poNW6BGGCxXuxnwWfJvsvIy/EFaBmOwgsuSrpbM0rR6fX92C9jvXYmdCql1W6yl0
b52yCdDcPDR/WjG5X38JVjuew4HJ2m0CIMyy8OOdKUZlT3IzRsFaqY2lJgIsACDRn5DA906J0nRH
4s0Q4GnJftuvWEP/VAXUvEaNfTq8z8ldFm0r2bZ1+2tk+vXWy5t9qBbBc6C2xcoi9n7KJ1NcXPLD
S2MOdrfpbCiZWK+8YvIN2UNzjyE3+VGvJV9Z2eMNpi+R+YPnY9EnoHLOQP6xc4mz1sCN5CDg2+ja
V/D9LW8qlmaVjotRjbC/micbjUuaNQs/g/FuTpPbqxfQkj+KLMOAhr2us2WfOumLukvVS6QBy0O2
fSPn2dp3dWyCq9PE4jxmWLMPnh18dntYH/Fosd3oauvOGdBxc3Mj/Fx1OcQjTyTgY0zlkTTTxew8
75mYTLdwowM5ovGieJXqrzu8I0lrAiNzy+JqKPAGkKTFOjudyqPsy8ByonWpFVciFc99gXZExQ7U
X7PFI7ADtnM3IlLsrwuLRZuSgYuQx8lDZM0NIog0CX/N+7kmgSB8ws2yToKELzYCW7Y2Jy9YOSyX
11qj8+ZGNf4CyyE/Wl5lX2tHt69jBJru928O0/j4XDIMXdVMV1MNU4PBbf76XBoqL2383rG+DJ63
NmYfBW0uiLy1bPupWYjbeWDT/t1ZiiFYVaTHf+qTs1vQYcc4V0zURuajZVvWggFZeXVKST5NBtKC
Tbsh+p2whbTjSxXw2JNFN2QRfhmyjqyCqiLEwyzZ9isXVpHfHeUxsv82BQjRM3pWPoo6taYuciuD
z2ZgdP3770kuJ355fhu2Y7jCsoWr6aaQy8Sf3rBWGeFurNjFF8WMsqVDVGiblwXeogCZ3joLBTt0
7T7lQrRH4snoF8z9IkIpUS2s6ZpMinfnW+a3vrBHfGrZv7CcqA+WPqgvUVksZH/gGeGOaGixkU0t
wyIUBMcTUTvjZAZDdTttqRUsyBs1vUxWkG4SXesxXkjCjS58wbM3dl565I3iGRT7oT/1l2bR5p/9
MRbrHmOgfYLu4kuo5jeAcYRW6a0fN/P2JSGeLIG+H+Zn9EvAsBsqEToOx7AS+eOcl1wVWWhuZFMZ
m/wKK3UXE+8qEF7WYXgHXb6P2rx4xCCbDEtTfx9HRVv//mqJv62HeNc6JMIsrpelk8b49VddlbUh
yGIGX7qgxQlay18mu/buo7R0Ln1e9YvGavu3oQ3AD/iuDVtZaM9o5GywxO7frG5ItqLVw61lps26
DkC6GOBLjtpcCDJrR9mUNdkXWDq5Gsc5RHqc3bHeQdJF5bYp8UK+QywQu9iBh0tfqsXJ08b+VGCW
8dyM1jWooumKKFH+7OrWd/IdzVm2gjlI2RRBfZTNtA37ZeU6/b6ajyx9tmr+ZDhbORqCG18baVVv
fFdPD8EMOQMD2Z66mU9kz9rx7bKp+/oEag+opeyRY++zyl5HRlywW8hqlKbaqP/GQ9+e83upbpMf
I7b5wHus2MVRTTAlUQlhxCpTjbibp9aNv3M8yJm1OzpnBym3aWGZuXPOK/NS5da4L+cBOSr7tcZ2
/uHCywv7822qE6O0NNUxVJPNmvZxIdwjRd31rm98HnW/WuV2AaLWUvpbEfODR43E/ZRXkb1hSxGd
7VLY9+mE8K6DwKJskQdPrlZnAgdlCzybSnXr3DPDRVaDqxl7pMxkgVZUdhEOz36/MRUWo3iOC1Sn
CLUMl44l8f73P+q/Pap1y1D5ORsqTFjDMLQPS8jYtEphaJH22dG8lxpS87nhKfNTMfSo88F31FjI
Tc4iRVz6DGqkX5mZ596VqZ5vYrb3GCmhQWpluXcoRWgfVCA0uy6ZprPXDdWmwJr5DvpZv+iNsTkW
oUYs3izqHaBrUELJtBZe6u1N8HsHWSvUqLvVsr9q/2n0ve99Hom1+B9eaX+7+XXLtXWhmcKw3Hnz
/uGVxgJuYs8+Vp+jNP2eZVfC8955iCL7Es5YHonPsfQ0XqF4ZK3e+2QtboV+0jDYuh1QolGzkNVo
mkHERjlu5AnkZDmAks0c/fCOI0nr8QfUu0NhoAzGAK0V0Z9v8G9ZVYd6lmoak3VPDBTcAYRRHUAP
3DC9vjpSx2Tuc8JWO9+mgPq6NY15io/mygKt2REZ2Dq7q+r0SReWeZBmQzgRZ3e+ajU7CxFdCFg0
ZSHn5ml8m5uC9xcLqwzana8Mmz7Sa+i+otUW7VCeQcqLz4GaYE8vAOMRIXHYxFqvZuO7n+3eaZYw
F1AX0XpxVyWIserzAGJDhIPzILuCrPGvxeQhujkPZCNrvMYbMQO3gvzcDuocHmIgmooXE0Dk728T
R94HvzwDbNY0LsBWxxGAEI2PkQEkKxMNLdvP9gByvKxDgl+4C6wjpXc+labXr6y6tnfB3FR6MNyq
0WRnOcqrG/deosJjYVlPGUtM2T3aYKd4uX1FDdT51GrgP0Ruqks56OrYsHjcKhTzqMjvg75/wp2o
vFil5ZwtP9SXLcrKX4G5w6gyxtepLkD94Zqyz0K/eKqU6kVO6JSsXtjt2Nwj9xgfA39K1ok3KF+a
cCEn5Hrmrgo3GI9ekbn4xHu8+udT46f3xD7AfmIVY+wGQ8GNTBIvRWoT9vN7ri8yR1tVi+r7cS6g
//zoqzKzupcFUik/98nJ78cqUVff5r336RFKSawpfjnXx/OXDqggtpM62fNHx1EvAZyQt8TAXigu
h2yf14rz2kfoxtfOW9fAoUs6tUKtybPfnBI7cCiLLOA7cCUYjCByRj/0SqgJdWbfddmA5nUCNdR1
y31XkPhDKCThNjF87KKh+0fQ56qxP7Lw6INPbt48Ch3si57Xn1wIAufJbMQjcDZj3buIu4W4ET+O
ftVhc4fvUYR0xZKFCwjzob3KucOEg1dSKR6sVeb6GsmwKp+ShRy9FXmzNN1ouk/YOJ6sQTO2+l9C
KVLv5IP8ybvICkba0xYr5rv3LnnAh+M/ND+croXRtyot3V7IY6XMyvv5UizHDmqBpVHuNOuuz407
q9AaEhx8rDHXhrlPjqqFq99qv5+Xoxm+cVVybN6Mcbcl3F1W/dx7NlrbvA0Qm9ZOrkTIy1Exz5a1
YvABpzAvJkc0GZAgJtZioKjV6F4WudcgZuCF6XJG09z6Gsuc9k42w4Xnee1cqE0LvyXWr++HRk6r
XPSpXfbRqK9RN3o2hTveO+pUL7W+q7eyKYsh09pF34l03zXFdC/7tBR4sALpSbZkfzG6+1wU4/m9
q7Ui9PPb6C4zrObOyr57GqniOsHRiFDr+Iqt13fyjf6dq2jmw6AFl2Z0hlertA3QNKg34ZDy86w+
5kkDtfIypgW4fBiDy2g00nKZ+BcPabMHV1WGx9qPiDaQMtz63TQ86uVonGb+oXC7rCQ+iQcUOBeQ
gsztckVARuHlpMWPOu8IdPnHe7bLxaM6pO3a1np9LZujG4f32VguZes2Yyy1penryhbGMiFGn1gC
wl5OtTE80ziGesfqr8922EQ6O8u0+3ovB2SR9MA+N65lzFpWfbWQs+VI46jnICnKB81FPLtsrP4c
O0K7eC2AJECk5dcEAbIUWceXPE2zbYae4s5S8+IZ6697OeFzqPvOIXBqJUSNDl6H25jnQYiB2NM4
XKHAphfIAIvbDI2VzFGJzdP7DDnNLzJc1OwGZLKpChbLlSCKEGBNPljD/J0l1VHzEZEPUpqJ3Xj7
LOuNNWoNJcqaBHScwUu/GgjolLE9fMOoCGAxlpoP3eQjj5M29s6L1JFnr3BuUxLuOdd2/rBJKkt2
xV2WpeOe93GKYsVLC9MLk74BAcA6/1G4c/O9r0hNLuNMtNyAcHMXAbncV6z6llI5IK0cdPdUgJhR
mTvXQOW1LBUDpjF5cNJSPxU93/JU9Cg+o9r4eRIzZUlThkuqEtIzMRPRTTapIL+XRaOVn+ENgT4K
3BwuTdu+Qc21k6z8PAHy33r1VGxlM9EPxeABDxvGcjeNZr2RByMJuczhub30ioK8kxePa9kf1OGu
iTTruZjU7pD0prWSp9Eq56ImhAu9rEc6oEV3MrFsE7agN7yZ2BgvSkcaFE3jPUbun2W/5oPdBt8t
jQ2G13g4BvN0vVHUnYth31rOKlTratY2KV8Q0GfDLhQUO/vhbbQaJADKRYzf2rKPhfVsq62zGJp6
em38OsbtKRy/WJEPb73SvxlRtiNN4gPCVP7M4UZGBHSuJTv2YEGae9PnafU99tN7ZeiM+8kPMxjT
1nCXAZtfQpjwNnGsz9q+SuvtRr3JWesNQb32omRRoZ94dS0l8xaGBkOw4ivdxJmPSn70pgeqyw6r
rJSz12vKeXDQAYv18ii73vtlTe29nj+KBeeHATMwlPXEh22rwcaha4qvIgmR7TEV73nMjAREs6vc
uXnh37PDEQsDCgeZWPpsv88ulh7ck6I8RarRH41BM69q41tX/ELiWZZtLbtkkQK0waZlaA+kIolg
tywZXFULnvsYwC3QlxgUSRs+o9ThXOOu5HnFoO3Fw6NvfM/LMHwuVL1aiTHF88gdmvMwF4UeIe+Q
VTvVy5qzKhyKuSYH5bTSNIqlBYlvLfs+zCuTAdtL+wnSjnaqdHU69m5aYqBTR0/TQBrcB3zxPcQ3
ozG9750VhAsP6Snyrf609kGM3Q6CwFduokRbWEClj46OcKwGI61DsNLodorZ3N2aqMqbp7FGHWbh
rE34ds9NhoFBVXCbRFZaPZcQBdcYgwVb4dvlc2YgZ8lT3cEthqZemhiJihzRy7kZOo6zC9CSXsqm
aLvywAIzujVRVHSP8BLBH82T08lWz3rhf0v0Jy+e1C9Awf+IgGi+DXXpLfzKcp6SSq9XubCDe9h/
+SbqB/U8KOVAkH9UD8nIRUrsAokV/HyWtqq3dzBs453Kv72tjc0FUp618qtRY5PdfdO0oP+TW0Op
kuTPiJXdIsYa4VMZjsG6KoAI/ykyPV3FdsIdoEa2e+pLfYfNIjdAYdqfsjIzDoU3jndzq2wKvik/
yJ5BAScLRTMmREzV9NnxTSDRvlId5KirZWguomsPJJ5RvRt6VO7caSObZI2jbU9Abz2NWfqMHpW5
SFslPrl5HVx1XfuTh2H3EgZpvivg2axthClf/NzVCPsVKqosjLpdcNKDJn9oMp4glo+wzdztlGZ1
hM0sH6jdS4Pe7boYanUrR/mxoHKfVAn4LE7Z96sKmNInExm9q9ObP30upMB0LY8x2mGjY89oq139
gONYDjS5xLIrtsOLj9TiSlRp/YJc+gvMJH6fUb8k4+1+FZMHUGs+yIJ7sh0CC6vw+aBAgNQysDV+
mYLkdpAt+qWoCvHV71MEKpyofvDnT0r14OdPAgRXv2SV/2IrvvI9LbufPglW725S7AXPUguU6JyM
lyl6WVRps/mHTd4c68hlsv6WlSeNppuqTeAMANLf4zxt5hWBosKncKLAQPizjY96lemfUj16m/yo
viL8p38KjBgEa109DSVLn370VnISXGxsjYFa3w4JmvEQmaCKZHMGTG5RoTO4cJxCDEq/QpvE2Mkz
IhEJyqKISdLNo2MYXWMsaO40duUHoj/hJc+9bBck+CywWkP4w5rCk+8m+SKI2FLm4QC7NB1wxkrs
JznDH17QfOse5XiA7Qif3VxkK9R4FaWjmhxGN/gkatdGMMVgN67aW68ylBlIKE5wS6EHzc1ayaJd
HEcReCOablIOyGu6zk42zcaGGVo0+jEQ4yMP4k+6sLMHJ+6yh5gtB0hMMhldwb2w9CNu3jBLj3IU
xEh7/v0V1IyPmYc5E+q6qkWsxoYlZH0IZ0UOT5OyFj07vGHcEiCcDLK3Ew9GL0Ucq8FMOzq3lmoe
7SrjR8XfCtHOI9Fsj9adl33VVRE9FFUeP5SYWO9FbDWkESOI5S5aoirCxNtaDZX1mBfdq9rxYm5T
o7n6tUBtpZj2iaJ3r1PXT7vJAsYZIA73Whoob0yEwC62iUMO+PDb4dBDmr2ouXX6+WxFC0PWFXZ5
7rEn+TQCz5aH18WUHwqy6BhwMa2c4RSZmVanFPTpi/jxma5bx0fhZuZSzvItBP00no5HeQ40kUhq
jitFRMNyIBJ4p6Mwd1dgvuDzeLu8d7kWmBhjQLRN9snCw4pnY6KuezsUOWftZJb2i4qJ7snHX3GX
Gyl6b3Ptve8/1X4/z4ncH+dz/6p9OEscutYW6DS5VvW+7hRvGwVhuGSDNs27tOleS4NkY7Vdvnrv
87V2WnWtZqzlYXKgM/VyaaZOt33vcyyBYNqolxurn76BA0ces9Ys7jxf3VsGYazJ6lGqrkPxgP57
vrSzoH3TO+sJ/FgACEdZ0wGBSRXlxSi7+vPvf99/S/gbBnsE0mo2LHTCtnL8p4RRZrPJCfUmeEOo
JowPtrOrjewJglfz3Rbt1hpr7bPqC2sZ6I5xLdHU31fBZG8h++enHPX7RQ5wcAHCih/5XCjI+q/s
GCSobOp1c/n9f9n4mDUxHNdyDIKbtiFMYVofAme2pvphQFbq8zQOq8idaiAiFGZS4PnsOM2ObXK8
6FXvR586OFh842e30FOze3Oy+gi1D7i5BsWKNALkqTTt33zw+ovUStVzj2bYozKmVztV+7ei4gLp
WMrs0mAFbbrwM/08NhWhzcHEXztPeMnbrtCwTWRE1mQhJ4JU6PGtCvN/gGoY4sODiT9cODYiyrZj
khUlz/hr8ggWPUiMbLYfsHlgWkmZn8jP+LORN1VnLlLdz09eAeecAPb+Q79syhnvc2VfYuVotSYm
Xn/zST7Me2++H5u7EHdgNUVowpr9g4G4+TGw3DeIA8RAanPEoMHxrY0wa0bnKTBBlwPM+TvZBVpr
2PMkndCmZVCepFexcapFaO6Qoxse1KLsEdO4s6KcUyodv02/alFtmQ+QJ1G8MlgAn/CP8iQwzMZL
jHWcHLTqNl57RW/KRMkxIUbIkhMYQzwXstbUZr5AZrldfxjIUrTaF3Kiza2y1DWEZKu2cJDTi6dl
YITdk5PY44Uv5KFNO9S95qIc3mBMxY+3cZvQKIvk+iTHALHoWdac8gTPG7ts0HL1Aw3PBkM9JVr5
oyb7ZBHPox8myz45Wjems7d81Gn6yS+OqtsSfBiTe0srCuLi/y7k4CQQvN/k5lgcZft9WI2QNCZp
MJCkdfHbVSZlY8xvXm0uVPArkdamFzG/h4HRxOepya797TUMSH6DWWsLTmEend18kODMyCSCqpAn
6cpUvbfajRyTs8J0qvaoro4sVOZ3+X/6VK0b96Fn/vjUKB3UpRgsIBvpNKGgi0FjguTeWw3iB1Za
4V4hboqrbPb6qLzpPVF8AwGGUzfo2TXNmi/4CxsXVOXNi6zZnskOEJcMuyxMtokTIBw5ELHPx0ai
Ltey+V7IIyp0Xd+7VJIPi1aLkUlpeuUMEAgxNj0Tm0C1lbPsey8C2w+WfhEmB6LH8RENLxwA55os
asUb84WskrVKNmijXqM2SE6Rn6GAJYpsLbgMqyoqqnWKzAaqEuhBE+QaIL61f/pljn5G32WPdUPc
uh91dX1r1m1772IbpBumly+trCL0UhYdfnRMDty+vWTRdCL4k5x9cnjInlpi4TWm8TIMur1urXra
ymaOOeDCnMb4Wga1/6lixaK5ifmSTGMHYfmXo+zuLoUkw3KziYgL6PVX7ubDCLjvxbPzapv3bH/y
PChQtAwf5ASU3saFE3j23RC63dEqciSEB7f4Chp0PoEoFLHKAE4dERbS79rRnBZyAKjYPZGS5rnz
/AJ1GQRl4wz0eij0g5xglWhSKwRdOoGfarGMU8/snnqXTauHRhs752ozk3C+DCuEEwFZxRDYWDIb
Oy/UzU9mDTRrHo5EDJrbZr+S9pW9FoE1HGZwMbwvpOeUQDmWUnFuUFeZg3iWJGb4RbwP6iKFl+s2
xyH3fxA29KH7Rj6huMcDbbxUZUl6CgjmW21Oay1slCt6C+PD6BJXKsCQ7uJMHx50VBbvW/Mkx2RP
pTkF6KTAXsomsYt70zTtA56Kwb4ODWMTq1r+Omb1Rn4X9tB2y6CZ6kualKTwRsu6fb0IMa+yLM/e
NIObGlcedT8EQ/loYfgkj8y0GAm0woKTUANUUkzfXbvDGHyGq3G7ELqHyF4v0Og08Oq4qkmZLe0K
YQSlQ/IyM9E2rUt4cpBbS/dWGWUFJ6Fb5a+hUf3/mfP3j+A8Wd1W87Lg/SMUX7f+4bWs//2tjDOV
oQJyNR3Ddj++lS3Lb9zUbodn05zENU7aK/Yd5ZvW4o/ZodGylc0M2Q670gmYVWQGl31LCHLsV17u
K13M1+MUywxBPEiCSgQk/t81xXRcVhljtJW122hp/0NqEpmSX7et88qKtKTtYJALhMj4uOdh71CX
BRjqJ7PqEd5EdVetDG3nmIhxytp7n/sf+uQ8N7/iGroYlZSsFJoxyT4kOH3oppLIY+J6h04v9mM2
RcZWGzxnM7a8eW5t3Gk26BmjiTIkb13bJCujrpxD6SIoatWPkaMkrMrsbB8GYcrjmWY0dt9wX9Tu
oDIZkP7Cb3IWEYB0bQiczGSz8p4cIC0vBbDKTVeLyr4kQ1aiNRcWL3rL+qMOGvwf52ZY5Cvf8Kon
P53Me+4/1nwzQGd0cF7KXRw3A3Z6IvaSbYCS07Uny3tyvGEjW2PculdZq1qhojKGn17sID+9kJ2K
nb6hoOXt3yfL44lSbdT50NtceWzS8jaWnd2A63joG7BkDc3b+qFaslbpixdCwA5IgCI5yL8kct0H
Mpcmwduwe+6ajAgvf5GNX8ESTvmA4lbmWG9FGn4Join9I5yiN7PKTZb9g8cPVIAAxRzyaZ4Q8p54
Dq2SR13vApmbl0u3qlxD6WPMldXGtl6aBv+J94VVpbWFt3xfSqFQiucC7Ljt1JrpRoRTuWc9Lp5I
E98bRmh8KSwvRjHRNy6GERQXv6x5Cc0DbTBdCm6sZ1fN/L0TVt2m7Hng1NEfcpzUc7CeEizpzUad
vRm8fm2w/L8kCeuKXnOLL7obvcDy6pD1060DiVxlJfv51pcR9sCvs5bqtm+deusUrvIaIF4jJyT4
R6313qgO6KtHT1lIgGY+oeqb1VKMkzjDHjauddGRkpkHWo+EL0pWyr3u1d5xStNyZaeWexf1MFzQ
Jf1UV3mNfFnhP1vsDQpfG186xylOY2WinzRm4ws0j3DThEYGIp/RsEBYVcH66SJHKzhPjpm9oLI0
XCpsE9iSMCsOp2k7+gpiSG04vTRRGy9V7G+O8iDH9dct0m1PSt0rd06Gk6z8YHgve8cNupU8CNPF
ZNV4wt4jaVafqwhtlmmcAHbU864pjIzn9yY+UT+aZeFVR0JLPzflaFgRcpDHNrO7Ulj6hHRTco+u
SeLfCrxD6HfWjyqvvm72py69gwaNW1n/bUweoXjW2ohtFUzIPs48z3oth7pCsgPBOYCqhOxjEjSd
bu+TfJam8woVXyknOhajZz3Gk3i49SeuTdQNJLFoBu+e1fR32V+zJFmmNYIAkJaSu7QpmkUwQ02U
EbuWNBDm1Z7K/gJOFj+ICFndrgVYgzjv2ska53Cr4lfjHGTbIxmzxXYTjRxesojhmOdsRMayLrHq
ufWVpX0O1Uk5/ASumft87X4E0u7xsGD5Csqti8KvVe8/OJEXfu/6cotTcR4sivRrikF4tCjaKztj
K1jkcYSihT99r0fvalei/4r7zrepyrU3fTIHVMEQuBsIey9QiUdm13McJAUTdhAQ2FzeQ6qHnmYn
CHLNVTlJ1mqjwStKiHQp+5QKysxCCThHKs9BBiHcot/5pxx+P070WI8FwZSvOy8dFi4y53BNY3+t
2KV5YY+rwmbVtH3mRu0Z3BYycVZQPyoBa2UxVd1nlOKung9acaGs/KzrbuymcCY1SWaTZDH5fqod
gwnkz8x/akasKWwjzRddNTgA0CgI9kETKfCsc/2IhQhkVp3T36Gg1h38oH7VZn82Wbgzk7j10zMG
8cpRdsmpdoAopIfO6ep9rhPgPKhZwS6JKmul66N/1dNmwr3KHnGmS8xzE6ndWnfz7AlfLB3ureF/
NQYgMDVr6EUXF6sYWZ8/8iGeFfg089kNET+UZ6p87ceZ8tmg1bAVfWsrlXUmtJVbYXAWcyNhGXpO
+ylB2K0vw03tKLMvAiNOYkbwEPHnXIKEJGoSNTsq6WmYa5FWpie/qJpdjgPhrRb81fdhNPfrfq1C
5QcdoB5cYqOwb+ZqYKvqQbEoZFMWliEye32bhLKhpWO0wVQR29oy14rwrkN6MxFG8gLkRz8Is61X
ug3VGb0MlMECogPQ1dI7kRj4sM4D6KEVq95txaH0A/dTlbTLxDYHPFKgSGR9N25kE9zXHic56wlv
n4h0MQSwBPXtFj9XvmpW33lYe58xbQ+XaT4LlClGtcmSMDshywuWGdndbTn53b3mTuMyCGCvqwnJ
B2OOMPlzrKnpQ3MvsurlvUvWRNmbq3B2M1Qx/NHiVJxwJBds+uHNoTRnLfW5KftkMRWsXBZwDrGI
FIjzoRh0XxEAW2rkwxDSLZBSkO1pbg+1D4pJtnmL/7vtp9WLqWZofmXqqwp+OK3U7E82iIh2Zhb7
JYAGQWzaD2CF7U0givBoO6l/bsWccFKa6rnNM9QvUPb93n5Nkjj/M9PBkFaVLp4VHnsAB5Lm7PeV
fsidNN4mZVs+sOtE4iMtk68dhpvyKK0rrv7I0wrgnrfk0br9feRPt36lJ5ElNF1HVwkLu5ZlqPyc
fo15EaMMOqEW3h9WPssfTIZ//H/MnVlv21qyhf9K0O/S5TwA3Qe4Gi3Lsp3Ymc4LodgyZ1LiTP36
+23JzjHldNJ9GFwIaASdY6dEbu1du2rVqlUxWB89ME9K7ubf4nA//aKXyFwHDFgfh/6qVRiNJ+e0
FQ902b8plWbBJCRG/u0clYgsvfaDLF+U9kQ1t/483qbeBy/5EIXFTaq62qU00NVL0AIGuqTbaOxX
JQwYjaYMsiZtkkotql9NJOE6MEcHLRqfs/KzrA20SdGi3wZuV8xpPwFOVjNaagqPsRbypSHIN6ZE
9xSC0l8UGXGtRP0SbGDOqrf79CPD6GyYPigYK9Q3mRxlJVeS7MjzOCs/Duw9g4pcCpj02usXVFPj
MY2Vg6UZ3AF6oOqt1PmN3jKJy6loR/JRkV4OJJOSOwqpo4Q5rbMYZuqkdphPZXnR2NHldEarmzSr
nUid7fWHUlOSRQXUMjXBx8c6QqYzEPBmbGZbYm+9XDh7P7qgFxeuzB7eUKinIyR6aehkhtrA55Hz
lBpPqKPhHO9GjeTv72pEo4MB0xtbjzuf9l40RZTQnMJjGkwh3m1nrWopo9CrKd2HxW4iIcjG5Ae0
ZAa1sg5TJPsqI9lNE9dJRoPBLp7ErrL9EMAGhFKgrBCxVlYFvWCh7JdMZPDGKNw0lxCO7SUTDBE+
z2kko2bo3YU0TY6jRgFyZK4bJMRdtkCHb4IeJsX8oFjs0bFHrGE7MhoQg2BfPsTSTr2CPvPN9dS5
6REzGbs0SEZO1e4uQcPdwo2vYlX71ASGeukWkjkJdeR7iVrccSDbBbMjjZwayz1ZXXxFM398tcNJ
tx6iryUdGVngbO88bXuv60V8qfuUqh1tCXx9gyyW8QXfu/Ashrszd9zyklWqGsHnbBDNZbOuGWrl
5+OUcuR7DTJdlWmjyDNhP2w9BsAxQY9O2WBUVVWxKo3LPTSIqVDznDHUd1VG1n7lpRBUBiZVcVrY
rrYOU2YlOtdmZqPpl9td8CmNnXrltICyIZoZlpw5F2WrvLfIR0e4ZGuBbCmi0EpzJwdZeX34QzFR
Tmx2CSP4vAzS1U5Sl2qbQ5VTzast1dibGibKpDU85PtNxtBCth3Xzn5USCt3Z+mfaNMcWZ633IFi
Xw7iQbNo7eprTP/4SlMauNEqX6MKwXWsqAwWJqOH3Ah/clJlCCQ4e0uZN0Syk1gxx/5AfZDq3VTx
Fa6XtmlWUhLfFvQuMp0efi1N8shjtGoxCZOSQeixNwWwsOeRa6YTRJQnRuOuDUWtfuHW5C5mgFej
FUDVZR0yOC0Kb5ouQdbsNKQf7TFGXusSBUBjCX9kwlTzgBFBEepMjA5xRgldqiPAQ4c53BEDthWL
fkHdGv/cydpyJ/k/PA1TwhFstW2Z0udpJ3kD5Vyp2N6PNjExKhxlxjjpdFNZnmihaYvJXrPDkRGg
G2I11pM6CB/KomiuytreL1LNmu8kkwgaEOuCSKW5dAYe9KfCN2eyt0PlfI+2YVl5X2AkSdf53rsO
c1OGalD5q7hUonnJXAh9ekjGGZz4eZD6zkjZBvd+ubvDp9pTd1vHzNeK9HkmqZ/9iLGDgYaGmGaE
aJgJuDso7ZLlQhKn3BnSVHarRRznytjTpWrcunLG5CiTphbx18wwomlem0uXRiSmEMSjuGE2IbKR
T3bhe3PdL74qyR6hv236IbU0+1Jx5cvaH9yhVBV8CtlDI9myv8Up0nVqW0pLWCLaReLiztJBFMx1
R8mWgTvNBMu2LJ/0Vrthd9KTlUXTtkbNNHPC8kqRigKGp80IAWm7LHZlsYpihgMbblqOUc8NR6Fk
+aAW8i1S/gOqCT5zM/N2//Tz719+c8eyE8V+hJ2uKaZpndyxKbqd5k53k8fElJrbKrO3DHtytHpM
leEu9xSC9C0YryJ253aXeu91K/hFf4zcBaAOe1A3dRrFwdEYinTKjUebLzHtzE4eIeIpn9MWhiHT
lMxqQItaYQ6AIWjjR1VtunVYWa3St09MkjHnHjEek4PCK1kKw8sQ3knpVy199Nx2P18m5c0xEcVS
SB2cFZUa5GnhVB6YeUOf7P5RTqMHxqAVV9AdIuTYYhdaJ9Iqh2quEmYrmBFzUhZ34bVyMwUDhi9c
p9bM15VvKPmXq4bpsmiptINlRBN+0CbSpK4r5WpfM0fz548tn2B7LC1S3RKdlJYi26J4eMJnkEPy
L4hA5qOfcT6kUF/bZa1MmNSHqobj7haJacAp2RefdG8K2r1AbVz9M7WaBXcdXbAM7uPW3tbXg2o7
Aq60L3OzjUaBhZg/6v9jmW1F7GjJ9/5Olqatl14gqCRNitxdyhZiDQ4z/4w8njBwxFg07j6fADVa
89oCHKuLCGGSmAGbTDMSutjRZ2fQJDOzRr7Yo7i73MG3nO4cB+kS16+uTKOlAELdlR5fZniWaZCP
dkH7LdEoBnq0EI7DQVtOW7cxZ6lueSRuaTXJg2pH+2Brz9xSnXmpnr1X6yKmKT8ypw2DrmaOpgVc
4Tbhne7WwGH7ggYxdTfJNLcYO1siPTtY00nn5btvA03TV7uIgGwwYN6tbDFpc0f/+8gM/BbwyLmn
t8xe1Jr/VBIo0eZzCDabdoFm7fZimxfQb4Ep5lyx8iWisz4quw+SyhxcFDXUrGIQVVp4C0MUpzTy
U8ZF+oxk9LRFXrvNtEbza2wbenJnI2N+YVflRkd7MCYKUOQLmQ6y221OaHcDY4eESIJoeum0V7ay
DS+8XS2P2krz98ALyVjfReOWWeG3qjlgDusO8cdasr1kBNQ/eO8nXxKNij+jG+R4yYBKgqlEnrj1
E+rc8V2easaFVuX7cQFmK+nyLYrwYi4Q7Xfpvsh/cVOddNAct7KGnoQJXm2jU3fSQVVKjs25NJ1H
I/M9wo8qGYXmwJ6FUHZmsuSXVGmr6tow9Opac2UGYgbuMo3omce3zBqtuqvEhD5a/e5jvpSfnzSl
y/06PB0AOh0+skLx3tROmjtlSYmyeLcNNg3DFJmCwZjeWkrfs09Sxry39YViMnhsS+lkvAVunUVy
PlJryMkH5f3tHiGroGUOhxrNVNnIZ3AUQPr8In6fSok9lfaeMtuL9CQJa5+vP1KnWqwzNi/1Phe4
nF+8zht/Z1Jc0G0IB7KhmG8EZlSl3u/Dpg43tV/eQBuW72QbunsGw3jscFNO2jKLbgvU0OBJVGNZ
aelIky15XOg47IHKVO88l9M/G6uEQRuaKiTIoLoz63s7tb61bru9d6n5/4osYp9GMyy8qlCJUVXL
1nAk3YzRkP08zhlZsBm4CN/skVSsU/NjEQWECsiXzoxGaUbewEkX9OxQHoIWe4fa8K0Z2ZeJbOiL
QzJVSepqkDfw9ZKFUjMtKy3Jd2TmU4xc2JVmUecrVd4uAoDDuWy5QrCExhoU0+zLrN5LI9XJ54wG
emhhin1VQwviSpGtgtjJ5mDD4X1cZcBmONOibD7//Js7YbAdNqKlkbxZkq7AdbVP+DL7uEQ5oQmD
jRUr+dQODZcb3KHtO7feq/42XBqNbEzpldq0AwZFlc3loM31ZdxkU7qXECCuvZXaSNmVHntb9K3l
LyaD629Va7BgYmE1KLRPNPsyDZJmjQnsRX+0y6NqDKiC9kng7q73ifNnKZX4aIekij7Xjw59Pcus
RIv85+/K/nnzfcP/IWhRLDapIRsnPiGrYz233CTZRLouTWDS1td0A9sM2q5cc+ETZt7EfjiBJ5Os
7L17pxXek7PbK+NQUvRZpNnu6vBHagPtotyD2IMOs5J2q6Asw/d4XmextfKvjGBurgbAvVYRT/1B
ds1A5QahCuBRuhuvNZ7tVkNwyGdvXdiay0z7aKDdNpT7rsPkq28uuKcjplkyxwFVg8RWR/rWot1V
Uj/ujHLqUKNXQ01eMpQcLn9RSSjtMiWshDeT0B6/Nbkawb0uHDfwxiVDQ0a5m4jiBynW/oMeJ6NW
MwYMNYmRSqFB5wbZh+SqEKpHbmzvGGGPIDhcGh5MLwefBm20m1CiuIG/mF4rzX1R7P0LUk4XnN6g
qTtOtkwZrqIxRHBlvFc/EhJC8czrTWmUS3uXMcuHywcx8BFFxfAmIowe7SG0TgMmnoxiocNv6Bmj
infJNTG7vbSM1F9SxEpHRajpF7LnNJet1T41fqlQdUjkS0dMdHWUZOOVO6QuwDFHDA1orrZM6XB2
zKUs0PZr8OwznaiLFjkADwlxHwGFarpA4KrKHDF6ZtlUGaJiQfTJ0DJmWooJvIoF5gZniN4YeZl7
bb7SqicK9MVNRDA0QkZkgdZbPdecLPwE0f/SycCI0/abFQ3cKzz4bta4qHpnUOtGQYt2BNi4tNTF
H3RIj5jQur1yne03NIo2GX3gF3KqXyPsrH3QyrK5MFFTrdGlvVF8KJWNHj8kZbbSDFTpC8u9rZmz
dYtY6jiX4w9MjkifTJer3bgG2zc/J/LeGLWUHpaJpFw3uqzctbI3b61teFuTY6J51hYXuCXw7dqr
GSHk0UkLX+/C8IH+kSclttjG9jQgMlnCeG9XbglUtbfs/NZl/tkvInrzTVZhGrKu6lyGpi3DNzzx
wxWTKdl1WrkxGB8zDr2WKC6mL8uyS3woEdCNZe3YkPlMYZb7dhS4CJ4YsjvxGMw4N/z9Q9z4+jwK
EZwPdITH/wT1MEfIZNmLMBAIFZkT1/kVEyJpBkEKDxfnrujNGIVGUjP9xTFGikqbtFu31kR2W+T7
47q9kvI/wyi5UCF9fkAiIGWAYFKu0CDRZ0EqPx1Uc+gamTO7RF3oDTUg5MvCr3FeRRNax7hFSo80
hM+qY1+f0ROjzGkeoDfU9dNljahWKOZ9JnlW3pWBIo/31X1M5QvdtSaYSgkSSt4+2TQWTCOjqYq5
61BQCsUWdjL/ugqqduUb+m2x32bHHOZ/Oqpx+UFF7iFFVgwyWHHy1z8uph+m/xT/4vtvdH//j/km
vV7Hm/ynv7S6m92f/kLHKB/7/FiTdbHu/GWaFH7Rvi83Wfthk5dR8fOfHl8AVTxh6CCHd5++MfEf
/dKLvN6PDb3bHJ7rvt1u/vWP9WPsJxM/LzL/ofjH848ExV8HJXl1RX03dXidn5mI1rx1+Yht1Rwe
xCC4XySGI8kaV1qUJu7zj6l62UNDJhumhAgtAzmwwwe+Ws5/two/f8GXxT7ulu9P3lnNzhs8pGVS
iC+JjZu8XgSe+j9bgxMLr9bAHmoElzKJEiG7pYtQ//Ua2NbQtmxyVkMic5U047jo//9r8G83gixJ
wHrfJRu/L+d/sxGUoUkuAqhgSapJjYNVfb0IljG0NAmBR2A5yYC2zSLxgWe0CIoO/NlzFTRpaJGr
wkYHe2K2qs5X/XoVTHNoqfRhiKxPB4JROS7ntQqmaR+P6MnJ+i+2giYPobhzW+oW0QPfNDF7ZxHY
KiSVkiYjpSgERI4H8Iy2At+fQO16HQjFwisoOuf95TW7q2ApQ81ENgmQS2PDmPLZeQXTEAqKvRZB
xfUh6AUUi6oX/lHs99dbQZb0oa7RZ44wGt2hTOc7t/Mg25redxG0IWCwBBQs5LIkU/jaziLI8hCP
aIjGEBvHIJ3dTrBllZC4906Q6EHDPdL2wnTS7hrgGCVUvAx2CBclvVNntwayrR+d9d93jKrG7cCE
IKIkE1RHFcparzeCjUtQGSCmG+T+gidwdqfBQvyq70awh5KEhK6gQBAYcva7i2DqQw16JwUK4kbR
s3huHkGRdCEb1us0aMpQ1jkNVKsoZ4gTcbIIXKFsAtjYCm5BZbXObRWQsRSiX71WQVWGvDosEjh3
msm2PwkULHUIzV/X2Qa2gD/PL2aU0S7vvRe0IeiupHJJyvRbU5Dr7gVZ1oYGQRKgG3UCIbp3bnuB
5E4UQXvtBSJn4iSiZvA1skX8YHcVTBbBJJyUNHIVm5jy/E4E1YXeoTOrICMehk6vSfWFc9FdBcvG
b9A5iX6XxIWEYzi3vUCRwuobOqv2EJiNPJIdT5cseeXJKhhDGF4mRHIg8vPcCpzUvgdCGUpcgzg+
iXsCIaeTVNLGORJMGBS1RLx0hhclDksQD3q5BRIILkcTuUmdsInA8eRAgK0AOBBOUa0k3SK+PLcD
QfVO+Q17ga+apiYd7yjYVicHArhhiCQrS6SCUYuI4dxWgYMquDj99gIvyfeMKqtydI8s6+vw2dJx
C6RYxGeaJsDGswufCehEJ3y/VZCGNkCbQJgUExaxeXoi5CFhpaBowy3QxVV5bntBkbTe3lEACzpC
xLyjSYn8AKS93gumMTQ5CghU6zKq4mfoF7jgBDux117Q9KHKqbe+o6onuZRhD1kabogjrHDIuvnA
M0LaGA1r9wWZNNJq8iQZfr1i/CCjxC8AR4Kz2SzFWSZTAhHoGzRpxlDVbNH5+leV4fWJsLUhWw5o
3oJsJECo49V8VnuB8kHPE0FKaRIFEBEIZEEkCa/XgPBZZJka94dkcE2cXyUG+Y3eOwHfiMujDIFQ
yyE0PL0hBPJMeYJSDS70HG8IIIHn/K4H2KZTcEJY5nXlsbMXxHkhm8Z56uI0nF9Cye1lHWHQv78K
GriqqmqWrENFFpnzyQ0ByAgGowt61aEod4argHRZ71UATiNyBF8xocaLxLnrF2x7aMmi6ENJzpII
qc7PN6q4rZ6+kb2AaAaoAjAKdEJuwu4qUAUGerU1wfo0gCEEPH1m0QIjxo+4z98/EYALaEJo6P5I
NvjCDxgLBpeEjiwVuINBEfP84meq6L0zSnXImAsOBVflIULm4n3tHU1RwzV1ancMeTGpy51dLiVu
8d7xMxuelJl8Gnapcqy8vV4FarSIH1GMQv4CB8qNen4ngnPa0y9QlgJAUgmbwBsP5bnuXkBabwjn
DaQN4sbBcZzhKhhHl/33/QIlGXBX3D/UBMKGH9WlIOcKuO1coyZKinLfVVCpx4M/6wrlBlGpPAWg
TQBoWL7EEiAZIu0+br5zyiI0Cms9T4Smshcs8ge4bXB43lSrKX6Bt1nwW/h/IpE4uuOzWgUoBz1X
QewFqrA2mYJoW39TpLTB4yQybxzkkct0fnuBK7x31CSDQKNLTh4BhUMmNOp6R25KjYIwt+gBpT9D
HB7AtD+Hhbekc4aIAWaURhTdXQQCaBWvCclFoph7jtArayCaRXvBbSpugeuBbxtsUZATThJrS7D/
IPlAkhDgwjluBVbhGNX3uCgJF7hpBOWVJhVwhpPClEgjCM10NgI/g9NzdkGTylY+PtTfXwWRRgAj
UXxCHPdHzDZB6jLBWPAZ+qFifW5BEwxNpW/oCPRKQs3tAD3hRymlCcODtUZAXrLAu88QgKZVvPcV
AQke1O4v6sIbcps15BYlaaMh/MheOLu9QGDf+6KEoQGxDf1F4RQOzq+TS9mg8BC78Jx4B7zj2aEL
qs6Y+55XhMBYeEHenxqkQF85Ya9X4Rg5ciTwDYeFOrvIEaCpN40FBNpArAXGFrzXAxTfXQUuSoOy
HCnGoU77X7mF/yDI/t5Ag45b9Hjor/E3+asmnV/+wkvzyVsDr9pnROdI5xdFu83R9F/tN390mi4O
pbdXP3wpxR0+5/mfP7/g24/ufNbLW738xwt/k62zB689/KB9fkzR/PSvf/xvtP62jtevu16OHR9/
PcmbLqHvgdIvDOfhiV1R1OxtN/P3adI1fOBh9zccrpN8nb88ouiCOhJ7+1oeryP/Kc0Sv/PUxw6r
3rYRR8/Wj+nrpz6S8/tbppn4ofARuekYPzSB9DU+2UTrep1tXls+Eoh7W35uZnuXPr0bo9gdf+su
+5Gv3vdTkKLK/MfO9/ncGNLXMm2Jmdt95Gc+bV/LF6y4779ecfysgC37Gl48rr3OBnymvva2GyFN
iGThyxMeTuSRSdnbNAo76xMvcmQn9rac1t1tQV8fF3lfs8u3vulIoettGAPlQ9i+POJhkY+MrL6m
r9LSz98s85Hn1Nf2CoHmjvd45sz0t8vs53Xy+Ho5nklJ/U3n+frBK/NNUXT29HPXQG/7/oPnu+tu
B+uRQ9PfNHcBUjydnf3MTOlvO899/rfddnwTwKFgfPwO62mZnZoW2HRv0ylTNbo+5Lks39fy9eZb
tj6JnugeFmhKf9PVuntvkXGJwml/w/W7i3W8zT2/e61jX5Qkf4f9y02Wbzqe6rm94HcYX20a/6Fz
jWFcFNB+h/GvaRa+WBIeFtOiEtHbdJoV3rvxOku5KbuH81jw+T0fMEGC9OTsHzkHfc3feH53xY+F
295mw4iIpJvVkG+Lqkdv09mG+Y0vdg5f5bGo1Nfw7SZJ8jaq1idpwnPreV/zH7z0cfNukb+5245l
kL7m79Ly32zEZ3D993zA240ozIMW9TV/z+pv8nzTCSmeqWb9bTfdrPK56NLX7sdi7b28udiIz9B1
X7OfNlnMzdaxfISDe1v2yWxOtvczxtrX9Oc19w7So92j+Yza9Ta+yYt3n3708Ec8rLd9P39Ik9zv
uBX1CLv2tt2mKLy4nW/z2HXyc8s/Qpq+s8Pf4k8vmis/+mddcE38xkO0WWd//B8AAAD//w==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chart" Target="../charts/chart3.xml"/><Relationship Id="rId7" Type="http://schemas.openxmlformats.org/officeDocument/2006/relationships/image" Target="../media/image1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7.svg"/><Relationship Id="rId4" Type="http://schemas.openxmlformats.org/officeDocument/2006/relationships/chart" Target="../charts/chart4.xml"/><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1.svg"/><Relationship Id="rId3" Type="http://schemas.openxmlformats.org/officeDocument/2006/relationships/chart" Target="../charts/chart9.xml"/><Relationship Id="rId7" Type="http://schemas.openxmlformats.org/officeDocument/2006/relationships/image" Target="../media/image30.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32.svg"/><Relationship Id="rId4" Type="http://schemas.openxmlformats.org/officeDocument/2006/relationships/chart" Target="../charts/chart10.xml"/><Relationship Id="rId9" Type="http://schemas.openxmlformats.org/officeDocument/2006/relationships/image" Target="../media/image1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svg"/><Relationship Id="rId1" Type="http://schemas.openxmlformats.org/officeDocument/2006/relationships/image" Target="../media/image22.png"/><Relationship Id="rId4" Type="http://schemas.openxmlformats.org/officeDocument/2006/relationships/image" Target="../media/image25.svg"/></Relationships>
</file>

<file path=xl/drawings/_rels/drawing12.xml.rels><?xml version="1.0" encoding="UTF-8" standalone="yes"?>
<Relationships xmlns="http://schemas.openxmlformats.org/package/2006/relationships"><Relationship Id="rId2" Type="http://schemas.openxmlformats.org/officeDocument/2006/relationships/image" Target="../media/image27.sv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16.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7.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18.xml.rels><?xml version="1.0" encoding="UTF-8" standalone="yes"?>
<Relationships xmlns="http://schemas.openxmlformats.org/package/2006/relationships"><Relationship Id="rId3" Type="http://schemas.openxmlformats.org/officeDocument/2006/relationships/hyperlink" Target="#'Top 10 State'!A1"/><Relationship Id="rId7" Type="http://schemas.openxmlformats.org/officeDocument/2006/relationships/chart" Target="../charts/chart17.xml"/><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1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bg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bg1"/>
              </a:solidFill>
            </a:rPr>
            <a:t> </a:t>
          </a:r>
        </a:p>
      </xdr:txBody>
    </xdr:sp>
    <xdr:clientData/>
  </xdr:twoCellAnchor>
  <xdr:twoCellAnchor editAs="oneCell">
    <xdr:from>
      <xdr:col>1</xdr:col>
      <xdr:colOff>42333</xdr:colOff>
      <xdr:row>7</xdr:row>
      <xdr:rowOff>10583</xdr:rowOff>
    </xdr:from>
    <xdr:to>
      <xdr:col>1</xdr:col>
      <xdr:colOff>408093</xdr:colOff>
      <xdr:row>8</xdr:row>
      <xdr:rowOff>175259</xdr:rowOff>
    </xdr:to>
    <xdr:pic>
      <xdr:nvPicPr>
        <xdr:cNvPr id="4" name="Graphic 3" descr="Earth globe: Americas with solid fill">
          <a:extLst>
            <a:ext uri="{FF2B5EF4-FFF2-40B4-BE49-F238E27FC236}">
              <a16:creationId xmlns:a16="http://schemas.microsoft.com/office/drawing/2014/main" id="{C9E8F995-EB3E-7DCB-4530-04A52487DC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1354666"/>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224366</xdr:colOff>
      <xdr:row>26</xdr:row>
      <xdr:rowOff>57149</xdr:rowOff>
    </xdr:from>
    <xdr:to>
      <xdr:col>17</xdr:col>
      <xdr:colOff>423334</xdr:colOff>
      <xdr:row>42</xdr:row>
      <xdr:rowOff>104563</xdr:rowOff>
    </xdr:to>
    <xdr:sp macro="" textlink="">
      <xdr:nvSpPr>
        <xdr:cNvPr id="37" name="Rectangle: Rounded Corners 36">
          <a:extLst>
            <a:ext uri="{FF2B5EF4-FFF2-40B4-BE49-F238E27FC236}">
              <a16:creationId xmlns:a16="http://schemas.microsoft.com/office/drawing/2014/main" id="{AAD7301B-2F84-8F63-9172-04149CFD7B1D}"/>
            </a:ext>
          </a:extLst>
        </xdr:cNvPr>
        <xdr:cNvSpPr/>
      </xdr:nvSpPr>
      <xdr:spPr>
        <a:xfrm>
          <a:off x="8479366" y="4872566"/>
          <a:ext cx="3638551"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37041</xdr:colOff>
      <xdr:row>26</xdr:row>
      <xdr:rowOff>57149</xdr:rowOff>
    </xdr:from>
    <xdr:to>
      <xdr:col>12</xdr:col>
      <xdr:colOff>102658</xdr:colOff>
      <xdr:row>42</xdr:row>
      <xdr:rowOff>104563</xdr:rowOff>
    </xdr:to>
    <xdr:sp macro="" textlink="">
      <xdr:nvSpPr>
        <xdr:cNvPr id="36" name="Rectangle: Rounded Corners 35">
          <a:extLst>
            <a:ext uri="{FF2B5EF4-FFF2-40B4-BE49-F238E27FC236}">
              <a16:creationId xmlns:a16="http://schemas.microsoft.com/office/drawing/2014/main" id="{7E759E38-63C8-0A1E-2702-8E8BC94055E4}"/>
            </a:ext>
          </a:extLst>
        </xdr:cNvPr>
        <xdr:cNvSpPr/>
      </xdr:nvSpPr>
      <xdr:spPr>
        <a:xfrm>
          <a:off x="2788708" y="4872566"/>
          <a:ext cx="5568950"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67733</xdr:colOff>
      <xdr:row>26</xdr:row>
      <xdr:rowOff>57149</xdr:rowOff>
    </xdr:from>
    <xdr:to>
      <xdr:col>3</xdr:col>
      <xdr:colOff>603250</xdr:colOff>
      <xdr:row>42</xdr:row>
      <xdr:rowOff>104563</xdr:rowOff>
    </xdr:to>
    <xdr:sp macro="" textlink="">
      <xdr:nvSpPr>
        <xdr:cNvPr id="34" name="Rectangle: Rounded Corners 33">
          <a:extLst>
            <a:ext uri="{FF2B5EF4-FFF2-40B4-BE49-F238E27FC236}">
              <a16:creationId xmlns:a16="http://schemas.microsoft.com/office/drawing/2014/main" id="{20EC3B22-E048-0BBE-C8F3-A4C49D6076FA}"/>
            </a:ext>
          </a:extLst>
        </xdr:cNvPr>
        <xdr:cNvSpPr/>
      </xdr:nvSpPr>
      <xdr:spPr>
        <a:xfrm>
          <a:off x="67733" y="4872566"/>
          <a:ext cx="2599267" cy="292608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459317</xdr:colOff>
      <xdr:row>10</xdr:row>
      <xdr:rowOff>31750</xdr:rowOff>
    </xdr:from>
    <xdr:to>
      <xdr:col>9</xdr:col>
      <xdr:colOff>150283</xdr:colOff>
      <xdr:row>25</xdr:row>
      <xdr:rowOff>44450</xdr:rowOff>
    </xdr:to>
    <xdr:sp macro="" textlink="">
      <xdr:nvSpPr>
        <xdr:cNvPr id="35" name="Rectangle: Rounded Corners 34">
          <a:extLst>
            <a:ext uri="{FF2B5EF4-FFF2-40B4-BE49-F238E27FC236}">
              <a16:creationId xmlns:a16="http://schemas.microsoft.com/office/drawing/2014/main" id="{4CAAA19B-456D-C183-F81E-C84E896941E9}"/>
            </a:ext>
          </a:extLst>
        </xdr:cNvPr>
        <xdr:cNvSpPr/>
      </xdr:nvSpPr>
      <xdr:spPr>
        <a:xfrm>
          <a:off x="3898900" y="1936750"/>
          <a:ext cx="2442633"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10</xdr:row>
      <xdr:rowOff>31750</xdr:rowOff>
    </xdr:from>
    <xdr:to>
      <xdr:col>5</xdr:col>
      <xdr:colOff>355599</xdr:colOff>
      <xdr:row>25</xdr:row>
      <xdr:rowOff>44450</xdr:rowOff>
    </xdr:to>
    <xdr:sp macro="" textlink="">
      <xdr:nvSpPr>
        <xdr:cNvPr id="14" name="Rectangle: Rounded Corners 13">
          <a:extLst>
            <a:ext uri="{FF2B5EF4-FFF2-40B4-BE49-F238E27FC236}">
              <a16:creationId xmlns:a16="http://schemas.microsoft.com/office/drawing/2014/main" id="{AF7A9692-EBC4-77A6-B031-481DA46B870E}"/>
            </a:ext>
          </a:extLst>
        </xdr:cNvPr>
        <xdr:cNvSpPr/>
      </xdr:nvSpPr>
      <xdr:spPr>
        <a:xfrm>
          <a:off x="0" y="1936750"/>
          <a:ext cx="37951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569432</xdr:colOff>
      <xdr:row>10</xdr:row>
      <xdr:rowOff>105834</xdr:rowOff>
    </xdr:from>
    <xdr:to>
      <xdr:col>9</xdr:col>
      <xdr:colOff>105834</xdr:colOff>
      <xdr:row>25</xdr:row>
      <xdr:rowOff>20098</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10</xdr:row>
      <xdr:rowOff>31750</xdr:rowOff>
    </xdr:from>
    <xdr:to>
      <xdr:col>14</xdr:col>
      <xdr:colOff>599018</xdr:colOff>
      <xdr:row>25</xdr:row>
      <xdr:rowOff>44450</xdr:rowOff>
    </xdr:to>
    <xdr:sp macro="" textlink="">
      <xdr:nvSpPr>
        <xdr:cNvPr id="33" name="Rectangle: Rounded Corners 32">
          <a:extLst>
            <a:ext uri="{FF2B5EF4-FFF2-40B4-BE49-F238E27FC236}">
              <a16:creationId xmlns:a16="http://schemas.microsoft.com/office/drawing/2014/main" id="{42C0D6A0-0F0B-39A6-1633-2477D6599946}"/>
            </a:ext>
          </a:extLst>
        </xdr:cNvPr>
        <xdr:cNvSpPr/>
      </xdr:nvSpPr>
      <xdr:spPr>
        <a:xfrm>
          <a:off x="6445250" y="1936750"/>
          <a:ext cx="3784601"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166158</xdr:colOff>
      <xdr:row>10</xdr:row>
      <xdr:rowOff>127000</xdr:rowOff>
    </xdr:from>
    <xdr:to>
      <xdr:col>5</xdr:col>
      <xdr:colOff>275167</xdr:colOff>
      <xdr:row>25</xdr:row>
      <xdr:rowOff>29833</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460682</xdr:colOff>
      <xdr:row>10</xdr:row>
      <xdr:rowOff>84667</xdr:rowOff>
    </xdr:from>
    <xdr:to>
      <xdr:col>14</xdr:col>
      <xdr:colOff>495819</xdr:colOff>
      <xdr:row>25</xdr:row>
      <xdr:rowOff>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508282</xdr:colOff>
      <xdr:row>6</xdr:row>
      <xdr:rowOff>29634</xdr:rowOff>
    </xdr:from>
    <xdr:to>
      <xdr:col>10</xdr:col>
      <xdr:colOff>99764</xdr:colOff>
      <xdr:row>9</xdr:row>
      <xdr:rowOff>142875</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47865" y="1172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6</xdr:row>
      <xdr:rowOff>29634</xdr:rowOff>
    </xdr:from>
    <xdr:to>
      <xdr:col>5</xdr:col>
      <xdr:colOff>285749</xdr:colOff>
      <xdr:row>9</xdr:row>
      <xdr:rowOff>143934</xdr:rowOff>
    </xdr:to>
    <mc:AlternateContent xmlns:mc="http://schemas.openxmlformats.org/markup-compatibility/2006">
      <mc:Choice xmlns:a14="http://schemas.microsoft.com/office/drawing/2010/main"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28057" y="1172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163830</xdr:colOff>
      <xdr:row>6</xdr:row>
      <xdr:rowOff>29634</xdr:rowOff>
    </xdr:from>
    <xdr:to>
      <xdr:col>17</xdr:col>
      <xdr:colOff>433917</xdr:colOff>
      <xdr:row>15</xdr:row>
      <xdr:rowOff>73661</xdr:rowOff>
    </xdr:to>
    <mc:AlternateContent xmlns:mc="http://schemas.openxmlformats.org/markup-compatibility/2006">
      <mc:Choice xmlns:a14="http://schemas.microsoft.com/office/drawing/2010/main"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10482580" y="1172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105834</xdr:colOff>
      <xdr:row>0</xdr:row>
      <xdr:rowOff>95250</xdr:rowOff>
    </xdr:from>
    <xdr:to>
      <xdr:col>12</xdr:col>
      <xdr:colOff>465667</xdr:colOff>
      <xdr:row>3</xdr:row>
      <xdr:rowOff>10583</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105834" y="95250"/>
          <a:ext cx="8614833" cy="486833"/>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325059</xdr:colOff>
      <xdr:row>26</xdr:row>
      <xdr:rowOff>158485</xdr:rowOff>
    </xdr:from>
    <xdr:to>
      <xdr:col>17</xdr:col>
      <xdr:colOff>360196</xdr:colOff>
      <xdr:row>42</xdr:row>
      <xdr:rowOff>23019</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163830</xdr:colOff>
      <xdr:row>17</xdr:row>
      <xdr:rowOff>6351</xdr:rowOff>
    </xdr:from>
    <xdr:to>
      <xdr:col>17</xdr:col>
      <xdr:colOff>433917</xdr:colOff>
      <xdr:row>25</xdr:row>
      <xdr:rowOff>30058</xdr:rowOff>
    </xdr:to>
    <mc:AlternateContent xmlns:mc="http://schemas.openxmlformats.org/markup-compatibility/2006">
      <mc:Choice xmlns:a14="http://schemas.microsoft.com/office/drawing/2010/main"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dr:sp macro="" textlink="">
          <xdr:nvSpPr>
            <xdr:cNvPr id="0" name=""/>
            <xdr:cNvSpPr>
              <a:spLocks noTextEdit="1"/>
            </xdr:cNvSpPr>
          </xdr:nvSpPr>
          <xdr:spPr>
            <a:xfrm>
              <a:off x="10482580" y="3202518"/>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39763</xdr:colOff>
      <xdr:row>26</xdr:row>
      <xdr:rowOff>169068</xdr:rowOff>
    </xdr:from>
    <xdr:to>
      <xdr:col>12</xdr:col>
      <xdr:colOff>22830</xdr:colOff>
      <xdr:row>42</xdr:row>
      <xdr:rowOff>33602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137585</xdr:colOff>
      <xdr:row>26</xdr:row>
      <xdr:rowOff>158485</xdr:rowOff>
    </xdr:from>
    <xdr:to>
      <xdr:col>3</xdr:col>
      <xdr:colOff>508001</xdr:colOff>
      <xdr:row>42</xdr:row>
      <xdr:rowOff>23019</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322297</xdr:colOff>
      <xdr:row>6</xdr:row>
      <xdr:rowOff>29634</xdr:rowOff>
    </xdr:from>
    <xdr:to>
      <xdr:col>14</xdr:col>
      <xdr:colOff>629215</xdr:colOff>
      <xdr:row>9</xdr:row>
      <xdr:rowOff>116502</xdr:rowOff>
    </xdr:to>
    <mc:AlternateContent xmlns:mc="http://schemas.openxmlformats.org/markup-compatibility/2006">
      <mc:Choice xmlns:a14="http://schemas.microsoft.com/office/drawing/2010/main"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7201464" y="1172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465667</xdr:colOff>
      <xdr:row>10</xdr:row>
      <xdr:rowOff>52917</xdr:rowOff>
    </xdr:from>
    <xdr:to>
      <xdr:col>4</xdr:col>
      <xdr:colOff>143510</xdr:colOff>
      <xdr:row>12</xdr:row>
      <xdr:rowOff>37677</xdr:rowOff>
    </xdr:to>
    <xdr:pic>
      <xdr:nvPicPr>
        <xdr:cNvPr id="43" name="Graphic 42" descr="Globe with solid fill">
          <a:extLst>
            <a:ext uri="{FF2B5EF4-FFF2-40B4-BE49-F238E27FC236}">
              <a16:creationId xmlns:a16="http://schemas.microsoft.com/office/drawing/2014/main" id="{6C158FEF-98F5-A486-DD06-858B538548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29417" y="1957917"/>
          <a:ext cx="365760" cy="365760"/>
        </a:xfrm>
        <a:prstGeom prst="rect">
          <a:avLst/>
        </a:prstGeom>
      </xdr:spPr>
    </xdr:pic>
    <xdr:clientData/>
  </xdr:twoCellAnchor>
  <xdr:twoCellAnchor editAs="oneCell">
    <xdr:from>
      <xdr:col>12</xdr:col>
      <xdr:colOff>285751</xdr:colOff>
      <xdr:row>2</xdr:row>
      <xdr:rowOff>21167</xdr:rowOff>
    </xdr:from>
    <xdr:to>
      <xdr:col>13</xdr:col>
      <xdr:colOff>329354</xdr:colOff>
      <xdr:row>5</xdr:row>
      <xdr:rowOff>181187</xdr:rowOff>
    </xdr:to>
    <xdr:pic>
      <xdr:nvPicPr>
        <xdr:cNvPr id="45" name="Graphic 44" descr="Tag with solid fill">
          <a:extLst>
            <a:ext uri="{FF2B5EF4-FFF2-40B4-BE49-F238E27FC236}">
              <a16:creationId xmlns:a16="http://schemas.microsoft.com/office/drawing/2014/main" id="{2203A45F-A552-E03F-8A15-028E11AA00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40751" y="402167"/>
          <a:ext cx="731520" cy="73152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0.39779</cdr:x>
      <cdr:y>0.008</cdr:y>
    </cdr:from>
    <cdr:to>
      <cdr:x>0.55764</cdr:x>
      <cdr:y>0.1463</cdr:y>
    </cdr:to>
    <cdr:pic>
      <cdr:nvPicPr>
        <cdr:cNvPr id="3" name="Graphic 2" descr="Compass with solid fill">
          <a:extLst xmlns:a="http://schemas.openxmlformats.org/drawingml/2006/main">
            <a:ext uri="{FF2B5EF4-FFF2-40B4-BE49-F238E27FC236}">
              <a16:creationId xmlns:a16="http://schemas.microsoft.com/office/drawing/2014/main" id="{693D4708-CFB2-8CC0-DC1F-A289C1B82A3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10166" y="21167"/>
          <a:ext cx="365760" cy="36576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0.41118</cdr:x>
      <cdr:y>0.008</cdr:y>
    </cdr:from>
    <cdr:to>
      <cdr:x>0.51645</cdr:x>
      <cdr:y>0.14624</cdr:y>
    </cdr:to>
    <cdr:pic>
      <cdr:nvPicPr>
        <cdr:cNvPr id="3" name="Graphic 2" descr="Continuous Improvement with solid fill">
          <a:extLst xmlns:a="http://schemas.openxmlformats.org/drawingml/2006/main">
            <a:ext uri="{FF2B5EF4-FFF2-40B4-BE49-F238E27FC236}">
              <a16:creationId xmlns:a16="http://schemas.microsoft.com/office/drawing/2014/main" id="{9215DA12-238B-0ED4-2594-2464864887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28750" y="21167"/>
          <a:ext cx="365760" cy="36576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0.49647</cdr:x>
      <cdr:y>0</cdr:y>
    </cdr:from>
    <cdr:to>
      <cdr:x>0.60173</cdr:x>
      <cdr:y>0.13333</cdr:y>
    </cdr:to>
    <cdr:pic>
      <cdr:nvPicPr>
        <cdr:cNvPr id="3" name="Graphic 2" descr="Man with solid fill">
          <a:extLst xmlns:a="http://schemas.openxmlformats.org/drawingml/2006/main">
            <a:ext uri="{FF2B5EF4-FFF2-40B4-BE49-F238E27FC236}">
              <a16:creationId xmlns:a16="http://schemas.microsoft.com/office/drawing/2014/main" id="{AA913214-D0DD-F61F-B0F6-9B5A124E00C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25084" y="0"/>
          <a:ext cx="365760" cy="365760"/>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0.55363</cdr:x>
      <cdr:y>0.00772</cdr:y>
    </cdr:from>
    <cdr:to>
      <cdr:x>0.62029</cdr:x>
      <cdr:y>0.14105</cdr:y>
    </cdr:to>
    <cdr:pic>
      <cdr:nvPicPr>
        <cdr:cNvPr id="5" name="Graphic 4" descr="Statistics with solid fill">
          <a:extLst xmlns:a="http://schemas.openxmlformats.org/drawingml/2006/main">
            <a:ext uri="{FF2B5EF4-FFF2-40B4-BE49-F238E27FC236}">
              <a16:creationId xmlns:a16="http://schemas.microsoft.com/office/drawing/2014/main" id="{9501F180-E94F-127A-A965-81385C866A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037416" y="21166"/>
          <a:ext cx="365760" cy="365760"/>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0.46522</cdr:x>
      <cdr:y>0</cdr:y>
    </cdr:from>
    <cdr:to>
      <cdr:x>0.61548</cdr:x>
      <cdr:y>0.13333</cdr:y>
    </cdr:to>
    <cdr:pic>
      <cdr:nvPicPr>
        <cdr:cNvPr id="3" name="Graphic 2" descr="Box with solid fill">
          <a:extLst xmlns:a="http://schemas.openxmlformats.org/drawingml/2006/main">
            <a:ext uri="{FF2B5EF4-FFF2-40B4-BE49-F238E27FC236}">
              <a16:creationId xmlns:a16="http://schemas.microsoft.com/office/drawing/2014/main" id="{CC0BEDDB-275D-22A3-0817-C2AC676364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132416" y="0"/>
          <a:ext cx="365760" cy="365760"/>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11</xdr:col>
      <xdr:colOff>531285</xdr:colOff>
      <xdr:row>27</xdr:row>
      <xdr:rowOff>25400</xdr:rowOff>
    </xdr:from>
    <xdr:to>
      <xdr:col>16</xdr:col>
      <xdr:colOff>264583</xdr:colOff>
      <xdr:row>42</xdr:row>
      <xdr:rowOff>69850</xdr:rowOff>
    </xdr:to>
    <xdr:sp macro="" textlink="">
      <xdr:nvSpPr>
        <xdr:cNvPr id="39" name="Rectangle: Rounded Corners 38">
          <a:extLst>
            <a:ext uri="{FF2B5EF4-FFF2-40B4-BE49-F238E27FC236}">
              <a16:creationId xmlns:a16="http://schemas.microsoft.com/office/drawing/2014/main" id="{3958642D-3C2E-882E-5BDB-60D5768F270C}"/>
            </a:ext>
          </a:extLst>
        </xdr:cNvPr>
        <xdr:cNvSpPr/>
      </xdr:nvSpPr>
      <xdr:spPr>
        <a:xfrm>
          <a:off x="8098368" y="4883150"/>
          <a:ext cx="3172882"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296333</xdr:colOff>
      <xdr:row>27</xdr:row>
      <xdr:rowOff>25400</xdr:rowOff>
    </xdr:from>
    <xdr:to>
      <xdr:col>11</xdr:col>
      <xdr:colOff>383116</xdr:colOff>
      <xdr:row>42</xdr:row>
      <xdr:rowOff>69850</xdr:rowOff>
    </xdr:to>
    <xdr:sp macro="" textlink="">
      <xdr:nvSpPr>
        <xdr:cNvPr id="38" name="Rectangle: Rounded Corners 37">
          <a:extLst>
            <a:ext uri="{FF2B5EF4-FFF2-40B4-BE49-F238E27FC236}">
              <a16:creationId xmlns:a16="http://schemas.microsoft.com/office/drawing/2014/main" id="{2B8060B9-6627-F7A9-747F-BA5FF51CB764}"/>
            </a:ext>
          </a:extLst>
        </xdr:cNvPr>
        <xdr:cNvSpPr/>
      </xdr:nvSpPr>
      <xdr:spPr>
        <a:xfrm>
          <a:off x="3048000" y="4883150"/>
          <a:ext cx="4902199"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88900</xdr:colOff>
      <xdr:row>27</xdr:row>
      <xdr:rowOff>25400</xdr:rowOff>
    </xdr:from>
    <xdr:to>
      <xdr:col>4</xdr:col>
      <xdr:colOff>137583</xdr:colOff>
      <xdr:row>42</xdr:row>
      <xdr:rowOff>69850</xdr:rowOff>
    </xdr:to>
    <xdr:sp macro="" textlink="">
      <xdr:nvSpPr>
        <xdr:cNvPr id="35" name="Rectangle: Rounded Corners 34">
          <a:extLst>
            <a:ext uri="{FF2B5EF4-FFF2-40B4-BE49-F238E27FC236}">
              <a16:creationId xmlns:a16="http://schemas.microsoft.com/office/drawing/2014/main" id="{F7E94953-AAA6-61A6-E574-AED2B2C125AA}"/>
            </a:ext>
          </a:extLst>
        </xdr:cNvPr>
        <xdr:cNvSpPr/>
      </xdr:nvSpPr>
      <xdr:spPr>
        <a:xfrm>
          <a:off x="88900" y="4883150"/>
          <a:ext cx="2800350" cy="2743200"/>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626535</xdr:colOff>
      <xdr:row>10</xdr:row>
      <xdr:rowOff>129118</xdr:rowOff>
    </xdr:from>
    <xdr:to>
      <xdr:col>16</xdr:col>
      <xdr:colOff>254000</xdr:colOff>
      <xdr:row>25</xdr:row>
      <xdr:rowOff>139701</xdr:rowOff>
    </xdr:to>
    <xdr:sp macro="" textlink="">
      <xdr:nvSpPr>
        <xdr:cNvPr id="37" name="Rectangle: Rounded Corners 36">
          <a:extLst>
            <a:ext uri="{FF2B5EF4-FFF2-40B4-BE49-F238E27FC236}">
              <a16:creationId xmlns:a16="http://schemas.microsoft.com/office/drawing/2014/main" id="{1FF06286-2596-B328-03B2-AABC11762504}"/>
            </a:ext>
          </a:extLst>
        </xdr:cNvPr>
        <xdr:cNvSpPr/>
      </xdr:nvSpPr>
      <xdr:spPr>
        <a:xfrm>
          <a:off x="7505702" y="1928285"/>
          <a:ext cx="3754965"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433918</xdr:colOff>
      <xdr:row>10</xdr:row>
      <xdr:rowOff>129118</xdr:rowOff>
    </xdr:from>
    <xdr:to>
      <xdr:col>10</xdr:col>
      <xdr:colOff>457200</xdr:colOff>
      <xdr:row>25</xdr:row>
      <xdr:rowOff>139701</xdr:rowOff>
    </xdr:to>
    <xdr:sp macro="" textlink="">
      <xdr:nvSpPr>
        <xdr:cNvPr id="36" name="Rectangle: Rounded Corners 35">
          <a:extLst>
            <a:ext uri="{FF2B5EF4-FFF2-40B4-BE49-F238E27FC236}">
              <a16:creationId xmlns:a16="http://schemas.microsoft.com/office/drawing/2014/main" id="{FB6277A3-62DD-6A16-6695-EB426E74D0B3}"/>
            </a:ext>
          </a:extLst>
        </xdr:cNvPr>
        <xdr:cNvSpPr/>
      </xdr:nvSpPr>
      <xdr:spPr>
        <a:xfrm>
          <a:off x="4561418" y="1928285"/>
          <a:ext cx="2774949"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84667</xdr:colOff>
      <xdr:row>10</xdr:row>
      <xdr:rowOff>129118</xdr:rowOff>
    </xdr:from>
    <xdr:to>
      <xdr:col>6</xdr:col>
      <xdr:colOff>264583</xdr:colOff>
      <xdr:row>25</xdr:row>
      <xdr:rowOff>139701</xdr:rowOff>
    </xdr:to>
    <xdr:sp macro="" textlink="">
      <xdr:nvSpPr>
        <xdr:cNvPr id="34" name="Rectangle: Rounded Corners 33">
          <a:extLst>
            <a:ext uri="{FF2B5EF4-FFF2-40B4-BE49-F238E27FC236}">
              <a16:creationId xmlns:a16="http://schemas.microsoft.com/office/drawing/2014/main" id="{F1B891E8-3246-4F14-A35D-BFF202D829C5}"/>
            </a:ext>
          </a:extLst>
        </xdr:cNvPr>
        <xdr:cNvSpPr/>
      </xdr:nvSpPr>
      <xdr:spPr>
        <a:xfrm>
          <a:off x="84667" y="1928285"/>
          <a:ext cx="4307416" cy="2709333"/>
        </a:xfrm>
        <a:prstGeom prst="roundRect">
          <a:avLst>
            <a:gd name="adj" fmla="val 7084"/>
          </a:avLst>
        </a:prstGeom>
        <a:solidFill>
          <a:schemeClr val="accent5">
            <a:lumMod val="60000"/>
            <a:lumOff val="40000"/>
          </a:schemeClr>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156105</xdr:colOff>
      <xdr:row>11</xdr:row>
      <xdr:rowOff>24871</xdr:rowOff>
    </xdr:from>
    <xdr:to>
      <xdr:col>6</xdr:col>
      <xdr:colOff>148167</xdr:colOff>
      <xdr:row>25</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529166</xdr:colOff>
      <xdr:row>11</xdr:row>
      <xdr:rowOff>46037</xdr:rowOff>
    </xdr:from>
    <xdr:to>
      <xdr:col>10</xdr:col>
      <xdr:colOff>359832</xdr:colOff>
      <xdr:row>25</xdr:row>
      <xdr:rowOff>87524</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41802</xdr:colOff>
      <xdr:row>11</xdr:row>
      <xdr:rowOff>24871</xdr:rowOff>
    </xdr:from>
    <xdr:to>
      <xdr:col>16</xdr:col>
      <xdr:colOff>148165</xdr:colOff>
      <xdr:row>25</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126999</xdr:colOff>
      <xdr:row>27</xdr:row>
      <xdr:rowOff>26882</xdr:rowOff>
    </xdr:from>
    <xdr:to>
      <xdr:col>4</xdr:col>
      <xdr:colOff>63499</xdr:colOff>
      <xdr:row>42</xdr:row>
      <xdr:rowOff>68369</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239766</xdr:colOff>
      <xdr:row>27</xdr:row>
      <xdr:rowOff>25400</xdr:rowOff>
    </xdr:from>
    <xdr:to>
      <xdr:col>11</xdr:col>
      <xdr:colOff>362110</xdr:colOff>
      <xdr:row>42</xdr:row>
      <xdr:rowOff>69850</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582085</xdr:colOff>
      <xdr:row>27</xdr:row>
      <xdr:rowOff>76994</xdr:rowOff>
    </xdr:from>
    <xdr:to>
      <xdr:col>16</xdr:col>
      <xdr:colOff>222251</xdr:colOff>
      <xdr:row>42</xdr:row>
      <xdr:rowOff>18256</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403156</xdr:colOff>
      <xdr:row>18</xdr:row>
      <xdr:rowOff>47128</xdr:rowOff>
    </xdr:from>
    <xdr:to>
      <xdr:col>19</xdr:col>
      <xdr:colOff>329409</xdr:colOff>
      <xdr:row>31</xdr:row>
      <xdr:rowOff>10146</xdr:rowOff>
    </xdr:to>
    <mc:AlternateContent xmlns:mc="http://schemas.openxmlformats.org/markup-compatibility/2006">
      <mc:Choice xmlns:a14="http://schemas.microsoft.com/office/drawing/2010/main"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dr:sp macro="" textlink="">
          <xdr:nvSpPr>
            <xdr:cNvPr id="0" name=""/>
            <xdr:cNvSpPr>
              <a:spLocks noTextEdit="1"/>
            </xdr:cNvSpPr>
          </xdr:nvSpPr>
          <xdr:spPr>
            <a:xfrm>
              <a:off x="11409823" y="3285628"/>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10</xdr:row>
      <xdr:rowOff>116696</xdr:rowOff>
    </xdr:from>
    <xdr:to>
      <xdr:col>19</xdr:col>
      <xdr:colOff>235942</xdr:colOff>
      <xdr:row>17</xdr:row>
      <xdr:rowOff>126125</xdr:rowOff>
    </xdr:to>
    <mc:AlternateContent xmlns:mc="http://schemas.openxmlformats.org/markup-compatibility/2006">
      <mc:Choice xmlns:a14="http://schemas.microsoft.com/office/drawing/2010/main"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1409823" y="1915863"/>
              <a:ext cx="1896536" cy="1268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6</xdr:row>
      <xdr:rowOff>83806</xdr:rowOff>
    </xdr:from>
    <xdr:to>
      <xdr:col>5</xdr:col>
      <xdr:colOff>42333</xdr:colOff>
      <xdr:row>10</xdr:row>
      <xdr:rowOff>18190</xdr:rowOff>
    </xdr:to>
    <mc:AlternateContent xmlns:mc="http://schemas.openxmlformats.org/markup-compatibility/2006">
      <mc:Choice xmlns:a14="http://schemas.microsoft.com/office/drawing/2010/main"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0855" y="1163306"/>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31</xdr:row>
      <xdr:rowOff>111066</xdr:rowOff>
    </xdr:from>
    <xdr:to>
      <xdr:col>18</xdr:col>
      <xdr:colOff>679454</xdr:colOff>
      <xdr:row>41</xdr:row>
      <xdr:rowOff>88191</xdr:rowOff>
    </xdr:to>
    <mc:AlternateContent xmlns:mc="http://schemas.openxmlformats.org/markup-compatibility/2006">
      <mc:Choice xmlns:a14="http://schemas.microsoft.com/office/drawing/2010/main"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dr:sp macro="" textlink="">
          <xdr:nvSpPr>
            <xdr:cNvPr id="0" name=""/>
            <xdr:cNvSpPr>
              <a:spLocks noTextEdit="1"/>
            </xdr:cNvSpPr>
          </xdr:nvSpPr>
          <xdr:spPr>
            <a:xfrm>
              <a:off x="11409823" y="5688483"/>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403156</xdr:colOff>
      <xdr:row>6</xdr:row>
      <xdr:rowOff>86219</xdr:rowOff>
    </xdr:from>
    <xdr:to>
      <xdr:col>20</xdr:col>
      <xdr:colOff>508002</xdr:colOff>
      <xdr:row>10</xdr:row>
      <xdr:rowOff>15776</xdr:rowOff>
    </xdr:to>
    <mc:AlternateContent xmlns:mc="http://schemas.openxmlformats.org/markup-compatibility/2006">
      <mc:Choice xmlns:a14="http://schemas.microsoft.com/office/drawing/2010/main"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09823" y="1165719"/>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418174</xdr:colOff>
      <xdr:row>6</xdr:row>
      <xdr:rowOff>81647</xdr:rowOff>
    </xdr:from>
    <xdr:to>
      <xdr:col>16</xdr:col>
      <xdr:colOff>340122</xdr:colOff>
      <xdr:row>10</xdr:row>
      <xdr:rowOff>20348</xdr:rowOff>
    </xdr:to>
    <mc:AlternateContent xmlns:mc="http://schemas.openxmlformats.org/markup-compatibility/2006">
      <mc:Choice xmlns:a14="http://schemas.microsoft.com/office/drawing/2010/main"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6609424" y="1161147"/>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107487</xdr:colOff>
      <xdr:row>6</xdr:row>
      <xdr:rowOff>81647</xdr:rowOff>
    </xdr:from>
    <xdr:to>
      <xdr:col>9</xdr:col>
      <xdr:colOff>353020</xdr:colOff>
      <xdr:row>10</xdr:row>
      <xdr:rowOff>20348</xdr:rowOff>
    </xdr:to>
    <mc:AlternateContent xmlns:mc="http://schemas.openxmlformats.org/markup-compatibility/2006">
      <mc:Choice xmlns:a14="http://schemas.microsoft.com/office/drawing/2010/main"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dr:sp macro="" textlink="">
          <xdr:nvSpPr>
            <xdr:cNvPr id="0" name=""/>
            <xdr:cNvSpPr>
              <a:spLocks noTextEdit="1"/>
            </xdr:cNvSpPr>
          </xdr:nvSpPr>
          <xdr:spPr>
            <a:xfrm>
              <a:off x="3547070" y="1161147"/>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158750</xdr:colOff>
      <xdr:row>0</xdr:row>
      <xdr:rowOff>127001</xdr:rowOff>
    </xdr:from>
    <xdr:to>
      <xdr:col>12</xdr:col>
      <xdr:colOff>518583</xdr:colOff>
      <xdr:row>3</xdr:row>
      <xdr:rowOff>74084</xdr:rowOff>
    </xdr:to>
    <xdr:sp macro="" textlink="">
      <xdr:nvSpPr>
        <xdr:cNvPr id="32" name="Rectangle 31">
          <a:extLst>
            <a:ext uri="{FF2B5EF4-FFF2-40B4-BE49-F238E27FC236}">
              <a16:creationId xmlns:a16="http://schemas.microsoft.com/office/drawing/2014/main" id="{356EB116-42AD-483C-B060-69C8A73DD16B}"/>
            </a:ext>
          </a:extLst>
        </xdr:cNvPr>
        <xdr:cNvSpPr/>
      </xdr:nvSpPr>
      <xdr:spPr>
        <a:xfrm>
          <a:off x="158750" y="127001"/>
          <a:ext cx="8614833" cy="486833"/>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editAs="oneCell">
    <xdr:from>
      <xdr:col>13</xdr:col>
      <xdr:colOff>402166</xdr:colOff>
      <xdr:row>10</xdr:row>
      <xdr:rowOff>169334</xdr:rowOff>
    </xdr:from>
    <xdr:to>
      <xdr:col>14</xdr:col>
      <xdr:colOff>80010</xdr:colOff>
      <xdr:row>12</xdr:row>
      <xdr:rowOff>175261</xdr:rowOff>
    </xdr:to>
    <xdr:pic>
      <xdr:nvPicPr>
        <xdr:cNvPr id="7" name="Graphic 6" descr="Mailbox with solid fill">
          <a:extLst>
            <a:ext uri="{FF2B5EF4-FFF2-40B4-BE49-F238E27FC236}">
              <a16:creationId xmlns:a16="http://schemas.microsoft.com/office/drawing/2014/main" id="{7CD70670-1363-EA52-5771-863039A2D42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45083" y="1968501"/>
          <a:ext cx="365760" cy="365760"/>
        </a:xfrm>
        <a:prstGeom prst="rect">
          <a:avLst/>
        </a:prstGeom>
      </xdr:spPr>
    </xdr:pic>
    <xdr:clientData/>
  </xdr:twoCellAnchor>
  <xdr:twoCellAnchor>
    <xdr:from>
      <xdr:col>0</xdr:col>
      <xdr:colOff>243417</xdr:colOff>
      <xdr:row>27</xdr:row>
      <xdr:rowOff>95250</xdr:rowOff>
    </xdr:from>
    <xdr:to>
      <xdr:col>4</xdr:col>
      <xdr:colOff>63500</xdr:colOff>
      <xdr:row>29</xdr:row>
      <xdr:rowOff>52916</xdr:rowOff>
    </xdr:to>
    <xdr:sp macro="" textlink="">
      <xdr:nvSpPr>
        <xdr:cNvPr id="8" name="TextBox 7">
          <a:extLst>
            <a:ext uri="{FF2B5EF4-FFF2-40B4-BE49-F238E27FC236}">
              <a16:creationId xmlns:a16="http://schemas.microsoft.com/office/drawing/2014/main" id="{0CBBE081-2E67-0DF5-55C8-FD2602283A01}"/>
            </a:ext>
          </a:extLst>
        </xdr:cNvPr>
        <xdr:cNvSpPr txBox="1"/>
      </xdr:nvSpPr>
      <xdr:spPr>
        <a:xfrm>
          <a:off x="243417" y="4953000"/>
          <a:ext cx="2571750" cy="31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dk1"/>
              </a:solidFill>
              <a:effectLst/>
              <a:latin typeface="+mn-lt"/>
              <a:ea typeface="+mn-ea"/>
              <a:cs typeface="+mn-cs"/>
            </a:rPr>
            <a:t>Shipping Cost by A         ress </a:t>
          </a:r>
          <a:endParaRPr lang="en-IN" sz="1400">
            <a:effectLst/>
          </a:endParaRPr>
        </a:p>
      </xdr:txBody>
    </xdr:sp>
    <xdr:clientData/>
  </xdr:twoCellAnchor>
  <xdr:twoCellAnchor editAs="oneCell">
    <xdr:from>
      <xdr:col>12</xdr:col>
      <xdr:colOff>349250</xdr:colOff>
      <xdr:row>2</xdr:row>
      <xdr:rowOff>105833</xdr:rowOff>
    </xdr:from>
    <xdr:to>
      <xdr:col>13</xdr:col>
      <xdr:colOff>392853</xdr:colOff>
      <xdr:row>6</xdr:row>
      <xdr:rowOff>117686</xdr:rowOff>
    </xdr:to>
    <xdr:pic>
      <xdr:nvPicPr>
        <xdr:cNvPr id="40" name="Graphic 39" descr="Tag with solid fill">
          <a:extLst>
            <a:ext uri="{FF2B5EF4-FFF2-40B4-BE49-F238E27FC236}">
              <a16:creationId xmlns:a16="http://schemas.microsoft.com/office/drawing/2014/main" id="{56918FBA-9CBA-4B0F-AAFD-DF09C235995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604250" y="465666"/>
          <a:ext cx="731520" cy="73152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0.63198</cdr:x>
      <cdr:y>0.00413</cdr:y>
    </cdr:from>
    <cdr:to>
      <cdr:x>0.72077</cdr:x>
      <cdr:y>0.14699</cdr:y>
    </cdr:to>
    <cdr:pic>
      <cdr:nvPicPr>
        <cdr:cNvPr id="3" name="Graphic 2" descr="Packing Box Open with solid fill">
          <a:extLst xmlns:a="http://schemas.openxmlformats.org/drawingml/2006/main">
            <a:ext uri="{FF2B5EF4-FFF2-40B4-BE49-F238E27FC236}">
              <a16:creationId xmlns:a16="http://schemas.microsoft.com/office/drawing/2014/main" id="{6FCBB382-E318-2C0E-4C98-96F485C687F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603501" y="10583"/>
          <a:ext cx="365760" cy="365760"/>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0.64754</cdr:x>
      <cdr:y>0</cdr:y>
    </cdr:from>
    <cdr:to>
      <cdr:x>0.78918</cdr:x>
      <cdr:y>0.14286</cdr:y>
    </cdr:to>
    <cdr:pic>
      <cdr:nvPicPr>
        <cdr:cNvPr id="3" name="Graphic 2" descr="Pie chart with solid fill">
          <a:extLst xmlns:a="http://schemas.openxmlformats.org/drawingml/2006/main">
            <a:ext uri="{FF2B5EF4-FFF2-40B4-BE49-F238E27FC236}">
              <a16:creationId xmlns:a16="http://schemas.microsoft.com/office/drawing/2014/main" id="{40E78B59-39EA-A860-A26E-49C9052D37B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672166" y="0"/>
          <a:ext cx="365760" cy="365760"/>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0.36614</cdr:x>
      <cdr:y>0.45188</cdr:y>
    </cdr:from>
    <cdr:to>
      <cdr:x>0.64173</cdr:x>
      <cdr:y>0.72223</cdr:y>
    </cdr:to>
    <cdr:pic>
      <cdr:nvPicPr>
        <cdr:cNvPr id="3" name="Graphic 2" descr="Building with solid fill">
          <a:extLst xmlns:a="http://schemas.openxmlformats.org/drawingml/2006/main">
            <a:ext uri="{FF2B5EF4-FFF2-40B4-BE49-F238E27FC236}">
              <a16:creationId xmlns:a16="http://schemas.microsoft.com/office/drawing/2014/main" id="{1C77F83C-D490-DB7A-6457-2B3F0131D27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84250" y="1238250"/>
          <a:ext cx="740834" cy="740834"/>
        </a:xfrm>
        <a:prstGeom xmlns:a="http://schemas.openxmlformats.org/drawingml/2006/main" prst="rect">
          <a:avLst/>
        </a:prstGeom>
      </cdr:spPr>
    </cdr:pic>
  </cdr:relSizeAnchor>
  <cdr:relSizeAnchor xmlns:cdr="http://schemas.openxmlformats.org/drawingml/2006/chartDrawing">
    <cdr:from>
      <cdr:x>0.66709</cdr:x>
      <cdr:y>0.00772</cdr:y>
    </cdr:from>
    <cdr:to>
      <cdr:x>0.80315</cdr:x>
      <cdr:y>0.1412</cdr:y>
    </cdr:to>
    <cdr:pic>
      <cdr:nvPicPr>
        <cdr:cNvPr id="5" name="Graphic 4" descr="Delivery with solid fill">
          <a:extLst xmlns:a="http://schemas.openxmlformats.org/drawingml/2006/main">
            <a:ext uri="{FF2B5EF4-FFF2-40B4-BE49-F238E27FC236}">
              <a16:creationId xmlns:a16="http://schemas.microsoft.com/office/drawing/2014/main" id="{C86CDF3D-9172-FFD2-45E1-E73C5BE274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793241" y="21166"/>
          <a:ext cx="365760" cy="36576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0.43939</cdr:x>
      <cdr:y>0.00386</cdr:y>
    </cdr:from>
    <cdr:to>
      <cdr:x>0.51346</cdr:x>
      <cdr:y>0.13719</cdr:y>
    </cdr:to>
    <cdr:pic>
      <cdr:nvPicPr>
        <cdr:cNvPr id="3" name="Graphic 2" descr="Bar chart with solid fill">
          <a:extLst xmlns:a="http://schemas.openxmlformats.org/drawingml/2006/main">
            <a:ext uri="{FF2B5EF4-FFF2-40B4-BE49-F238E27FC236}">
              <a16:creationId xmlns:a16="http://schemas.microsoft.com/office/drawing/2014/main" id="{71D88438-EFBE-3CFF-F646-D3CC2096508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169583" y="10583"/>
          <a:ext cx="365760" cy="365760"/>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0.34021</cdr:x>
      <cdr:y>0</cdr:y>
    </cdr:from>
    <cdr:to>
      <cdr:x>0.45897</cdr:x>
      <cdr:y>0.13854</cdr:y>
    </cdr:to>
    <cdr:pic>
      <cdr:nvPicPr>
        <cdr:cNvPr id="3" name="Graphic 2" descr="List with solid fill">
          <a:extLst xmlns:a="http://schemas.openxmlformats.org/drawingml/2006/main">
            <a:ext uri="{FF2B5EF4-FFF2-40B4-BE49-F238E27FC236}">
              <a16:creationId xmlns:a16="http://schemas.microsoft.com/office/drawing/2014/main" id="{00C9A68D-853C-6CF2-93D2-B6595F723E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047751" y="0"/>
          <a:ext cx="365760" cy="365760"/>
        </a:xfrm>
        <a:prstGeom xmlns:a="http://schemas.openxmlformats.org/drawingml/2006/main" prst="rect">
          <a:avLst/>
        </a:prstGeom>
      </cdr:spPr>
    </cdr:pic>
  </cdr:relSizeAnchor>
</c:userShapes>
</file>

<file path=xl/drawings/drawing14.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955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Regional</a:t>
          </a:r>
          <a:r>
            <a:rPr lang="en-IN" sz="1100" b="0" i="1" baseline="0">
              <a:solidFill>
                <a:schemeClr val="tx1"/>
              </a:solidFill>
            </a:rPr>
            <a:t> Sales</a:t>
          </a:r>
          <a:endParaRPr lang="en-IN" sz="1100" b="0" i="1">
            <a:solidFill>
              <a:schemeClr val="tx1"/>
            </a:solidFill>
          </a:endParaRPr>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Region</a:t>
          </a:r>
          <a:r>
            <a:rPr lang="en-IN" sz="1100" b="0" i="1" baseline="0">
              <a:solidFill>
                <a:schemeClr val="tx1"/>
              </a:solidFill>
            </a:rPr>
            <a:t> Profit</a:t>
          </a:r>
          <a:endParaRPr lang="en-IN" sz="1100" b="0" i="1">
            <a:solidFill>
              <a:schemeClr val="tx1"/>
            </a:solidFill>
          </a:endParaRPr>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a:solidFill>
                <a:schemeClr val="tx1"/>
              </a:solidFill>
            </a:rPr>
            <a:t>Unit</a:t>
          </a:r>
          <a:r>
            <a:rPr lang="en-IN" sz="1100" b="0" i="1" baseline="0">
              <a:solidFill>
                <a:schemeClr val="tx1"/>
              </a:solidFill>
            </a:rPr>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i="1" baseline="0">
              <a:solidFill>
                <a:schemeClr val="tx1"/>
              </a:solidFill>
            </a:rPr>
            <a:t>Prediction VS Sales</a:t>
          </a:r>
        </a:p>
        <a:p>
          <a:pPr algn="ctr"/>
          <a:endParaRPr lang="en-IN" sz="1100" b="0" i="1" baseline="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00000000-0008-0000-0A00-000007000000}"/>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B00-00000A000000}"/>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C00-00000A000000}"/>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719136</xdr:colOff>
      <xdr:row>3</xdr:row>
      <xdr:rowOff>61912</xdr:rowOff>
    </xdr:from>
    <xdr:to>
      <xdr:col>11</xdr:col>
      <xdr:colOff>296334</xdr:colOff>
      <xdr:row>18</xdr:row>
      <xdr:rowOff>90487</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10</xdr:row>
      <xdr:rowOff>38099</xdr:rowOff>
    </xdr:from>
    <xdr:to>
      <xdr:col>4</xdr:col>
      <xdr:colOff>923925</xdr:colOff>
      <xdr:row>18</xdr:row>
      <xdr:rowOff>95249</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5</xdr:row>
      <xdr:rowOff>85725</xdr:rowOff>
    </xdr:from>
    <xdr:to>
      <xdr:col>0</xdr:col>
      <xdr:colOff>1575433</xdr:colOff>
      <xdr:row>6</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D00-000004000000}"/>
            </a:ext>
          </a:extLst>
        </xdr:cNvPr>
        <xdr:cNvSpPr/>
      </xdr:nvSpPr>
      <xdr:spPr>
        <a:xfrm>
          <a:off x="66673" y="985308"/>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Regional</a:t>
          </a:r>
          <a:r>
            <a:rPr lang="en-IN" sz="1100" i="1" baseline="0">
              <a:solidFill>
                <a:schemeClr val="tx1"/>
              </a:solidFill>
            </a:rPr>
            <a:t> Sales</a:t>
          </a:r>
          <a:endParaRPr lang="en-IN" sz="1100" i="1">
            <a:solidFill>
              <a:schemeClr val="tx1"/>
            </a:solidFill>
          </a:endParaRPr>
        </a:p>
      </xdr:txBody>
    </xdr:sp>
    <xdr:clientData/>
  </xdr:twoCellAnchor>
  <xdr:twoCellAnchor>
    <xdr:from>
      <xdr:col>0</xdr:col>
      <xdr:colOff>66674</xdr:colOff>
      <xdr:row>7</xdr:row>
      <xdr:rowOff>85724</xdr:rowOff>
    </xdr:from>
    <xdr:to>
      <xdr:col>0</xdr:col>
      <xdr:colOff>1575434</xdr:colOff>
      <xdr:row>8</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66674" y="1345141"/>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Top 10 State</a:t>
          </a:r>
        </a:p>
      </xdr:txBody>
    </xdr:sp>
    <xdr:clientData/>
  </xdr:twoCellAnchor>
  <xdr:twoCellAnchor>
    <xdr:from>
      <xdr:col>0</xdr:col>
      <xdr:colOff>66674</xdr:colOff>
      <xdr:row>9</xdr:row>
      <xdr:rowOff>85724</xdr:rowOff>
    </xdr:from>
    <xdr:to>
      <xdr:col>0</xdr:col>
      <xdr:colOff>1575434</xdr:colOff>
      <xdr:row>10</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66674" y="1704974"/>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Region</a:t>
          </a:r>
          <a:r>
            <a:rPr lang="en-IN" sz="1100" i="1" baseline="0">
              <a:solidFill>
                <a:schemeClr val="tx1"/>
              </a:solidFill>
            </a:rPr>
            <a:t> Profit</a:t>
          </a:r>
          <a:endParaRPr lang="en-IN" sz="1100" i="1">
            <a:solidFill>
              <a:schemeClr val="tx1"/>
            </a:solidFill>
          </a:endParaRPr>
        </a:p>
      </xdr:txBody>
    </xdr:sp>
    <xdr:clientData/>
  </xdr:twoCellAnchor>
  <xdr:twoCellAnchor>
    <xdr:from>
      <xdr:col>0</xdr:col>
      <xdr:colOff>66674</xdr:colOff>
      <xdr:row>11</xdr:row>
      <xdr:rowOff>85724</xdr:rowOff>
    </xdr:from>
    <xdr:to>
      <xdr:col>0</xdr:col>
      <xdr:colOff>1575434</xdr:colOff>
      <xdr:row>12</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66674" y="2064807"/>
          <a:ext cx="1508760" cy="227542"/>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a:solidFill>
                <a:schemeClr val="tx1"/>
              </a:solidFill>
            </a:rPr>
            <a:t>Unit</a:t>
          </a:r>
          <a:r>
            <a:rPr lang="en-IN" sz="1100" i="1" baseline="0">
              <a:solidFill>
                <a:schemeClr val="tx1"/>
              </a:solidFill>
            </a:rPr>
            <a:t> Sales</a:t>
          </a:r>
        </a:p>
      </xdr:txBody>
    </xdr:sp>
    <xdr:clientData/>
  </xdr:twoCellAnchor>
  <xdr:twoCellAnchor>
    <xdr:from>
      <xdr:col>0</xdr:col>
      <xdr:colOff>66674</xdr:colOff>
      <xdr:row>13</xdr:row>
      <xdr:rowOff>85725</xdr:rowOff>
    </xdr:from>
    <xdr:to>
      <xdr:col>0</xdr:col>
      <xdr:colOff>1575434</xdr:colOff>
      <xdr:row>14</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66674" y="2424642"/>
          <a:ext cx="1508760" cy="227541"/>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i="1" baseline="0">
              <a:solidFill>
                <a:schemeClr val="tx1"/>
              </a:solidFill>
            </a:rPr>
            <a:t>Prediction VS Sales</a:t>
          </a:r>
        </a:p>
        <a:p>
          <a:pPr algn="ctr"/>
          <a:endParaRPr lang="en-IN" sz="1100" i="1" baseline="0">
            <a:solidFill>
              <a:schemeClr val="tx1"/>
            </a:solidFill>
          </a:endParaRPr>
        </a:p>
      </xdr:txBody>
    </xdr:sp>
    <xdr:clientData/>
  </xdr:twoCellAnchor>
  <xdr:twoCellAnchor>
    <xdr:from>
      <xdr:col>5</xdr:col>
      <xdr:colOff>740834</xdr:colOff>
      <xdr:row>19</xdr:row>
      <xdr:rowOff>178858</xdr:rowOff>
    </xdr:from>
    <xdr:to>
      <xdr:col>11</xdr:col>
      <xdr:colOff>296334</xdr:colOff>
      <xdr:row>35</xdr:row>
      <xdr:rowOff>32808</xdr:rowOff>
    </xdr:to>
    <xdr:graphicFrame macro="">
      <xdr:nvGraphicFramePr>
        <xdr:cNvPr id="11" name="Chart 10">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95249</xdr:colOff>
      <xdr:row>21</xdr:row>
      <xdr:rowOff>84668</xdr:rowOff>
    </xdr:from>
    <xdr:to>
      <xdr:col>11</xdr:col>
      <xdr:colOff>201083</xdr:colOff>
      <xdr:row>22</xdr:row>
      <xdr:rowOff>95251</xdr:rowOff>
    </xdr:to>
    <xdr:sp macro="" textlink="$C$36">
      <xdr:nvSpPr>
        <xdr:cNvPr id="12" name="TextBox 11">
          <a:extLst>
            <a:ext uri="{FF2B5EF4-FFF2-40B4-BE49-F238E27FC236}">
              <a16:creationId xmlns:a16="http://schemas.microsoft.com/office/drawing/2014/main" id="{00000000-0008-0000-0D00-00000C000000}"/>
            </a:ext>
          </a:extLst>
        </xdr:cNvPr>
        <xdr:cNvSpPr txBox="1"/>
      </xdr:nvSpPr>
      <xdr:spPr>
        <a:xfrm>
          <a:off x="10540999" y="3873501"/>
          <a:ext cx="1481667" cy="1905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1B56CE-2FD4-4903-89DA-6052BA8B4DFE}" type="TxLink">
            <a:rPr lang="en-US" sz="1100" b="0" i="0" u="none" strike="noStrike">
              <a:solidFill>
                <a:srgbClr val="000000"/>
              </a:solidFill>
              <a:latin typeface="Rockwell"/>
            </a:rPr>
            <a:pPr/>
            <a:t>Dec Sales 363906.4</a:t>
          </a:fld>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4">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80.592924537035" createdVersion="8" refreshedVersion="8" minRefreshableVersion="3" recordCount="1936" xr:uid="{007E9E88-EF74-40E5-AA23-5C9FEF6DC046}">
  <cacheSource type="worksheet">
    <worksheetSource name="Table1"/>
  </cacheSource>
  <cacheFields count="30">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 name="Offset" numFmtId="0" formula=" 1-'Product Base Margin'" databaseField="0"/>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30">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30">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2">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8"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30">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30">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30">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30">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7:I13" firstHeaderRow="1" firstDataRow="2" firstDataCol="1"/>
  <pivotFields count="3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30">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3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3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30">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E9"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2"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compact="0" outline="1" outlineData="1" compactData="0" multipleFieldFilters="0" chartFormat="4">
  <location ref="L6:S27" firstHeaderRow="1" firstDataRow="2" firstDataCol="2" rowPageCount="3" colPageCount="1"/>
  <pivotFields count="30">
    <pivotField compact="0" showAll="0"/>
    <pivotField compact="0" showAll="0"/>
    <pivotField compact="0" showAll="0">
      <items count="6">
        <item x="0"/>
        <item x="1"/>
        <item x="2"/>
        <item x="4"/>
        <item x="3"/>
        <item t="default"/>
      </items>
    </pivotField>
    <pivotField compact="0" showAll="0"/>
    <pivotField compact="0" showAll="0"/>
    <pivotField compact="0" showAll="0"/>
    <pivotField axis="axisPage" compact="0" showAll="0">
      <items count="4">
        <item x="0"/>
        <item x="2"/>
        <item x="1"/>
        <item t="default"/>
      </items>
    </pivotField>
    <pivotField axis="axisPage" compact="0"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Profit" fld="20" baseField="8" baseItem="0" numFmtId="10">
      <extLst>
        <ext xmlns:x14="http://schemas.microsoft.com/office/spreadsheetml/2009/9/main" uri="{E15A36E0-9728-4e99-A89B-3F7291B0FE68}">
          <x14:dataField pivotShowAs="percentOfParentRow"/>
        </ext>
      </extLst>
    </dataField>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3A996BD2-1481-4B84-B414-B753B3A470D5}">
            <x14: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location ref="B6:I27" firstHeaderRow="1" firstDataRow="2" firstDataCol="2" rowPageCount="3" colPageCount="1"/>
  <pivotFields count="30">
    <pivotField compact="0" showAll="0"/>
    <pivotField compact="0" showAll="0"/>
    <pivotField compact="0" showAll="0"/>
    <pivotField compact="0" showAll="0"/>
    <pivotField compact="0" showAll="0"/>
    <pivotField compact="0" showAll="0"/>
    <pivotField axis="axisPage" compact="0" multipleItemSelectionAllowed="1" showAll="0">
      <items count="4">
        <item x="0"/>
        <item x="2"/>
        <item x="1"/>
        <item t="default"/>
      </items>
    </pivotField>
    <pivotField axis="axisPage" compact="0" multipleItemSelectionAllowed="1" showAll="0">
      <items count="5">
        <item x="1"/>
        <item x="3"/>
        <item x="2"/>
        <item x="0"/>
        <item t="default"/>
      </items>
    </pivotField>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pivotField compact="0" showAll="0"/>
    <pivotField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axis="axisCol"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30">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8" baseItem="0" numFmtId="10">
      <extLst>
        <ext xmlns:x14="http://schemas.microsoft.com/office/spreadsheetml/2009/9/main" uri="{E15A36E0-9728-4e99-A89B-3F7291B0FE68}">
          <x14:dataField pivotShowAs="percentOfParent"/>
        </ext>
      </extLst>
    </dataField>
    <dataField name="Sum of Sales" fld="22" baseField="8" baseItem="0" numFmtId="10">
      <extLst>
        <ext xmlns:x14="http://schemas.microsoft.com/office/spreadsheetml/2009/9/main" uri="{E15A36E0-9728-4e99-A89B-3F7291B0FE68}">
          <x14:dataField pivotShowAs="percentOfParent"/>
        </ext>
      </extLst>
    </dataField>
    <dataField name="Sum of Profit" fld="20" baseField="8" baseItem="0" numFmtId="10">
      <extLst>
        <ext xmlns:x14="http://schemas.microsoft.com/office/spreadsheetml/2009/9/main" uri="{E15A36E0-9728-4e99-A89B-3F7291B0FE68}">
          <x14:dataField pivotShowAs="percentOfParent"/>
        </ext>
      </extLst>
    </dataField>
    <dataField name="Sum of Product Base Margin" fld="12" showDataAs="percentOfTotal" baseField="0" baseItem="0" numFmtId="10"/>
  </dataFields>
  <formats count="8">
    <format dxfId="0">
      <pivotArea fieldPosition="0">
        <references count="3">
          <reference field="4294967294" count="3" selected="0">
            <x v="0"/>
            <x v="1"/>
            <x v="2"/>
          </reference>
          <reference field="8" count="1" selected="0">
            <x v="0"/>
          </reference>
          <reference field="9" count="4">
            <x v="2"/>
            <x v="3"/>
            <x v="8"/>
            <x v="15"/>
          </reference>
        </references>
      </pivotArea>
    </format>
    <format dxfId="1">
      <pivotArea fieldPosition="0">
        <references count="2">
          <reference field="4294967294" count="3" selected="0">
            <x v="0"/>
            <x v="1"/>
            <x v="2"/>
          </reference>
          <reference field="8" count="1">
            <x v="1"/>
          </reference>
        </references>
      </pivotArea>
    </format>
    <format dxfId="2">
      <pivotArea fieldPosition="0">
        <references count="3">
          <reference field="4294967294" count="3" selected="0">
            <x v="0"/>
            <x v="1"/>
            <x v="2"/>
          </reference>
          <reference field="8" count="1" selected="0">
            <x v="1"/>
          </reference>
          <reference field="9" count="9">
            <x v="0"/>
            <x v="1"/>
            <x v="6"/>
            <x v="7"/>
            <x v="10"/>
            <x v="11"/>
            <x v="12"/>
            <x v="13"/>
            <x v="14"/>
          </reference>
        </references>
      </pivotArea>
    </format>
    <format dxfId="3">
      <pivotArea fieldPosition="0">
        <references count="2">
          <reference field="4294967294" count="3" selected="0">
            <x v="0"/>
            <x v="1"/>
            <x v="2"/>
          </reference>
          <reference field="8" count="1">
            <x v="2"/>
          </reference>
        </references>
      </pivotArea>
    </format>
    <format dxfId="4">
      <pivotArea fieldPosition="0">
        <references count="3">
          <reference field="4294967294" count="3" selected="0">
            <x v="0"/>
            <x v="1"/>
            <x v="2"/>
          </reference>
          <reference field="8" count="1" selected="0">
            <x v="2"/>
          </reference>
          <reference field="9" count="4">
            <x v="4"/>
            <x v="5"/>
            <x v="9"/>
            <x v="16"/>
          </reference>
        </references>
      </pivotArea>
    </format>
    <format dxfId="5">
      <pivotArea outline="0" fieldPosition="0">
        <references count="1">
          <reference field="4294967294" count="1">
            <x v="0"/>
          </reference>
        </references>
      </pivotArea>
    </format>
    <format dxfId="6">
      <pivotArea outline="0" fieldPosition="0">
        <references count="1">
          <reference field="4294967294" count="1">
            <x v="1"/>
          </reference>
        </references>
      </pivotArea>
    </format>
    <format dxfId="7">
      <pivotArea outline="0" fieldPosition="0">
        <references count="1">
          <reference field="4294967294" count="1">
            <x v="2"/>
          </reference>
        </references>
      </pivotArea>
    </format>
  </formats>
  <conditionalFormats count="4">
    <conditionalFormat priority="1">
      <pivotAreas count="3">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9">
              <x v="0"/>
              <x v="1"/>
              <x v="6"/>
              <x v="7"/>
              <x v="10"/>
              <x v="11"/>
              <x v="12"/>
              <x v="13"/>
              <x v="14"/>
            </reference>
          </references>
        </pivotArea>
      </pivotAreas>
    </conditionalFormat>
    <conditionalFormat priority="3">
      <pivotAreas count="6">
        <pivotArea type="data" collapsedLevelsAreSubtotals="1" fieldPosition="0">
          <references count="3">
            <reference field="4294967294" count="1" selected="0">
              <x v="2"/>
            </reference>
            <reference field="8" count="1" selected="0">
              <x v="0"/>
            </reference>
            <reference field="9" count="4">
              <x v="2"/>
              <x v="3"/>
              <x v="8"/>
              <x v="15"/>
            </reference>
          </references>
        </pivotArea>
        <pivotArea type="data" collapsedLevelsAreSubtotals="1" fieldPosition="0">
          <references count="2">
            <reference field="4294967294" count="1" selected="0">
              <x v="2"/>
            </reference>
            <reference field="8" count="1">
              <x v="0"/>
            </reference>
          </references>
        </pivotArea>
        <pivotArea type="data" collapsedLevelsAreSubtotals="1" fieldPosition="0">
          <references count="2">
            <reference field="4294967294" count="1" selected="0">
              <x v="2"/>
            </reference>
            <reference field="8" count="1">
              <x v="1"/>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2"/>
            </reference>
            <reference field="8" count="1">
              <x v="2"/>
            </reference>
          </references>
        </pivotArea>
        <pivotArea type="data" collapsedLevelsAreSubtotals="1" fieldPosition="0">
          <references count="3">
            <reference field="4294967294" count="1" selected="0">
              <x v="2"/>
            </reference>
            <reference field="8" count="1" selected="0">
              <x v="2"/>
            </reference>
            <reference field="9" count="4">
              <x v="4"/>
              <x v="5"/>
              <x v="9"/>
              <x v="16"/>
            </reference>
          </references>
        </pivotArea>
      </pivotAreas>
    </conditionalFormat>
    <conditionalFormat priority="4">
      <pivotAreas count="6">
        <pivotArea type="data" collapsedLevelsAreSubtotals="1" fieldPosition="0">
          <references count="3">
            <reference field="4294967294" count="1" selected="0">
              <x v="1"/>
            </reference>
            <reference field="8" count="1" selected="0">
              <x v="0"/>
            </reference>
            <reference field="9" count="4">
              <x v="2"/>
              <x v="3"/>
              <x v="8"/>
              <x v="15"/>
            </reference>
          </references>
        </pivotArea>
        <pivotArea type="data" collapsedLevelsAreSubtotals="1" fieldPosition="0">
          <references count="2">
            <reference field="4294967294" count="1" selected="0">
              <x v="1"/>
            </reference>
            <reference field="8" count="1">
              <x v="0"/>
            </reference>
          </references>
        </pivotArea>
        <pivotArea type="data" collapsedLevelsAreSubtotals="1" fieldPosition="0">
          <references count="2">
            <reference field="4294967294" count="1" selected="0">
              <x v="1"/>
            </reference>
            <reference field="8" count="1">
              <x v="1"/>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1"/>
            </reference>
            <reference field="8" count="1">
              <x v="2"/>
            </reference>
          </references>
        </pivotArea>
        <pivotArea type="data" collapsedLevelsAreSubtotals="1" fieldPosition="0">
          <references count="3">
            <reference field="4294967294" count="1" selected="0">
              <x v="1"/>
            </reference>
            <reference field="8" count="1" selected="0">
              <x v="2"/>
            </reference>
            <reference field="9" count="4">
              <x v="4"/>
              <x v="5"/>
              <x v="9"/>
              <x v="16"/>
            </reference>
          </references>
        </pivotArea>
      </pivotAreas>
    </conditionalFormat>
    <conditionalFormat priority="6">
      <pivotAreas count="6">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2">
            <reference field="4294967294" count="1" selected="0">
              <x v="0"/>
            </reference>
            <reference field="8" count="1">
              <x v="0"/>
            </reference>
          </references>
        </pivotArea>
        <pivotArea type="data" collapsedLevelsAreSubtotals="1" fieldPosition="0">
          <references count="2">
            <reference field="4294967294" count="1" selected="0">
              <x v="0"/>
            </reference>
            <reference field="8" count="1">
              <x v="1"/>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2">
            <reference field="4294967294" count="1" selected="0">
              <x v="0"/>
            </reference>
            <reference field="8" count="1">
              <x v="2"/>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1"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4" rowHeight="241300"/>
  <slicer name="Product Category" xr10:uid="{9B11AC9A-046F-4509-9D26-F8537E4EB550}" cache="Slicer_Product_Category" caption="Product Category" columnCount="3" style="SlicerStyleLight4" rowHeight="241300"/>
  <slicer name="Order Priority" xr10:uid="{0EBD40E6-CA77-4895-9B80-FB320BEA520D}" cache="Slicer_Order_Priority" caption="Order Priority" style="SlicerStyleLight4" rowHeight="241300"/>
  <slicer name="Months" xr10:uid="{F0358E77-FFB4-460F-BA62-46EEE87B5487}" cache="Slicer_Months1" caption="Months" columnCount="6" style="SlicerStyleLight4" rowHeight="241300"/>
  <slicer name="Manager 1" xr10:uid="{799A8765-FC4C-41BB-84B9-1F8994D2951F}" cache="Slicer_Manager1" caption="Manager"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40D6C64-1727-4136-9E92-52C0E2398611}" cache="Slicer_Product_Category1" caption="Product Category" style="SlicerStyleLight5" rowHeight="241300"/>
  <slicer name="Ship Mode" xr10:uid="{7CA747AD-F290-4403-8CF8-644A2F5D2015}" cache="Slicer_Ship_Mode" caption="Ship Mode" columnCount="3" style="SlicerStyleLight5" rowHeight="241300"/>
  <slicer name="Order Priority 1" xr10:uid="{392173E7-14CC-472F-9868-D56F1CDE772C}" cache="Slicer_Order_Priority1" caption="Order Priority" style="SlicerStyleLight5" rowHeight="241300"/>
  <slicer name="Manager" xr10:uid="{4B7CEC5C-17D9-4A2C-9D15-C834A3C2B3A0}" cache="Slicer_Manager" caption="Manager" columnCount="4" style="SlicerStyleLight5" rowHeight="241300"/>
  <slicer name="Customer Segment" xr10:uid="{C8239FAC-D6EA-46CF-BE1A-A9F373FA64F3}" cache="Slicer_Customer_Segment" caption="Customer Segment" columnCount="4" style="SlicerStyleLight5" rowHeight="241300"/>
  <slicer name="Months 1" xr10:uid="{BA3910AF-DD93-4C15-886B-1CACA65E65DD}" cache="Slicer_Months" caption="Months" columnCount="6" style="SlicerStyleLight5" rowHeight="241300"/>
  <slicer name="Product Container" xr10:uid="{D190C279-A505-4AAE-9F77-1903870B8184}" cache="Slicer_Product_Container" caption="Product Container" style="SlicerStyleLigh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7" headerRowBorderDxfId="66">
  <autoFilter ref="A3:S1939" xr:uid="{17C8C640-05FE-46FD-967C-E29769FAA830}"/>
  <tableColumns count="19">
    <tableColumn id="7" xr3:uid="{72D0D890-26F3-4EAB-9444-D295E5C515FD}" name="Order Priority" dataDxfId="65"/>
    <tableColumn id="8" xr3:uid="{7064F7D6-AF34-434D-A234-85998E28EABE}" name="Ship Mode" dataDxfId="64"/>
    <tableColumn id="9" xr3:uid="{C54CB771-EA3B-436B-8FEA-01280C2CC169}" name="Customer Segment" dataDxfId="63"/>
    <tableColumn id="1" xr3:uid="{11472653-3EAA-4E22-B04D-7B4FA576890C}" name="Discount" dataDxfId="62"/>
    <tableColumn id="2" xr3:uid="{7EE47A0E-EEBD-48B4-8C69-4163C684995A}" name="Unit Price" dataDxfId="61"/>
    <tableColumn id="3" xr3:uid="{F16F695F-2A26-4E18-B787-B05CF3299F65}" name="Shipping Cost" dataDxfId="60"/>
    <tableColumn id="4" xr3:uid="{0F2770BF-F729-4F06-A410-E03EF749C28B}" name="Product Base Margin" dataDxfId="59"/>
    <tableColumn id="5" xr3:uid="{1057BFF4-7A3C-4592-9D22-5BA1C23AAF46}" name="Profit" dataDxfId="58"/>
    <tableColumn id="12" xr3:uid="{A197B93B-164C-4850-B18D-A741BCD4CCDE}" name="OP_Critical" dataDxfId="57">
      <calculatedColumnFormula>IF(Table2[[#This Row],[Order Priority]]=Introduction!$B$42,1,0)</calculatedColumnFormula>
    </tableColumn>
    <tableColumn id="11" xr3:uid="{AF52B83F-D8F8-4A1B-BF1C-A513450CE4DF}" name="OP_High" dataDxfId="56">
      <calculatedColumnFormula>IF(Table2[[#This Row],[Order Priority]]=Introduction!$B$43,1,0)</calculatedColumnFormula>
    </tableColumn>
    <tableColumn id="13" xr3:uid="{17F33B32-4851-4ECB-BEA8-43C00EE9FCD8}" name="OP_Low" dataDxfId="55">
      <calculatedColumnFormula>IF(Table2[[#This Row],[Order Priority]]=Introduction!$B$44,1,0)</calculatedColumnFormula>
    </tableColumn>
    <tableColumn id="10" xr3:uid="{E6BDEDBB-61B7-4C19-94DD-D7932B20A2EF}" name="OP_Medium" dataDxfId="54">
      <calculatedColumnFormula>IF(Table2[[#This Row],[Order Priority]]=Introduction!$B$45,1,0)</calculatedColumnFormula>
    </tableColumn>
    <tableColumn id="15" xr3:uid="{8EC4F2E6-CBB8-42A7-9569-AC922C3DEA89}" name="SM_DT" dataDxfId="53">
      <calculatedColumnFormula>IF(Table2[[#This Row],[Ship Mode]]=Introduction!$C$42,1,0)</calculatedColumnFormula>
    </tableColumn>
    <tableColumn id="14" xr3:uid="{359A98AD-B644-4AC2-9FC1-B018389D4AF6}" name="SM_RA" dataDxfId="52">
      <calculatedColumnFormula>IF(Table2[[#This Row],[Ship Mode]]=Introduction!$C$44,1,0)</calculatedColumnFormula>
    </tableColumn>
    <tableColumn id="16" xr3:uid="{4A0F7443-9BEF-4376-BF36-91EDBA970FD3}" name="CS_SB" dataDxfId="51">
      <calculatedColumnFormula>IF(Table2[[#This Row],[Customer Segment]]=Introduction!$D$45,1,0)</calculatedColumnFormula>
    </tableColumn>
    <tableColumn id="17" xr3:uid="{61EDF0E0-A6D7-447B-9B75-0C9769673DAC}" name="CS_Con" dataDxfId="50">
      <calculatedColumnFormula>IF(Table2[[#This Row],[Customer Segment]]=Introduction!$D$42,1,0)</calculatedColumnFormula>
    </tableColumn>
    <tableColumn id="18" xr3:uid="{758EC0F1-AC47-4448-B84D-2084D7553841}" name="CS_HO" dataDxfId="49">
      <calculatedColumnFormula>IF(Table2[[#This Row],[Customer Segment]]=Introduction!$D$44,1,0)</calculatedColumnFormula>
    </tableColumn>
    <tableColumn id="19" xr3:uid="{2E0BECDF-A5DF-4D4C-BBF8-1BF3E6F32CF9}" name="Sales" dataDxfId="48"/>
    <tableColumn id="20" xr3:uid="{49071139-67C6-41FE-8CAD-C91A90D58803}" name="Predicted" dataDxfId="47">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6" headerRowBorderDxfId="45" tableBorderDxfId="44" totalsRowBorderDxfId="43">
  <autoFilter ref="A1:Z1937" xr:uid="{19C21045-511F-44AB-8E61-67E69CA1351D}"/>
  <tableColumns count="26">
    <tableColumn id="1" xr3:uid="{F1BC92C3-68CF-4B5B-AADC-46811DE7FD8C}" name="Customer ID" dataDxfId="42"/>
    <tableColumn id="2" xr3:uid="{AE82A1EF-1A85-4411-84CE-AFE797337CDD}" name="Customer Name" dataDxfId="41"/>
    <tableColumn id="3" xr3:uid="{D0B45CED-0094-41CD-B2E6-A3BC5A802158}" name="Order Priority" dataDxfId="40"/>
    <tableColumn id="4" xr3:uid="{93A048C1-0CC5-4D97-8A9A-D04473DC8C84}" name="Discount" dataDxfId="39"/>
    <tableColumn id="5" xr3:uid="{192BC4D6-20D6-4F90-84C0-900361F63EA9}" name="Unit Price" dataDxfId="38"/>
    <tableColumn id="6" xr3:uid="{C816C2FC-30C1-48CB-B7A6-49E9427DF8CB}" name="Shipping Cost" dataDxfId="37"/>
    <tableColumn id="7" xr3:uid="{005427F1-D39A-4A7A-A015-078985A5DE2B}" name="Ship Mode" dataDxfId="36"/>
    <tableColumn id="8" xr3:uid="{ABDE9547-E59C-420F-A81E-AF2297FBA5BA}" name="Customer Segment" dataDxfId="35"/>
    <tableColumn id="9" xr3:uid="{1221FFBF-67FB-4812-9B35-1802C9EFE69B}" name="Product Category" dataDxfId="34"/>
    <tableColumn id="10" xr3:uid="{F8DE8133-B51A-4C00-8F96-44BE7E6DF754}" name="Product Sub-Category" dataDxfId="33"/>
    <tableColumn id="11" xr3:uid="{56A253CE-3589-4C02-9A21-7B6F463899EE}" name="Product Container" dataDxfId="32"/>
    <tableColumn id="12" xr3:uid="{D7FA70BF-C680-4DFF-B5A5-9849AE239C05}" name="Product Name" dataDxfId="31"/>
    <tableColumn id="13" xr3:uid="{E510CA5E-B604-47C0-B248-D8A1647366C0}" name="Product Base Margin" dataDxfId="30"/>
    <tableColumn id="14" xr3:uid="{51084392-40FE-46EE-83FD-AA3A4781B404}" name="Country" dataDxfId="29"/>
    <tableColumn id="15" xr3:uid="{3A4F19E5-C1A7-4252-B618-BE0FEB69E882}" name="Region" dataDxfId="28"/>
    <tableColumn id="16" xr3:uid="{C2308404-0212-4712-AD72-0B0B902D51A7}" name="State or Province" dataDxfId="27"/>
    <tableColumn id="17" xr3:uid="{C0E8764A-06B5-41D4-9247-8B0F4E66C869}" name="City" dataDxfId="26"/>
    <tableColumn id="18" xr3:uid="{14D98A90-CD7D-4CB5-AD52-FF852EC54634}" name="Postal Code" dataDxfId="25"/>
    <tableColumn id="19" xr3:uid="{EB7D5F42-8F9E-4AF3-BE35-FDB7AE8EDFEA}" name="Order Date" dataDxfId="24"/>
    <tableColumn id="20" xr3:uid="{6523FAF5-81ED-410D-AF44-14170A43D591}" name="Ship Date" dataDxfId="23"/>
    <tableColumn id="21" xr3:uid="{D7111234-91AB-4BAF-95BC-E2697AB2BD4C}" name="Profit" dataDxfId="22"/>
    <tableColumn id="22" xr3:uid="{C0F007FE-025C-43FC-BC0A-7CC583F8771A}" name="New Quantity" dataDxfId="21"/>
    <tableColumn id="23" xr3:uid="{948D1E5D-43F9-4739-B021-A1DE845F9118}" name="Sales" dataDxfId="20"/>
    <tableColumn id="24" xr3:uid="{0B32AF12-D6EA-4670-BE51-144353484F7B}" name="Order ID" dataDxfId="19"/>
    <tableColumn id="27" xr3:uid="{F9875FC0-E54C-4A30-8DB7-AF5F6DD33D8F}" name="Manager" dataDxfId="18"/>
    <tableColumn id="25" xr3:uid="{3EB080BD-ABFC-41A8-811D-EC0996974D24}" name="Predicted" dataDxfId="17"/>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F1125" totalsRowShown="0" headerRowDxfId="16" dataDxfId="15" tableBorderDxfId="14">
  <autoFilter ref="A1:F1125" xr:uid="{8C2F833F-CCF2-44E6-A4F3-733A3E88303E}"/>
  <tableColumns count="6">
    <tableColumn id="1" xr3:uid="{E24B0437-D89A-4D0C-811E-1B4BC9DBCC10}" name="ID" dataDxfId="13"/>
    <tableColumn id="2" xr3:uid="{4CB530BE-429E-4441-9DE6-89FD7930A004}" name="Customer ID" dataDxfId="12"/>
    <tableColumn id="4" xr3:uid="{1CEC71D2-9550-4DE3-8248-105DE246A45A}" name="MaritalStatus" dataDxfId="11"/>
    <tableColumn id="5" xr3:uid="{D1C88D8B-90ED-49B4-A17F-22F6F6ADF4A7}" name="YearlyIncome" dataDxfId="10"/>
    <tableColumn id="7" xr3:uid="{4765A506-D4A5-49A2-9E35-672208AADA15}" name="EnglishEducation" dataDxfId="9"/>
    <tableColumn id="8" xr3:uid="{A2EDE9B0-8D21-473A-9023-5FE898D017C8}" name="HouseOwnerFlag" dataDxfId="8"/>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6.xml"/><Relationship Id="rId1" Type="http://schemas.openxmlformats.org/officeDocument/2006/relationships/pivotTable" Target="../pivotTables/pivotTable15.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20.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B8" sqref="B8:C9"/>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s="17" customFormat="1" ht="15.75" customHeight="1" x14ac:dyDescent="0.2"/>
    <row r="7" spans="2:10" s="17" customFormat="1" ht="15.75" customHeight="1" x14ac:dyDescent="0.2"/>
    <row r="8" spans="2:10" s="17" customFormat="1" ht="15.75" customHeight="1" x14ac:dyDescent="0.2">
      <c r="B8" s="67" t="s">
        <v>3243</v>
      </c>
      <c r="C8" s="67"/>
      <c r="D8" s="68" t="s">
        <v>3328</v>
      </c>
      <c r="E8" s="68"/>
      <c r="F8" s="68"/>
      <c r="G8" s="68"/>
      <c r="H8" s="68"/>
      <c r="I8" s="68"/>
      <c r="J8" s="68"/>
    </row>
    <row r="9" spans="2:10" s="17" customFormat="1" ht="15.75" customHeight="1" x14ac:dyDescent="0.2">
      <c r="B9" s="67"/>
      <c r="C9" s="67"/>
      <c r="D9" s="68"/>
      <c r="E9" s="68"/>
      <c r="F9" s="68"/>
      <c r="G9" s="68"/>
      <c r="H9" s="68"/>
      <c r="I9" s="68"/>
      <c r="J9" s="68"/>
    </row>
    <row r="10" spans="2:10" s="17" customFormat="1" ht="15.75" customHeight="1" x14ac:dyDescent="0.2"/>
    <row r="11" spans="2:10" s="17" customFormat="1" ht="15.75" customHeight="1" x14ac:dyDescent="0.25">
      <c r="B11" s="24" t="s">
        <v>2987</v>
      </c>
      <c r="C11" s="17" t="s">
        <v>3244</v>
      </c>
    </row>
    <row r="12" spans="2:10" s="17" customFormat="1" ht="15.75" customHeight="1" x14ac:dyDescent="0.25">
      <c r="B12" s="24" t="s">
        <v>2988</v>
      </c>
      <c r="C12" s="17" t="s">
        <v>3245</v>
      </c>
      <c r="F12" s="69" t="s">
        <v>3329</v>
      </c>
      <c r="G12" s="69"/>
      <c r="H12"/>
    </row>
    <row r="13" spans="2:10" s="17" customFormat="1" ht="15.75" customHeight="1" x14ac:dyDescent="0.25">
      <c r="B13" s="24" t="s">
        <v>2989</v>
      </c>
      <c r="C13" s="17" t="s">
        <v>3251</v>
      </c>
    </row>
    <row r="14" spans="2:10" s="17" customFormat="1" ht="15.75" customHeight="1" x14ac:dyDescent="0.25">
      <c r="B14" s="24" t="s">
        <v>2990</v>
      </c>
      <c r="C14" s="17" t="s">
        <v>3246</v>
      </c>
    </row>
    <row r="15" spans="2:10" s="17" customFormat="1" ht="15.75" customHeight="1" x14ac:dyDescent="0.25">
      <c r="B15" s="24" t="s">
        <v>2991</v>
      </c>
      <c r="C15" s="17" t="s">
        <v>3247</v>
      </c>
    </row>
    <row r="16" spans="2:10" s="17" customFormat="1" ht="15.75" customHeight="1" x14ac:dyDescent="0.25">
      <c r="B16" s="24" t="s">
        <v>2992</v>
      </c>
      <c r="C16" s="17" t="s">
        <v>3248</v>
      </c>
    </row>
    <row r="17" spans="2:3" s="17" customFormat="1" ht="15.75" customHeight="1" x14ac:dyDescent="0.25">
      <c r="B17" s="24" t="s">
        <v>2993</v>
      </c>
      <c r="C17" s="17" t="s">
        <v>3249</v>
      </c>
    </row>
    <row r="18" spans="2:3" s="17" customFormat="1" ht="15.75" customHeight="1" x14ac:dyDescent="0.25">
      <c r="B18" s="24" t="s">
        <v>2994</v>
      </c>
      <c r="C18" s="17" t="s">
        <v>3250</v>
      </c>
    </row>
    <row r="19" spans="2:3" s="17" customFormat="1" ht="15.75" customHeight="1" x14ac:dyDescent="0.25">
      <c r="B19" s="24" t="s">
        <v>2995</v>
      </c>
      <c r="C19" s="17" t="s">
        <v>3254</v>
      </c>
    </row>
    <row r="20" spans="2:3" s="17" customFormat="1" ht="15.75" customHeight="1" x14ac:dyDescent="0.25">
      <c r="B20" s="24" t="s">
        <v>3252</v>
      </c>
      <c r="C20" s="17" t="s">
        <v>3255</v>
      </c>
    </row>
    <row r="21" spans="2:3" s="17" customFormat="1" ht="15.75" customHeight="1" x14ac:dyDescent="0.25">
      <c r="B21" s="24" t="s">
        <v>2997</v>
      </c>
      <c r="C21" s="17" t="s">
        <v>3253</v>
      </c>
    </row>
    <row r="22" spans="2:3" s="17" customFormat="1" ht="15.75" customHeight="1" x14ac:dyDescent="0.25">
      <c r="B22" s="24" t="s">
        <v>2998</v>
      </c>
      <c r="C22" s="17" t="s">
        <v>3256</v>
      </c>
    </row>
    <row r="23" spans="2:3" s="17" customFormat="1" ht="15.75" customHeight="1" x14ac:dyDescent="0.25">
      <c r="B23" s="24" t="s">
        <v>2999</v>
      </c>
      <c r="C23" s="17" t="s">
        <v>3257</v>
      </c>
    </row>
    <row r="24" spans="2:3" s="17" customFormat="1" ht="15.75" customHeight="1" x14ac:dyDescent="0.25">
      <c r="B24" s="24" t="s">
        <v>3000</v>
      </c>
      <c r="C24" s="17" t="s">
        <v>3258</v>
      </c>
    </row>
    <row r="25" spans="2:3" s="17" customFormat="1" ht="15.75" customHeight="1" x14ac:dyDescent="0.25">
      <c r="B25" s="24" t="s">
        <v>3001</v>
      </c>
      <c r="C25" s="17" t="s">
        <v>3259</v>
      </c>
    </row>
    <row r="26" spans="2:3" s="17" customFormat="1" ht="15.75" customHeight="1" x14ac:dyDescent="0.25">
      <c r="B26" s="24" t="s">
        <v>3002</v>
      </c>
      <c r="C26" s="17" t="s">
        <v>3260</v>
      </c>
    </row>
    <row r="27" spans="2:3" s="17" customFormat="1" ht="15.75" customHeight="1" x14ac:dyDescent="0.25">
      <c r="B27" s="24" t="s">
        <v>3003</v>
      </c>
      <c r="C27" s="17" t="s">
        <v>3261</v>
      </c>
    </row>
    <row r="28" spans="2:3" s="17" customFormat="1" ht="15.75" customHeight="1" x14ac:dyDescent="0.25">
      <c r="B28" s="24" t="s">
        <v>3004</v>
      </c>
      <c r="C28" s="17" t="s">
        <v>3262</v>
      </c>
    </row>
    <row r="29" spans="2:3" s="17" customFormat="1" ht="15.75" customHeight="1" x14ac:dyDescent="0.25">
      <c r="B29" s="24" t="s">
        <v>3263</v>
      </c>
      <c r="C29" s="17" t="s">
        <v>3264</v>
      </c>
    </row>
    <row r="30" spans="2:3" s="17" customFormat="1" ht="15.75" customHeight="1" x14ac:dyDescent="0.25">
      <c r="B30" s="24" t="s">
        <v>3266</v>
      </c>
      <c r="C30" s="17" t="s">
        <v>3265</v>
      </c>
    </row>
    <row r="31" spans="2:3" s="17" customFormat="1" ht="15.75" customHeight="1" x14ac:dyDescent="0.25">
      <c r="B31" s="24" t="s">
        <v>3007</v>
      </c>
      <c r="C31" s="17" t="s">
        <v>3267</v>
      </c>
    </row>
    <row r="32" spans="2:3" s="17" customFormat="1" ht="15.75" customHeight="1" x14ac:dyDescent="0.25">
      <c r="B32" s="24" t="s">
        <v>3268</v>
      </c>
      <c r="C32" s="17" t="s">
        <v>3269</v>
      </c>
    </row>
    <row r="33" spans="2:10" s="17" customFormat="1" ht="15.75" customHeight="1" x14ac:dyDescent="0.25">
      <c r="B33" s="24" t="s">
        <v>3008</v>
      </c>
      <c r="C33" s="17" t="s">
        <v>3270</v>
      </c>
    </row>
    <row r="34" spans="2:10" s="17" customFormat="1" ht="15.75" customHeight="1" x14ac:dyDescent="0.25">
      <c r="B34" s="24" t="s">
        <v>3009</v>
      </c>
      <c r="C34" s="17" t="s">
        <v>3271</v>
      </c>
    </row>
    <row r="35" spans="2:10" s="17" customFormat="1" ht="15.75" customHeight="1" x14ac:dyDescent="0.25">
      <c r="B35" s="24" t="s">
        <v>3272</v>
      </c>
      <c r="C35" s="17" t="s">
        <v>3273</v>
      </c>
    </row>
    <row r="36" spans="2:10" s="17" customFormat="1" ht="15.75" customHeight="1" x14ac:dyDescent="0.25">
      <c r="B36" s="24" t="s">
        <v>3327</v>
      </c>
      <c r="C36" s="56" t="s">
        <v>3330</v>
      </c>
    </row>
    <row r="37" spans="2:10" ht="15.75" customHeight="1" x14ac:dyDescent="0.2"/>
    <row r="38" spans="2:10" s="17" customFormat="1" ht="15.75" customHeight="1" x14ac:dyDescent="0.2">
      <c r="B38" s="67" t="s">
        <v>3225</v>
      </c>
      <c r="J38"/>
    </row>
    <row r="39" spans="2:10" s="17" customFormat="1" ht="15.75" customHeight="1" x14ac:dyDescent="0.2">
      <c r="B39" s="67"/>
    </row>
    <row r="41" spans="2:10" ht="15" x14ac:dyDescent="0.25">
      <c r="B41" s="19" t="s">
        <v>2989</v>
      </c>
      <c r="C41" s="21" t="s">
        <v>2993</v>
      </c>
      <c r="D41" s="19" t="s">
        <v>2994</v>
      </c>
      <c r="E41" s="21" t="s">
        <v>2995</v>
      </c>
      <c r="F41" s="19" t="s">
        <v>2996</v>
      </c>
      <c r="G41" s="19" t="s">
        <v>2997</v>
      </c>
      <c r="H41" s="19" t="s">
        <v>3001</v>
      </c>
      <c r="I41" s="19" t="s">
        <v>3010</v>
      </c>
    </row>
    <row r="42" spans="2:10" x14ac:dyDescent="0.2">
      <c r="B42" s="20" t="s">
        <v>1</v>
      </c>
      <c r="C42" s="22" t="s">
        <v>2</v>
      </c>
      <c r="D42" s="20" t="s">
        <v>15</v>
      </c>
      <c r="E42" s="22" t="s">
        <v>4</v>
      </c>
      <c r="F42" s="20" t="s">
        <v>71</v>
      </c>
      <c r="G42" s="20" t="s">
        <v>26</v>
      </c>
      <c r="H42" s="20" t="s">
        <v>28</v>
      </c>
      <c r="I42" s="23" t="s">
        <v>3216</v>
      </c>
    </row>
    <row r="43" spans="2:10" x14ac:dyDescent="0.2">
      <c r="B43" s="20" t="s">
        <v>13</v>
      </c>
      <c r="C43" s="22" t="s">
        <v>63</v>
      </c>
      <c r="D43" s="20" t="s">
        <v>70</v>
      </c>
      <c r="E43" s="22" t="s">
        <v>24</v>
      </c>
      <c r="F43" s="20" t="s">
        <v>48</v>
      </c>
      <c r="G43" s="20" t="s">
        <v>18</v>
      </c>
      <c r="H43" s="20" t="s">
        <v>87</v>
      </c>
      <c r="I43" s="23" t="s">
        <v>3218</v>
      </c>
    </row>
    <row r="44" spans="2:10" x14ac:dyDescent="0.2">
      <c r="B44" s="20" t="s">
        <v>23</v>
      </c>
      <c r="C44" s="22" t="s">
        <v>14</v>
      </c>
      <c r="D44" s="20" t="s">
        <v>47</v>
      </c>
      <c r="E44" s="22" t="s">
        <v>16</v>
      </c>
      <c r="F44" s="20" t="s">
        <v>93</v>
      </c>
      <c r="G44" s="20" t="s">
        <v>120</v>
      </c>
      <c r="H44" s="20" t="s">
        <v>9</v>
      </c>
      <c r="I44" s="23" t="s">
        <v>3215</v>
      </c>
    </row>
    <row r="45" spans="2:10" x14ac:dyDescent="0.2">
      <c r="B45" s="20" t="s">
        <v>92</v>
      </c>
      <c r="D45" s="20" t="s">
        <v>3</v>
      </c>
      <c r="F45" s="20" t="s">
        <v>85</v>
      </c>
      <c r="G45" s="20" t="s">
        <v>40</v>
      </c>
      <c r="H45" s="20" t="s">
        <v>35</v>
      </c>
      <c r="I45" s="23" t="s">
        <v>3217</v>
      </c>
    </row>
    <row r="46" spans="2:10" x14ac:dyDescent="0.2">
      <c r="B46" s="20" t="s">
        <v>46</v>
      </c>
      <c r="F46" s="20" t="s">
        <v>17</v>
      </c>
      <c r="G46" s="20" t="s">
        <v>6</v>
      </c>
    </row>
    <row r="47" spans="2:10" x14ac:dyDescent="0.2">
      <c r="F47" s="20" t="s">
        <v>39</v>
      </c>
      <c r="G47" s="20" t="s">
        <v>33</v>
      </c>
    </row>
    <row r="48" spans="2:10" x14ac:dyDescent="0.2">
      <c r="F48" s="20" t="s">
        <v>321</v>
      </c>
      <c r="G48" s="20" t="s">
        <v>49</v>
      </c>
    </row>
    <row r="49" spans="2:6" x14ac:dyDescent="0.2">
      <c r="F49" s="20" t="s">
        <v>128</v>
      </c>
    </row>
    <row r="50" spans="2:6" x14ac:dyDescent="0.2">
      <c r="D50" s="18"/>
      <c r="E50" s="18"/>
      <c r="F50" s="20" t="s">
        <v>102</v>
      </c>
    </row>
    <row r="51" spans="2:6" x14ac:dyDescent="0.2">
      <c r="F51" s="20" t="s">
        <v>32</v>
      </c>
    </row>
    <row r="52" spans="2:6" x14ac:dyDescent="0.2">
      <c r="F52" s="20" t="s">
        <v>64</v>
      </c>
    </row>
    <row r="53" spans="2:6" x14ac:dyDescent="0.2">
      <c r="F53" s="20" t="s">
        <v>25</v>
      </c>
    </row>
    <row r="54" spans="2:6" x14ac:dyDescent="0.2">
      <c r="F54" s="20" t="s">
        <v>152</v>
      </c>
    </row>
    <row r="55" spans="2:6" x14ac:dyDescent="0.2">
      <c r="F55" s="20" t="s">
        <v>544</v>
      </c>
    </row>
    <row r="56" spans="2:6" x14ac:dyDescent="0.2">
      <c r="F56" s="20" t="s">
        <v>54</v>
      </c>
    </row>
    <row r="57" spans="2:6" x14ac:dyDescent="0.2">
      <c r="F57" s="20" t="s">
        <v>5</v>
      </c>
    </row>
    <row r="58" spans="2:6" x14ac:dyDescent="0.2">
      <c r="F58" s="20" t="s">
        <v>111</v>
      </c>
    </row>
    <row r="61" spans="2:6" ht="15" customHeight="1" x14ac:dyDescent="0.2">
      <c r="B61" s="66" t="s">
        <v>3226</v>
      </c>
    </row>
    <row r="62" spans="2:6" ht="15" customHeight="1" x14ac:dyDescent="0.2">
      <c r="B62" s="66"/>
    </row>
    <row r="64" spans="2:6" x14ac:dyDescent="0.2">
      <c r="B64" cm="1">
        <f t="array" ref="B64:B74">_xlfn.SEQUENCE(COUNTA(C64:C80))</f>
        <v>1</v>
      </c>
      <c r="C64" t="s">
        <v>3331</v>
      </c>
    </row>
    <row r="65" spans="2:3" x14ac:dyDescent="0.2">
      <c r="B65">
        <v>2</v>
      </c>
      <c r="C65" t="s">
        <v>3229</v>
      </c>
    </row>
    <row r="66" spans="2:3" x14ac:dyDescent="0.2">
      <c r="B66">
        <v>3</v>
      </c>
      <c r="C66" t="s">
        <v>3227</v>
      </c>
    </row>
    <row r="67" spans="2:3" x14ac:dyDescent="0.2">
      <c r="B67">
        <v>4</v>
      </c>
      <c r="C67" t="s">
        <v>3228</v>
      </c>
    </row>
    <row r="68" spans="2:3" x14ac:dyDescent="0.2">
      <c r="B68">
        <v>5</v>
      </c>
      <c r="C68" t="s">
        <v>3230</v>
      </c>
    </row>
    <row r="69" spans="2:3" x14ac:dyDescent="0.2">
      <c r="B69">
        <v>6</v>
      </c>
      <c r="C69" t="s">
        <v>3235</v>
      </c>
    </row>
    <row r="70" spans="2:3" x14ac:dyDescent="0.2">
      <c r="B70">
        <v>7</v>
      </c>
      <c r="C70" t="s">
        <v>3231</v>
      </c>
    </row>
    <row r="71" spans="2:3" x14ac:dyDescent="0.2">
      <c r="B71">
        <v>8</v>
      </c>
      <c r="C71" t="s">
        <v>3232</v>
      </c>
    </row>
    <row r="72" spans="2:3" x14ac:dyDescent="0.2">
      <c r="B72">
        <v>9</v>
      </c>
      <c r="C72" t="s">
        <v>3234</v>
      </c>
    </row>
    <row r="73" spans="2:3" x14ac:dyDescent="0.2">
      <c r="B73">
        <v>10</v>
      </c>
      <c r="C73" t="s">
        <v>3332</v>
      </c>
    </row>
    <row r="74" spans="2:3" x14ac:dyDescent="0.2">
      <c r="B74">
        <v>11</v>
      </c>
      <c r="C74" t="s">
        <v>3333</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C2" sqref="C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4" customFormat="1" ht="15" x14ac:dyDescent="0.25">
      <c r="A1" s="24" t="s">
        <v>2987</v>
      </c>
      <c r="B1" s="24" t="s">
        <v>2988</v>
      </c>
      <c r="C1" s="24" t="s">
        <v>2989</v>
      </c>
      <c r="D1" s="24" t="s">
        <v>2990</v>
      </c>
      <c r="E1" s="24" t="s">
        <v>2991</v>
      </c>
      <c r="F1" s="24" t="s">
        <v>2992</v>
      </c>
      <c r="G1" s="24" t="s">
        <v>2993</v>
      </c>
      <c r="H1" s="24" t="s">
        <v>2994</v>
      </c>
      <c r="I1" s="24" t="s">
        <v>2995</v>
      </c>
      <c r="J1" s="24" t="s">
        <v>2996</v>
      </c>
      <c r="K1" s="24" t="s">
        <v>2997</v>
      </c>
      <c r="L1" s="24" t="s">
        <v>2998</v>
      </c>
      <c r="M1" s="24" t="s">
        <v>2999</v>
      </c>
      <c r="N1" s="24" t="s">
        <v>3000</v>
      </c>
      <c r="O1" s="24" t="s">
        <v>3001</v>
      </c>
      <c r="P1" s="24" t="s">
        <v>3002</v>
      </c>
      <c r="Q1" s="24" t="s">
        <v>3003</v>
      </c>
      <c r="R1" s="24" t="s">
        <v>3004</v>
      </c>
      <c r="S1" s="24" t="s">
        <v>3005</v>
      </c>
      <c r="T1" s="24" t="s">
        <v>3006</v>
      </c>
      <c r="U1" s="24" t="s">
        <v>3007</v>
      </c>
      <c r="V1" s="24" t="s">
        <v>3268</v>
      </c>
      <c r="W1" s="24" t="s">
        <v>3008</v>
      </c>
      <c r="X1" s="24" t="s">
        <v>3009</v>
      </c>
      <c r="Y1" s="24" t="s">
        <v>3010</v>
      </c>
    </row>
    <row r="2" spans="1:25" x14ac:dyDescent="0.2">
      <c r="A2">
        <v>1552</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3215</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3215</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3216</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3217</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3217</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3217</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3215</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3216</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3216</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3217</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3217</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3215</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3217</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3216</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3217</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3218</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3218</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3218</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3217</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3217</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3215</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3215</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3218</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3216</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3216</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3217</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3217</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3217</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3216</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3215</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3215</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3218</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3216</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3218</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3218</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3215</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3215</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3215</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3215</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3216</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3218</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3217</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3216</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3216</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3216</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3216</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3215</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3216</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3216</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3216</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3216</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3216</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3216</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3216</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3216</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3216</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3216</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3217</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3217</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3217</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3217</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3217</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3217</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3215</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3218</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3216</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3216</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3215</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3217</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3218</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3216</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3216</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3216</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3216</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3216</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3215</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3218</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3218</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3215</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3215</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3215</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3215</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3215</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3217</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3216</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3216</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3215</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3215</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3216</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3217</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3217</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3216</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3217</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3216</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3215</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3216</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3218</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3218</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3218</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3218</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3218</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3217</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3218</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3218</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3218</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3215</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3215</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3215</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3215</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3217</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3217</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3217</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3218</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3216</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3215</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3216</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3217</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3217</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3218</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3215</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3218</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3218</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3216</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3216</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3216</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3216</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3215</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3215</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3216</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3215</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3218</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3217</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3218</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3215</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3218</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3218</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3218</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3218</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3218</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3218</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3218</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3217</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3217</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3218</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3218</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3218</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3218</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3217</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3215</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3215</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3217</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3217</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3217</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3216</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3215</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3215</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3217</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3217</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3217</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3217</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3218</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3217</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3217</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3217</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3215</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3217</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3218</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3218</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3217</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3217</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3217</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3217</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3217</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3217</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3216</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3215</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3215</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3215</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3215</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3215</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3216</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3217</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3217</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3216</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3216</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3216</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3215</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3216</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3216</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3218</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3216</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3216</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3216</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3216</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3218</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3218</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3218</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3218</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3216</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3215</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3216</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3218</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3218</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3215</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3216</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3216</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3216</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3216</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3216</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3216</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3216</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3215</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3218</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3218</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3217</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3217</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3215</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3215</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3218</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3215</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3215</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3215</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3215</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3218</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3218</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3218</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3216</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3217</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3217</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3215</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3215</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3215</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3215</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3218</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3218</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3218</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3218</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3218</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3217</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3215</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3217</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3217</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3217</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3215</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3215</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3217</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3215</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3215</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3218</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3215</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3218</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3216</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3215</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3216</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3216</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3216</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3218</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3217</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3217</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3218</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3218</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3218</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3215</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3217</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3217</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3216</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3216</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3215</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3218</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3215</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3215</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3215</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3215</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3216</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3215</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3216</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3216</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3215</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3215</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3217</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3216</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3215</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3217</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3217</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3218</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3216</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3218</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3218</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3218</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3216</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3216</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3218</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3217</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3217</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3217</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3217</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3215</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3216</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3216</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3215</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3215</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3215</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3218</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3216</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3216</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3216</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3216</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3216</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3218</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3218</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3218</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3218</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3218</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3216</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3216</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3216</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3216</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3218</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3218</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3215</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3218</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3215</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3216</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3218</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3218</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3218</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3218</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3215</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3216</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3217</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3218</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3218</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3217</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3217</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3217</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3217</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3217</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3217</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3217</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3215</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3216</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3216</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3217</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3217</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3216</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3215</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3216</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3216</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3216</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3216</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3216</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3216</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3216</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3218</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3218</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3217</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3216</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3216</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3216</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3217</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3217</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3217</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3216</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3218</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3218</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3215</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3217</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3215</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3216</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3217</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3216</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3216</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3216</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3218</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3216</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3216</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3218</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3218</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3218</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3217</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3216</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3218</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3217</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3218</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3217</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3216</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3215</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3215</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3217</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3217</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3217</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3217</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3217</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3216</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3216</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3216</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3216</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3216</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3216</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3215</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3215</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3215</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3215</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3215</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3215</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3215</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3215</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3216</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3216</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3216</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3218</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3216</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3215</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3216</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3216</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3216</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3216</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3218</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3218</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3217</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3216</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3218</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3217</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3217</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3217</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3217</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3218</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3216</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3216</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3216</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3216</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3215</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3217</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3215</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3215</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3216</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3218</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3215</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3215</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3215</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3216</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3217</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3217</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3217</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3217</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3217</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3217</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3217</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3215</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3218</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3217</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3215</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3218</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3216</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3215</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3215</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3216</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3218</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3217</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3215</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3216</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3216</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3216</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3215</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3216</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3218</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3218</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3218</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3218</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3217</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3217</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3217</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3217</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3216</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3215</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3215</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3215</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3218</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3216</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3216</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3216</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3216</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3216</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3217</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3215</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3215</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3215</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3217</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3218</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3218</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3216</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3216</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3216</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3216</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3216</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3216</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3216</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3217</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3218</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3216</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3216</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3218</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3218</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3216</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3215</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3216</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3216</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3215</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3215</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3216</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3216</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3215</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3215</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3215</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3217</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3217</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3216</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3217</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3218</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3218</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3217</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3218</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3215</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3216</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3217</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3217</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3216</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3216</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3218</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3216</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3216</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3216</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3215</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3215</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3216</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3216</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3218</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3217</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3217</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3217</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3215</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3215</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3216</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3216</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3217</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3218</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3218</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3216</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3216</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3218</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3216</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3218</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3218</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3218</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3216</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3218</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3217</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3217</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3217</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3216</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3216</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3215</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3217</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3217</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3217</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3217</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3217</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3216</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3217</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3217</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3216</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3217</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3217</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3217</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3217</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3215</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3216</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3216</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3217</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3217</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3217</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3215</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3215</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3215</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3218</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3218</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3218</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3215</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3216</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3216</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3216</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3216</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3216</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3217</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3218</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3217</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3217</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3217</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3216</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3217</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3217</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3218</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3217</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3218</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3217</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3217</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3215</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3216</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3216</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3215</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3215</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3215</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3215</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3216</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3216</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3215</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3216</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3216</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3215</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3215</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3218</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3216</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3216</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3215</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3216</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3217</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3216</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3218</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3218</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3218</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3218</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3218</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3215</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3217</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3218</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3216</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3216</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3215</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3218</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3215</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3215</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3216</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3216</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3216</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3217</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3216</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3218</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3218</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3217</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3217</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3215</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3216</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3217</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3218</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3215</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3217</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3217</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3217</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3216</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3216</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3216</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3217</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3217</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3215</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3217</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3218</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3217</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3217</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3217</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3216</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3216</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3218</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3217</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3217</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3217</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3216</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3218</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3218</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3217</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3218</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3215</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3215</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3215</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3216</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3217</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3216</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3216</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3215</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3215</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3215</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3216</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3215</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3218</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3218</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3215</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3215</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3215</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3218</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3217</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3218</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3216</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3217</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3215</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3216</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3216</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3216</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3216</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3216</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3215</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3217</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3217</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3217</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3217</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3215</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3217</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3217</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3215</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3216</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3216</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3216</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3217</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3215</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3216</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3216</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3216</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3217</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3216</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3216</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3216</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3217</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3217</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3216</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3217</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3216</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3216</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3216</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3217</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3217</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3217</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3215</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3215</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3216</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3216</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3217</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3217</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3217</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3215</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3216</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3215</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3215</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3217</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3215</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3215</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3215</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3217</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3217</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3217</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3217</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3218</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3218</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3218</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3218</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3216</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3216</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3216</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3216</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3216</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3216</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3217</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3216</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3216</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3216</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3218</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3218</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3217</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3215</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3217</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3216</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3218</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3217</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3215</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3216</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3218</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3218</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3215</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3216</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3218</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3215</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3215</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3215</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3217</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3218</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3218</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3218</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3218</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3215</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3215</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3215</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3215</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3216</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3216</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3216</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3215</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3215</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3216</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3216</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3215</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3216</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3218</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3217</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3216</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3218</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3218</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3217</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3216</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3217</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3218</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3217</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3216</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3217</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3217</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3218</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3216</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3216</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3216</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3215</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3215</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3216</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3216</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3217</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3217</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3218</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3218</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3218</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3218</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3216</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3216</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3216</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3218</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3216</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3215</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3216</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3216</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3217</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3218</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3217</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3218</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3218</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3217</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3217</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3217</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3216</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3216</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3215</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3215</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3215</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3218</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3215</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3215</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3217</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3218</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3217</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3215</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3215</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3215</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3216</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3216</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3216</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3217</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3217</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3216</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3218</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3216</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3216</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3218</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3216</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3216</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3216</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3217</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3218</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3218</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3217</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3215</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3215</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3217</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3217</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3217</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3216</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3216</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3217</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3216</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3216</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3216</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3216</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3217</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3216</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3215</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3218</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3216</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3218</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3215</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3218</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3218</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3216</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3216</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3216</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3216</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3215</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3215</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3217</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3218</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3218</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3216</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3215</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3215</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3215</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3218</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3216</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3215</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3216</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3216</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3216</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3217</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3217</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3215</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3216</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3216</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3216</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3216</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3215</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3217</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3215</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3215</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3218</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3218</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3217</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3215</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3215</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3215</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3216</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3216</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3215</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3215</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3215</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3215</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3215</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3215</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3215</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3217</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3215</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3215</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3217</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3216</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3216</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3217</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3216</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3216</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3216</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3217</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3217</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3217</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3218</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3218</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3218</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3215</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3218</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3217</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3216</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3217</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3216</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3216</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3215</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3217</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3217</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3215</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3215</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3215</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3218</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3217</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3218</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3217</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3216</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3218</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3218</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3216</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3216</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3218</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3215</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3218</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3218</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3215</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3217</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3217</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3217</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3217</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3215</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3217</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3217</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3217</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3217</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3217</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3218</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3215</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3215</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3216</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3215</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3218</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3218</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3215</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3215</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3218</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3215</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3218</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3215</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3216</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3216</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3218</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3218</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3215</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3216</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3217</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3217</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3216</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3216</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3218</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3218</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3218</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3218</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3215</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3217</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3218</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3217</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3217</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3217</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3217</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3218</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3216</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3215</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3215</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3218</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3218</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3218</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3218</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3218</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3218</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3218</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3218</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3216</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3216</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3218</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3218</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3216</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3216</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3215</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3218</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3215</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3218</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3218</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3217</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3217</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3215</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3216</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3218</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3215</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3215</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3215</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3215</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3216</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3216</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3218</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3218</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3217</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3217</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3216</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3217</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3217</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3215</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3215</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3216</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3217</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3216</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3217</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3218</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3218</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3218</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3218</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3216</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3215</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3215</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3218</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3216</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3215</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3218</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3218</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3215</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3215</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3218</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3218</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3216</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3217</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3215</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3217</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3216</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3216</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3215</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3215</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3215</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3216</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3216</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3216</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3215</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3215</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3217</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3217</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3217</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3217</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3216</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3217</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3216</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3216</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3216</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3215</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3216</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3216</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3215</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3215</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3215</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3218</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3217</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3216</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3215</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3215</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3215</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3216</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3218</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3215</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3216</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3216</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3218</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3216</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3217</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3215</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3216</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3216</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3217</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3217</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3217</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3217</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3215</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3218</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3216</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3218</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3215</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3216</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3216</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3218</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3218</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3218</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3218</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3215</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3215</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3217</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3217</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3218</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3215</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3218</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3216</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3216</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3218</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3218</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3218</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3218</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3216</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3215</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3217</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3217</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3217</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3215</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3218</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3217</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3218</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3215</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3216</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3217</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3217</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3215</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3215</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3215</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3215</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3215</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3215</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3216</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3216</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3216</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3216</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3216</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3215</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3215</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3215</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3215</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3217</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3217</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3218</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3215</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3216</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3217</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3217</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3215</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3215</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3215</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3215</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3215</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3215</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3216</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3216</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3217</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3218</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3218</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3217</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3217</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3215</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3215</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3218</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3215</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3215</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3218</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3215</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3217</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3217</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3217</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3218</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3218</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3218</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3218</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3216</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3218</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3218</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3215</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3216</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3216</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3215</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3218</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3218</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3218</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3215</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3216</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3216</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3216</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3216</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3217</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3217</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3217</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3216</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3216</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3217</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3217</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3218</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3218</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3215</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3215</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3217</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3217</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3217</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3217</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3217</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3218</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3218</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3215</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3218</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3216</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3217</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3217</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3217</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3217</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3216</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3218</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3215</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3215</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3216</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3217</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3215</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3215</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3218</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3218</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3218</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3218</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3218</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3218</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3218</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3215</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3215</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3216</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3216</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3216</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3216</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3218</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3218</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3218</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3218</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3218</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3217</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3215</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3215</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3215</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3217</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3217</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3217</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3217</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3217</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3217</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3217</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3217</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3217</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3217</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3218</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3218</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3218</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3215</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3218</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3215</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3215</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3217</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3217</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3215</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3215</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3215</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3215</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3217</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3217</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3216</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3218</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3215</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3218</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3218</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3218</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3216</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3216</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3216</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3215</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3215</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3215</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3217</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3217</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3218</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3218</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3216</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3216</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3216</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3217</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3218</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3218</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3216</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3216</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3216</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3216</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3217</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3217</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3215</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3218</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3216</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3218</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3218</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3218</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3217</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3215</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3217</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3217</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3217</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3216</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3217</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3216</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3216</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3216</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3216</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3216</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3218</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3218</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3217</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3218</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3217</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3216</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3215</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3216</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3216</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3217</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3215</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3218</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3217</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3215</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3215</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3215</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3218</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3218</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3216</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3218</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3215</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3215</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3216</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3216</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3217</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3218</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3216</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3215</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3218</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3216</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3215</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3215</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3215</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3217</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3216</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3216</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3215</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3218</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3216</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3218</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3218</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3218</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3218</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3217</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3217</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3215</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3215</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3215</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3218</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3215</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3216</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3216</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3216</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3216</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3216</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3215</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3217</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3218</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3218</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3218</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3218</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3217</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3218</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3218</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3217</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3215</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3215</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3217</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3217</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3216</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3216</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3216</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3218</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3218</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3217</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3218</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3217</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3217</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3216</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3216</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3218</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3217</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3217</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3216</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3216</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3217</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3217</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3216</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3217</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3217</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3217</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3215</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3217</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3217</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3217</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3217</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3216</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3216</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3215</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3217</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3215</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3215</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3218</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3218</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3218</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3218</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3215</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3216</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3215</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3215</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3215</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3215</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3215</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3215</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3218</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3218</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3218</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3216</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3216</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3216</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3217</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3216</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3217</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3217</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3216</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3218</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3215</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3217</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3217</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3217</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3217</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3216</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3216</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3216</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3216</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3216</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3216</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3216</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3218</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3218</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3217</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3217</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3217</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3218</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3218</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3218</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3216</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3218</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3216</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3216</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3217</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3215</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3215</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3218</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3216</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3216</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3217</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3218</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3218</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3217</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3217</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3217</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3217</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3216</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3216</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3218</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3217</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3216</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3218</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3218</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3215</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3215</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3217</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3218</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3218</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3215</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3215</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3215</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3218</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3216</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3216</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3215</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3215</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3216</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3217</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3216</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3216</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3216</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3216</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3218</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3218</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3218</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3218</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3218</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3217</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3216</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3217</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3216</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3217</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3218</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3217</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3217</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3216</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3216</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3216</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3218</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3216</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3217</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3216</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3217</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3217</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3217</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3218</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3218</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3217</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3216</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3216</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3215</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3215</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3218</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3217</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3217</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3217</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3217</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3216</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3218</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3218</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3216</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3216</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3218</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3215</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3215</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3218</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3218</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3218</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3218</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3217</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3218</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3218</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3218</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3215</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3217</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3217</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3215</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3216</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3216</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3215</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3215</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3218</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3218</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3216</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3216</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3216</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3216</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3218</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3216</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3215</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3218</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3218</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3216</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3216</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3216</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3216</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3218</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3217</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3217</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3217</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3215</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3215</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3218</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3215</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3218</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3218</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3216</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3215</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3216</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3218</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3218</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3218</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3218</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3218</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3218</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3218</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3215</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3217</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3217</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3215</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3216</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3215</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3215</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3218</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3217</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3217</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3216</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3216</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3217</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3218</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3218</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3217</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3218</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3215</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3218</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3217</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3217</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3217</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3215</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3215</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3216</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3218</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3218</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3218</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3218</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3218</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3217</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3217</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3218</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3216</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3216</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3216</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3216</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3216</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3215</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3216</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3218</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3218</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3218</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3216</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3217</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3216</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3218</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3215</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3215</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3215</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3216</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3215</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3216</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3216</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3216</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3217</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3217</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3218</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3215</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3218</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3216</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3218</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3217</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3216</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3216</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3218</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3218</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3217</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3216</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3217</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3216</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3216</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3215</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3218</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3218</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3216</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3218</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3216</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3215</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3215</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3215</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3215</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3215</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3218</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3218</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3218</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3218</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3218</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3218</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3216</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3216</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3216</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3216</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3216</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3216</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3215</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3215</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3215</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3216</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3217</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3215</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3216</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3217</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3217</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3216</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3216</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3216</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3216</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3216</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3215</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3215</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3218</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3216</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3216</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3217</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3217</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3217</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3218</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3216</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3215</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3215</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3216</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3215</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3216</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3218</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3216</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3215</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3218</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3217</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3217</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3218</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3218</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3218</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3215</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3218</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3215</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3215</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3215</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3215</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3216</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3217</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3218</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3218</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3216</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3216</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3216</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3217</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3217</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3217</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3218</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3218</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3218</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3215</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3217</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3217</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3217</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3215</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3215</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3215</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3217</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3216</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3217</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3217</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3216</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3216</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3216</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3218</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3217</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3216</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3217</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3218</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3215</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3215</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3215</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3218</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3217</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3216</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3218</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3218</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3217</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3218</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3216</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3218</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3217</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3217</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3215</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3215</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3216</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3216</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3215</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3215</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3216</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3216</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3216</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3216</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3216</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3216</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3218</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3216</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3218</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3216</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3216</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3218</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3218</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3218</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3218</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3218</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3217</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3217</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3217</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3216</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3216</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3216</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3216</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3218</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3218</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3218</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3218</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3215</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3217</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3216</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3216</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3217</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3217</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3216</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3215</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3215</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3215</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3215</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3216</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3216</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3216</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3216</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3218</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3216</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3218</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3218</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3215</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3216</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3218</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3217</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3217</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3216</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3216</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3216</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3217</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3216</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3218</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3218</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3218</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3218</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3218</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3218</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3217</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3215</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3216</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3218</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3218</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3218</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3215</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3215</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3216</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3217</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3217</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3217</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3217</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3217</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3217</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3217</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3217</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3218</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3218</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3218</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3215</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3218</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3215</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3218</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style="40" bestFit="1" customWidth="1"/>
    <col min="2" max="2" width="16.125" style="40" customWidth="1"/>
    <col min="3" max="3" width="20.875" style="40" bestFit="1" customWidth="1"/>
    <col min="4" max="4" width="12.5" style="40" bestFit="1" customWidth="1"/>
    <col min="5" max="5" width="12.125" style="40" bestFit="1" customWidth="1"/>
    <col min="6" max="6" width="15.625" style="40" bestFit="1" customWidth="1"/>
    <col min="7" max="7" width="22.625" style="40" bestFit="1" customWidth="1"/>
    <col min="8" max="8" width="12.5" style="40" bestFit="1" customWidth="1"/>
    <col min="9" max="9" width="14" style="40" bestFit="1" customWidth="1"/>
    <col min="10" max="10" width="11.25" style="40" bestFit="1" customWidth="1"/>
    <col min="11" max="11" width="10.625" style="40" bestFit="1" customWidth="1"/>
    <col min="12" max="12" width="14.625" style="40" bestFit="1" customWidth="1"/>
    <col min="13" max="13" width="9.75" style="40" bestFit="1" customWidth="1"/>
    <col min="14" max="14" width="9.625" style="40" bestFit="1" customWidth="1"/>
    <col min="15" max="15" width="8.75" style="40" bestFit="1" customWidth="1"/>
    <col min="16" max="16" width="10.125" style="40" bestFit="1" customWidth="1"/>
    <col min="17" max="17" width="9.375" style="40" bestFit="1" customWidth="1"/>
    <col min="18" max="18" width="8.875" style="40" customWidth="1"/>
    <col min="19" max="19" width="11.75" style="40" bestFit="1" customWidth="1"/>
    <col min="20" max="16384" width="9" style="40"/>
  </cols>
  <sheetData>
    <row r="1" spans="1:19" s="17" customFormat="1" x14ac:dyDescent="0.2">
      <c r="A1" s="40"/>
      <c r="B1" s="40"/>
      <c r="C1" s="30">
        <v>-244.21644614630134</v>
      </c>
      <c r="D1" s="30">
        <v>-660.83890771207575</v>
      </c>
      <c r="E1" s="30">
        <v>3.1331755989187564</v>
      </c>
      <c r="F1" s="30">
        <v>27.639345080515426</v>
      </c>
      <c r="G1" s="30">
        <v>831.18386418754744</v>
      </c>
      <c r="H1" s="30">
        <v>1.0240257223823639</v>
      </c>
      <c r="I1" s="30">
        <v>88.982010825293585</v>
      </c>
      <c r="J1" s="30">
        <v>-203.51767318893363</v>
      </c>
      <c r="K1" s="30">
        <v>-121.260887525134</v>
      </c>
      <c r="L1" s="30">
        <v>-188.26609336849683</v>
      </c>
      <c r="M1" s="30">
        <v>278.64827323511798</v>
      </c>
      <c r="N1" s="30">
        <v>82.215885796581347</v>
      </c>
      <c r="O1" s="30">
        <v>-9.0365961161081039</v>
      </c>
      <c r="P1" s="30">
        <v>-28.935740602663778</v>
      </c>
      <c r="Q1" s="30">
        <v>30.439117045369496</v>
      </c>
    </row>
    <row r="2" spans="1:19" s="17" customFormat="1" x14ac:dyDescent="0.2">
      <c r="A2" s="40"/>
      <c r="B2" s="40"/>
      <c r="C2" s="40"/>
      <c r="J2" s="40"/>
      <c r="K2" s="40"/>
      <c r="L2" s="40"/>
      <c r="N2" s="40"/>
      <c r="P2" s="40"/>
      <c r="Q2" s="40"/>
    </row>
    <row r="3" spans="1:19" customFormat="1" ht="15" x14ac:dyDescent="0.25">
      <c r="A3" s="2" t="s">
        <v>2989</v>
      </c>
      <c r="B3" s="2" t="s">
        <v>2993</v>
      </c>
      <c r="C3" s="55" t="s">
        <v>2994</v>
      </c>
      <c r="D3" s="2" t="s">
        <v>2990</v>
      </c>
      <c r="E3" s="2" t="s">
        <v>2991</v>
      </c>
      <c r="F3" s="2" t="s">
        <v>2992</v>
      </c>
      <c r="G3" s="2" t="s">
        <v>2999</v>
      </c>
      <c r="H3" s="2" t="s">
        <v>3007</v>
      </c>
      <c r="I3" s="2" t="s">
        <v>3293</v>
      </c>
      <c r="J3" s="2" t="s">
        <v>3294</v>
      </c>
      <c r="K3" s="2" t="s">
        <v>3295</v>
      </c>
      <c r="L3" s="2" t="s">
        <v>3296</v>
      </c>
      <c r="M3" s="2" t="s">
        <v>3297</v>
      </c>
      <c r="N3" s="2" t="s">
        <v>3298</v>
      </c>
      <c r="O3" s="2" t="s">
        <v>3299</v>
      </c>
      <c r="P3" s="2" t="s">
        <v>3301</v>
      </c>
      <c r="Q3" s="2" t="s">
        <v>3300</v>
      </c>
      <c r="R3" s="2" t="s">
        <v>3008</v>
      </c>
      <c r="S3" s="2" t="s">
        <v>3327</v>
      </c>
    </row>
    <row r="4" spans="1:19" customFormat="1" x14ac:dyDescent="0.2">
      <c r="A4" s="37" t="s">
        <v>1</v>
      </c>
      <c r="B4" s="37" t="s">
        <v>2</v>
      </c>
      <c r="C4" s="37" t="s">
        <v>3</v>
      </c>
      <c r="D4" s="44">
        <v>0.01</v>
      </c>
      <c r="E4" s="44">
        <v>348.21</v>
      </c>
      <c r="F4" s="44">
        <v>40.19</v>
      </c>
      <c r="G4" s="44">
        <v>0.62</v>
      </c>
      <c r="H4" s="44">
        <v>-337.09199999999998</v>
      </c>
      <c r="I4" s="48">
        <f>IF(Table2[[#This Row],[Order Priority]]=Introduction!$B$42,1,0)</f>
        <v>1</v>
      </c>
      <c r="J4" s="48">
        <f>IF(Table2[[#This Row],[Order Priority]]=Introduction!$B$43,1,0)</f>
        <v>0</v>
      </c>
      <c r="K4" s="48">
        <f>IF(Table2[[#This Row],[Order Priority]]=Introduction!$B$44,1,0)</f>
        <v>0</v>
      </c>
      <c r="L4" s="48">
        <f>IF(Table2[[#This Row],[Order Priority]]=Introduction!$B$45,1,0)</f>
        <v>0</v>
      </c>
      <c r="M4" s="48">
        <f>IF(Table2[[#This Row],[Ship Mode]]=Introduction!$C$42,1,0)</f>
        <v>1</v>
      </c>
      <c r="N4" s="48">
        <f>IF(Table2[[#This Row],[Ship Mode]]=Introduction!$C$44,1,0)</f>
        <v>0</v>
      </c>
      <c r="O4" s="48">
        <f>IF(Table2[[#This Row],[Customer Segment]]=Introduction!$D$45,1,0)</f>
        <v>1</v>
      </c>
      <c r="P4" s="48">
        <f>IF(Table2[[#This Row],[Customer Segment]]=Introduction!$D$42,1,0)</f>
        <v>0</v>
      </c>
      <c r="Q4" s="48">
        <f>IF(Table2[[#This Row],[Customer Segment]]=Introduction!$D$44,1,0)</f>
        <v>0</v>
      </c>
      <c r="R4" s="42">
        <v>723.54</v>
      </c>
      <c r="S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customFormat="1" x14ac:dyDescent="0.2">
      <c r="A5" s="1" t="s">
        <v>13</v>
      </c>
      <c r="B5" s="1" t="s">
        <v>14</v>
      </c>
      <c r="C5" s="1" t="s">
        <v>15</v>
      </c>
      <c r="D5" s="46">
        <v>0.04</v>
      </c>
      <c r="E5" s="46">
        <v>45.19</v>
      </c>
      <c r="F5" s="46">
        <v>1.99</v>
      </c>
      <c r="G5" s="46">
        <v>0.55000000000000004</v>
      </c>
      <c r="H5" s="46">
        <v>-61.194000000000003</v>
      </c>
      <c r="I5" s="49">
        <f>IF(Table2[[#This Row],[Order Priority]]=Introduction!$B$42,1,0)</f>
        <v>0</v>
      </c>
      <c r="J5" s="49">
        <f>IF(Table2[[#This Row],[Order Priority]]=Introduction!$B$43,1,0)</f>
        <v>1</v>
      </c>
      <c r="K5" s="49">
        <f>IF(Table2[[#This Row],[Order Priority]]=Introduction!$B$44,1,0)</f>
        <v>0</v>
      </c>
      <c r="L5" s="49">
        <f>IF(Table2[[#This Row],[Order Priority]]=Introduction!$B$45,1,0)</f>
        <v>0</v>
      </c>
      <c r="M5" s="49">
        <f>IF(Table2[[#This Row],[Ship Mode]]=Introduction!$C$42,1,0)</f>
        <v>0</v>
      </c>
      <c r="N5" s="48">
        <f>IF(Table2[[#This Row],[Ship Mode]]=Introduction!$C$44,1,0)</f>
        <v>1</v>
      </c>
      <c r="O5" s="48">
        <f>IF(Table2[[#This Row],[Customer Segment]]=Introduction!$D$45,1,0)</f>
        <v>0</v>
      </c>
      <c r="P5" s="48">
        <f>IF(Table2[[#This Row],[Customer Segment]]=Introduction!$D$42,1,0)</f>
        <v>1</v>
      </c>
      <c r="Q5" s="48">
        <f>IF(Table2[[#This Row],[Customer Segment]]=Introduction!$D$44,1,0)</f>
        <v>0</v>
      </c>
      <c r="R5" s="38">
        <v>609.09</v>
      </c>
      <c r="S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customFormat="1" x14ac:dyDescent="0.2">
      <c r="A6" s="1" t="s">
        <v>23</v>
      </c>
      <c r="B6" s="1" t="s">
        <v>14</v>
      </c>
      <c r="C6" s="1" t="s">
        <v>3</v>
      </c>
      <c r="D6" s="44">
        <v>7.0000000000000007E-2</v>
      </c>
      <c r="E6" s="44">
        <v>4.84</v>
      </c>
      <c r="F6" s="44">
        <v>0.71</v>
      </c>
      <c r="G6" s="44">
        <v>0.52</v>
      </c>
      <c r="H6" s="44">
        <v>25.240200000000002</v>
      </c>
      <c r="I6" s="49">
        <f>IF(Table2[[#This Row],[Order Priority]]=Introduction!$B$42,1,0)</f>
        <v>0</v>
      </c>
      <c r="J6" s="49">
        <f>IF(Table2[[#This Row],[Order Priority]]=Introduction!$B$43,1,0)</f>
        <v>0</v>
      </c>
      <c r="K6" s="49">
        <f>IF(Table2[[#This Row],[Order Priority]]=Introduction!$B$44,1,0)</f>
        <v>1</v>
      </c>
      <c r="L6" s="49">
        <f>IF(Table2[[#This Row],[Order Priority]]=Introduction!$B$45,1,0)</f>
        <v>0</v>
      </c>
      <c r="M6" s="49">
        <f>IF(Table2[[#This Row],[Ship Mode]]=Introduction!$C$42,1,0)</f>
        <v>0</v>
      </c>
      <c r="N6" s="48">
        <f>IF(Table2[[#This Row],[Ship Mode]]=Introduction!$C$44,1,0)</f>
        <v>1</v>
      </c>
      <c r="O6" s="48">
        <f>IF(Table2[[#This Row],[Customer Segment]]=Introduction!$D$45,1,0)</f>
        <v>1</v>
      </c>
      <c r="P6" s="48">
        <f>IF(Table2[[#This Row],[Customer Segment]]=Introduction!$D$42,1,0)</f>
        <v>0</v>
      </c>
      <c r="Q6" s="48">
        <f>IF(Table2[[#This Row],[Customer Segment]]=Introduction!$D$44,1,0)</f>
        <v>0</v>
      </c>
      <c r="R6" s="41">
        <v>36.58</v>
      </c>
      <c r="S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customFormat="1" x14ac:dyDescent="0.2">
      <c r="A7" s="1" t="s">
        <v>23</v>
      </c>
      <c r="B7" s="1" t="s">
        <v>2</v>
      </c>
      <c r="C7" s="1" t="s">
        <v>3</v>
      </c>
      <c r="D7" s="46">
        <v>0.04</v>
      </c>
      <c r="E7" s="46">
        <v>2036.48</v>
      </c>
      <c r="F7" s="46">
        <v>14.7</v>
      </c>
      <c r="G7" s="46">
        <v>0.55000000000000004</v>
      </c>
      <c r="H7" s="46">
        <v>-4793.0039999999999</v>
      </c>
      <c r="I7" s="49">
        <f>IF(Table2[[#This Row],[Order Priority]]=Introduction!$B$42,1,0)</f>
        <v>0</v>
      </c>
      <c r="J7" s="49">
        <f>IF(Table2[[#This Row],[Order Priority]]=Introduction!$B$43,1,0)</f>
        <v>0</v>
      </c>
      <c r="K7" s="49">
        <f>IF(Table2[[#This Row],[Order Priority]]=Introduction!$B$44,1,0)</f>
        <v>1</v>
      </c>
      <c r="L7" s="49">
        <f>IF(Table2[[#This Row],[Order Priority]]=Introduction!$B$45,1,0)</f>
        <v>0</v>
      </c>
      <c r="M7" s="49">
        <f>IF(Table2[[#This Row],[Ship Mode]]=Introduction!$C$42,1,0)</f>
        <v>1</v>
      </c>
      <c r="N7" s="48">
        <f>IF(Table2[[#This Row],[Ship Mode]]=Introduction!$C$44,1,0)</f>
        <v>0</v>
      </c>
      <c r="O7" s="48">
        <f>IF(Table2[[#This Row],[Customer Segment]]=Introduction!$D$45,1,0)</f>
        <v>1</v>
      </c>
      <c r="P7" s="48">
        <f>IF(Table2[[#This Row],[Customer Segment]]=Introduction!$D$42,1,0)</f>
        <v>0</v>
      </c>
      <c r="Q7" s="48">
        <f>IF(Table2[[#This Row],[Customer Segment]]=Introduction!$D$44,1,0)</f>
        <v>0</v>
      </c>
      <c r="R7" s="38">
        <v>2013.67</v>
      </c>
      <c r="S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customFormat="1" x14ac:dyDescent="0.2">
      <c r="A8" s="1" t="s">
        <v>23</v>
      </c>
      <c r="B8" s="1" t="s">
        <v>14</v>
      </c>
      <c r="C8" s="1" t="s">
        <v>3</v>
      </c>
      <c r="D8" s="44">
        <v>0.04</v>
      </c>
      <c r="E8" s="44">
        <v>449.99</v>
      </c>
      <c r="F8" s="44">
        <v>24.49</v>
      </c>
      <c r="G8" s="44">
        <v>0.52</v>
      </c>
      <c r="H8" s="44">
        <v>3576.8841000000002</v>
      </c>
      <c r="I8" s="49">
        <f>IF(Table2[[#This Row],[Order Priority]]=Introduction!$B$42,1,0)</f>
        <v>0</v>
      </c>
      <c r="J8" s="49">
        <f>IF(Table2[[#This Row],[Order Priority]]=Introduction!$B$43,1,0)</f>
        <v>0</v>
      </c>
      <c r="K8" s="49">
        <f>IF(Table2[[#This Row],[Order Priority]]=Introduction!$B$44,1,0)</f>
        <v>1</v>
      </c>
      <c r="L8" s="49">
        <f>IF(Table2[[#This Row],[Order Priority]]=Introduction!$B$45,1,0)</f>
        <v>0</v>
      </c>
      <c r="M8" s="49">
        <f>IF(Table2[[#This Row],[Ship Mode]]=Introduction!$C$42,1,0)</f>
        <v>0</v>
      </c>
      <c r="N8" s="48">
        <f>IF(Table2[[#This Row],[Ship Mode]]=Introduction!$C$44,1,0)</f>
        <v>1</v>
      </c>
      <c r="O8" s="48">
        <f>IF(Table2[[#This Row],[Customer Segment]]=Introduction!$D$45,1,0)</f>
        <v>1</v>
      </c>
      <c r="P8" s="48">
        <f>IF(Table2[[#This Row],[Customer Segment]]=Introduction!$D$42,1,0)</f>
        <v>0</v>
      </c>
      <c r="Q8" s="48">
        <f>IF(Table2[[#This Row],[Customer Segment]]=Introduction!$D$44,1,0)</f>
        <v>0</v>
      </c>
      <c r="R8" s="41">
        <v>5183.8900000000003</v>
      </c>
      <c r="S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customFormat="1" x14ac:dyDescent="0.2">
      <c r="A9" s="1" t="s">
        <v>23</v>
      </c>
      <c r="B9" s="1" t="s">
        <v>14</v>
      </c>
      <c r="C9" s="1" t="s">
        <v>3</v>
      </c>
      <c r="D9" s="46">
        <v>0.01</v>
      </c>
      <c r="E9" s="46">
        <v>5.84</v>
      </c>
      <c r="F9" s="46">
        <v>1.2</v>
      </c>
      <c r="G9" s="46">
        <v>0.55000000000000004</v>
      </c>
      <c r="H9" s="46">
        <v>20.38</v>
      </c>
      <c r="I9" s="49">
        <f>IF(Table2[[#This Row],[Order Priority]]=Introduction!$B$42,1,0)</f>
        <v>0</v>
      </c>
      <c r="J9" s="49">
        <f>IF(Table2[[#This Row],[Order Priority]]=Introduction!$B$43,1,0)</f>
        <v>0</v>
      </c>
      <c r="K9" s="49">
        <f>IF(Table2[[#This Row],[Order Priority]]=Introduction!$B$44,1,0)</f>
        <v>1</v>
      </c>
      <c r="L9" s="49">
        <f>IF(Table2[[#This Row],[Order Priority]]=Introduction!$B$45,1,0)</f>
        <v>0</v>
      </c>
      <c r="M9" s="49">
        <f>IF(Table2[[#This Row],[Ship Mode]]=Introduction!$C$42,1,0)</f>
        <v>0</v>
      </c>
      <c r="N9" s="48">
        <f>IF(Table2[[#This Row],[Ship Mode]]=Introduction!$C$44,1,0)</f>
        <v>1</v>
      </c>
      <c r="O9" s="48">
        <f>IF(Table2[[#This Row],[Customer Segment]]=Introduction!$D$45,1,0)</f>
        <v>1</v>
      </c>
      <c r="P9" s="48">
        <f>IF(Table2[[#This Row],[Customer Segment]]=Introduction!$D$42,1,0)</f>
        <v>0</v>
      </c>
      <c r="Q9" s="48">
        <f>IF(Table2[[#This Row],[Customer Segment]]=Introduction!$D$44,1,0)</f>
        <v>0</v>
      </c>
      <c r="R9" s="38">
        <v>36.090000000000003</v>
      </c>
      <c r="S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customFormat="1" x14ac:dyDescent="0.2">
      <c r="A10" s="1" t="s">
        <v>46</v>
      </c>
      <c r="B10" s="1" t="s">
        <v>14</v>
      </c>
      <c r="C10" s="1" t="s">
        <v>47</v>
      </c>
      <c r="D10" s="44">
        <v>0.02</v>
      </c>
      <c r="E10" s="44">
        <v>29.17</v>
      </c>
      <c r="F10" s="44">
        <v>6.27</v>
      </c>
      <c r="G10" s="44">
        <v>0.37</v>
      </c>
      <c r="H10" s="44">
        <v>36.905999999999999</v>
      </c>
      <c r="I10" s="49">
        <f>IF(Table2[[#This Row],[Order Priority]]=Introduction!$B$42,1,0)</f>
        <v>0</v>
      </c>
      <c r="J10" s="49">
        <f>IF(Table2[[#This Row],[Order Priority]]=Introduction!$B$43,1,0)</f>
        <v>0</v>
      </c>
      <c r="K10" s="49">
        <f>IF(Table2[[#This Row],[Order Priority]]=Introduction!$B$44,1,0)</f>
        <v>0</v>
      </c>
      <c r="L10" s="49">
        <f>IF(Table2[[#This Row],[Order Priority]]=Introduction!$B$45,1,0)</f>
        <v>0</v>
      </c>
      <c r="M10" s="49">
        <f>IF(Table2[[#This Row],[Ship Mode]]=Introduction!$C$42,1,0)</f>
        <v>0</v>
      </c>
      <c r="N10" s="48">
        <f>IF(Table2[[#This Row],[Ship Mode]]=Introduction!$C$44,1,0)</f>
        <v>1</v>
      </c>
      <c r="O10" s="48">
        <f>IF(Table2[[#This Row],[Customer Segment]]=Introduction!$D$45,1,0)</f>
        <v>0</v>
      </c>
      <c r="P10" s="48">
        <f>IF(Table2[[#This Row],[Customer Segment]]=Introduction!$D$42,1,0)</f>
        <v>0</v>
      </c>
      <c r="Q10" s="48">
        <f>IF(Table2[[#This Row],[Customer Segment]]=Introduction!$D$44,1,0)</f>
        <v>1</v>
      </c>
      <c r="R10" s="41">
        <v>63.32</v>
      </c>
      <c r="S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customFormat="1" x14ac:dyDescent="0.2">
      <c r="A11" s="1" t="s">
        <v>1</v>
      </c>
      <c r="B11" s="1" t="s">
        <v>14</v>
      </c>
      <c r="C11" s="1" t="s">
        <v>3</v>
      </c>
      <c r="D11" s="46">
        <v>0.06</v>
      </c>
      <c r="E11" s="46">
        <v>161.55000000000001</v>
      </c>
      <c r="F11" s="46">
        <v>19.989999999999998</v>
      </c>
      <c r="G11" s="46">
        <v>0.66</v>
      </c>
      <c r="H11" s="46">
        <v>-7.58</v>
      </c>
      <c r="I11" s="49">
        <f>IF(Table2[[#This Row],[Order Priority]]=Introduction!$B$42,1,0)</f>
        <v>1</v>
      </c>
      <c r="J11" s="49">
        <f>IF(Table2[[#This Row],[Order Priority]]=Introduction!$B$43,1,0)</f>
        <v>0</v>
      </c>
      <c r="K11" s="49">
        <f>IF(Table2[[#This Row],[Order Priority]]=Introduction!$B$44,1,0)</f>
        <v>0</v>
      </c>
      <c r="L11" s="49">
        <f>IF(Table2[[#This Row],[Order Priority]]=Introduction!$B$45,1,0)</f>
        <v>0</v>
      </c>
      <c r="M11" s="49">
        <f>IF(Table2[[#This Row],[Ship Mode]]=Introduction!$C$42,1,0)</f>
        <v>0</v>
      </c>
      <c r="N11" s="48">
        <f>IF(Table2[[#This Row],[Ship Mode]]=Introduction!$C$44,1,0)</f>
        <v>1</v>
      </c>
      <c r="O11" s="48">
        <f>IF(Table2[[#This Row],[Customer Segment]]=Introduction!$D$45,1,0)</f>
        <v>1</v>
      </c>
      <c r="P11" s="48">
        <f>IF(Table2[[#This Row],[Customer Segment]]=Introduction!$D$42,1,0)</f>
        <v>0</v>
      </c>
      <c r="Q11" s="48">
        <f>IF(Table2[[#This Row],[Customer Segment]]=Introduction!$D$44,1,0)</f>
        <v>0</v>
      </c>
      <c r="R11" s="38">
        <v>485.01</v>
      </c>
      <c r="S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customFormat="1" x14ac:dyDescent="0.2">
      <c r="A12" s="1" t="s">
        <v>1</v>
      </c>
      <c r="B12" s="1" t="s">
        <v>14</v>
      </c>
      <c r="C12" s="1" t="s">
        <v>15</v>
      </c>
      <c r="D12" s="44">
        <v>0.06</v>
      </c>
      <c r="E12" s="44">
        <v>40.98</v>
      </c>
      <c r="F12" s="44">
        <v>2.99</v>
      </c>
      <c r="G12" s="44">
        <v>0.36</v>
      </c>
      <c r="H12" s="44">
        <v>-14.801880000000001</v>
      </c>
      <c r="I12" s="49">
        <f>IF(Table2[[#This Row],[Order Priority]]=Introduction!$B$42,1,0)</f>
        <v>1</v>
      </c>
      <c r="J12" s="49">
        <f>IF(Table2[[#This Row],[Order Priority]]=Introduction!$B$43,1,0)</f>
        <v>0</v>
      </c>
      <c r="K12" s="49">
        <f>IF(Table2[[#This Row],[Order Priority]]=Introduction!$B$44,1,0)</f>
        <v>0</v>
      </c>
      <c r="L12" s="49">
        <f>IF(Table2[[#This Row],[Order Priority]]=Introduction!$B$45,1,0)</f>
        <v>0</v>
      </c>
      <c r="M12" s="49">
        <f>IF(Table2[[#This Row],[Ship Mode]]=Introduction!$C$42,1,0)</f>
        <v>0</v>
      </c>
      <c r="N12" s="48">
        <f>IF(Table2[[#This Row],[Ship Mode]]=Introduction!$C$44,1,0)</f>
        <v>1</v>
      </c>
      <c r="O12" s="48">
        <f>IF(Table2[[#This Row],[Customer Segment]]=Introduction!$D$45,1,0)</f>
        <v>0</v>
      </c>
      <c r="P12" s="48">
        <f>IF(Table2[[#This Row],[Customer Segment]]=Introduction!$D$42,1,0)</f>
        <v>1</v>
      </c>
      <c r="Q12" s="48">
        <f>IF(Table2[[#This Row],[Customer Segment]]=Introduction!$D$44,1,0)</f>
        <v>0</v>
      </c>
      <c r="R12" s="41">
        <v>41.6</v>
      </c>
      <c r="S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customFormat="1" x14ac:dyDescent="0.2">
      <c r="A13" s="1" t="s">
        <v>1</v>
      </c>
      <c r="B13" s="1" t="s">
        <v>63</v>
      </c>
      <c r="C13" s="1" t="s">
        <v>15</v>
      </c>
      <c r="D13" s="46">
        <v>0.09</v>
      </c>
      <c r="E13" s="46">
        <v>9.11</v>
      </c>
      <c r="F13" s="46">
        <v>2.15</v>
      </c>
      <c r="G13" s="46">
        <v>0.4</v>
      </c>
      <c r="H13" s="46">
        <v>20.299600000000002</v>
      </c>
      <c r="I13" s="49">
        <f>IF(Table2[[#This Row],[Order Priority]]=Introduction!$B$42,1,0)</f>
        <v>1</v>
      </c>
      <c r="J13" s="49">
        <f>IF(Table2[[#This Row],[Order Priority]]=Introduction!$B$43,1,0)</f>
        <v>0</v>
      </c>
      <c r="K13" s="49">
        <f>IF(Table2[[#This Row],[Order Priority]]=Introduction!$B$44,1,0)</f>
        <v>0</v>
      </c>
      <c r="L13" s="49">
        <f>IF(Table2[[#This Row],[Order Priority]]=Introduction!$B$45,1,0)</f>
        <v>0</v>
      </c>
      <c r="M13" s="49">
        <f>IF(Table2[[#This Row],[Ship Mode]]=Introduction!$C$42,1,0)</f>
        <v>0</v>
      </c>
      <c r="N13" s="48">
        <f>IF(Table2[[#This Row],[Ship Mode]]=Introduction!$C$44,1,0)</f>
        <v>0</v>
      </c>
      <c r="O13" s="48">
        <f>IF(Table2[[#This Row],[Customer Segment]]=Introduction!$D$45,1,0)</f>
        <v>0</v>
      </c>
      <c r="P13" s="48">
        <f>IF(Table2[[#This Row],[Customer Segment]]=Introduction!$D$42,1,0)</f>
        <v>1</v>
      </c>
      <c r="Q13" s="48">
        <f>IF(Table2[[#This Row],[Customer Segment]]=Introduction!$D$44,1,0)</f>
        <v>0</v>
      </c>
      <c r="R13" s="38">
        <v>34.409999999999997</v>
      </c>
      <c r="S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customFormat="1" x14ac:dyDescent="0.2">
      <c r="A14" s="1" t="s">
        <v>1</v>
      </c>
      <c r="B14" s="1" t="s">
        <v>14</v>
      </c>
      <c r="C14" s="1" t="s">
        <v>15</v>
      </c>
      <c r="D14" s="44">
        <v>0.08</v>
      </c>
      <c r="E14" s="44">
        <v>15.04</v>
      </c>
      <c r="F14" s="44">
        <v>1.97</v>
      </c>
      <c r="G14" s="44">
        <v>0.39</v>
      </c>
      <c r="H14" s="44">
        <v>108.5163</v>
      </c>
      <c r="I14" s="49">
        <f>IF(Table2[[#This Row],[Order Priority]]=Introduction!$B$42,1,0)</f>
        <v>1</v>
      </c>
      <c r="J14" s="49">
        <f>IF(Table2[[#This Row],[Order Priority]]=Introduction!$B$43,1,0)</f>
        <v>0</v>
      </c>
      <c r="K14" s="49">
        <f>IF(Table2[[#This Row],[Order Priority]]=Introduction!$B$44,1,0)</f>
        <v>0</v>
      </c>
      <c r="L14" s="49">
        <f>IF(Table2[[#This Row],[Order Priority]]=Introduction!$B$45,1,0)</f>
        <v>0</v>
      </c>
      <c r="M14" s="49">
        <f>IF(Table2[[#This Row],[Ship Mode]]=Introduction!$C$42,1,0)</f>
        <v>0</v>
      </c>
      <c r="N14" s="48">
        <f>IF(Table2[[#This Row],[Ship Mode]]=Introduction!$C$44,1,0)</f>
        <v>1</v>
      </c>
      <c r="O14" s="48">
        <f>IF(Table2[[#This Row],[Customer Segment]]=Introduction!$D$45,1,0)</f>
        <v>0</v>
      </c>
      <c r="P14" s="48">
        <f>IF(Table2[[#This Row],[Customer Segment]]=Introduction!$D$42,1,0)</f>
        <v>1</v>
      </c>
      <c r="Q14" s="48">
        <f>IF(Table2[[#This Row],[Customer Segment]]=Introduction!$D$44,1,0)</f>
        <v>0</v>
      </c>
      <c r="R14" s="41">
        <v>157.27000000000001</v>
      </c>
      <c r="S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customFormat="1" x14ac:dyDescent="0.2">
      <c r="A15" s="1" t="s">
        <v>1</v>
      </c>
      <c r="B15" s="1" t="s">
        <v>63</v>
      </c>
      <c r="C15" s="1" t="s">
        <v>70</v>
      </c>
      <c r="D15" s="46">
        <v>7.0000000000000007E-2</v>
      </c>
      <c r="E15" s="46">
        <v>60.97</v>
      </c>
      <c r="F15" s="46">
        <v>4.5</v>
      </c>
      <c r="G15" s="46">
        <v>0.56000000000000005</v>
      </c>
      <c r="H15" s="46">
        <v>-42.588000000000001</v>
      </c>
      <c r="I15" s="49">
        <f>IF(Table2[[#This Row],[Order Priority]]=Introduction!$B$42,1,0)</f>
        <v>1</v>
      </c>
      <c r="J15" s="49">
        <f>IF(Table2[[#This Row],[Order Priority]]=Introduction!$B$43,1,0)</f>
        <v>0</v>
      </c>
      <c r="K15" s="49">
        <f>IF(Table2[[#This Row],[Order Priority]]=Introduction!$B$44,1,0)</f>
        <v>0</v>
      </c>
      <c r="L15" s="49">
        <f>IF(Table2[[#This Row],[Order Priority]]=Introduction!$B$45,1,0)</f>
        <v>0</v>
      </c>
      <c r="M15" s="49">
        <f>IF(Table2[[#This Row],[Ship Mode]]=Introduction!$C$42,1,0)</f>
        <v>0</v>
      </c>
      <c r="N15" s="48">
        <f>IF(Table2[[#This Row],[Ship Mode]]=Introduction!$C$44,1,0)</f>
        <v>0</v>
      </c>
      <c r="O15" s="48">
        <f>IF(Table2[[#This Row],[Customer Segment]]=Introduction!$D$45,1,0)</f>
        <v>0</v>
      </c>
      <c r="P15" s="48">
        <f>IF(Table2[[#This Row],[Customer Segment]]=Introduction!$D$42,1,0)</f>
        <v>0</v>
      </c>
      <c r="Q15" s="48">
        <f>IF(Table2[[#This Row],[Customer Segment]]=Introduction!$D$44,1,0)</f>
        <v>0</v>
      </c>
      <c r="R15" s="38">
        <v>361.72</v>
      </c>
      <c r="S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customFormat="1" x14ac:dyDescent="0.2">
      <c r="A16" s="1" t="s">
        <v>1</v>
      </c>
      <c r="B16" s="1" t="s">
        <v>14</v>
      </c>
      <c r="C16" s="1" t="s">
        <v>15</v>
      </c>
      <c r="D16" s="44">
        <v>0.06</v>
      </c>
      <c r="E16" s="44">
        <v>40.98</v>
      </c>
      <c r="F16" s="44">
        <v>2.99</v>
      </c>
      <c r="G16" s="44">
        <v>0.36</v>
      </c>
      <c r="H16" s="44">
        <v>-19.0992</v>
      </c>
      <c r="I16" s="49">
        <f>IF(Table2[[#This Row],[Order Priority]]=Introduction!$B$42,1,0)</f>
        <v>1</v>
      </c>
      <c r="J16" s="49">
        <f>IF(Table2[[#This Row],[Order Priority]]=Introduction!$B$43,1,0)</f>
        <v>0</v>
      </c>
      <c r="K16" s="49">
        <f>IF(Table2[[#This Row],[Order Priority]]=Introduction!$B$44,1,0)</f>
        <v>0</v>
      </c>
      <c r="L16" s="49">
        <f>IF(Table2[[#This Row],[Order Priority]]=Introduction!$B$45,1,0)</f>
        <v>0</v>
      </c>
      <c r="M16" s="49">
        <f>IF(Table2[[#This Row],[Ship Mode]]=Introduction!$C$42,1,0)</f>
        <v>0</v>
      </c>
      <c r="N16" s="48">
        <f>IF(Table2[[#This Row],[Ship Mode]]=Introduction!$C$44,1,0)</f>
        <v>1</v>
      </c>
      <c r="O16" s="48">
        <f>IF(Table2[[#This Row],[Customer Segment]]=Introduction!$D$45,1,0)</f>
        <v>0</v>
      </c>
      <c r="P16" s="48">
        <f>IF(Table2[[#This Row],[Customer Segment]]=Introduction!$D$42,1,0)</f>
        <v>1</v>
      </c>
      <c r="Q16" s="48">
        <f>IF(Table2[[#This Row],[Customer Segment]]=Introduction!$D$44,1,0)</f>
        <v>0</v>
      </c>
      <c r="R16" s="41">
        <v>124.81</v>
      </c>
      <c r="S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customFormat="1" x14ac:dyDescent="0.2">
      <c r="A17" s="1" t="s">
        <v>13</v>
      </c>
      <c r="B17" s="1" t="s">
        <v>2</v>
      </c>
      <c r="C17" s="1" t="s">
        <v>15</v>
      </c>
      <c r="D17" s="46">
        <v>0.09</v>
      </c>
      <c r="E17" s="46">
        <v>270.97000000000003</v>
      </c>
      <c r="F17" s="46">
        <v>28.06</v>
      </c>
      <c r="G17" s="46">
        <v>0.56000000000000005</v>
      </c>
      <c r="H17" s="46">
        <v>2660.1432</v>
      </c>
      <c r="I17" s="49">
        <f>IF(Table2[[#This Row],[Order Priority]]=Introduction!$B$42,1,0)</f>
        <v>0</v>
      </c>
      <c r="J17" s="49">
        <f>IF(Table2[[#This Row],[Order Priority]]=Introduction!$B$43,1,0)</f>
        <v>1</v>
      </c>
      <c r="K17" s="49">
        <f>IF(Table2[[#This Row],[Order Priority]]=Introduction!$B$44,1,0)</f>
        <v>0</v>
      </c>
      <c r="L17" s="49">
        <f>IF(Table2[[#This Row],[Order Priority]]=Introduction!$B$45,1,0)</f>
        <v>0</v>
      </c>
      <c r="M17" s="49">
        <f>IF(Table2[[#This Row],[Ship Mode]]=Introduction!$C$42,1,0)</f>
        <v>1</v>
      </c>
      <c r="N17" s="48">
        <f>IF(Table2[[#This Row],[Ship Mode]]=Introduction!$C$44,1,0)</f>
        <v>0</v>
      </c>
      <c r="O17" s="48">
        <f>IF(Table2[[#This Row],[Customer Segment]]=Introduction!$D$45,1,0)</f>
        <v>0</v>
      </c>
      <c r="P17" s="48">
        <f>IF(Table2[[#This Row],[Customer Segment]]=Introduction!$D$42,1,0)</f>
        <v>1</v>
      </c>
      <c r="Q17" s="48">
        <f>IF(Table2[[#This Row],[Customer Segment]]=Introduction!$D$44,1,0)</f>
        <v>0</v>
      </c>
      <c r="R17" s="38">
        <v>3855.28</v>
      </c>
      <c r="S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customFormat="1" x14ac:dyDescent="0.2">
      <c r="A18" s="1" t="s">
        <v>23</v>
      </c>
      <c r="B18" s="1" t="s">
        <v>14</v>
      </c>
      <c r="C18" s="1" t="s">
        <v>70</v>
      </c>
      <c r="D18" s="44">
        <v>0.05</v>
      </c>
      <c r="E18" s="44">
        <v>155.06</v>
      </c>
      <c r="F18" s="44">
        <v>7.07</v>
      </c>
      <c r="G18" s="44">
        <v>0.59</v>
      </c>
      <c r="H18" s="44">
        <v>845.66399999999999</v>
      </c>
      <c r="I18" s="49">
        <f>IF(Table2[[#This Row],[Order Priority]]=Introduction!$B$42,1,0)</f>
        <v>0</v>
      </c>
      <c r="J18" s="49">
        <f>IF(Table2[[#This Row],[Order Priority]]=Introduction!$B$43,1,0)</f>
        <v>0</v>
      </c>
      <c r="K18" s="49">
        <f>IF(Table2[[#This Row],[Order Priority]]=Introduction!$B$44,1,0)</f>
        <v>1</v>
      </c>
      <c r="L18" s="49">
        <f>IF(Table2[[#This Row],[Order Priority]]=Introduction!$B$45,1,0)</f>
        <v>0</v>
      </c>
      <c r="M18" s="49">
        <f>IF(Table2[[#This Row],[Ship Mode]]=Introduction!$C$42,1,0)</f>
        <v>0</v>
      </c>
      <c r="N18" s="48">
        <f>IF(Table2[[#This Row],[Ship Mode]]=Introduction!$C$44,1,0)</f>
        <v>1</v>
      </c>
      <c r="O18" s="48">
        <f>IF(Table2[[#This Row],[Customer Segment]]=Introduction!$D$45,1,0)</f>
        <v>0</v>
      </c>
      <c r="P18" s="48">
        <f>IF(Table2[[#This Row],[Customer Segment]]=Introduction!$D$42,1,0)</f>
        <v>0</v>
      </c>
      <c r="Q18" s="48">
        <f>IF(Table2[[#This Row],[Customer Segment]]=Introduction!$D$44,1,0)</f>
        <v>0</v>
      </c>
      <c r="R18" s="41">
        <v>1225.5999999999999</v>
      </c>
      <c r="S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customFormat="1" x14ac:dyDescent="0.2">
      <c r="A19" s="1" t="s">
        <v>23</v>
      </c>
      <c r="B19" s="1" t="s">
        <v>2</v>
      </c>
      <c r="C19" s="1" t="s">
        <v>70</v>
      </c>
      <c r="D19" s="46">
        <v>0</v>
      </c>
      <c r="E19" s="46">
        <v>291.73</v>
      </c>
      <c r="F19" s="46">
        <v>48.8</v>
      </c>
      <c r="G19" s="46">
        <v>0.56000000000000005</v>
      </c>
      <c r="H19" s="46">
        <v>-308.928</v>
      </c>
      <c r="I19" s="49">
        <f>IF(Table2[[#This Row],[Order Priority]]=Introduction!$B$42,1,0)</f>
        <v>0</v>
      </c>
      <c r="J19" s="49">
        <f>IF(Table2[[#This Row],[Order Priority]]=Introduction!$B$43,1,0)</f>
        <v>0</v>
      </c>
      <c r="K19" s="49">
        <f>IF(Table2[[#This Row],[Order Priority]]=Introduction!$B$44,1,0)</f>
        <v>1</v>
      </c>
      <c r="L19" s="49">
        <f>IF(Table2[[#This Row],[Order Priority]]=Introduction!$B$45,1,0)</f>
        <v>0</v>
      </c>
      <c r="M19" s="49">
        <f>IF(Table2[[#This Row],[Ship Mode]]=Introduction!$C$42,1,0)</f>
        <v>1</v>
      </c>
      <c r="N19" s="48">
        <f>IF(Table2[[#This Row],[Ship Mode]]=Introduction!$C$44,1,0)</f>
        <v>0</v>
      </c>
      <c r="O19" s="48">
        <f>IF(Table2[[#This Row],[Customer Segment]]=Introduction!$D$45,1,0)</f>
        <v>0</v>
      </c>
      <c r="P19" s="48">
        <f>IF(Table2[[#This Row],[Customer Segment]]=Introduction!$D$42,1,0)</f>
        <v>0</v>
      </c>
      <c r="Q19" s="48">
        <f>IF(Table2[[#This Row],[Customer Segment]]=Introduction!$D$44,1,0)</f>
        <v>0</v>
      </c>
      <c r="R19" s="38">
        <v>1239.06</v>
      </c>
      <c r="S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customFormat="1" x14ac:dyDescent="0.2">
      <c r="A20" s="1" t="s">
        <v>23</v>
      </c>
      <c r="B20" s="1" t="s">
        <v>2</v>
      </c>
      <c r="C20" s="1" t="s">
        <v>70</v>
      </c>
      <c r="D20" s="44">
        <v>7.0000000000000007E-2</v>
      </c>
      <c r="E20" s="44">
        <v>100.98</v>
      </c>
      <c r="F20" s="44">
        <v>45</v>
      </c>
      <c r="G20" s="44">
        <v>0.69</v>
      </c>
      <c r="H20" s="44">
        <v>-1679.76</v>
      </c>
      <c r="I20" s="49">
        <f>IF(Table2[[#This Row],[Order Priority]]=Introduction!$B$42,1,0)</f>
        <v>0</v>
      </c>
      <c r="J20" s="49">
        <f>IF(Table2[[#This Row],[Order Priority]]=Introduction!$B$43,1,0)</f>
        <v>0</v>
      </c>
      <c r="K20" s="49">
        <f>IF(Table2[[#This Row],[Order Priority]]=Introduction!$B$44,1,0)</f>
        <v>1</v>
      </c>
      <c r="L20" s="49">
        <f>IF(Table2[[#This Row],[Order Priority]]=Introduction!$B$45,1,0)</f>
        <v>0</v>
      </c>
      <c r="M20" s="49">
        <f>IF(Table2[[#This Row],[Ship Mode]]=Introduction!$C$42,1,0)</f>
        <v>1</v>
      </c>
      <c r="N20" s="48">
        <f>IF(Table2[[#This Row],[Ship Mode]]=Introduction!$C$44,1,0)</f>
        <v>0</v>
      </c>
      <c r="O20" s="48">
        <f>IF(Table2[[#This Row],[Customer Segment]]=Introduction!$D$45,1,0)</f>
        <v>0</v>
      </c>
      <c r="P20" s="48">
        <f>IF(Table2[[#This Row],[Customer Segment]]=Introduction!$D$42,1,0)</f>
        <v>0</v>
      </c>
      <c r="Q20" s="48">
        <f>IF(Table2[[#This Row],[Customer Segment]]=Introduction!$D$44,1,0)</f>
        <v>0</v>
      </c>
      <c r="R20" s="41">
        <v>4083.19</v>
      </c>
      <c r="S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customFormat="1" x14ac:dyDescent="0.2">
      <c r="A21" s="1" t="s">
        <v>23</v>
      </c>
      <c r="B21" s="1" t="s">
        <v>14</v>
      </c>
      <c r="C21" s="1" t="s">
        <v>70</v>
      </c>
      <c r="D21" s="46">
        <v>0.05</v>
      </c>
      <c r="E21" s="46">
        <v>155.06</v>
      </c>
      <c r="F21" s="46">
        <v>7.07</v>
      </c>
      <c r="G21" s="46">
        <v>0.59</v>
      </c>
      <c r="H21" s="46">
        <v>575.39599999999996</v>
      </c>
      <c r="I21" s="49">
        <f>IF(Table2[[#This Row],[Order Priority]]=Introduction!$B$42,1,0)</f>
        <v>0</v>
      </c>
      <c r="J21" s="49">
        <f>IF(Table2[[#This Row],[Order Priority]]=Introduction!$B$43,1,0)</f>
        <v>0</v>
      </c>
      <c r="K21" s="49">
        <f>IF(Table2[[#This Row],[Order Priority]]=Introduction!$B$44,1,0)</f>
        <v>1</v>
      </c>
      <c r="L21" s="49">
        <f>IF(Table2[[#This Row],[Order Priority]]=Introduction!$B$45,1,0)</f>
        <v>0</v>
      </c>
      <c r="M21" s="49">
        <f>IF(Table2[[#This Row],[Ship Mode]]=Introduction!$C$42,1,0)</f>
        <v>0</v>
      </c>
      <c r="N21" s="48">
        <f>IF(Table2[[#This Row],[Ship Mode]]=Introduction!$C$44,1,0)</f>
        <v>1</v>
      </c>
      <c r="O21" s="48">
        <f>IF(Table2[[#This Row],[Customer Segment]]=Introduction!$D$45,1,0)</f>
        <v>0</v>
      </c>
      <c r="P21" s="48">
        <f>IF(Table2[[#This Row],[Customer Segment]]=Introduction!$D$42,1,0)</f>
        <v>0</v>
      </c>
      <c r="Q21" s="48">
        <f>IF(Table2[[#This Row],[Customer Segment]]=Introduction!$D$44,1,0)</f>
        <v>0</v>
      </c>
      <c r="R21" s="38">
        <v>4902.38</v>
      </c>
      <c r="S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customFormat="1" x14ac:dyDescent="0.2">
      <c r="A22" s="1" t="s">
        <v>92</v>
      </c>
      <c r="B22" s="1" t="s">
        <v>2</v>
      </c>
      <c r="C22" s="1" t="s">
        <v>47</v>
      </c>
      <c r="D22" s="44">
        <v>0.05</v>
      </c>
      <c r="E22" s="44">
        <v>100.98</v>
      </c>
      <c r="F22" s="44">
        <v>35.840000000000003</v>
      </c>
      <c r="G22" s="44">
        <v>0.62</v>
      </c>
      <c r="H22" s="44">
        <v>-111.4</v>
      </c>
      <c r="I22" s="49">
        <f>IF(Table2[[#This Row],[Order Priority]]=Introduction!$B$42,1,0)</f>
        <v>0</v>
      </c>
      <c r="J22" s="49">
        <f>IF(Table2[[#This Row],[Order Priority]]=Introduction!$B$43,1,0)</f>
        <v>0</v>
      </c>
      <c r="K22" s="49">
        <f>IF(Table2[[#This Row],[Order Priority]]=Introduction!$B$44,1,0)</f>
        <v>0</v>
      </c>
      <c r="L22" s="49">
        <f>IF(Table2[[#This Row],[Order Priority]]=Introduction!$B$45,1,0)</f>
        <v>1</v>
      </c>
      <c r="M22" s="49">
        <f>IF(Table2[[#This Row],[Ship Mode]]=Introduction!$C$42,1,0)</f>
        <v>1</v>
      </c>
      <c r="N22" s="48">
        <f>IF(Table2[[#This Row],[Ship Mode]]=Introduction!$C$44,1,0)</f>
        <v>0</v>
      </c>
      <c r="O22" s="48">
        <f>IF(Table2[[#This Row],[Customer Segment]]=Introduction!$D$45,1,0)</f>
        <v>0</v>
      </c>
      <c r="P22" s="48">
        <f>IF(Table2[[#This Row],[Customer Segment]]=Introduction!$D$42,1,0)</f>
        <v>0</v>
      </c>
      <c r="Q22" s="48">
        <f>IF(Table2[[#This Row],[Customer Segment]]=Introduction!$D$44,1,0)</f>
        <v>1</v>
      </c>
      <c r="R22" s="41">
        <v>715.55</v>
      </c>
      <c r="S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customFormat="1" x14ac:dyDescent="0.2">
      <c r="A23" s="1" t="s">
        <v>92</v>
      </c>
      <c r="B23" s="1" t="s">
        <v>14</v>
      </c>
      <c r="C23" s="1" t="s">
        <v>47</v>
      </c>
      <c r="D23" s="46">
        <v>0.02</v>
      </c>
      <c r="E23" s="46">
        <v>4.9800000000000004</v>
      </c>
      <c r="F23" s="46">
        <v>5.49</v>
      </c>
      <c r="G23" s="46">
        <v>0.38</v>
      </c>
      <c r="H23" s="46">
        <v>-77.03</v>
      </c>
      <c r="I23" s="49">
        <f>IF(Table2[[#This Row],[Order Priority]]=Introduction!$B$42,1,0)</f>
        <v>0</v>
      </c>
      <c r="J23" s="49">
        <f>IF(Table2[[#This Row],[Order Priority]]=Introduction!$B$43,1,0)</f>
        <v>0</v>
      </c>
      <c r="K23" s="49">
        <f>IF(Table2[[#This Row],[Order Priority]]=Introduction!$B$44,1,0)</f>
        <v>0</v>
      </c>
      <c r="L23" s="49">
        <f>IF(Table2[[#This Row],[Order Priority]]=Introduction!$B$45,1,0)</f>
        <v>1</v>
      </c>
      <c r="M23" s="49">
        <f>IF(Table2[[#This Row],[Ship Mode]]=Introduction!$C$42,1,0)</f>
        <v>0</v>
      </c>
      <c r="N23" s="48">
        <f>IF(Table2[[#This Row],[Ship Mode]]=Introduction!$C$44,1,0)</f>
        <v>1</v>
      </c>
      <c r="O23" s="48">
        <f>IF(Table2[[#This Row],[Customer Segment]]=Introduction!$D$45,1,0)</f>
        <v>0</v>
      </c>
      <c r="P23" s="48">
        <f>IF(Table2[[#This Row],[Customer Segment]]=Introduction!$D$42,1,0)</f>
        <v>0</v>
      </c>
      <c r="Q23" s="48">
        <f>IF(Table2[[#This Row],[Customer Segment]]=Introduction!$D$44,1,0)</f>
        <v>1</v>
      </c>
      <c r="R23" s="38">
        <v>45.63</v>
      </c>
      <c r="S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customFormat="1" x14ac:dyDescent="0.2">
      <c r="A24" s="1" t="s">
        <v>92</v>
      </c>
      <c r="B24" s="1" t="s">
        <v>14</v>
      </c>
      <c r="C24" s="1" t="s">
        <v>15</v>
      </c>
      <c r="D24" s="44">
        <v>0.05</v>
      </c>
      <c r="E24" s="44">
        <v>17.48</v>
      </c>
      <c r="F24" s="44">
        <v>1.99</v>
      </c>
      <c r="G24" s="44">
        <v>0.45</v>
      </c>
      <c r="H24" s="44">
        <v>-127.008</v>
      </c>
      <c r="I24" s="49">
        <f>IF(Table2[[#This Row],[Order Priority]]=Introduction!$B$42,1,0)</f>
        <v>0</v>
      </c>
      <c r="J24" s="49">
        <f>IF(Table2[[#This Row],[Order Priority]]=Introduction!$B$43,1,0)</f>
        <v>0</v>
      </c>
      <c r="K24" s="49">
        <f>IF(Table2[[#This Row],[Order Priority]]=Introduction!$B$44,1,0)</f>
        <v>0</v>
      </c>
      <c r="L24" s="49">
        <f>IF(Table2[[#This Row],[Order Priority]]=Introduction!$B$45,1,0)</f>
        <v>1</v>
      </c>
      <c r="M24" s="49">
        <f>IF(Table2[[#This Row],[Ship Mode]]=Introduction!$C$42,1,0)</f>
        <v>0</v>
      </c>
      <c r="N24" s="48">
        <f>IF(Table2[[#This Row],[Ship Mode]]=Introduction!$C$44,1,0)</f>
        <v>1</v>
      </c>
      <c r="O24" s="48">
        <f>IF(Table2[[#This Row],[Customer Segment]]=Introduction!$D$45,1,0)</f>
        <v>0</v>
      </c>
      <c r="P24" s="48">
        <f>IF(Table2[[#This Row],[Customer Segment]]=Introduction!$D$42,1,0)</f>
        <v>1</v>
      </c>
      <c r="Q24" s="48">
        <f>IF(Table2[[#This Row],[Customer Segment]]=Introduction!$D$44,1,0)</f>
        <v>0</v>
      </c>
      <c r="R24" s="41">
        <v>52.47</v>
      </c>
      <c r="S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customFormat="1" x14ac:dyDescent="0.2">
      <c r="A25" s="1" t="s">
        <v>92</v>
      </c>
      <c r="B25" s="1" t="s">
        <v>14</v>
      </c>
      <c r="C25" s="1" t="s">
        <v>47</v>
      </c>
      <c r="D25" s="46">
        <v>0.04</v>
      </c>
      <c r="E25" s="46">
        <v>99.23</v>
      </c>
      <c r="F25" s="46">
        <v>8.99</v>
      </c>
      <c r="G25" s="46">
        <v>0.35</v>
      </c>
      <c r="H25" s="46">
        <v>1916.6757</v>
      </c>
      <c r="I25" s="49">
        <f>IF(Table2[[#This Row],[Order Priority]]=Introduction!$B$42,1,0)</f>
        <v>0</v>
      </c>
      <c r="J25" s="49">
        <f>IF(Table2[[#This Row],[Order Priority]]=Introduction!$B$43,1,0)</f>
        <v>0</v>
      </c>
      <c r="K25" s="49">
        <f>IF(Table2[[#This Row],[Order Priority]]=Introduction!$B$44,1,0)</f>
        <v>0</v>
      </c>
      <c r="L25" s="49">
        <f>IF(Table2[[#This Row],[Order Priority]]=Introduction!$B$45,1,0)</f>
        <v>1</v>
      </c>
      <c r="M25" s="49">
        <f>IF(Table2[[#This Row],[Ship Mode]]=Introduction!$C$42,1,0)</f>
        <v>0</v>
      </c>
      <c r="N25" s="48">
        <f>IF(Table2[[#This Row],[Ship Mode]]=Introduction!$C$44,1,0)</f>
        <v>1</v>
      </c>
      <c r="O25" s="48">
        <f>IF(Table2[[#This Row],[Customer Segment]]=Introduction!$D$45,1,0)</f>
        <v>0</v>
      </c>
      <c r="P25" s="48">
        <f>IF(Table2[[#This Row],[Customer Segment]]=Introduction!$D$42,1,0)</f>
        <v>0</v>
      </c>
      <c r="Q25" s="48">
        <f>IF(Table2[[#This Row],[Customer Segment]]=Introduction!$D$44,1,0)</f>
        <v>1</v>
      </c>
      <c r="R25" s="38">
        <v>5555.6</v>
      </c>
      <c r="S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customFormat="1" x14ac:dyDescent="0.2">
      <c r="A26" s="1" t="s">
        <v>92</v>
      </c>
      <c r="B26" s="1" t="s">
        <v>14</v>
      </c>
      <c r="C26" s="1" t="s">
        <v>47</v>
      </c>
      <c r="D26" s="44">
        <v>0.04</v>
      </c>
      <c r="E26" s="44">
        <v>99.23</v>
      </c>
      <c r="F26" s="44">
        <v>8.99</v>
      </c>
      <c r="G26" s="44">
        <v>0.35</v>
      </c>
      <c r="H26" s="44">
        <v>993.83460000000002</v>
      </c>
      <c r="I26" s="49">
        <f>IF(Table2[[#This Row],[Order Priority]]=Introduction!$B$42,1,0)</f>
        <v>0</v>
      </c>
      <c r="J26" s="49">
        <f>IF(Table2[[#This Row],[Order Priority]]=Introduction!$B$43,1,0)</f>
        <v>0</v>
      </c>
      <c r="K26" s="49">
        <f>IF(Table2[[#This Row],[Order Priority]]=Introduction!$B$44,1,0)</f>
        <v>0</v>
      </c>
      <c r="L26" s="49">
        <f>IF(Table2[[#This Row],[Order Priority]]=Introduction!$B$45,1,0)</f>
        <v>1</v>
      </c>
      <c r="M26" s="49">
        <f>IF(Table2[[#This Row],[Ship Mode]]=Introduction!$C$42,1,0)</f>
        <v>0</v>
      </c>
      <c r="N26" s="48">
        <f>IF(Table2[[#This Row],[Ship Mode]]=Introduction!$C$44,1,0)</f>
        <v>1</v>
      </c>
      <c r="O26" s="48">
        <f>IF(Table2[[#This Row],[Customer Segment]]=Introduction!$D$45,1,0)</f>
        <v>0</v>
      </c>
      <c r="P26" s="48">
        <f>IF(Table2[[#This Row],[Customer Segment]]=Introduction!$D$42,1,0)</f>
        <v>0</v>
      </c>
      <c r="Q26" s="48">
        <f>IF(Table2[[#This Row],[Customer Segment]]=Introduction!$D$44,1,0)</f>
        <v>1</v>
      </c>
      <c r="R26" s="41">
        <v>1440.34</v>
      </c>
      <c r="S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customFormat="1" x14ac:dyDescent="0.2">
      <c r="A27" s="1" t="s">
        <v>1</v>
      </c>
      <c r="B27" s="1" t="s">
        <v>14</v>
      </c>
      <c r="C27" s="1" t="s">
        <v>70</v>
      </c>
      <c r="D27" s="46">
        <v>0.03</v>
      </c>
      <c r="E27" s="46">
        <v>5.28</v>
      </c>
      <c r="F27" s="46">
        <v>5.66</v>
      </c>
      <c r="G27" s="46">
        <v>0.4</v>
      </c>
      <c r="H27" s="46">
        <v>-51.559199999999997</v>
      </c>
      <c r="I27" s="49">
        <f>IF(Table2[[#This Row],[Order Priority]]=Introduction!$B$42,1,0)</f>
        <v>1</v>
      </c>
      <c r="J27" s="49">
        <f>IF(Table2[[#This Row],[Order Priority]]=Introduction!$B$43,1,0)</f>
        <v>0</v>
      </c>
      <c r="K27" s="49">
        <f>IF(Table2[[#This Row],[Order Priority]]=Introduction!$B$44,1,0)</f>
        <v>0</v>
      </c>
      <c r="L27" s="49">
        <f>IF(Table2[[#This Row],[Order Priority]]=Introduction!$B$45,1,0)</f>
        <v>0</v>
      </c>
      <c r="M27" s="49">
        <f>IF(Table2[[#This Row],[Ship Mode]]=Introduction!$C$42,1,0)</f>
        <v>0</v>
      </c>
      <c r="N27" s="48">
        <f>IF(Table2[[#This Row],[Ship Mode]]=Introduction!$C$44,1,0)</f>
        <v>1</v>
      </c>
      <c r="O27" s="48">
        <f>IF(Table2[[#This Row],[Customer Segment]]=Introduction!$D$45,1,0)</f>
        <v>0</v>
      </c>
      <c r="P27" s="48">
        <f>IF(Table2[[#This Row],[Customer Segment]]=Introduction!$D$42,1,0)</f>
        <v>0</v>
      </c>
      <c r="Q27" s="48">
        <f>IF(Table2[[#This Row],[Customer Segment]]=Introduction!$D$44,1,0)</f>
        <v>0</v>
      </c>
      <c r="R27" s="38">
        <v>22.82</v>
      </c>
      <c r="S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customFormat="1" x14ac:dyDescent="0.2">
      <c r="A28" s="1" t="s">
        <v>1</v>
      </c>
      <c r="B28" s="1" t="s">
        <v>14</v>
      </c>
      <c r="C28" s="1" t="s">
        <v>70</v>
      </c>
      <c r="D28" s="44">
        <v>0.01</v>
      </c>
      <c r="E28" s="44">
        <v>110.99</v>
      </c>
      <c r="F28" s="44">
        <v>2.5</v>
      </c>
      <c r="G28" s="44">
        <v>0.56999999999999995</v>
      </c>
      <c r="H28" s="44">
        <v>-263.56572</v>
      </c>
      <c r="I28" s="49">
        <f>IF(Table2[[#This Row],[Order Priority]]=Introduction!$B$42,1,0)</f>
        <v>1</v>
      </c>
      <c r="J28" s="49">
        <f>IF(Table2[[#This Row],[Order Priority]]=Introduction!$B$43,1,0)</f>
        <v>0</v>
      </c>
      <c r="K28" s="49">
        <f>IF(Table2[[#This Row],[Order Priority]]=Introduction!$B$44,1,0)</f>
        <v>0</v>
      </c>
      <c r="L28" s="49">
        <f>IF(Table2[[#This Row],[Order Priority]]=Introduction!$B$45,1,0)</f>
        <v>0</v>
      </c>
      <c r="M28" s="49">
        <f>IF(Table2[[#This Row],[Ship Mode]]=Introduction!$C$42,1,0)</f>
        <v>0</v>
      </c>
      <c r="N28" s="48">
        <f>IF(Table2[[#This Row],[Ship Mode]]=Introduction!$C$44,1,0)</f>
        <v>1</v>
      </c>
      <c r="O28" s="48">
        <f>IF(Table2[[#This Row],[Customer Segment]]=Introduction!$D$45,1,0)</f>
        <v>0</v>
      </c>
      <c r="P28" s="48">
        <f>IF(Table2[[#This Row],[Customer Segment]]=Introduction!$D$42,1,0)</f>
        <v>0</v>
      </c>
      <c r="Q28" s="48">
        <f>IF(Table2[[#This Row],[Customer Segment]]=Introduction!$D$44,1,0)</f>
        <v>0</v>
      </c>
      <c r="R28" s="41">
        <v>188.66</v>
      </c>
      <c r="S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customFormat="1" x14ac:dyDescent="0.2">
      <c r="A29" s="1" t="s">
        <v>13</v>
      </c>
      <c r="B29" s="1" t="s">
        <v>14</v>
      </c>
      <c r="C29" s="1" t="s">
        <v>47</v>
      </c>
      <c r="D29" s="46">
        <v>0.03</v>
      </c>
      <c r="E29" s="46">
        <v>4.26</v>
      </c>
      <c r="F29" s="46">
        <v>1.2</v>
      </c>
      <c r="G29" s="46">
        <v>0.44</v>
      </c>
      <c r="H29" s="46">
        <v>18.658000000000001</v>
      </c>
      <c r="I29" s="49">
        <f>IF(Table2[[#This Row],[Order Priority]]=Introduction!$B$42,1,0)</f>
        <v>0</v>
      </c>
      <c r="J29" s="49">
        <f>IF(Table2[[#This Row],[Order Priority]]=Introduction!$B$43,1,0)</f>
        <v>1</v>
      </c>
      <c r="K29" s="49">
        <f>IF(Table2[[#This Row],[Order Priority]]=Introduction!$B$44,1,0)</f>
        <v>0</v>
      </c>
      <c r="L29" s="49">
        <f>IF(Table2[[#This Row],[Order Priority]]=Introduction!$B$45,1,0)</f>
        <v>0</v>
      </c>
      <c r="M29" s="49">
        <f>IF(Table2[[#This Row],[Ship Mode]]=Introduction!$C$42,1,0)</f>
        <v>0</v>
      </c>
      <c r="N29" s="48">
        <f>IF(Table2[[#This Row],[Ship Mode]]=Introduction!$C$44,1,0)</f>
        <v>1</v>
      </c>
      <c r="O29" s="48">
        <f>IF(Table2[[#This Row],[Customer Segment]]=Introduction!$D$45,1,0)</f>
        <v>0</v>
      </c>
      <c r="P29" s="48">
        <f>IF(Table2[[#This Row],[Customer Segment]]=Introduction!$D$42,1,0)</f>
        <v>0</v>
      </c>
      <c r="Q29" s="48">
        <f>IF(Table2[[#This Row],[Customer Segment]]=Introduction!$D$44,1,0)</f>
        <v>1</v>
      </c>
      <c r="R29" s="38">
        <v>29.5</v>
      </c>
      <c r="S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customFormat="1" x14ac:dyDescent="0.2">
      <c r="A30" s="1" t="s">
        <v>13</v>
      </c>
      <c r="B30" s="1" t="s">
        <v>14</v>
      </c>
      <c r="C30" s="1" t="s">
        <v>47</v>
      </c>
      <c r="D30" s="44">
        <v>0.03</v>
      </c>
      <c r="E30" s="44">
        <v>4.26</v>
      </c>
      <c r="F30" s="44">
        <v>1.2</v>
      </c>
      <c r="G30" s="44">
        <v>0.44</v>
      </c>
      <c r="H30" s="44">
        <v>9.82</v>
      </c>
      <c r="I30" s="49">
        <f>IF(Table2[[#This Row],[Order Priority]]=Introduction!$B$42,1,0)</f>
        <v>0</v>
      </c>
      <c r="J30" s="49">
        <f>IF(Table2[[#This Row],[Order Priority]]=Introduction!$B$43,1,0)</f>
        <v>1</v>
      </c>
      <c r="K30" s="49">
        <f>IF(Table2[[#This Row],[Order Priority]]=Introduction!$B$44,1,0)</f>
        <v>0</v>
      </c>
      <c r="L30" s="49">
        <f>IF(Table2[[#This Row],[Order Priority]]=Introduction!$B$45,1,0)</f>
        <v>0</v>
      </c>
      <c r="M30" s="49">
        <f>IF(Table2[[#This Row],[Ship Mode]]=Introduction!$C$42,1,0)</f>
        <v>0</v>
      </c>
      <c r="N30" s="48">
        <f>IF(Table2[[#This Row],[Ship Mode]]=Introduction!$C$44,1,0)</f>
        <v>1</v>
      </c>
      <c r="O30" s="48">
        <f>IF(Table2[[#This Row],[Customer Segment]]=Introduction!$D$45,1,0)</f>
        <v>0</v>
      </c>
      <c r="P30" s="48">
        <f>IF(Table2[[#This Row],[Customer Segment]]=Introduction!$D$42,1,0)</f>
        <v>0</v>
      </c>
      <c r="Q30" s="48">
        <f>IF(Table2[[#This Row],[Customer Segment]]=Introduction!$D$44,1,0)</f>
        <v>1</v>
      </c>
      <c r="R30" s="41">
        <v>122.23</v>
      </c>
      <c r="S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customFormat="1" x14ac:dyDescent="0.2">
      <c r="A31" s="1" t="s">
        <v>13</v>
      </c>
      <c r="B31" s="1" t="s">
        <v>14</v>
      </c>
      <c r="C31" s="1" t="s">
        <v>47</v>
      </c>
      <c r="D31" s="46">
        <v>0.05</v>
      </c>
      <c r="E31" s="46">
        <v>20.98</v>
      </c>
      <c r="F31" s="46">
        <v>21.2</v>
      </c>
      <c r="G31" s="46">
        <v>0.78</v>
      </c>
      <c r="H31" s="46">
        <v>-181.102</v>
      </c>
      <c r="I31" s="49">
        <f>IF(Table2[[#This Row],[Order Priority]]=Introduction!$B$42,1,0)</f>
        <v>0</v>
      </c>
      <c r="J31" s="49">
        <f>IF(Table2[[#This Row],[Order Priority]]=Introduction!$B$43,1,0)</f>
        <v>1</v>
      </c>
      <c r="K31" s="49">
        <f>IF(Table2[[#This Row],[Order Priority]]=Introduction!$B$44,1,0)</f>
        <v>0</v>
      </c>
      <c r="L31" s="49">
        <f>IF(Table2[[#This Row],[Order Priority]]=Introduction!$B$45,1,0)</f>
        <v>0</v>
      </c>
      <c r="M31" s="49">
        <f>IF(Table2[[#This Row],[Ship Mode]]=Introduction!$C$42,1,0)</f>
        <v>0</v>
      </c>
      <c r="N31" s="48">
        <f>IF(Table2[[#This Row],[Ship Mode]]=Introduction!$C$44,1,0)</f>
        <v>1</v>
      </c>
      <c r="O31" s="48">
        <f>IF(Table2[[#This Row],[Customer Segment]]=Introduction!$D$45,1,0)</f>
        <v>0</v>
      </c>
      <c r="P31" s="48">
        <f>IF(Table2[[#This Row],[Customer Segment]]=Introduction!$D$42,1,0)</f>
        <v>0</v>
      </c>
      <c r="Q31" s="48">
        <f>IF(Table2[[#This Row],[Customer Segment]]=Introduction!$D$44,1,0)</f>
        <v>1</v>
      </c>
      <c r="R31" s="38">
        <v>65.69</v>
      </c>
      <c r="S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customFormat="1" x14ac:dyDescent="0.2">
      <c r="A32" s="1" t="s">
        <v>13</v>
      </c>
      <c r="B32" s="1" t="s">
        <v>2</v>
      </c>
      <c r="C32" s="1" t="s">
        <v>47</v>
      </c>
      <c r="D32" s="44">
        <v>0.09</v>
      </c>
      <c r="E32" s="44">
        <v>150.97999999999999</v>
      </c>
      <c r="F32" s="44">
        <v>66.27</v>
      </c>
      <c r="G32" s="44">
        <v>0.65</v>
      </c>
      <c r="H32" s="44">
        <v>-407.85</v>
      </c>
      <c r="I32" s="49">
        <f>IF(Table2[[#This Row],[Order Priority]]=Introduction!$B$42,1,0)</f>
        <v>0</v>
      </c>
      <c r="J32" s="49">
        <f>IF(Table2[[#This Row],[Order Priority]]=Introduction!$B$43,1,0)</f>
        <v>1</v>
      </c>
      <c r="K32" s="49">
        <f>IF(Table2[[#This Row],[Order Priority]]=Introduction!$B$44,1,0)</f>
        <v>0</v>
      </c>
      <c r="L32" s="49">
        <f>IF(Table2[[#This Row],[Order Priority]]=Introduction!$B$45,1,0)</f>
        <v>0</v>
      </c>
      <c r="M32" s="49">
        <f>IF(Table2[[#This Row],[Ship Mode]]=Introduction!$C$42,1,0)</f>
        <v>1</v>
      </c>
      <c r="N32" s="48">
        <f>IF(Table2[[#This Row],[Ship Mode]]=Introduction!$C$44,1,0)</f>
        <v>0</v>
      </c>
      <c r="O32" s="48">
        <f>IF(Table2[[#This Row],[Customer Segment]]=Introduction!$D$45,1,0)</f>
        <v>0</v>
      </c>
      <c r="P32" s="48">
        <f>IF(Table2[[#This Row],[Customer Segment]]=Introduction!$D$42,1,0)</f>
        <v>0</v>
      </c>
      <c r="Q32" s="48">
        <f>IF(Table2[[#This Row],[Customer Segment]]=Introduction!$D$44,1,0)</f>
        <v>1</v>
      </c>
      <c r="R32" s="41">
        <v>302.33999999999997</v>
      </c>
      <c r="S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customFormat="1" x14ac:dyDescent="0.2">
      <c r="A33" s="1" t="s">
        <v>13</v>
      </c>
      <c r="B33" s="1" t="s">
        <v>14</v>
      </c>
      <c r="C33" s="1" t="s">
        <v>70</v>
      </c>
      <c r="D33" s="46">
        <v>0.1</v>
      </c>
      <c r="E33" s="46">
        <v>12.53</v>
      </c>
      <c r="F33" s="46">
        <v>0.49</v>
      </c>
      <c r="G33" s="46">
        <v>0.38</v>
      </c>
      <c r="H33" s="46">
        <v>244.464</v>
      </c>
      <c r="I33" s="49">
        <f>IF(Table2[[#This Row],[Order Priority]]=Introduction!$B$42,1,0)</f>
        <v>0</v>
      </c>
      <c r="J33" s="49">
        <f>IF(Table2[[#This Row],[Order Priority]]=Introduction!$B$43,1,0)</f>
        <v>1</v>
      </c>
      <c r="K33" s="49">
        <f>IF(Table2[[#This Row],[Order Priority]]=Introduction!$B$44,1,0)</f>
        <v>0</v>
      </c>
      <c r="L33" s="49">
        <f>IF(Table2[[#This Row],[Order Priority]]=Introduction!$B$45,1,0)</f>
        <v>0</v>
      </c>
      <c r="M33" s="49">
        <f>IF(Table2[[#This Row],[Ship Mode]]=Introduction!$C$42,1,0)</f>
        <v>0</v>
      </c>
      <c r="N33" s="48">
        <f>IF(Table2[[#This Row],[Ship Mode]]=Introduction!$C$44,1,0)</f>
        <v>1</v>
      </c>
      <c r="O33" s="48">
        <f>IF(Table2[[#This Row],[Customer Segment]]=Introduction!$D$45,1,0)</f>
        <v>0</v>
      </c>
      <c r="P33" s="48">
        <f>IF(Table2[[#This Row],[Customer Segment]]=Introduction!$D$42,1,0)</f>
        <v>0</v>
      </c>
      <c r="Q33" s="48">
        <f>IF(Table2[[#This Row],[Customer Segment]]=Introduction!$D$44,1,0)</f>
        <v>0</v>
      </c>
      <c r="R33" s="38">
        <v>92.02</v>
      </c>
      <c r="S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customFormat="1" x14ac:dyDescent="0.2">
      <c r="A34" s="1" t="s">
        <v>13</v>
      </c>
      <c r="B34" s="1" t="s">
        <v>2</v>
      </c>
      <c r="C34" s="1" t="s">
        <v>70</v>
      </c>
      <c r="D34" s="44">
        <v>0.1</v>
      </c>
      <c r="E34" s="44">
        <v>146.34</v>
      </c>
      <c r="F34" s="44">
        <v>43.75</v>
      </c>
      <c r="G34" s="44">
        <v>0.64</v>
      </c>
      <c r="H34" s="44">
        <v>-473.57799999999997</v>
      </c>
      <c r="I34" s="49">
        <f>IF(Table2[[#This Row],[Order Priority]]=Introduction!$B$42,1,0)</f>
        <v>0</v>
      </c>
      <c r="J34" s="49">
        <f>IF(Table2[[#This Row],[Order Priority]]=Introduction!$B$43,1,0)</f>
        <v>1</v>
      </c>
      <c r="K34" s="49">
        <f>IF(Table2[[#This Row],[Order Priority]]=Introduction!$B$44,1,0)</f>
        <v>0</v>
      </c>
      <c r="L34" s="49">
        <f>IF(Table2[[#This Row],[Order Priority]]=Introduction!$B$45,1,0)</f>
        <v>0</v>
      </c>
      <c r="M34" s="49">
        <f>IF(Table2[[#This Row],[Ship Mode]]=Introduction!$C$42,1,0)</f>
        <v>1</v>
      </c>
      <c r="N34" s="48">
        <f>IF(Table2[[#This Row],[Ship Mode]]=Introduction!$C$44,1,0)</f>
        <v>0</v>
      </c>
      <c r="O34" s="48">
        <f>IF(Table2[[#This Row],[Customer Segment]]=Introduction!$D$45,1,0)</f>
        <v>0</v>
      </c>
      <c r="P34" s="48">
        <f>IF(Table2[[#This Row],[Customer Segment]]=Introduction!$D$42,1,0)</f>
        <v>0</v>
      </c>
      <c r="Q34" s="48">
        <f>IF(Table2[[#This Row],[Customer Segment]]=Introduction!$D$44,1,0)</f>
        <v>0</v>
      </c>
      <c r="R34" s="41">
        <v>283.55</v>
      </c>
      <c r="S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customFormat="1" x14ac:dyDescent="0.2">
      <c r="A35" s="1" t="s">
        <v>13</v>
      </c>
      <c r="B35" s="1" t="s">
        <v>2</v>
      </c>
      <c r="C35" s="1" t="s">
        <v>70</v>
      </c>
      <c r="D35" s="46">
        <v>0.1</v>
      </c>
      <c r="E35" s="46">
        <v>146.34</v>
      </c>
      <c r="F35" s="46">
        <v>43.75</v>
      </c>
      <c r="G35" s="46">
        <v>0.64</v>
      </c>
      <c r="H35" s="46">
        <v>-270.85000000000002</v>
      </c>
      <c r="I35" s="49">
        <f>IF(Table2[[#This Row],[Order Priority]]=Introduction!$B$42,1,0)</f>
        <v>0</v>
      </c>
      <c r="J35" s="49">
        <f>IF(Table2[[#This Row],[Order Priority]]=Introduction!$B$43,1,0)</f>
        <v>1</v>
      </c>
      <c r="K35" s="49">
        <f>IF(Table2[[#This Row],[Order Priority]]=Introduction!$B$44,1,0)</f>
        <v>0</v>
      </c>
      <c r="L35" s="49">
        <f>IF(Table2[[#This Row],[Order Priority]]=Introduction!$B$45,1,0)</f>
        <v>0</v>
      </c>
      <c r="M35" s="49">
        <f>IF(Table2[[#This Row],[Ship Mode]]=Introduction!$C$42,1,0)</f>
        <v>1</v>
      </c>
      <c r="N35" s="48">
        <f>IF(Table2[[#This Row],[Ship Mode]]=Introduction!$C$44,1,0)</f>
        <v>0</v>
      </c>
      <c r="O35" s="48">
        <f>IF(Table2[[#This Row],[Customer Segment]]=Introduction!$D$45,1,0)</f>
        <v>0</v>
      </c>
      <c r="P35" s="48">
        <f>IF(Table2[[#This Row],[Customer Segment]]=Introduction!$D$42,1,0)</f>
        <v>0</v>
      </c>
      <c r="Q35" s="48">
        <f>IF(Table2[[#This Row],[Customer Segment]]=Introduction!$D$44,1,0)</f>
        <v>0</v>
      </c>
      <c r="R35" s="38">
        <v>850.64</v>
      </c>
      <c r="S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customFormat="1" x14ac:dyDescent="0.2">
      <c r="A36" s="1" t="s">
        <v>13</v>
      </c>
      <c r="B36" s="1" t="s">
        <v>14</v>
      </c>
      <c r="C36" s="1" t="s">
        <v>47</v>
      </c>
      <c r="D36" s="44">
        <v>0.03</v>
      </c>
      <c r="E36" s="44">
        <v>6.48</v>
      </c>
      <c r="F36" s="44">
        <v>8.73</v>
      </c>
      <c r="G36" s="44">
        <v>0.37</v>
      </c>
      <c r="H36" s="44">
        <v>-35.04</v>
      </c>
      <c r="I36" s="49">
        <f>IF(Table2[[#This Row],[Order Priority]]=Introduction!$B$42,1,0)</f>
        <v>0</v>
      </c>
      <c r="J36" s="49">
        <f>IF(Table2[[#This Row],[Order Priority]]=Introduction!$B$43,1,0)</f>
        <v>1</v>
      </c>
      <c r="K36" s="49">
        <f>IF(Table2[[#This Row],[Order Priority]]=Introduction!$B$44,1,0)</f>
        <v>0</v>
      </c>
      <c r="L36" s="49">
        <f>IF(Table2[[#This Row],[Order Priority]]=Introduction!$B$45,1,0)</f>
        <v>0</v>
      </c>
      <c r="M36" s="49">
        <f>IF(Table2[[#This Row],[Ship Mode]]=Introduction!$C$42,1,0)</f>
        <v>0</v>
      </c>
      <c r="N36" s="48">
        <f>IF(Table2[[#This Row],[Ship Mode]]=Introduction!$C$44,1,0)</f>
        <v>1</v>
      </c>
      <c r="O36" s="48">
        <f>IF(Table2[[#This Row],[Customer Segment]]=Introduction!$D$45,1,0)</f>
        <v>0</v>
      </c>
      <c r="P36" s="48">
        <f>IF(Table2[[#This Row],[Customer Segment]]=Introduction!$D$42,1,0)</f>
        <v>0</v>
      </c>
      <c r="Q36" s="48">
        <f>IF(Table2[[#This Row],[Customer Segment]]=Introduction!$D$44,1,0)</f>
        <v>1</v>
      </c>
      <c r="R36" s="41">
        <v>15.95</v>
      </c>
      <c r="S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customFormat="1" x14ac:dyDescent="0.2">
      <c r="A37" s="1" t="s">
        <v>13</v>
      </c>
      <c r="B37" s="1" t="s">
        <v>14</v>
      </c>
      <c r="C37" s="1" t="s">
        <v>47</v>
      </c>
      <c r="D37" s="46">
        <v>0.03</v>
      </c>
      <c r="E37" s="46">
        <v>6.48</v>
      </c>
      <c r="F37" s="46">
        <v>8.73</v>
      </c>
      <c r="G37" s="46">
        <v>0.37</v>
      </c>
      <c r="H37" s="46">
        <v>-35.04</v>
      </c>
      <c r="I37" s="49">
        <f>IF(Table2[[#This Row],[Order Priority]]=Introduction!$B$42,1,0)</f>
        <v>0</v>
      </c>
      <c r="J37" s="49">
        <f>IF(Table2[[#This Row],[Order Priority]]=Introduction!$B$43,1,0)</f>
        <v>1</v>
      </c>
      <c r="K37" s="49">
        <f>IF(Table2[[#This Row],[Order Priority]]=Introduction!$B$44,1,0)</f>
        <v>0</v>
      </c>
      <c r="L37" s="49">
        <f>IF(Table2[[#This Row],[Order Priority]]=Introduction!$B$45,1,0)</f>
        <v>0</v>
      </c>
      <c r="M37" s="49">
        <f>IF(Table2[[#This Row],[Ship Mode]]=Introduction!$C$42,1,0)</f>
        <v>0</v>
      </c>
      <c r="N37" s="48">
        <f>IF(Table2[[#This Row],[Ship Mode]]=Introduction!$C$44,1,0)</f>
        <v>1</v>
      </c>
      <c r="O37" s="48">
        <f>IF(Table2[[#This Row],[Customer Segment]]=Introduction!$D$45,1,0)</f>
        <v>0</v>
      </c>
      <c r="P37" s="48">
        <f>IF(Table2[[#This Row],[Customer Segment]]=Introduction!$D$42,1,0)</f>
        <v>0</v>
      </c>
      <c r="Q37" s="48">
        <f>IF(Table2[[#This Row],[Customer Segment]]=Introduction!$D$44,1,0)</f>
        <v>1</v>
      </c>
      <c r="R37" s="38">
        <v>63.78</v>
      </c>
      <c r="S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customFormat="1" x14ac:dyDescent="0.2">
      <c r="A38" s="1" t="s">
        <v>13</v>
      </c>
      <c r="B38" s="1" t="s">
        <v>14</v>
      </c>
      <c r="C38" s="1" t="s">
        <v>47</v>
      </c>
      <c r="D38" s="44">
        <v>7.0000000000000007E-2</v>
      </c>
      <c r="E38" s="44">
        <v>9.93</v>
      </c>
      <c r="F38" s="44">
        <v>1.0900000000000001</v>
      </c>
      <c r="G38" s="44">
        <v>0.43</v>
      </c>
      <c r="H38" s="44">
        <v>149.53</v>
      </c>
      <c r="I38" s="49">
        <f>IF(Table2[[#This Row],[Order Priority]]=Introduction!$B$42,1,0)</f>
        <v>0</v>
      </c>
      <c r="J38" s="49">
        <f>IF(Table2[[#This Row],[Order Priority]]=Introduction!$B$43,1,0)</f>
        <v>1</v>
      </c>
      <c r="K38" s="49">
        <f>IF(Table2[[#This Row],[Order Priority]]=Introduction!$B$44,1,0)</f>
        <v>0</v>
      </c>
      <c r="L38" s="49">
        <f>IF(Table2[[#This Row],[Order Priority]]=Introduction!$B$45,1,0)</f>
        <v>0</v>
      </c>
      <c r="M38" s="49">
        <f>IF(Table2[[#This Row],[Ship Mode]]=Introduction!$C$42,1,0)</f>
        <v>0</v>
      </c>
      <c r="N38" s="48">
        <f>IF(Table2[[#This Row],[Ship Mode]]=Introduction!$C$44,1,0)</f>
        <v>1</v>
      </c>
      <c r="O38" s="48">
        <f>IF(Table2[[#This Row],[Customer Segment]]=Introduction!$D$45,1,0)</f>
        <v>0</v>
      </c>
      <c r="P38" s="48">
        <f>IF(Table2[[#This Row],[Customer Segment]]=Introduction!$D$42,1,0)</f>
        <v>0</v>
      </c>
      <c r="Q38" s="48">
        <f>IF(Table2[[#This Row],[Customer Segment]]=Introduction!$D$44,1,0)</f>
        <v>1</v>
      </c>
      <c r="R38" s="41">
        <v>451.61</v>
      </c>
      <c r="S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customFormat="1" x14ac:dyDescent="0.2">
      <c r="A39" s="1" t="s">
        <v>13</v>
      </c>
      <c r="B39" s="1" t="s">
        <v>2</v>
      </c>
      <c r="C39" s="1" t="s">
        <v>47</v>
      </c>
      <c r="D39" s="46">
        <v>0.09</v>
      </c>
      <c r="E39" s="46">
        <v>212.6</v>
      </c>
      <c r="F39" s="46">
        <v>52.2</v>
      </c>
      <c r="G39" s="46">
        <v>0.64</v>
      </c>
      <c r="H39" s="46">
        <v>-274.49799999999999</v>
      </c>
      <c r="I39" s="49">
        <f>IF(Table2[[#This Row],[Order Priority]]=Introduction!$B$42,1,0)</f>
        <v>0</v>
      </c>
      <c r="J39" s="49">
        <f>IF(Table2[[#This Row],[Order Priority]]=Introduction!$B$43,1,0)</f>
        <v>1</v>
      </c>
      <c r="K39" s="49">
        <f>IF(Table2[[#This Row],[Order Priority]]=Introduction!$B$44,1,0)</f>
        <v>0</v>
      </c>
      <c r="L39" s="49">
        <f>IF(Table2[[#This Row],[Order Priority]]=Introduction!$B$45,1,0)</f>
        <v>0</v>
      </c>
      <c r="M39" s="49">
        <f>IF(Table2[[#This Row],[Ship Mode]]=Introduction!$C$42,1,0)</f>
        <v>1</v>
      </c>
      <c r="N39" s="48">
        <f>IF(Table2[[#This Row],[Ship Mode]]=Introduction!$C$44,1,0)</f>
        <v>0</v>
      </c>
      <c r="O39" s="48">
        <f>IF(Table2[[#This Row],[Customer Segment]]=Introduction!$D$45,1,0)</f>
        <v>0</v>
      </c>
      <c r="P39" s="48">
        <f>IF(Table2[[#This Row],[Customer Segment]]=Introduction!$D$42,1,0)</f>
        <v>0</v>
      </c>
      <c r="Q39" s="48">
        <f>IF(Table2[[#This Row],[Customer Segment]]=Introduction!$D$44,1,0)</f>
        <v>1</v>
      </c>
      <c r="R39" s="38">
        <v>174.5</v>
      </c>
      <c r="S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customFormat="1" x14ac:dyDescent="0.2">
      <c r="A40" s="1" t="s">
        <v>23</v>
      </c>
      <c r="B40" s="1" t="s">
        <v>14</v>
      </c>
      <c r="C40" s="1" t="s">
        <v>70</v>
      </c>
      <c r="D40" s="44">
        <v>0.08</v>
      </c>
      <c r="E40" s="44">
        <v>43.22</v>
      </c>
      <c r="F40" s="44">
        <v>16.71</v>
      </c>
      <c r="G40" s="44">
        <v>0.66</v>
      </c>
      <c r="H40" s="44">
        <v>280.27458000000001</v>
      </c>
      <c r="I40" s="49">
        <f>IF(Table2[[#This Row],[Order Priority]]=Introduction!$B$42,1,0)</f>
        <v>0</v>
      </c>
      <c r="J40" s="49">
        <f>IF(Table2[[#This Row],[Order Priority]]=Introduction!$B$43,1,0)</f>
        <v>0</v>
      </c>
      <c r="K40" s="49">
        <f>IF(Table2[[#This Row],[Order Priority]]=Introduction!$B$44,1,0)</f>
        <v>1</v>
      </c>
      <c r="L40" s="49">
        <f>IF(Table2[[#This Row],[Order Priority]]=Introduction!$B$45,1,0)</f>
        <v>0</v>
      </c>
      <c r="M40" s="49">
        <f>IF(Table2[[#This Row],[Ship Mode]]=Introduction!$C$42,1,0)</f>
        <v>0</v>
      </c>
      <c r="N40" s="48">
        <f>IF(Table2[[#This Row],[Ship Mode]]=Introduction!$C$44,1,0)</f>
        <v>1</v>
      </c>
      <c r="O40" s="48">
        <f>IF(Table2[[#This Row],[Customer Segment]]=Introduction!$D$45,1,0)</f>
        <v>0</v>
      </c>
      <c r="P40" s="48">
        <f>IF(Table2[[#This Row],[Customer Segment]]=Introduction!$D$42,1,0)</f>
        <v>0</v>
      </c>
      <c r="Q40" s="48">
        <f>IF(Table2[[#This Row],[Customer Segment]]=Introduction!$D$44,1,0)</f>
        <v>0</v>
      </c>
      <c r="R40" s="41">
        <v>130.62</v>
      </c>
      <c r="S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customFormat="1" x14ac:dyDescent="0.2">
      <c r="A41" s="1" t="s">
        <v>23</v>
      </c>
      <c r="B41" s="1" t="s">
        <v>14</v>
      </c>
      <c r="C41" s="1" t="s">
        <v>70</v>
      </c>
      <c r="D41" s="46">
        <v>0.05</v>
      </c>
      <c r="E41" s="46">
        <v>574.74</v>
      </c>
      <c r="F41" s="46">
        <v>24.49</v>
      </c>
      <c r="G41" s="46">
        <v>0.37</v>
      </c>
      <c r="H41" s="46">
        <v>-112.4263</v>
      </c>
      <c r="I41" s="49">
        <f>IF(Table2[[#This Row],[Order Priority]]=Introduction!$B$42,1,0)</f>
        <v>0</v>
      </c>
      <c r="J41" s="49">
        <f>IF(Table2[[#This Row],[Order Priority]]=Introduction!$B$43,1,0)</f>
        <v>0</v>
      </c>
      <c r="K41" s="49">
        <f>IF(Table2[[#This Row],[Order Priority]]=Introduction!$B$44,1,0)</f>
        <v>1</v>
      </c>
      <c r="L41" s="49">
        <f>IF(Table2[[#This Row],[Order Priority]]=Introduction!$B$45,1,0)</f>
        <v>0</v>
      </c>
      <c r="M41" s="49">
        <f>IF(Table2[[#This Row],[Ship Mode]]=Introduction!$C$42,1,0)</f>
        <v>0</v>
      </c>
      <c r="N41" s="48">
        <f>IF(Table2[[#This Row],[Ship Mode]]=Introduction!$C$44,1,0)</f>
        <v>1</v>
      </c>
      <c r="O41" s="48">
        <f>IF(Table2[[#This Row],[Customer Segment]]=Introduction!$D$45,1,0)</f>
        <v>0</v>
      </c>
      <c r="P41" s="48">
        <f>IF(Table2[[#This Row],[Customer Segment]]=Introduction!$D$42,1,0)</f>
        <v>0</v>
      </c>
      <c r="Q41" s="48">
        <f>IF(Table2[[#This Row],[Customer Segment]]=Introduction!$D$44,1,0)</f>
        <v>0</v>
      </c>
      <c r="R41" s="38">
        <v>6945.16</v>
      </c>
      <c r="S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customFormat="1" x14ac:dyDescent="0.2">
      <c r="A42" s="1" t="s">
        <v>23</v>
      </c>
      <c r="B42" s="1" t="s">
        <v>14</v>
      </c>
      <c r="C42" s="1" t="s">
        <v>70</v>
      </c>
      <c r="D42" s="44">
        <v>0.04</v>
      </c>
      <c r="E42" s="44">
        <v>10.14</v>
      </c>
      <c r="F42" s="44">
        <v>2.27</v>
      </c>
      <c r="G42" s="44">
        <v>0.36</v>
      </c>
      <c r="H42" s="44">
        <v>24.923999999999999</v>
      </c>
      <c r="I42" s="49">
        <f>IF(Table2[[#This Row],[Order Priority]]=Introduction!$B$42,1,0)</f>
        <v>0</v>
      </c>
      <c r="J42" s="49">
        <f>IF(Table2[[#This Row],[Order Priority]]=Introduction!$B$43,1,0)</f>
        <v>0</v>
      </c>
      <c r="K42" s="49">
        <f>IF(Table2[[#This Row],[Order Priority]]=Introduction!$B$44,1,0)</f>
        <v>1</v>
      </c>
      <c r="L42" s="49">
        <f>IF(Table2[[#This Row],[Order Priority]]=Introduction!$B$45,1,0)</f>
        <v>0</v>
      </c>
      <c r="M42" s="49">
        <f>IF(Table2[[#This Row],[Ship Mode]]=Introduction!$C$42,1,0)</f>
        <v>0</v>
      </c>
      <c r="N42" s="48">
        <f>IF(Table2[[#This Row],[Ship Mode]]=Introduction!$C$44,1,0)</f>
        <v>1</v>
      </c>
      <c r="O42" s="48">
        <f>IF(Table2[[#This Row],[Customer Segment]]=Introduction!$D$45,1,0)</f>
        <v>0</v>
      </c>
      <c r="P42" s="48">
        <f>IF(Table2[[#This Row],[Customer Segment]]=Introduction!$D$42,1,0)</f>
        <v>0</v>
      </c>
      <c r="Q42" s="48">
        <f>IF(Table2[[#This Row],[Customer Segment]]=Introduction!$D$44,1,0)</f>
        <v>0</v>
      </c>
      <c r="R42" s="41">
        <v>30.94</v>
      </c>
      <c r="S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customFormat="1" x14ac:dyDescent="0.2">
      <c r="A43" s="1" t="s">
        <v>23</v>
      </c>
      <c r="B43" s="1" t="s">
        <v>14</v>
      </c>
      <c r="C43" s="1" t="s">
        <v>15</v>
      </c>
      <c r="D43" s="46">
        <v>0.02</v>
      </c>
      <c r="E43" s="46">
        <v>10.06</v>
      </c>
      <c r="F43" s="46">
        <v>2.06</v>
      </c>
      <c r="G43" s="46">
        <v>0.39</v>
      </c>
      <c r="H43" s="46">
        <v>90.624600000000001</v>
      </c>
      <c r="I43" s="49">
        <f>IF(Table2[[#This Row],[Order Priority]]=Introduction!$B$42,1,0)</f>
        <v>0</v>
      </c>
      <c r="J43" s="49">
        <f>IF(Table2[[#This Row],[Order Priority]]=Introduction!$B$43,1,0)</f>
        <v>0</v>
      </c>
      <c r="K43" s="49">
        <f>IF(Table2[[#This Row],[Order Priority]]=Introduction!$B$44,1,0)</f>
        <v>1</v>
      </c>
      <c r="L43" s="49">
        <f>IF(Table2[[#This Row],[Order Priority]]=Introduction!$B$45,1,0)</f>
        <v>0</v>
      </c>
      <c r="M43" s="49">
        <f>IF(Table2[[#This Row],[Ship Mode]]=Introduction!$C$42,1,0)</f>
        <v>0</v>
      </c>
      <c r="N43" s="48">
        <f>IF(Table2[[#This Row],[Ship Mode]]=Introduction!$C$44,1,0)</f>
        <v>1</v>
      </c>
      <c r="O43" s="48">
        <f>IF(Table2[[#This Row],[Customer Segment]]=Introduction!$D$45,1,0)</f>
        <v>0</v>
      </c>
      <c r="P43" s="48">
        <f>IF(Table2[[#This Row],[Customer Segment]]=Introduction!$D$42,1,0)</f>
        <v>1</v>
      </c>
      <c r="Q43" s="48">
        <f>IF(Table2[[#This Row],[Customer Segment]]=Introduction!$D$44,1,0)</f>
        <v>0</v>
      </c>
      <c r="R43" s="38">
        <v>131.34</v>
      </c>
      <c r="S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customFormat="1" x14ac:dyDescent="0.2">
      <c r="A44" s="1" t="s">
        <v>23</v>
      </c>
      <c r="B44" s="1" t="s">
        <v>14</v>
      </c>
      <c r="C44" s="1" t="s">
        <v>70</v>
      </c>
      <c r="D44" s="44">
        <v>0.09</v>
      </c>
      <c r="E44" s="44">
        <v>1.48</v>
      </c>
      <c r="F44" s="44">
        <v>0.7</v>
      </c>
      <c r="G44" s="44">
        <v>0.37</v>
      </c>
      <c r="H44" s="44">
        <v>1.68</v>
      </c>
      <c r="I44" s="49">
        <f>IF(Table2[[#This Row],[Order Priority]]=Introduction!$B$42,1,0)</f>
        <v>0</v>
      </c>
      <c r="J44" s="49">
        <f>IF(Table2[[#This Row],[Order Priority]]=Introduction!$B$43,1,0)</f>
        <v>0</v>
      </c>
      <c r="K44" s="49">
        <f>IF(Table2[[#This Row],[Order Priority]]=Introduction!$B$44,1,0)</f>
        <v>1</v>
      </c>
      <c r="L44" s="49">
        <f>IF(Table2[[#This Row],[Order Priority]]=Introduction!$B$45,1,0)</f>
        <v>0</v>
      </c>
      <c r="M44" s="49">
        <f>IF(Table2[[#This Row],[Ship Mode]]=Introduction!$C$42,1,0)</f>
        <v>0</v>
      </c>
      <c r="N44" s="48">
        <f>IF(Table2[[#This Row],[Ship Mode]]=Introduction!$C$44,1,0)</f>
        <v>1</v>
      </c>
      <c r="O44" s="48">
        <f>IF(Table2[[#This Row],[Customer Segment]]=Introduction!$D$45,1,0)</f>
        <v>0</v>
      </c>
      <c r="P44" s="48">
        <f>IF(Table2[[#This Row],[Customer Segment]]=Introduction!$D$42,1,0)</f>
        <v>0</v>
      </c>
      <c r="Q44" s="48">
        <f>IF(Table2[[#This Row],[Customer Segment]]=Introduction!$D$44,1,0)</f>
        <v>0</v>
      </c>
      <c r="R44" s="41">
        <v>8.9499999999999993</v>
      </c>
      <c r="S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customFormat="1" x14ac:dyDescent="0.2">
      <c r="A45" s="1" t="s">
        <v>46</v>
      </c>
      <c r="B45" s="1" t="s">
        <v>2</v>
      </c>
      <c r="C45" s="1" t="s">
        <v>70</v>
      </c>
      <c r="D45" s="46">
        <v>0</v>
      </c>
      <c r="E45" s="46">
        <v>213.45</v>
      </c>
      <c r="F45" s="46">
        <v>14.7</v>
      </c>
      <c r="G45" s="46">
        <v>0.59</v>
      </c>
      <c r="H45" s="46">
        <v>-560.81417999999996</v>
      </c>
      <c r="I45" s="49">
        <f>IF(Table2[[#This Row],[Order Priority]]=Introduction!$B$42,1,0)</f>
        <v>0</v>
      </c>
      <c r="J45" s="49">
        <f>IF(Table2[[#This Row],[Order Priority]]=Introduction!$B$43,1,0)</f>
        <v>0</v>
      </c>
      <c r="K45" s="49">
        <f>IF(Table2[[#This Row],[Order Priority]]=Introduction!$B$44,1,0)</f>
        <v>0</v>
      </c>
      <c r="L45" s="49">
        <f>IF(Table2[[#This Row],[Order Priority]]=Introduction!$B$45,1,0)</f>
        <v>0</v>
      </c>
      <c r="M45" s="49">
        <f>IF(Table2[[#This Row],[Ship Mode]]=Introduction!$C$42,1,0)</f>
        <v>1</v>
      </c>
      <c r="N45" s="48">
        <f>IF(Table2[[#This Row],[Ship Mode]]=Introduction!$C$44,1,0)</f>
        <v>0</v>
      </c>
      <c r="O45" s="48">
        <f>IF(Table2[[#This Row],[Customer Segment]]=Introduction!$D$45,1,0)</f>
        <v>0</v>
      </c>
      <c r="P45" s="48">
        <f>IF(Table2[[#This Row],[Customer Segment]]=Introduction!$D$42,1,0)</f>
        <v>0</v>
      </c>
      <c r="Q45" s="48">
        <f>IF(Table2[[#This Row],[Customer Segment]]=Introduction!$D$44,1,0)</f>
        <v>0</v>
      </c>
      <c r="R45" s="38">
        <v>224.12</v>
      </c>
      <c r="S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customFormat="1" x14ac:dyDescent="0.2">
      <c r="A46" s="1" t="s">
        <v>1</v>
      </c>
      <c r="B46" s="1" t="s">
        <v>2</v>
      </c>
      <c r="C46" s="1" t="s">
        <v>47</v>
      </c>
      <c r="D46" s="44">
        <v>0.03</v>
      </c>
      <c r="E46" s="44">
        <v>399.98</v>
      </c>
      <c r="F46" s="44">
        <v>12.06</v>
      </c>
      <c r="G46" s="44">
        <v>0.56000000000000005</v>
      </c>
      <c r="H46" s="44">
        <v>-663.51419999999996</v>
      </c>
      <c r="I46" s="49">
        <f>IF(Table2[[#This Row],[Order Priority]]=Introduction!$B$42,1,0)</f>
        <v>1</v>
      </c>
      <c r="J46" s="49">
        <f>IF(Table2[[#This Row],[Order Priority]]=Introduction!$B$43,1,0)</f>
        <v>0</v>
      </c>
      <c r="K46" s="49">
        <f>IF(Table2[[#This Row],[Order Priority]]=Introduction!$B$44,1,0)</f>
        <v>0</v>
      </c>
      <c r="L46" s="49">
        <f>IF(Table2[[#This Row],[Order Priority]]=Introduction!$B$45,1,0)</f>
        <v>0</v>
      </c>
      <c r="M46" s="49">
        <f>IF(Table2[[#This Row],[Ship Mode]]=Introduction!$C$42,1,0)</f>
        <v>1</v>
      </c>
      <c r="N46" s="48">
        <f>IF(Table2[[#This Row],[Ship Mode]]=Introduction!$C$44,1,0)</f>
        <v>0</v>
      </c>
      <c r="O46" s="48">
        <f>IF(Table2[[#This Row],[Customer Segment]]=Introduction!$D$45,1,0)</f>
        <v>0</v>
      </c>
      <c r="P46" s="48">
        <f>IF(Table2[[#This Row],[Customer Segment]]=Introduction!$D$42,1,0)</f>
        <v>0</v>
      </c>
      <c r="Q46" s="48">
        <f>IF(Table2[[#This Row],[Customer Segment]]=Introduction!$D$44,1,0)</f>
        <v>1</v>
      </c>
      <c r="R46" s="41">
        <v>807</v>
      </c>
      <c r="S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customFormat="1" x14ac:dyDescent="0.2">
      <c r="A47" s="1" t="s">
        <v>1</v>
      </c>
      <c r="B47" s="1" t="s">
        <v>14</v>
      </c>
      <c r="C47" s="1" t="s">
        <v>70</v>
      </c>
      <c r="D47" s="46">
        <v>0.03</v>
      </c>
      <c r="E47" s="46">
        <v>3.36</v>
      </c>
      <c r="F47" s="46">
        <v>6.27</v>
      </c>
      <c r="G47" s="46">
        <v>0.4</v>
      </c>
      <c r="H47" s="46">
        <v>-94.258600000000001</v>
      </c>
      <c r="I47" s="49">
        <f>IF(Table2[[#This Row],[Order Priority]]=Introduction!$B$42,1,0)</f>
        <v>1</v>
      </c>
      <c r="J47" s="49">
        <f>IF(Table2[[#This Row],[Order Priority]]=Introduction!$B$43,1,0)</f>
        <v>0</v>
      </c>
      <c r="K47" s="49">
        <f>IF(Table2[[#This Row],[Order Priority]]=Introduction!$B$44,1,0)</f>
        <v>0</v>
      </c>
      <c r="L47" s="49">
        <f>IF(Table2[[#This Row],[Order Priority]]=Introduction!$B$45,1,0)</f>
        <v>0</v>
      </c>
      <c r="M47" s="49">
        <f>IF(Table2[[#This Row],[Ship Mode]]=Introduction!$C$42,1,0)</f>
        <v>0</v>
      </c>
      <c r="N47" s="48">
        <f>IF(Table2[[#This Row],[Ship Mode]]=Introduction!$C$44,1,0)</f>
        <v>1</v>
      </c>
      <c r="O47" s="48">
        <f>IF(Table2[[#This Row],[Customer Segment]]=Introduction!$D$45,1,0)</f>
        <v>0</v>
      </c>
      <c r="P47" s="48">
        <f>IF(Table2[[#This Row],[Customer Segment]]=Introduction!$D$42,1,0)</f>
        <v>0</v>
      </c>
      <c r="Q47" s="48">
        <f>IF(Table2[[#This Row],[Customer Segment]]=Introduction!$D$44,1,0)</f>
        <v>0</v>
      </c>
      <c r="R47" s="38">
        <v>14.9</v>
      </c>
      <c r="S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customFormat="1" x14ac:dyDescent="0.2">
      <c r="A48" s="1" t="s">
        <v>1</v>
      </c>
      <c r="B48" s="1" t="s">
        <v>63</v>
      </c>
      <c r="C48" s="1" t="s">
        <v>70</v>
      </c>
      <c r="D48" s="44">
        <v>7.0000000000000007E-2</v>
      </c>
      <c r="E48" s="44">
        <v>3.71</v>
      </c>
      <c r="F48" s="44">
        <v>1.93</v>
      </c>
      <c r="G48" s="44">
        <v>0.35</v>
      </c>
      <c r="H48" s="44">
        <v>6.3308</v>
      </c>
      <c r="I48" s="49">
        <f>IF(Table2[[#This Row],[Order Priority]]=Introduction!$B$42,1,0)</f>
        <v>1</v>
      </c>
      <c r="J48" s="49">
        <f>IF(Table2[[#This Row],[Order Priority]]=Introduction!$B$43,1,0)</f>
        <v>0</v>
      </c>
      <c r="K48" s="49">
        <f>IF(Table2[[#This Row],[Order Priority]]=Introduction!$B$44,1,0)</f>
        <v>0</v>
      </c>
      <c r="L48" s="49">
        <f>IF(Table2[[#This Row],[Order Priority]]=Introduction!$B$45,1,0)</f>
        <v>0</v>
      </c>
      <c r="M48" s="49">
        <f>IF(Table2[[#This Row],[Ship Mode]]=Introduction!$C$42,1,0)</f>
        <v>0</v>
      </c>
      <c r="N48" s="48">
        <f>IF(Table2[[#This Row],[Ship Mode]]=Introduction!$C$44,1,0)</f>
        <v>0</v>
      </c>
      <c r="O48" s="48">
        <f>IF(Table2[[#This Row],[Customer Segment]]=Introduction!$D$45,1,0)</f>
        <v>0</v>
      </c>
      <c r="P48" s="48">
        <f>IF(Table2[[#This Row],[Customer Segment]]=Introduction!$D$42,1,0)</f>
        <v>0</v>
      </c>
      <c r="Q48" s="48">
        <f>IF(Table2[[#This Row],[Customer Segment]]=Introduction!$D$44,1,0)</f>
        <v>0</v>
      </c>
      <c r="R48" s="41">
        <v>39.64</v>
      </c>
      <c r="S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customFormat="1" x14ac:dyDescent="0.2">
      <c r="A49" s="1" t="s">
        <v>13</v>
      </c>
      <c r="B49" s="1" t="s">
        <v>2</v>
      </c>
      <c r="C49" s="1" t="s">
        <v>47</v>
      </c>
      <c r="D49" s="46">
        <v>0.06</v>
      </c>
      <c r="E49" s="46">
        <v>350.98</v>
      </c>
      <c r="F49" s="46">
        <v>30</v>
      </c>
      <c r="G49" s="46">
        <v>0.61</v>
      </c>
      <c r="H49" s="46">
        <v>-489.41559999999998</v>
      </c>
      <c r="I49" s="49">
        <f>IF(Table2[[#This Row],[Order Priority]]=Introduction!$B$42,1,0)</f>
        <v>0</v>
      </c>
      <c r="J49" s="49">
        <f>IF(Table2[[#This Row],[Order Priority]]=Introduction!$B$43,1,0)</f>
        <v>1</v>
      </c>
      <c r="K49" s="49">
        <f>IF(Table2[[#This Row],[Order Priority]]=Introduction!$B$44,1,0)</f>
        <v>0</v>
      </c>
      <c r="L49" s="49">
        <f>IF(Table2[[#This Row],[Order Priority]]=Introduction!$B$45,1,0)</f>
        <v>0</v>
      </c>
      <c r="M49" s="49">
        <f>IF(Table2[[#This Row],[Ship Mode]]=Introduction!$C$42,1,0)</f>
        <v>1</v>
      </c>
      <c r="N49" s="48">
        <f>IF(Table2[[#This Row],[Ship Mode]]=Introduction!$C$44,1,0)</f>
        <v>0</v>
      </c>
      <c r="O49" s="48">
        <f>IF(Table2[[#This Row],[Customer Segment]]=Introduction!$D$45,1,0)</f>
        <v>0</v>
      </c>
      <c r="P49" s="48">
        <f>IF(Table2[[#This Row],[Customer Segment]]=Introduction!$D$42,1,0)</f>
        <v>0</v>
      </c>
      <c r="Q49" s="48">
        <f>IF(Table2[[#This Row],[Customer Segment]]=Introduction!$D$44,1,0)</f>
        <v>1</v>
      </c>
      <c r="R49" s="38">
        <v>346.52</v>
      </c>
      <c r="S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customFormat="1" x14ac:dyDescent="0.2">
      <c r="A50" s="1" t="s">
        <v>13</v>
      </c>
      <c r="B50" s="1" t="s">
        <v>14</v>
      </c>
      <c r="C50" s="1" t="s">
        <v>70</v>
      </c>
      <c r="D50" s="44">
        <v>0.06</v>
      </c>
      <c r="E50" s="44">
        <v>105.29</v>
      </c>
      <c r="F50" s="44">
        <v>10.119999999999999</v>
      </c>
      <c r="G50" s="44">
        <v>0.79</v>
      </c>
      <c r="H50" s="44">
        <v>-45.01</v>
      </c>
      <c r="I50" s="49">
        <f>IF(Table2[[#This Row],[Order Priority]]=Introduction!$B$42,1,0)</f>
        <v>0</v>
      </c>
      <c r="J50" s="49">
        <f>IF(Table2[[#This Row],[Order Priority]]=Introduction!$B$43,1,0)</f>
        <v>1</v>
      </c>
      <c r="K50" s="49">
        <f>IF(Table2[[#This Row],[Order Priority]]=Introduction!$B$44,1,0)</f>
        <v>0</v>
      </c>
      <c r="L50" s="49">
        <f>IF(Table2[[#This Row],[Order Priority]]=Introduction!$B$45,1,0)</f>
        <v>0</v>
      </c>
      <c r="M50" s="49">
        <f>IF(Table2[[#This Row],[Ship Mode]]=Introduction!$C$42,1,0)</f>
        <v>0</v>
      </c>
      <c r="N50" s="48">
        <f>IF(Table2[[#This Row],[Ship Mode]]=Introduction!$C$44,1,0)</f>
        <v>1</v>
      </c>
      <c r="O50" s="48">
        <f>IF(Table2[[#This Row],[Customer Segment]]=Introduction!$D$45,1,0)</f>
        <v>0</v>
      </c>
      <c r="P50" s="48">
        <f>IF(Table2[[#This Row],[Customer Segment]]=Introduction!$D$42,1,0)</f>
        <v>0</v>
      </c>
      <c r="Q50" s="48">
        <f>IF(Table2[[#This Row],[Customer Segment]]=Introduction!$D$44,1,0)</f>
        <v>0</v>
      </c>
      <c r="R50" s="41">
        <v>1202.6600000000001</v>
      </c>
      <c r="S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customFormat="1" x14ac:dyDescent="0.2">
      <c r="A51" s="1" t="s">
        <v>23</v>
      </c>
      <c r="B51" s="1" t="s">
        <v>14</v>
      </c>
      <c r="C51" s="1" t="s">
        <v>70</v>
      </c>
      <c r="D51" s="46">
        <v>0.05</v>
      </c>
      <c r="E51" s="46">
        <v>161.55000000000001</v>
      </c>
      <c r="F51" s="46">
        <v>19.989999999999998</v>
      </c>
      <c r="G51" s="46">
        <v>0.66</v>
      </c>
      <c r="H51" s="46">
        <v>35.31</v>
      </c>
      <c r="I51" s="49">
        <f>IF(Table2[[#This Row],[Order Priority]]=Introduction!$B$42,1,0)</f>
        <v>0</v>
      </c>
      <c r="J51" s="49">
        <f>IF(Table2[[#This Row],[Order Priority]]=Introduction!$B$43,1,0)</f>
        <v>0</v>
      </c>
      <c r="K51" s="49">
        <f>IF(Table2[[#This Row],[Order Priority]]=Introduction!$B$44,1,0)</f>
        <v>1</v>
      </c>
      <c r="L51" s="49">
        <f>IF(Table2[[#This Row],[Order Priority]]=Introduction!$B$45,1,0)</f>
        <v>0</v>
      </c>
      <c r="M51" s="49">
        <f>IF(Table2[[#This Row],[Ship Mode]]=Introduction!$C$42,1,0)</f>
        <v>0</v>
      </c>
      <c r="N51" s="48">
        <f>IF(Table2[[#This Row],[Ship Mode]]=Introduction!$C$44,1,0)</f>
        <v>1</v>
      </c>
      <c r="O51" s="48">
        <f>IF(Table2[[#This Row],[Customer Segment]]=Introduction!$D$45,1,0)</f>
        <v>0</v>
      </c>
      <c r="P51" s="48">
        <f>IF(Table2[[#This Row],[Customer Segment]]=Introduction!$D$42,1,0)</f>
        <v>0</v>
      </c>
      <c r="Q51" s="48">
        <f>IF(Table2[[#This Row],[Customer Segment]]=Introduction!$D$44,1,0)</f>
        <v>0</v>
      </c>
      <c r="R51" s="38">
        <v>499.31</v>
      </c>
      <c r="S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customFormat="1" x14ac:dyDescent="0.2">
      <c r="A52" s="1" t="s">
        <v>92</v>
      </c>
      <c r="B52" s="1" t="s">
        <v>14</v>
      </c>
      <c r="C52" s="1" t="s">
        <v>47</v>
      </c>
      <c r="D52" s="44">
        <v>0.05</v>
      </c>
      <c r="E52" s="44">
        <v>363.25</v>
      </c>
      <c r="F52" s="44">
        <v>19.989999999999998</v>
      </c>
      <c r="G52" s="44">
        <v>0.56999999999999995</v>
      </c>
      <c r="H52" s="44">
        <v>1766.7795000000001</v>
      </c>
      <c r="I52" s="49">
        <f>IF(Table2[[#This Row],[Order Priority]]=Introduction!$B$42,1,0)</f>
        <v>0</v>
      </c>
      <c r="J52" s="49">
        <f>IF(Table2[[#This Row],[Order Priority]]=Introduction!$B$43,1,0)</f>
        <v>0</v>
      </c>
      <c r="K52" s="49">
        <f>IF(Table2[[#This Row],[Order Priority]]=Introduction!$B$44,1,0)</f>
        <v>0</v>
      </c>
      <c r="L52" s="49">
        <f>IF(Table2[[#This Row],[Order Priority]]=Introduction!$B$45,1,0)</f>
        <v>1</v>
      </c>
      <c r="M52" s="49">
        <f>IF(Table2[[#This Row],[Ship Mode]]=Introduction!$C$42,1,0)</f>
        <v>0</v>
      </c>
      <c r="N52" s="48">
        <f>IF(Table2[[#This Row],[Ship Mode]]=Introduction!$C$44,1,0)</f>
        <v>1</v>
      </c>
      <c r="O52" s="48">
        <f>IF(Table2[[#This Row],[Customer Segment]]=Introduction!$D$45,1,0)</f>
        <v>0</v>
      </c>
      <c r="P52" s="48">
        <f>IF(Table2[[#This Row],[Customer Segment]]=Introduction!$D$42,1,0)</f>
        <v>0</v>
      </c>
      <c r="Q52" s="48">
        <f>IF(Table2[[#This Row],[Customer Segment]]=Introduction!$D$44,1,0)</f>
        <v>1</v>
      </c>
      <c r="R52" s="41">
        <v>2560.5500000000002</v>
      </c>
      <c r="S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customFormat="1" x14ac:dyDescent="0.2">
      <c r="A53" s="1" t="s">
        <v>1</v>
      </c>
      <c r="B53" s="1" t="s">
        <v>14</v>
      </c>
      <c r="C53" s="1" t="s">
        <v>15</v>
      </c>
      <c r="D53" s="46">
        <v>0.08</v>
      </c>
      <c r="E53" s="46">
        <v>1.81</v>
      </c>
      <c r="F53" s="46">
        <v>0.75</v>
      </c>
      <c r="G53" s="46">
        <v>0.57999999999999996</v>
      </c>
      <c r="H53" s="46">
        <v>1.3224</v>
      </c>
      <c r="I53" s="49">
        <f>IF(Table2[[#This Row],[Order Priority]]=Introduction!$B$42,1,0)</f>
        <v>1</v>
      </c>
      <c r="J53" s="49">
        <f>IF(Table2[[#This Row],[Order Priority]]=Introduction!$B$43,1,0)</f>
        <v>0</v>
      </c>
      <c r="K53" s="49">
        <f>IF(Table2[[#This Row],[Order Priority]]=Introduction!$B$44,1,0)</f>
        <v>0</v>
      </c>
      <c r="L53" s="49">
        <f>IF(Table2[[#This Row],[Order Priority]]=Introduction!$B$45,1,0)</f>
        <v>0</v>
      </c>
      <c r="M53" s="49">
        <f>IF(Table2[[#This Row],[Ship Mode]]=Introduction!$C$42,1,0)</f>
        <v>0</v>
      </c>
      <c r="N53" s="48">
        <f>IF(Table2[[#This Row],[Ship Mode]]=Introduction!$C$44,1,0)</f>
        <v>1</v>
      </c>
      <c r="O53" s="48">
        <f>IF(Table2[[#This Row],[Customer Segment]]=Introduction!$D$45,1,0)</f>
        <v>0</v>
      </c>
      <c r="P53" s="48">
        <f>IF(Table2[[#This Row],[Customer Segment]]=Introduction!$D$42,1,0)</f>
        <v>1</v>
      </c>
      <c r="Q53" s="48">
        <f>IF(Table2[[#This Row],[Customer Segment]]=Introduction!$D$44,1,0)</f>
        <v>0</v>
      </c>
      <c r="R53" s="38">
        <v>19.97</v>
      </c>
      <c r="S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customFormat="1" x14ac:dyDescent="0.2">
      <c r="A54" s="1" t="s">
        <v>1</v>
      </c>
      <c r="B54" s="1" t="s">
        <v>14</v>
      </c>
      <c r="C54" s="1" t="s">
        <v>15</v>
      </c>
      <c r="D54" s="44">
        <v>0.04</v>
      </c>
      <c r="E54" s="44">
        <v>125.99</v>
      </c>
      <c r="F54" s="44">
        <v>5.26</v>
      </c>
      <c r="G54" s="44">
        <v>0.55000000000000004</v>
      </c>
      <c r="H54" s="44">
        <v>455.42070000000001</v>
      </c>
      <c r="I54" s="49">
        <f>IF(Table2[[#This Row],[Order Priority]]=Introduction!$B$42,1,0)</f>
        <v>1</v>
      </c>
      <c r="J54" s="49">
        <f>IF(Table2[[#This Row],[Order Priority]]=Introduction!$B$43,1,0)</f>
        <v>0</v>
      </c>
      <c r="K54" s="49">
        <f>IF(Table2[[#This Row],[Order Priority]]=Introduction!$B$44,1,0)</f>
        <v>0</v>
      </c>
      <c r="L54" s="49">
        <f>IF(Table2[[#This Row],[Order Priority]]=Introduction!$B$45,1,0)</f>
        <v>0</v>
      </c>
      <c r="M54" s="49">
        <f>IF(Table2[[#This Row],[Ship Mode]]=Introduction!$C$42,1,0)</f>
        <v>0</v>
      </c>
      <c r="N54" s="48">
        <f>IF(Table2[[#This Row],[Ship Mode]]=Introduction!$C$44,1,0)</f>
        <v>1</v>
      </c>
      <c r="O54" s="48">
        <f>IF(Table2[[#This Row],[Customer Segment]]=Introduction!$D$45,1,0)</f>
        <v>0</v>
      </c>
      <c r="P54" s="48">
        <f>IF(Table2[[#This Row],[Customer Segment]]=Introduction!$D$42,1,0)</f>
        <v>1</v>
      </c>
      <c r="Q54" s="48">
        <f>IF(Table2[[#This Row],[Customer Segment]]=Introduction!$D$44,1,0)</f>
        <v>0</v>
      </c>
      <c r="R54" s="41">
        <v>660.03</v>
      </c>
      <c r="S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customFormat="1" x14ac:dyDescent="0.2">
      <c r="A55" s="1" t="s">
        <v>1</v>
      </c>
      <c r="B55" s="1" t="s">
        <v>14</v>
      </c>
      <c r="C55" s="1" t="s">
        <v>3</v>
      </c>
      <c r="D55" s="46">
        <v>0.01</v>
      </c>
      <c r="E55" s="46">
        <v>194.3</v>
      </c>
      <c r="F55" s="46">
        <v>11.54</v>
      </c>
      <c r="G55" s="46">
        <v>0.59</v>
      </c>
      <c r="H55" s="46">
        <v>690.17939999999999</v>
      </c>
      <c r="I55" s="49">
        <f>IF(Table2[[#This Row],[Order Priority]]=Introduction!$B$42,1,0)</f>
        <v>1</v>
      </c>
      <c r="J55" s="49">
        <f>IF(Table2[[#This Row],[Order Priority]]=Introduction!$B$43,1,0)</f>
        <v>0</v>
      </c>
      <c r="K55" s="49">
        <f>IF(Table2[[#This Row],[Order Priority]]=Introduction!$B$44,1,0)</f>
        <v>0</v>
      </c>
      <c r="L55" s="49">
        <f>IF(Table2[[#This Row],[Order Priority]]=Introduction!$B$45,1,0)</f>
        <v>0</v>
      </c>
      <c r="M55" s="49">
        <f>IF(Table2[[#This Row],[Ship Mode]]=Introduction!$C$42,1,0)</f>
        <v>0</v>
      </c>
      <c r="N55" s="48">
        <f>IF(Table2[[#This Row],[Ship Mode]]=Introduction!$C$44,1,0)</f>
        <v>1</v>
      </c>
      <c r="O55" s="48">
        <f>IF(Table2[[#This Row],[Customer Segment]]=Introduction!$D$45,1,0)</f>
        <v>1</v>
      </c>
      <c r="P55" s="48">
        <f>IF(Table2[[#This Row],[Customer Segment]]=Introduction!$D$42,1,0)</f>
        <v>0</v>
      </c>
      <c r="Q55" s="48">
        <f>IF(Table2[[#This Row],[Customer Segment]]=Introduction!$D$44,1,0)</f>
        <v>0</v>
      </c>
      <c r="R55" s="38">
        <v>1000.26</v>
      </c>
      <c r="S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customFormat="1" x14ac:dyDescent="0.2">
      <c r="A56" s="1" t="s">
        <v>1</v>
      </c>
      <c r="B56" s="1" t="s">
        <v>14</v>
      </c>
      <c r="C56" s="1" t="s">
        <v>3</v>
      </c>
      <c r="D56" s="44">
        <v>0.02</v>
      </c>
      <c r="E56" s="44">
        <v>209.84</v>
      </c>
      <c r="F56" s="44">
        <v>21.21</v>
      </c>
      <c r="G56" s="44">
        <v>0.59</v>
      </c>
      <c r="H56" s="44">
        <v>1507.6431</v>
      </c>
      <c r="I56" s="49">
        <f>IF(Table2[[#This Row],[Order Priority]]=Introduction!$B$42,1,0)</f>
        <v>1</v>
      </c>
      <c r="J56" s="49">
        <f>IF(Table2[[#This Row],[Order Priority]]=Introduction!$B$43,1,0)</f>
        <v>0</v>
      </c>
      <c r="K56" s="49">
        <f>IF(Table2[[#This Row],[Order Priority]]=Introduction!$B$44,1,0)</f>
        <v>0</v>
      </c>
      <c r="L56" s="49">
        <f>IF(Table2[[#This Row],[Order Priority]]=Introduction!$B$45,1,0)</f>
        <v>0</v>
      </c>
      <c r="M56" s="49">
        <f>IF(Table2[[#This Row],[Ship Mode]]=Introduction!$C$42,1,0)</f>
        <v>0</v>
      </c>
      <c r="N56" s="48">
        <f>IF(Table2[[#This Row],[Ship Mode]]=Introduction!$C$44,1,0)</f>
        <v>1</v>
      </c>
      <c r="O56" s="48">
        <f>IF(Table2[[#This Row],[Customer Segment]]=Introduction!$D$45,1,0)</f>
        <v>1</v>
      </c>
      <c r="P56" s="48">
        <f>IF(Table2[[#This Row],[Customer Segment]]=Introduction!$D$42,1,0)</f>
        <v>0</v>
      </c>
      <c r="Q56" s="48">
        <f>IF(Table2[[#This Row],[Customer Segment]]=Introduction!$D$44,1,0)</f>
        <v>0</v>
      </c>
      <c r="R56" s="41">
        <v>2184.9899999999998</v>
      </c>
      <c r="S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customFormat="1" x14ac:dyDescent="0.2">
      <c r="A57" s="1" t="s">
        <v>1</v>
      </c>
      <c r="B57" s="1" t="s">
        <v>2</v>
      </c>
      <c r="C57" s="1" t="s">
        <v>3</v>
      </c>
      <c r="D57" s="46">
        <v>0</v>
      </c>
      <c r="E57" s="46">
        <v>145.44999999999999</v>
      </c>
      <c r="F57" s="46">
        <v>17.850000000000001</v>
      </c>
      <c r="G57" s="46">
        <v>0.56000000000000005</v>
      </c>
      <c r="H57" s="46">
        <v>801.74680000000001</v>
      </c>
      <c r="I57" s="49">
        <f>IF(Table2[[#This Row],[Order Priority]]=Introduction!$B$42,1,0)</f>
        <v>1</v>
      </c>
      <c r="J57" s="49">
        <f>IF(Table2[[#This Row],[Order Priority]]=Introduction!$B$43,1,0)</f>
        <v>0</v>
      </c>
      <c r="K57" s="49">
        <f>IF(Table2[[#This Row],[Order Priority]]=Introduction!$B$44,1,0)</f>
        <v>0</v>
      </c>
      <c r="L57" s="49">
        <f>IF(Table2[[#This Row],[Order Priority]]=Introduction!$B$45,1,0)</f>
        <v>0</v>
      </c>
      <c r="M57" s="49">
        <f>IF(Table2[[#This Row],[Ship Mode]]=Introduction!$C$42,1,0)</f>
        <v>1</v>
      </c>
      <c r="N57" s="48">
        <f>IF(Table2[[#This Row],[Ship Mode]]=Introduction!$C$44,1,0)</f>
        <v>0</v>
      </c>
      <c r="O57" s="48">
        <f>IF(Table2[[#This Row],[Customer Segment]]=Introduction!$D$45,1,0)</f>
        <v>1</v>
      </c>
      <c r="P57" s="48">
        <f>IF(Table2[[#This Row],[Customer Segment]]=Introduction!$D$42,1,0)</f>
        <v>0</v>
      </c>
      <c r="Q57" s="48">
        <f>IF(Table2[[#This Row],[Customer Segment]]=Introduction!$D$44,1,0)</f>
        <v>0</v>
      </c>
      <c r="R57" s="38">
        <v>1191.2</v>
      </c>
      <c r="S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customFormat="1" x14ac:dyDescent="0.2">
      <c r="A58" s="1" t="s">
        <v>13</v>
      </c>
      <c r="B58" s="1" t="s">
        <v>14</v>
      </c>
      <c r="C58" s="1" t="s">
        <v>15</v>
      </c>
      <c r="D58" s="44">
        <v>0.03</v>
      </c>
      <c r="E58" s="44">
        <v>28.48</v>
      </c>
      <c r="F58" s="44">
        <v>1.99</v>
      </c>
      <c r="G58" s="44">
        <v>0.4</v>
      </c>
      <c r="H58" s="44">
        <v>-35.290399999999998</v>
      </c>
      <c r="I58" s="49">
        <f>IF(Table2[[#This Row],[Order Priority]]=Introduction!$B$42,1,0)</f>
        <v>0</v>
      </c>
      <c r="J58" s="49">
        <f>IF(Table2[[#This Row],[Order Priority]]=Introduction!$B$43,1,0)</f>
        <v>1</v>
      </c>
      <c r="K58" s="49">
        <f>IF(Table2[[#This Row],[Order Priority]]=Introduction!$B$44,1,0)</f>
        <v>0</v>
      </c>
      <c r="L58" s="49">
        <f>IF(Table2[[#This Row],[Order Priority]]=Introduction!$B$45,1,0)</f>
        <v>0</v>
      </c>
      <c r="M58" s="49">
        <f>IF(Table2[[#This Row],[Ship Mode]]=Introduction!$C$42,1,0)</f>
        <v>0</v>
      </c>
      <c r="N58" s="48">
        <f>IF(Table2[[#This Row],[Ship Mode]]=Introduction!$C$44,1,0)</f>
        <v>1</v>
      </c>
      <c r="O58" s="48">
        <f>IF(Table2[[#This Row],[Customer Segment]]=Introduction!$D$45,1,0)</f>
        <v>0</v>
      </c>
      <c r="P58" s="48">
        <f>IF(Table2[[#This Row],[Customer Segment]]=Introduction!$D$42,1,0)</f>
        <v>1</v>
      </c>
      <c r="Q58" s="48">
        <f>IF(Table2[[#This Row],[Customer Segment]]=Introduction!$D$44,1,0)</f>
        <v>0</v>
      </c>
      <c r="R58" s="41">
        <v>55.25</v>
      </c>
      <c r="S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customFormat="1" x14ac:dyDescent="0.2">
      <c r="A59" s="1" t="s">
        <v>13</v>
      </c>
      <c r="B59" s="1" t="s">
        <v>14</v>
      </c>
      <c r="C59" s="1" t="s">
        <v>15</v>
      </c>
      <c r="D59" s="46">
        <v>0.01</v>
      </c>
      <c r="E59" s="46">
        <v>205.99</v>
      </c>
      <c r="F59" s="46">
        <v>5.99</v>
      </c>
      <c r="G59" s="46">
        <v>0.59</v>
      </c>
      <c r="H59" s="46">
        <v>-74.883600000000001</v>
      </c>
      <c r="I59" s="49">
        <f>IF(Table2[[#This Row],[Order Priority]]=Introduction!$B$42,1,0)</f>
        <v>0</v>
      </c>
      <c r="J59" s="49">
        <f>IF(Table2[[#This Row],[Order Priority]]=Introduction!$B$43,1,0)</f>
        <v>1</v>
      </c>
      <c r="K59" s="49">
        <f>IF(Table2[[#This Row],[Order Priority]]=Introduction!$B$44,1,0)</f>
        <v>0</v>
      </c>
      <c r="L59" s="49">
        <f>IF(Table2[[#This Row],[Order Priority]]=Introduction!$B$45,1,0)</f>
        <v>0</v>
      </c>
      <c r="M59" s="49">
        <f>IF(Table2[[#This Row],[Ship Mode]]=Introduction!$C$42,1,0)</f>
        <v>0</v>
      </c>
      <c r="N59" s="48">
        <f>IF(Table2[[#This Row],[Ship Mode]]=Introduction!$C$44,1,0)</f>
        <v>1</v>
      </c>
      <c r="O59" s="48">
        <f>IF(Table2[[#This Row],[Customer Segment]]=Introduction!$D$45,1,0)</f>
        <v>0</v>
      </c>
      <c r="P59" s="48">
        <f>IF(Table2[[#This Row],[Customer Segment]]=Introduction!$D$42,1,0)</f>
        <v>1</v>
      </c>
      <c r="Q59" s="48">
        <f>IF(Table2[[#This Row],[Customer Segment]]=Introduction!$D$44,1,0)</f>
        <v>0</v>
      </c>
      <c r="R59" s="38">
        <v>551.22</v>
      </c>
      <c r="S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customFormat="1" x14ac:dyDescent="0.2">
      <c r="A60" s="1" t="s">
        <v>13</v>
      </c>
      <c r="B60" s="1" t="s">
        <v>2</v>
      </c>
      <c r="C60" s="1" t="s">
        <v>47</v>
      </c>
      <c r="D60" s="44">
        <v>0.08</v>
      </c>
      <c r="E60" s="44">
        <v>120.97</v>
      </c>
      <c r="F60" s="44">
        <v>26.3</v>
      </c>
      <c r="G60" s="44">
        <v>0.38</v>
      </c>
      <c r="H60" s="44">
        <v>-233.840688</v>
      </c>
      <c r="I60" s="49">
        <f>IF(Table2[[#This Row],[Order Priority]]=Introduction!$B$42,1,0)</f>
        <v>0</v>
      </c>
      <c r="J60" s="49">
        <f>IF(Table2[[#This Row],[Order Priority]]=Introduction!$B$43,1,0)</f>
        <v>1</v>
      </c>
      <c r="K60" s="49">
        <f>IF(Table2[[#This Row],[Order Priority]]=Introduction!$B$44,1,0)</f>
        <v>0</v>
      </c>
      <c r="L60" s="49">
        <f>IF(Table2[[#This Row],[Order Priority]]=Introduction!$B$45,1,0)</f>
        <v>0</v>
      </c>
      <c r="M60" s="49">
        <f>IF(Table2[[#This Row],[Ship Mode]]=Introduction!$C$42,1,0)</f>
        <v>1</v>
      </c>
      <c r="N60" s="48">
        <f>IF(Table2[[#This Row],[Ship Mode]]=Introduction!$C$44,1,0)</f>
        <v>0</v>
      </c>
      <c r="O60" s="48">
        <f>IF(Table2[[#This Row],[Customer Segment]]=Introduction!$D$45,1,0)</f>
        <v>0</v>
      </c>
      <c r="P60" s="48">
        <f>IF(Table2[[#This Row],[Customer Segment]]=Introduction!$D$42,1,0)</f>
        <v>0</v>
      </c>
      <c r="Q60" s="48">
        <f>IF(Table2[[#This Row],[Customer Segment]]=Introduction!$D$44,1,0)</f>
        <v>1</v>
      </c>
      <c r="R60" s="41">
        <v>233.58</v>
      </c>
      <c r="S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customFormat="1" x14ac:dyDescent="0.2">
      <c r="A61" s="1" t="s">
        <v>23</v>
      </c>
      <c r="B61" s="1" t="s">
        <v>14</v>
      </c>
      <c r="C61" s="1" t="s">
        <v>47</v>
      </c>
      <c r="D61" s="46">
        <v>0.01</v>
      </c>
      <c r="E61" s="46">
        <v>8.8800000000000008</v>
      </c>
      <c r="F61" s="46">
        <v>6.28</v>
      </c>
      <c r="G61" s="46">
        <v>0.35</v>
      </c>
      <c r="H61" s="46">
        <v>-15.456</v>
      </c>
      <c r="I61" s="49">
        <f>IF(Table2[[#This Row],[Order Priority]]=Introduction!$B$42,1,0)</f>
        <v>0</v>
      </c>
      <c r="J61" s="49">
        <f>IF(Table2[[#This Row],[Order Priority]]=Introduction!$B$43,1,0)</f>
        <v>0</v>
      </c>
      <c r="K61" s="49">
        <f>IF(Table2[[#This Row],[Order Priority]]=Introduction!$B$44,1,0)</f>
        <v>1</v>
      </c>
      <c r="L61" s="49">
        <f>IF(Table2[[#This Row],[Order Priority]]=Introduction!$B$45,1,0)</f>
        <v>0</v>
      </c>
      <c r="M61" s="49">
        <f>IF(Table2[[#This Row],[Ship Mode]]=Introduction!$C$42,1,0)</f>
        <v>0</v>
      </c>
      <c r="N61" s="48">
        <f>IF(Table2[[#This Row],[Ship Mode]]=Introduction!$C$44,1,0)</f>
        <v>1</v>
      </c>
      <c r="O61" s="48">
        <f>IF(Table2[[#This Row],[Customer Segment]]=Introduction!$D$45,1,0)</f>
        <v>0</v>
      </c>
      <c r="P61" s="48">
        <f>IF(Table2[[#This Row],[Customer Segment]]=Introduction!$D$42,1,0)</f>
        <v>0</v>
      </c>
      <c r="Q61" s="48">
        <f>IF(Table2[[#This Row],[Customer Segment]]=Introduction!$D$44,1,0)</f>
        <v>1</v>
      </c>
      <c r="R61" s="38">
        <v>19.86</v>
      </c>
      <c r="S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customFormat="1" x14ac:dyDescent="0.2">
      <c r="A62" s="1" t="s">
        <v>23</v>
      </c>
      <c r="B62" s="1" t="s">
        <v>14</v>
      </c>
      <c r="C62" s="1" t="s">
        <v>47</v>
      </c>
      <c r="D62" s="44">
        <v>0.06</v>
      </c>
      <c r="E62" s="44">
        <v>2.88</v>
      </c>
      <c r="F62" s="44">
        <v>0.99</v>
      </c>
      <c r="G62" s="44">
        <v>0.36</v>
      </c>
      <c r="H62" s="44">
        <v>16.049399999999999</v>
      </c>
      <c r="I62" s="49">
        <f>IF(Table2[[#This Row],[Order Priority]]=Introduction!$B$42,1,0)</f>
        <v>0</v>
      </c>
      <c r="J62" s="49">
        <f>IF(Table2[[#This Row],[Order Priority]]=Introduction!$B$43,1,0)</f>
        <v>0</v>
      </c>
      <c r="K62" s="49">
        <f>IF(Table2[[#This Row],[Order Priority]]=Introduction!$B$44,1,0)</f>
        <v>1</v>
      </c>
      <c r="L62" s="49">
        <f>IF(Table2[[#This Row],[Order Priority]]=Introduction!$B$45,1,0)</f>
        <v>0</v>
      </c>
      <c r="M62" s="49">
        <f>IF(Table2[[#This Row],[Ship Mode]]=Introduction!$C$42,1,0)</f>
        <v>0</v>
      </c>
      <c r="N62" s="48">
        <f>IF(Table2[[#This Row],[Ship Mode]]=Introduction!$C$44,1,0)</f>
        <v>1</v>
      </c>
      <c r="O62" s="48">
        <f>IF(Table2[[#This Row],[Customer Segment]]=Introduction!$D$45,1,0)</f>
        <v>0</v>
      </c>
      <c r="P62" s="48">
        <f>IF(Table2[[#This Row],[Customer Segment]]=Introduction!$D$42,1,0)</f>
        <v>0</v>
      </c>
      <c r="Q62" s="48">
        <f>IF(Table2[[#This Row],[Customer Segment]]=Introduction!$D$44,1,0)</f>
        <v>1</v>
      </c>
      <c r="R62" s="41">
        <v>23.26</v>
      </c>
      <c r="S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customFormat="1" x14ac:dyDescent="0.2">
      <c r="A63" s="1" t="s">
        <v>23</v>
      </c>
      <c r="B63" s="1" t="s">
        <v>14</v>
      </c>
      <c r="C63" s="1" t="s">
        <v>47</v>
      </c>
      <c r="D63" s="46">
        <v>0.05</v>
      </c>
      <c r="E63" s="46">
        <v>80.98</v>
      </c>
      <c r="F63" s="46">
        <v>35</v>
      </c>
      <c r="G63" s="46">
        <v>0.81</v>
      </c>
      <c r="H63" s="46">
        <v>-746.44</v>
      </c>
      <c r="I63" s="49">
        <f>IF(Table2[[#This Row],[Order Priority]]=Introduction!$B$42,1,0)</f>
        <v>0</v>
      </c>
      <c r="J63" s="49">
        <f>IF(Table2[[#This Row],[Order Priority]]=Introduction!$B$43,1,0)</f>
        <v>0</v>
      </c>
      <c r="K63" s="49">
        <f>IF(Table2[[#This Row],[Order Priority]]=Introduction!$B$44,1,0)</f>
        <v>1</v>
      </c>
      <c r="L63" s="49">
        <f>IF(Table2[[#This Row],[Order Priority]]=Introduction!$B$45,1,0)</f>
        <v>0</v>
      </c>
      <c r="M63" s="49">
        <f>IF(Table2[[#This Row],[Ship Mode]]=Introduction!$C$42,1,0)</f>
        <v>0</v>
      </c>
      <c r="N63" s="48">
        <f>IF(Table2[[#This Row],[Ship Mode]]=Introduction!$C$44,1,0)</f>
        <v>1</v>
      </c>
      <c r="O63" s="48">
        <f>IF(Table2[[#This Row],[Customer Segment]]=Introduction!$D$45,1,0)</f>
        <v>0</v>
      </c>
      <c r="P63" s="48">
        <f>IF(Table2[[#This Row],[Customer Segment]]=Introduction!$D$42,1,0)</f>
        <v>0</v>
      </c>
      <c r="Q63" s="48">
        <f>IF(Table2[[#This Row],[Customer Segment]]=Introduction!$D$44,1,0)</f>
        <v>1</v>
      </c>
      <c r="R63" s="38">
        <v>2710.47</v>
      </c>
      <c r="S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customFormat="1" x14ac:dyDescent="0.2">
      <c r="A64" s="1" t="s">
        <v>23</v>
      </c>
      <c r="B64" s="1" t="s">
        <v>14</v>
      </c>
      <c r="C64" s="1" t="s">
        <v>47</v>
      </c>
      <c r="D64" s="44">
        <v>0.05</v>
      </c>
      <c r="E64" s="44">
        <v>279.48</v>
      </c>
      <c r="F64" s="44">
        <v>35</v>
      </c>
      <c r="G64" s="44">
        <v>0.8</v>
      </c>
      <c r="H64" s="44">
        <v>-274.95</v>
      </c>
      <c r="I64" s="49">
        <f>IF(Table2[[#This Row],[Order Priority]]=Introduction!$B$42,1,0)</f>
        <v>0</v>
      </c>
      <c r="J64" s="49">
        <f>IF(Table2[[#This Row],[Order Priority]]=Introduction!$B$43,1,0)</f>
        <v>0</v>
      </c>
      <c r="K64" s="49">
        <f>IF(Table2[[#This Row],[Order Priority]]=Introduction!$B$44,1,0)</f>
        <v>1</v>
      </c>
      <c r="L64" s="49">
        <f>IF(Table2[[#This Row],[Order Priority]]=Introduction!$B$45,1,0)</f>
        <v>0</v>
      </c>
      <c r="M64" s="49">
        <f>IF(Table2[[#This Row],[Ship Mode]]=Introduction!$C$42,1,0)</f>
        <v>0</v>
      </c>
      <c r="N64" s="48">
        <f>IF(Table2[[#This Row],[Ship Mode]]=Introduction!$C$44,1,0)</f>
        <v>1</v>
      </c>
      <c r="O64" s="48">
        <f>IF(Table2[[#This Row],[Customer Segment]]=Introduction!$D$45,1,0)</f>
        <v>0</v>
      </c>
      <c r="P64" s="48">
        <f>IF(Table2[[#This Row],[Customer Segment]]=Introduction!$D$42,1,0)</f>
        <v>0</v>
      </c>
      <c r="Q64" s="48">
        <f>IF(Table2[[#This Row],[Customer Segment]]=Introduction!$D$44,1,0)</f>
        <v>1</v>
      </c>
      <c r="R64" s="41">
        <v>8354.73</v>
      </c>
      <c r="S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customFormat="1" x14ac:dyDescent="0.2">
      <c r="A65" s="1" t="s">
        <v>23</v>
      </c>
      <c r="B65" s="1" t="s">
        <v>14</v>
      </c>
      <c r="C65" s="1" t="s">
        <v>47</v>
      </c>
      <c r="D65" s="46">
        <v>0.05</v>
      </c>
      <c r="E65" s="46">
        <v>80.98</v>
      </c>
      <c r="F65" s="46">
        <v>35</v>
      </c>
      <c r="G65" s="46">
        <v>0.81</v>
      </c>
      <c r="H65" s="46">
        <v>-746.44</v>
      </c>
      <c r="I65" s="49">
        <f>IF(Table2[[#This Row],[Order Priority]]=Introduction!$B$42,1,0)</f>
        <v>0</v>
      </c>
      <c r="J65" s="49">
        <f>IF(Table2[[#This Row],[Order Priority]]=Introduction!$B$43,1,0)</f>
        <v>0</v>
      </c>
      <c r="K65" s="49">
        <f>IF(Table2[[#This Row],[Order Priority]]=Introduction!$B$44,1,0)</f>
        <v>1</v>
      </c>
      <c r="L65" s="49">
        <f>IF(Table2[[#This Row],[Order Priority]]=Introduction!$B$45,1,0)</f>
        <v>0</v>
      </c>
      <c r="M65" s="49">
        <f>IF(Table2[[#This Row],[Ship Mode]]=Introduction!$C$42,1,0)</f>
        <v>0</v>
      </c>
      <c r="N65" s="48">
        <f>IF(Table2[[#This Row],[Ship Mode]]=Introduction!$C$44,1,0)</f>
        <v>1</v>
      </c>
      <c r="O65" s="48">
        <f>IF(Table2[[#This Row],[Customer Segment]]=Introduction!$D$45,1,0)</f>
        <v>0</v>
      </c>
      <c r="P65" s="48">
        <f>IF(Table2[[#This Row],[Customer Segment]]=Introduction!$D$42,1,0)</f>
        <v>0</v>
      </c>
      <c r="Q65" s="48">
        <f>IF(Table2[[#This Row],[Customer Segment]]=Introduction!$D$44,1,0)</f>
        <v>1</v>
      </c>
      <c r="R65" s="38">
        <v>637.76</v>
      </c>
      <c r="S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customFormat="1" x14ac:dyDescent="0.2">
      <c r="A66" s="1" t="s">
        <v>23</v>
      </c>
      <c r="B66" s="1" t="s">
        <v>14</v>
      </c>
      <c r="C66" s="1" t="s">
        <v>47</v>
      </c>
      <c r="D66" s="44">
        <v>0.05</v>
      </c>
      <c r="E66" s="44">
        <v>279.48</v>
      </c>
      <c r="F66" s="44">
        <v>35</v>
      </c>
      <c r="G66" s="44">
        <v>0.8</v>
      </c>
      <c r="H66" s="44">
        <v>-274.95</v>
      </c>
      <c r="I66" s="49">
        <f>IF(Table2[[#This Row],[Order Priority]]=Introduction!$B$42,1,0)</f>
        <v>0</v>
      </c>
      <c r="J66" s="49">
        <f>IF(Table2[[#This Row],[Order Priority]]=Introduction!$B$43,1,0)</f>
        <v>0</v>
      </c>
      <c r="K66" s="49">
        <f>IF(Table2[[#This Row],[Order Priority]]=Introduction!$B$44,1,0)</f>
        <v>1</v>
      </c>
      <c r="L66" s="49">
        <f>IF(Table2[[#This Row],[Order Priority]]=Introduction!$B$45,1,0)</f>
        <v>0</v>
      </c>
      <c r="M66" s="49">
        <f>IF(Table2[[#This Row],[Ship Mode]]=Introduction!$C$42,1,0)</f>
        <v>0</v>
      </c>
      <c r="N66" s="48">
        <f>IF(Table2[[#This Row],[Ship Mode]]=Introduction!$C$44,1,0)</f>
        <v>1</v>
      </c>
      <c r="O66" s="48">
        <f>IF(Table2[[#This Row],[Customer Segment]]=Introduction!$D$45,1,0)</f>
        <v>0</v>
      </c>
      <c r="P66" s="48">
        <f>IF(Table2[[#This Row],[Customer Segment]]=Introduction!$D$42,1,0)</f>
        <v>0</v>
      </c>
      <c r="Q66" s="48">
        <f>IF(Table2[[#This Row],[Customer Segment]]=Introduction!$D$44,1,0)</f>
        <v>1</v>
      </c>
      <c r="R66" s="41">
        <v>2156.06</v>
      </c>
      <c r="S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customFormat="1" x14ac:dyDescent="0.2">
      <c r="A67" s="1" t="s">
        <v>92</v>
      </c>
      <c r="B67" s="1" t="s">
        <v>14</v>
      </c>
      <c r="C67" s="1" t="s">
        <v>70</v>
      </c>
      <c r="D67" s="46">
        <v>0.09</v>
      </c>
      <c r="E67" s="46">
        <v>5.98</v>
      </c>
      <c r="F67" s="46">
        <v>4.6900000000000004</v>
      </c>
      <c r="G67" s="46">
        <v>0.68</v>
      </c>
      <c r="H67" s="46">
        <v>-781.13419999999996</v>
      </c>
      <c r="I67" s="49">
        <f>IF(Table2[[#This Row],[Order Priority]]=Introduction!$B$42,1,0)</f>
        <v>0</v>
      </c>
      <c r="J67" s="49">
        <f>IF(Table2[[#This Row],[Order Priority]]=Introduction!$B$43,1,0)</f>
        <v>0</v>
      </c>
      <c r="K67" s="49">
        <f>IF(Table2[[#This Row],[Order Priority]]=Introduction!$B$44,1,0)</f>
        <v>0</v>
      </c>
      <c r="L67" s="49">
        <f>IF(Table2[[#This Row],[Order Priority]]=Introduction!$B$45,1,0)</f>
        <v>1</v>
      </c>
      <c r="M67" s="49">
        <f>IF(Table2[[#This Row],[Ship Mode]]=Introduction!$C$42,1,0)</f>
        <v>0</v>
      </c>
      <c r="N67" s="48">
        <f>IF(Table2[[#This Row],[Ship Mode]]=Introduction!$C$44,1,0)</f>
        <v>1</v>
      </c>
      <c r="O67" s="48">
        <f>IF(Table2[[#This Row],[Customer Segment]]=Introduction!$D$45,1,0)</f>
        <v>0</v>
      </c>
      <c r="P67" s="48">
        <f>IF(Table2[[#This Row],[Customer Segment]]=Introduction!$D$42,1,0)</f>
        <v>0</v>
      </c>
      <c r="Q67" s="48">
        <f>IF(Table2[[#This Row],[Customer Segment]]=Introduction!$D$44,1,0)</f>
        <v>0</v>
      </c>
      <c r="R67" s="38">
        <v>65.849999999999994</v>
      </c>
      <c r="S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customFormat="1" x14ac:dyDescent="0.2">
      <c r="A68" s="1" t="s">
        <v>46</v>
      </c>
      <c r="B68" s="1" t="s">
        <v>14</v>
      </c>
      <c r="C68" s="1" t="s">
        <v>47</v>
      </c>
      <c r="D68" s="44">
        <v>0.05</v>
      </c>
      <c r="E68" s="44">
        <v>7.64</v>
      </c>
      <c r="F68" s="44">
        <v>5.83</v>
      </c>
      <c r="G68" s="44">
        <v>0.36</v>
      </c>
      <c r="H68" s="44">
        <v>-40.275199999999998</v>
      </c>
      <c r="I68" s="49">
        <f>IF(Table2[[#This Row],[Order Priority]]=Introduction!$B$42,1,0)</f>
        <v>0</v>
      </c>
      <c r="J68" s="49">
        <f>IF(Table2[[#This Row],[Order Priority]]=Introduction!$B$43,1,0)</f>
        <v>0</v>
      </c>
      <c r="K68" s="49">
        <f>IF(Table2[[#This Row],[Order Priority]]=Introduction!$B$44,1,0)</f>
        <v>0</v>
      </c>
      <c r="L68" s="49">
        <f>IF(Table2[[#This Row],[Order Priority]]=Introduction!$B$45,1,0)</f>
        <v>0</v>
      </c>
      <c r="M68" s="49">
        <f>IF(Table2[[#This Row],[Ship Mode]]=Introduction!$C$42,1,0)</f>
        <v>0</v>
      </c>
      <c r="N68" s="48">
        <f>IF(Table2[[#This Row],[Ship Mode]]=Introduction!$C$44,1,0)</f>
        <v>1</v>
      </c>
      <c r="O68" s="48">
        <f>IF(Table2[[#This Row],[Customer Segment]]=Introduction!$D$45,1,0)</f>
        <v>0</v>
      </c>
      <c r="P68" s="48">
        <f>IF(Table2[[#This Row],[Customer Segment]]=Introduction!$D$42,1,0)</f>
        <v>0</v>
      </c>
      <c r="Q68" s="48">
        <f>IF(Table2[[#This Row],[Customer Segment]]=Introduction!$D$44,1,0)</f>
        <v>1</v>
      </c>
      <c r="R68" s="41">
        <v>47.18</v>
      </c>
      <c r="S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customFormat="1" x14ac:dyDescent="0.2">
      <c r="A69" s="1" t="s">
        <v>46</v>
      </c>
      <c r="B69" s="1" t="s">
        <v>2</v>
      </c>
      <c r="C69" s="1" t="s">
        <v>70</v>
      </c>
      <c r="D69" s="46">
        <v>0.08</v>
      </c>
      <c r="E69" s="46">
        <v>243.98</v>
      </c>
      <c r="F69" s="46">
        <v>43.32</v>
      </c>
      <c r="G69" s="46">
        <v>0.55000000000000004</v>
      </c>
      <c r="H69" s="46">
        <v>-162.8244</v>
      </c>
      <c r="I69" s="49">
        <f>IF(Table2[[#This Row],[Order Priority]]=Introduction!$B$42,1,0)</f>
        <v>0</v>
      </c>
      <c r="J69" s="49">
        <f>IF(Table2[[#This Row],[Order Priority]]=Introduction!$B$43,1,0)</f>
        <v>0</v>
      </c>
      <c r="K69" s="49">
        <f>IF(Table2[[#This Row],[Order Priority]]=Introduction!$B$44,1,0)</f>
        <v>0</v>
      </c>
      <c r="L69" s="49">
        <f>IF(Table2[[#This Row],[Order Priority]]=Introduction!$B$45,1,0)</f>
        <v>0</v>
      </c>
      <c r="M69" s="49">
        <f>IF(Table2[[#This Row],[Ship Mode]]=Introduction!$C$42,1,0)</f>
        <v>1</v>
      </c>
      <c r="N69" s="48">
        <f>IF(Table2[[#This Row],[Ship Mode]]=Introduction!$C$44,1,0)</f>
        <v>0</v>
      </c>
      <c r="O69" s="48">
        <f>IF(Table2[[#This Row],[Customer Segment]]=Introduction!$D$45,1,0)</f>
        <v>0</v>
      </c>
      <c r="P69" s="48">
        <f>IF(Table2[[#This Row],[Customer Segment]]=Introduction!$D$42,1,0)</f>
        <v>0</v>
      </c>
      <c r="Q69" s="48">
        <f>IF(Table2[[#This Row],[Customer Segment]]=Introduction!$D$44,1,0)</f>
        <v>0</v>
      </c>
      <c r="R69" s="38">
        <v>248.84</v>
      </c>
      <c r="S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customFormat="1" x14ac:dyDescent="0.2">
      <c r="A70" s="1" t="s">
        <v>1</v>
      </c>
      <c r="B70" s="1" t="s">
        <v>2</v>
      </c>
      <c r="C70" s="1" t="s">
        <v>47</v>
      </c>
      <c r="D70" s="44">
        <v>0.04</v>
      </c>
      <c r="E70" s="44">
        <v>880.98</v>
      </c>
      <c r="F70" s="44">
        <v>44.55</v>
      </c>
      <c r="G70" s="44">
        <v>0.62</v>
      </c>
      <c r="H70" s="44">
        <v>-13706.464</v>
      </c>
      <c r="I70" s="49">
        <f>IF(Table2[[#This Row],[Order Priority]]=Introduction!$B$42,1,0)</f>
        <v>1</v>
      </c>
      <c r="J70" s="49">
        <f>IF(Table2[[#This Row],[Order Priority]]=Introduction!$B$43,1,0)</f>
        <v>0</v>
      </c>
      <c r="K70" s="49">
        <f>IF(Table2[[#This Row],[Order Priority]]=Introduction!$B$44,1,0)</f>
        <v>0</v>
      </c>
      <c r="L70" s="49">
        <f>IF(Table2[[#This Row],[Order Priority]]=Introduction!$B$45,1,0)</f>
        <v>0</v>
      </c>
      <c r="M70" s="49">
        <f>IF(Table2[[#This Row],[Ship Mode]]=Introduction!$C$42,1,0)</f>
        <v>1</v>
      </c>
      <c r="N70" s="48">
        <f>IF(Table2[[#This Row],[Ship Mode]]=Introduction!$C$44,1,0)</f>
        <v>0</v>
      </c>
      <c r="O70" s="48">
        <f>IF(Table2[[#This Row],[Customer Segment]]=Introduction!$D$45,1,0)</f>
        <v>0</v>
      </c>
      <c r="P70" s="48">
        <f>IF(Table2[[#This Row],[Customer Segment]]=Introduction!$D$42,1,0)</f>
        <v>0</v>
      </c>
      <c r="Q70" s="48">
        <f>IF(Table2[[#This Row],[Customer Segment]]=Introduction!$D$44,1,0)</f>
        <v>1</v>
      </c>
      <c r="R70" s="41">
        <v>6968.9</v>
      </c>
      <c r="S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customFormat="1" x14ac:dyDescent="0.2">
      <c r="A71" s="1" t="s">
        <v>1</v>
      </c>
      <c r="B71" s="1" t="s">
        <v>14</v>
      </c>
      <c r="C71" s="1" t="s">
        <v>15</v>
      </c>
      <c r="D71" s="46">
        <v>0.03</v>
      </c>
      <c r="E71" s="46">
        <v>2.1</v>
      </c>
      <c r="F71" s="46">
        <v>0.7</v>
      </c>
      <c r="G71" s="46">
        <v>0.56999999999999995</v>
      </c>
      <c r="H71" s="46">
        <v>-1473.9059999999999</v>
      </c>
      <c r="I71" s="49">
        <f>IF(Table2[[#This Row],[Order Priority]]=Introduction!$B$42,1,0)</f>
        <v>1</v>
      </c>
      <c r="J71" s="49">
        <f>IF(Table2[[#This Row],[Order Priority]]=Introduction!$B$43,1,0)</f>
        <v>0</v>
      </c>
      <c r="K71" s="49">
        <f>IF(Table2[[#This Row],[Order Priority]]=Introduction!$B$44,1,0)</f>
        <v>0</v>
      </c>
      <c r="L71" s="49">
        <f>IF(Table2[[#This Row],[Order Priority]]=Introduction!$B$45,1,0)</f>
        <v>0</v>
      </c>
      <c r="M71" s="49">
        <f>IF(Table2[[#This Row],[Ship Mode]]=Introduction!$C$42,1,0)</f>
        <v>0</v>
      </c>
      <c r="N71" s="48">
        <f>IF(Table2[[#This Row],[Ship Mode]]=Introduction!$C$44,1,0)</f>
        <v>1</v>
      </c>
      <c r="O71" s="48">
        <f>IF(Table2[[#This Row],[Customer Segment]]=Introduction!$D$45,1,0)</f>
        <v>0</v>
      </c>
      <c r="P71" s="48">
        <f>IF(Table2[[#This Row],[Customer Segment]]=Introduction!$D$42,1,0)</f>
        <v>1</v>
      </c>
      <c r="Q71" s="48">
        <f>IF(Table2[[#This Row],[Customer Segment]]=Introduction!$D$44,1,0)</f>
        <v>0</v>
      </c>
      <c r="R71" s="38">
        <v>8.7200000000000006</v>
      </c>
      <c r="S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customFormat="1" x14ac:dyDescent="0.2">
      <c r="A72" s="1" t="s">
        <v>13</v>
      </c>
      <c r="B72" s="1" t="s">
        <v>14</v>
      </c>
      <c r="C72" s="1" t="s">
        <v>47</v>
      </c>
      <c r="D72" s="44">
        <v>0.03</v>
      </c>
      <c r="E72" s="44">
        <v>3.28</v>
      </c>
      <c r="F72" s="44">
        <v>3.97</v>
      </c>
      <c r="G72" s="44">
        <v>0.56000000000000005</v>
      </c>
      <c r="H72" s="44">
        <v>-90.755600000000001</v>
      </c>
      <c r="I72" s="49">
        <f>IF(Table2[[#This Row],[Order Priority]]=Introduction!$B$42,1,0)</f>
        <v>0</v>
      </c>
      <c r="J72" s="49">
        <f>IF(Table2[[#This Row],[Order Priority]]=Introduction!$B$43,1,0)</f>
        <v>1</v>
      </c>
      <c r="K72" s="49">
        <f>IF(Table2[[#This Row],[Order Priority]]=Introduction!$B$44,1,0)</f>
        <v>0</v>
      </c>
      <c r="L72" s="49">
        <f>IF(Table2[[#This Row],[Order Priority]]=Introduction!$B$45,1,0)</f>
        <v>0</v>
      </c>
      <c r="M72" s="49">
        <f>IF(Table2[[#This Row],[Ship Mode]]=Introduction!$C$42,1,0)</f>
        <v>0</v>
      </c>
      <c r="N72" s="48">
        <f>IF(Table2[[#This Row],[Ship Mode]]=Introduction!$C$44,1,0)</f>
        <v>1</v>
      </c>
      <c r="O72" s="48">
        <f>IF(Table2[[#This Row],[Customer Segment]]=Introduction!$D$45,1,0)</f>
        <v>0</v>
      </c>
      <c r="P72" s="48">
        <f>IF(Table2[[#This Row],[Customer Segment]]=Introduction!$D$42,1,0)</f>
        <v>0</v>
      </c>
      <c r="Q72" s="48">
        <f>IF(Table2[[#This Row],[Customer Segment]]=Introduction!$D$44,1,0)</f>
        <v>1</v>
      </c>
      <c r="R72" s="41">
        <v>24.57</v>
      </c>
      <c r="S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customFormat="1" x14ac:dyDescent="0.2">
      <c r="A73" s="1" t="s">
        <v>23</v>
      </c>
      <c r="B73" s="1" t="s">
        <v>2</v>
      </c>
      <c r="C73" s="1" t="s">
        <v>3</v>
      </c>
      <c r="D73" s="46">
        <v>0.02</v>
      </c>
      <c r="E73" s="46">
        <v>100.98</v>
      </c>
      <c r="F73" s="46">
        <v>35.840000000000003</v>
      </c>
      <c r="G73" s="46">
        <v>0.62</v>
      </c>
      <c r="H73" s="46">
        <v>-134.91200000000001</v>
      </c>
      <c r="I73" s="49">
        <f>IF(Table2[[#This Row],[Order Priority]]=Introduction!$B$42,1,0)</f>
        <v>0</v>
      </c>
      <c r="J73" s="49">
        <f>IF(Table2[[#This Row],[Order Priority]]=Introduction!$B$43,1,0)</f>
        <v>0</v>
      </c>
      <c r="K73" s="49">
        <f>IF(Table2[[#This Row],[Order Priority]]=Introduction!$B$44,1,0)</f>
        <v>1</v>
      </c>
      <c r="L73" s="49">
        <f>IF(Table2[[#This Row],[Order Priority]]=Introduction!$B$45,1,0)</f>
        <v>0</v>
      </c>
      <c r="M73" s="49">
        <f>IF(Table2[[#This Row],[Ship Mode]]=Introduction!$C$42,1,0)</f>
        <v>1</v>
      </c>
      <c r="N73" s="48">
        <f>IF(Table2[[#This Row],[Ship Mode]]=Introduction!$C$44,1,0)</f>
        <v>0</v>
      </c>
      <c r="O73" s="48">
        <f>IF(Table2[[#This Row],[Customer Segment]]=Introduction!$D$45,1,0)</f>
        <v>1</v>
      </c>
      <c r="P73" s="48">
        <f>IF(Table2[[#This Row],[Customer Segment]]=Introduction!$D$42,1,0)</f>
        <v>0</v>
      </c>
      <c r="Q73" s="48">
        <f>IF(Table2[[#This Row],[Customer Segment]]=Introduction!$D$44,1,0)</f>
        <v>0</v>
      </c>
      <c r="R73" s="38">
        <v>614.99</v>
      </c>
      <c r="S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customFormat="1" x14ac:dyDescent="0.2">
      <c r="A74" s="1" t="s">
        <v>23</v>
      </c>
      <c r="B74" s="1" t="s">
        <v>14</v>
      </c>
      <c r="C74" s="1" t="s">
        <v>70</v>
      </c>
      <c r="D74" s="44">
        <v>0.05</v>
      </c>
      <c r="E74" s="44">
        <v>7.1</v>
      </c>
      <c r="F74" s="44">
        <v>6.05</v>
      </c>
      <c r="G74" s="44">
        <v>0.39</v>
      </c>
      <c r="H74" s="44">
        <v>-101.246</v>
      </c>
      <c r="I74" s="49">
        <f>IF(Table2[[#This Row],[Order Priority]]=Introduction!$B$42,1,0)</f>
        <v>0</v>
      </c>
      <c r="J74" s="49">
        <f>IF(Table2[[#This Row],[Order Priority]]=Introduction!$B$43,1,0)</f>
        <v>0</v>
      </c>
      <c r="K74" s="49">
        <f>IF(Table2[[#This Row],[Order Priority]]=Introduction!$B$44,1,0)</f>
        <v>1</v>
      </c>
      <c r="L74" s="49">
        <f>IF(Table2[[#This Row],[Order Priority]]=Introduction!$B$45,1,0)</f>
        <v>0</v>
      </c>
      <c r="M74" s="49">
        <f>IF(Table2[[#This Row],[Ship Mode]]=Introduction!$C$42,1,0)</f>
        <v>0</v>
      </c>
      <c r="N74" s="48">
        <f>IF(Table2[[#This Row],[Ship Mode]]=Introduction!$C$44,1,0)</f>
        <v>1</v>
      </c>
      <c r="O74" s="48">
        <f>IF(Table2[[#This Row],[Customer Segment]]=Introduction!$D$45,1,0)</f>
        <v>0</v>
      </c>
      <c r="P74" s="48">
        <f>IF(Table2[[#This Row],[Customer Segment]]=Introduction!$D$42,1,0)</f>
        <v>0</v>
      </c>
      <c r="Q74" s="48">
        <f>IF(Table2[[#This Row],[Customer Segment]]=Introduction!$D$44,1,0)</f>
        <v>0</v>
      </c>
      <c r="R74" s="41">
        <v>100.99</v>
      </c>
      <c r="S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customFormat="1" x14ac:dyDescent="0.2">
      <c r="A75" s="1" t="s">
        <v>23</v>
      </c>
      <c r="B75" s="1" t="s">
        <v>14</v>
      </c>
      <c r="C75" s="1" t="s">
        <v>70</v>
      </c>
      <c r="D75" s="46">
        <v>0.04</v>
      </c>
      <c r="E75" s="46">
        <v>20.95</v>
      </c>
      <c r="F75" s="46">
        <v>4</v>
      </c>
      <c r="G75" s="46">
        <v>0.6</v>
      </c>
      <c r="H75" s="46">
        <v>-1.88</v>
      </c>
      <c r="I75" s="49">
        <f>IF(Table2[[#This Row],[Order Priority]]=Introduction!$B$42,1,0)</f>
        <v>0</v>
      </c>
      <c r="J75" s="49">
        <f>IF(Table2[[#This Row],[Order Priority]]=Introduction!$B$43,1,0)</f>
        <v>0</v>
      </c>
      <c r="K75" s="49">
        <f>IF(Table2[[#This Row],[Order Priority]]=Introduction!$B$44,1,0)</f>
        <v>1</v>
      </c>
      <c r="L75" s="49">
        <f>IF(Table2[[#This Row],[Order Priority]]=Introduction!$B$45,1,0)</f>
        <v>0</v>
      </c>
      <c r="M75" s="49">
        <f>IF(Table2[[#This Row],[Ship Mode]]=Introduction!$C$42,1,0)</f>
        <v>0</v>
      </c>
      <c r="N75" s="48">
        <f>IF(Table2[[#This Row],[Ship Mode]]=Introduction!$C$44,1,0)</f>
        <v>1</v>
      </c>
      <c r="O75" s="48">
        <f>IF(Table2[[#This Row],[Customer Segment]]=Introduction!$D$45,1,0)</f>
        <v>0</v>
      </c>
      <c r="P75" s="48">
        <f>IF(Table2[[#This Row],[Customer Segment]]=Introduction!$D$42,1,0)</f>
        <v>0</v>
      </c>
      <c r="Q75" s="48">
        <f>IF(Table2[[#This Row],[Customer Segment]]=Introduction!$D$44,1,0)</f>
        <v>0</v>
      </c>
      <c r="R75" s="38">
        <v>142.06</v>
      </c>
      <c r="S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customFormat="1" x14ac:dyDescent="0.2">
      <c r="A76" s="1" t="s">
        <v>23</v>
      </c>
      <c r="B76" s="1" t="s">
        <v>14</v>
      </c>
      <c r="C76" s="1" t="s">
        <v>70</v>
      </c>
      <c r="D76" s="44">
        <v>0.05</v>
      </c>
      <c r="E76" s="44">
        <v>39.06</v>
      </c>
      <c r="F76" s="44">
        <v>10.55</v>
      </c>
      <c r="G76" s="44">
        <v>0.37</v>
      </c>
      <c r="H76" s="44">
        <v>250.98060000000001</v>
      </c>
      <c r="I76" s="49">
        <f>IF(Table2[[#This Row],[Order Priority]]=Introduction!$B$42,1,0)</f>
        <v>0</v>
      </c>
      <c r="J76" s="49">
        <f>IF(Table2[[#This Row],[Order Priority]]=Introduction!$B$43,1,0)</f>
        <v>0</v>
      </c>
      <c r="K76" s="49">
        <f>IF(Table2[[#This Row],[Order Priority]]=Introduction!$B$44,1,0)</f>
        <v>1</v>
      </c>
      <c r="L76" s="49">
        <f>IF(Table2[[#This Row],[Order Priority]]=Introduction!$B$45,1,0)</f>
        <v>0</v>
      </c>
      <c r="M76" s="49">
        <f>IF(Table2[[#This Row],[Ship Mode]]=Introduction!$C$42,1,0)</f>
        <v>0</v>
      </c>
      <c r="N76" s="48">
        <f>IF(Table2[[#This Row],[Ship Mode]]=Introduction!$C$44,1,0)</f>
        <v>1</v>
      </c>
      <c r="O76" s="48">
        <f>IF(Table2[[#This Row],[Customer Segment]]=Introduction!$D$45,1,0)</f>
        <v>0</v>
      </c>
      <c r="P76" s="48">
        <f>IF(Table2[[#This Row],[Customer Segment]]=Introduction!$D$42,1,0)</f>
        <v>0</v>
      </c>
      <c r="Q76" s="48">
        <f>IF(Table2[[#This Row],[Customer Segment]]=Introduction!$D$44,1,0)</f>
        <v>0</v>
      </c>
      <c r="R76" s="41">
        <v>363.74</v>
      </c>
      <c r="S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customFormat="1" x14ac:dyDescent="0.2">
      <c r="A77" s="1" t="s">
        <v>23</v>
      </c>
      <c r="B77" s="1" t="s">
        <v>14</v>
      </c>
      <c r="C77" s="1" t="s">
        <v>70</v>
      </c>
      <c r="D77" s="46">
        <v>0.04</v>
      </c>
      <c r="E77" s="46">
        <v>3.52</v>
      </c>
      <c r="F77" s="46">
        <v>6.83</v>
      </c>
      <c r="G77" s="46">
        <v>0.38</v>
      </c>
      <c r="H77" s="46">
        <v>-57.753</v>
      </c>
      <c r="I77" s="49">
        <f>IF(Table2[[#This Row],[Order Priority]]=Introduction!$B$42,1,0)</f>
        <v>0</v>
      </c>
      <c r="J77" s="49">
        <f>IF(Table2[[#This Row],[Order Priority]]=Introduction!$B$43,1,0)</f>
        <v>0</v>
      </c>
      <c r="K77" s="49">
        <f>IF(Table2[[#This Row],[Order Priority]]=Introduction!$B$44,1,0)</f>
        <v>1</v>
      </c>
      <c r="L77" s="49">
        <f>IF(Table2[[#This Row],[Order Priority]]=Introduction!$B$45,1,0)</f>
        <v>0</v>
      </c>
      <c r="M77" s="49">
        <f>IF(Table2[[#This Row],[Ship Mode]]=Introduction!$C$42,1,0)</f>
        <v>0</v>
      </c>
      <c r="N77" s="48">
        <f>IF(Table2[[#This Row],[Ship Mode]]=Introduction!$C$44,1,0)</f>
        <v>1</v>
      </c>
      <c r="O77" s="48">
        <f>IF(Table2[[#This Row],[Customer Segment]]=Introduction!$D$45,1,0)</f>
        <v>0</v>
      </c>
      <c r="P77" s="48">
        <f>IF(Table2[[#This Row],[Customer Segment]]=Introduction!$D$42,1,0)</f>
        <v>0</v>
      </c>
      <c r="Q77" s="48">
        <f>IF(Table2[[#This Row],[Customer Segment]]=Introduction!$D$44,1,0)</f>
        <v>0</v>
      </c>
      <c r="R77" s="38">
        <v>15.93</v>
      </c>
      <c r="S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customFormat="1" x14ac:dyDescent="0.2">
      <c r="A78" s="1" t="s">
        <v>23</v>
      </c>
      <c r="B78" s="1" t="s">
        <v>14</v>
      </c>
      <c r="C78" s="1" t="s">
        <v>70</v>
      </c>
      <c r="D78" s="44">
        <v>0.02</v>
      </c>
      <c r="E78" s="44">
        <v>15.51</v>
      </c>
      <c r="F78" s="44">
        <v>17.78</v>
      </c>
      <c r="G78" s="44">
        <v>0.59</v>
      </c>
      <c r="H78" s="44">
        <v>-47.97</v>
      </c>
      <c r="I78" s="49">
        <f>IF(Table2[[#This Row],[Order Priority]]=Introduction!$B$42,1,0)</f>
        <v>0</v>
      </c>
      <c r="J78" s="49">
        <f>IF(Table2[[#This Row],[Order Priority]]=Introduction!$B$43,1,0)</f>
        <v>0</v>
      </c>
      <c r="K78" s="49">
        <f>IF(Table2[[#This Row],[Order Priority]]=Introduction!$B$44,1,0)</f>
        <v>1</v>
      </c>
      <c r="L78" s="49">
        <f>IF(Table2[[#This Row],[Order Priority]]=Introduction!$B$45,1,0)</f>
        <v>0</v>
      </c>
      <c r="M78" s="49">
        <f>IF(Table2[[#This Row],[Ship Mode]]=Introduction!$C$42,1,0)</f>
        <v>0</v>
      </c>
      <c r="N78" s="48">
        <f>IF(Table2[[#This Row],[Ship Mode]]=Introduction!$C$44,1,0)</f>
        <v>1</v>
      </c>
      <c r="O78" s="48">
        <f>IF(Table2[[#This Row],[Customer Segment]]=Introduction!$D$45,1,0)</f>
        <v>0</v>
      </c>
      <c r="P78" s="48">
        <f>IF(Table2[[#This Row],[Customer Segment]]=Introduction!$D$42,1,0)</f>
        <v>0</v>
      </c>
      <c r="Q78" s="48">
        <f>IF(Table2[[#This Row],[Customer Segment]]=Introduction!$D$44,1,0)</f>
        <v>0</v>
      </c>
      <c r="R78" s="41">
        <v>21.28</v>
      </c>
      <c r="S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customFormat="1" x14ac:dyDescent="0.2">
      <c r="A79" s="1" t="s">
        <v>23</v>
      </c>
      <c r="B79" s="1" t="s">
        <v>14</v>
      </c>
      <c r="C79" s="1" t="s">
        <v>70</v>
      </c>
      <c r="D79" s="46">
        <v>0.05</v>
      </c>
      <c r="E79" s="46">
        <v>20.34</v>
      </c>
      <c r="F79" s="46">
        <v>35</v>
      </c>
      <c r="G79" s="46">
        <v>0.84</v>
      </c>
      <c r="H79" s="46">
        <v>52.776000000000003</v>
      </c>
      <c r="I79" s="49">
        <f>IF(Table2[[#This Row],[Order Priority]]=Introduction!$B$42,1,0)</f>
        <v>0</v>
      </c>
      <c r="J79" s="49">
        <f>IF(Table2[[#This Row],[Order Priority]]=Introduction!$B$43,1,0)</f>
        <v>0</v>
      </c>
      <c r="K79" s="49">
        <f>IF(Table2[[#This Row],[Order Priority]]=Introduction!$B$44,1,0)</f>
        <v>1</v>
      </c>
      <c r="L79" s="49">
        <f>IF(Table2[[#This Row],[Order Priority]]=Introduction!$B$45,1,0)</f>
        <v>0</v>
      </c>
      <c r="M79" s="49">
        <f>IF(Table2[[#This Row],[Ship Mode]]=Introduction!$C$42,1,0)</f>
        <v>0</v>
      </c>
      <c r="N79" s="48">
        <f>IF(Table2[[#This Row],[Ship Mode]]=Introduction!$C$44,1,0)</f>
        <v>1</v>
      </c>
      <c r="O79" s="48">
        <f>IF(Table2[[#This Row],[Customer Segment]]=Introduction!$D$45,1,0)</f>
        <v>0</v>
      </c>
      <c r="P79" s="48">
        <f>IF(Table2[[#This Row],[Customer Segment]]=Introduction!$D$42,1,0)</f>
        <v>0</v>
      </c>
      <c r="Q79" s="48">
        <f>IF(Table2[[#This Row],[Customer Segment]]=Introduction!$D$44,1,0)</f>
        <v>0</v>
      </c>
      <c r="R79" s="38">
        <v>53.02</v>
      </c>
      <c r="S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customFormat="1" x14ac:dyDescent="0.2">
      <c r="A80" s="1" t="s">
        <v>92</v>
      </c>
      <c r="B80" s="1" t="s">
        <v>14</v>
      </c>
      <c r="C80" s="1" t="s">
        <v>15</v>
      </c>
      <c r="D80" s="44">
        <v>0.01</v>
      </c>
      <c r="E80" s="44">
        <v>10.06</v>
      </c>
      <c r="F80" s="44">
        <v>2.06</v>
      </c>
      <c r="G80" s="44">
        <v>0.39</v>
      </c>
      <c r="H80" s="44">
        <v>7.59</v>
      </c>
      <c r="I80" s="49">
        <f>IF(Table2[[#This Row],[Order Priority]]=Introduction!$B$42,1,0)</f>
        <v>0</v>
      </c>
      <c r="J80" s="49">
        <f>IF(Table2[[#This Row],[Order Priority]]=Introduction!$B$43,1,0)</f>
        <v>0</v>
      </c>
      <c r="K80" s="49">
        <f>IF(Table2[[#This Row],[Order Priority]]=Introduction!$B$44,1,0)</f>
        <v>0</v>
      </c>
      <c r="L80" s="49">
        <f>IF(Table2[[#This Row],[Order Priority]]=Introduction!$B$45,1,0)</f>
        <v>1</v>
      </c>
      <c r="M80" s="49">
        <f>IF(Table2[[#This Row],[Ship Mode]]=Introduction!$C$42,1,0)</f>
        <v>0</v>
      </c>
      <c r="N80" s="48">
        <f>IF(Table2[[#This Row],[Ship Mode]]=Introduction!$C$44,1,0)</f>
        <v>1</v>
      </c>
      <c r="O80" s="48">
        <f>IF(Table2[[#This Row],[Customer Segment]]=Introduction!$D$45,1,0)</f>
        <v>0</v>
      </c>
      <c r="P80" s="48">
        <f>IF(Table2[[#This Row],[Customer Segment]]=Introduction!$D$42,1,0)</f>
        <v>1</v>
      </c>
      <c r="Q80" s="48">
        <f>IF(Table2[[#This Row],[Customer Segment]]=Introduction!$D$44,1,0)</f>
        <v>0</v>
      </c>
      <c r="R80" s="41">
        <v>21.2</v>
      </c>
      <c r="S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customFormat="1" x14ac:dyDescent="0.2">
      <c r="A81" s="1" t="s">
        <v>92</v>
      </c>
      <c r="B81" s="1" t="s">
        <v>14</v>
      </c>
      <c r="C81" s="1" t="s">
        <v>15</v>
      </c>
      <c r="D81" s="46">
        <v>0</v>
      </c>
      <c r="E81" s="46">
        <v>65.989999999999995</v>
      </c>
      <c r="F81" s="46">
        <v>5.92</v>
      </c>
      <c r="G81" s="46">
        <v>0.55000000000000004</v>
      </c>
      <c r="H81" s="46">
        <v>-107.98699999999999</v>
      </c>
      <c r="I81" s="49">
        <f>IF(Table2[[#This Row],[Order Priority]]=Introduction!$B$42,1,0)</f>
        <v>0</v>
      </c>
      <c r="J81" s="49">
        <f>IF(Table2[[#This Row],[Order Priority]]=Introduction!$B$43,1,0)</f>
        <v>0</v>
      </c>
      <c r="K81" s="49">
        <f>IF(Table2[[#This Row],[Order Priority]]=Introduction!$B$44,1,0)</f>
        <v>0</v>
      </c>
      <c r="L81" s="49">
        <f>IF(Table2[[#This Row],[Order Priority]]=Introduction!$B$45,1,0)</f>
        <v>1</v>
      </c>
      <c r="M81" s="49">
        <f>IF(Table2[[#This Row],[Ship Mode]]=Introduction!$C$42,1,0)</f>
        <v>0</v>
      </c>
      <c r="N81" s="48">
        <f>IF(Table2[[#This Row],[Ship Mode]]=Introduction!$C$44,1,0)</f>
        <v>1</v>
      </c>
      <c r="O81" s="48">
        <f>IF(Table2[[#This Row],[Customer Segment]]=Introduction!$D$45,1,0)</f>
        <v>0</v>
      </c>
      <c r="P81" s="48">
        <f>IF(Table2[[#This Row],[Customer Segment]]=Introduction!$D$42,1,0)</f>
        <v>1</v>
      </c>
      <c r="Q81" s="48">
        <f>IF(Table2[[#This Row],[Customer Segment]]=Introduction!$D$44,1,0)</f>
        <v>0</v>
      </c>
      <c r="R81" s="38">
        <v>173.32</v>
      </c>
      <c r="S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customFormat="1" x14ac:dyDescent="0.2">
      <c r="A82" s="1" t="s">
        <v>92</v>
      </c>
      <c r="B82" s="1" t="s">
        <v>63</v>
      </c>
      <c r="C82" s="1" t="s">
        <v>15</v>
      </c>
      <c r="D82" s="44">
        <v>7.0000000000000007E-2</v>
      </c>
      <c r="E82" s="44">
        <v>7.68</v>
      </c>
      <c r="F82" s="44">
        <v>6.16</v>
      </c>
      <c r="G82" s="44">
        <v>0.35</v>
      </c>
      <c r="H82" s="44">
        <v>125.9982</v>
      </c>
      <c r="I82" s="49">
        <f>IF(Table2[[#This Row],[Order Priority]]=Introduction!$B$42,1,0)</f>
        <v>0</v>
      </c>
      <c r="J82" s="49">
        <f>IF(Table2[[#This Row],[Order Priority]]=Introduction!$B$43,1,0)</f>
        <v>0</v>
      </c>
      <c r="K82" s="49">
        <f>IF(Table2[[#This Row],[Order Priority]]=Introduction!$B$44,1,0)</f>
        <v>0</v>
      </c>
      <c r="L82" s="49">
        <f>IF(Table2[[#This Row],[Order Priority]]=Introduction!$B$45,1,0)</f>
        <v>1</v>
      </c>
      <c r="M82" s="49">
        <f>IF(Table2[[#This Row],[Ship Mode]]=Introduction!$C$42,1,0)</f>
        <v>0</v>
      </c>
      <c r="N82" s="48">
        <f>IF(Table2[[#This Row],[Ship Mode]]=Introduction!$C$44,1,0)</f>
        <v>0</v>
      </c>
      <c r="O82" s="48">
        <f>IF(Table2[[#This Row],[Customer Segment]]=Introduction!$D$45,1,0)</f>
        <v>0</v>
      </c>
      <c r="P82" s="48">
        <f>IF(Table2[[#This Row],[Customer Segment]]=Introduction!$D$42,1,0)</f>
        <v>1</v>
      </c>
      <c r="Q82" s="48">
        <f>IF(Table2[[#This Row],[Customer Segment]]=Introduction!$D$44,1,0)</f>
        <v>0</v>
      </c>
      <c r="R82" s="41">
        <v>22.13</v>
      </c>
      <c r="S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customFormat="1" x14ac:dyDescent="0.2">
      <c r="A83" s="1" t="s">
        <v>92</v>
      </c>
      <c r="B83" s="1" t="s">
        <v>63</v>
      </c>
      <c r="C83" s="1" t="s">
        <v>15</v>
      </c>
      <c r="D83" s="46">
        <v>0.05</v>
      </c>
      <c r="E83" s="46">
        <v>6.64</v>
      </c>
      <c r="F83" s="46">
        <v>4.95</v>
      </c>
      <c r="G83" s="46">
        <v>0.37</v>
      </c>
      <c r="H83" s="46">
        <v>-92.929199999999994</v>
      </c>
      <c r="I83" s="49">
        <f>IF(Table2[[#This Row],[Order Priority]]=Introduction!$B$42,1,0)</f>
        <v>0</v>
      </c>
      <c r="J83" s="49">
        <f>IF(Table2[[#This Row],[Order Priority]]=Introduction!$B$43,1,0)</f>
        <v>0</v>
      </c>
      <c r="K83" s="49">
        <f>IF(Table2[[#This Row],[Order Priority]]=Introduction!$B$44,1,0)</f>
        <v>0</v>
      </c>
      <c r="L83" s="49">
        <f>IF(Table2[[#This Row],[Order Priority]]=Introduction!$B$45,1,0)</f>
        <v>1</v>
      </c>
      <c r="M83" s="49">
        <f>IF(Table2[[#This Row],[Ship Mode]]=Introduction!$C$42,1,0)</f>
        <v>0</v>
      </c>
      <c r="N83" s="48">
        <f>IF(Table2[[#This Row],[Ship Mode]]=Introduction!$C$44,1,0)</f>
        <v>0</v>
      </c>
      <c r="O83" s="48">
        <f>IF(Table2[[#This Row],[Customer Segment]]=Introduction!$D$45,1,0)</f>
        <v>0</v>
      </c>
      <c r="P83" s="48">
        <f>IF(Table2[[#This Row],[Customer Segment]]=Introduction!$D$42,1,0)</f>
        <v>1</v>
      </c>
      <c r="Q83" s="48">
        <f>IF(Table2[[#This Row],[Customer Segment]]=Introduction!$D$44,1,0)</f>
        <v>0</v>
      </c>
      <c r="R83" s="38">
        <v>34.17</v>
      </c>
      <c r="S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customFormat="1" x14ac:dyDescent="0.2">
      <c r="A84" s="1" t="s">
        <v>46</v>
      </c>
      <c r="B84" s="1" t="s">
        <v>2</v>
      </c>
      <c r="C84" s="1" t="s">
        <v>15</v>
      </c>
      <c r="D84" s="44">
        <v>0.01</v>
      </c>
      <c r="E84" s="44">
        <v>150.97999999999999</v>
      </c>
      <c r="F84" s="44">
        <v>30</v>
      </c>
      <c r="G84" s="44">
        <v>0.74</v>
      </c>
      <c r="H84" s="44">
        <v>131.38200000000001</v>
      </c>
      <c r="I84" s="49">
        <f>IF(Table2[[#This Row],[Order Priority]]=Introduction!$B$42,1,0)</f>
        <v>0</v>
      </c>
      <c r="J84" s="49">
        <f>IF(Table2[[#This Row],[Order Priority]]=Introduction!$B$43,1,0)</f>
        <v>0</v>
      </c>
      <c r="K84" s="49">
        <f>IF(Table2[[#This Row],[Order Priority]]=Introduction!$B$44,1,0)</f>
        <v>0</v>
      </c>
      <c r="L84" s="49">
        <f>IF(Table2[[#This Row],[Order Priority]]=Introduction!$B$45,1,0)</f>
        <v>0</v>
      </c>
      <c r="M84" s="49">
        <f>IF(Table2[[#This Row],[Ship Mode]]=Introduction!$C$42,1,0)</f>
        <v>1</v>
      </c>
      <c r="N84" s="48">
        <f>IF(Table2[[#This Row],[Ship Mode]]=Introduction!$C$44,1,0)</f>
        <v>0</v>
      </c>
      <c r="O84" s="48">
        <f>IF(Table2[[#This Row],[Customer Segment]]=Introduction!$D$45,1,0)</f>
        <v>0</v>
      </c>
      <c r="P84" s="48">
        <f>IF(Table2[[#This Row],[Customer Segment]]=Introduction!$D$42,1,0)</f>
        <v>1</v>
      </c>
      <c r="Q84" s="48">
        <f>IF(Table2[[#This Row],[Customer Segment]]=Introduction!$D$44,1,0)</f>
        <v>0</v>
      </c>
      <c r="R84" s="41">
        <v>958.46</v>
      </c>
      <c r="S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customFormat="1" x14ac:dyDescent="0.2">
      <c r="A85" s="1" t="s">
        <v>46</v>
      </c>
      <c r="B85" s="1" t="s">
        <v>63</v>
      </c>
      <c r="C85" s="1" t="s">
        <v>15</v>
      </c>
      <c r="D85" s="46">
        <v>0.01</v>
      </c>
      <c r="E85" s="46">
        <v>28.28</v>
      </c>
      <c r="F85" s="46">
        <v>13.99</v>
      </c>
      <c r="G85" s="46">
        <v>0.57999999999999996</v>
      </c>
      <c r="H85" s="46">
        <v>-89.292000000000002</v>
      </c>
      <c r="I85" s="49">
        <f>IF(Table2[[#This Row],[Order Priority]]=Introduction!$B$42,1,0)</f>
        <v>0</v>
      </c>
      <c r="J85" s="49">
        <f>IF(Table2[[#This Row],[Order Priority]]=Introduction!$B$43,1,0)</f>
        <v>0</v>
      </c>
      <c r="K85" s="49">
        <f>IF(Table2[[#This Row],[Order Priority]]=Introduction!$B$44,1,0)</f>
        <v>0</v>
      </c>
      <c r="L85" s="49">
        <f>IF(Table2[[#This Row],[Order Priority]]=Introduction!$B$45,1,0)</f>
        <v>0</v>
      </c>
      <c r="M85" s="49">
        <f>IF(Table2[[#This Row],[Ship Mode]]=Introduction!$C$42,1,0)</f>
        <v>0</v>
      </c>
      <c r="N85" s="48">
        <f>IF(Table2[[#This Row],[Ship Mode]]=Introduction!$C$44,1,0)</f>
        <v>0</v>
      </c>
      <c r="O85" s="48">
        <f>IF(Table2[[#This Row],[Customer Segment]]=Introduction!$D$45,1,0)</f>
        <v>0</v>
      </c>
      <c r="P85" s="48">
        <f>IF(Table2[[#This Row],[Customer Segment]]=Introduction!$D$42,1,0)</f>
        <v>1</v>
      </c>
      <c r="Q85" s="48">
        <f>IF(Table2[[#This Row],[Customer Segment]]=Introduction!$D$44,1,0)</f>
        <v>0</v>
      </c>
      <c r="R85" s="38">
        <v>368.84</v>
      </c>
      <c r="S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customFormat="1" x14ac:dyDescent="0.2">
      <c r="A86" s="1" t="s">
        <v>46</v>
      </c>
      <c r="B86" s="1" t="s">
        <v>14</v>
      </c>
      <c r="C86" s="1" t="s">
        <v>15</v>
      </c>
      <c r="D86" s="44">
        <v>0.03</v>
      </c>
      <c r="E86" s="44">
        <v>35.99</v>
      </c>
      <c r="F86" s="44">
        <v>1.1000000000000001</v>
      </c>
      <c r="G86" s="44">
        <v>0.55000000000000004</v>
      </c>
      <c r="H86" s="44">
        <v>-211.036</v>
      </c>
      <c r="I86" s="49">
        <f>IF(Table2[[#This Row],[Order Priority]]=Introduction!$B$42,1,0)</f>
        <v>0</v>
      </c>
      <c r="J86" s="49">
        <f>IF(Table2[[#This Row],[Order Priority]]=Introduction!$B$43,1,0)</f>
        <v>0</v>
      </c>
      <c r="K86" s="49">
        <f>IF(Table2[[#This Row],[Order Priority]]=Introduction!$B$44,1,0)</f>
        <v>0</v>
      </c>
      <c r="L86" s="49">
        <f>IF(Table2[[#This Row],[Order Priority]]=Introduction!$B$45,1,0)</f>
        <v>0</v>
      </c>
      <c r="M86" s="49">
        <f>IF(Table2[[#This Row],[Ship Mode]]=Introduction!$C$42,1,0)</f>
        <v>0</v>
      </c>
      <c r="N86" s="48">
        <f>IF(Table2[[#This Row],[Ship Mode]]=Introduction!$C$44,1,0)</f>
        <v>1</v>
      </c>
      <c r="O86" s="48">
        <f>IF(Table2[[#This Row],[Customer Segment]]=Introduction!$D$45,1,0)</f>
        <v>0</v>
      </c>
      <c r="P86" s="48">
        <f>IF(Table2[[#This Row],[Customer Segment]]=Introduction!$D$42,1,0)</f>
        <v>1</v>
      </c>
      <c r="Q86" s="48">
        <f>IF(Table2[[#This Row],[Customer Segment]]=Introduction!$D$44,1,0)</f>
        <v>0</v>
      </c>
      <c r="R86" s="41">
        <v>30.86</v>
      </c>
      <c r="S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customFormat="1" x14ac:dyDescent="0.2">
      <c r="A87" s="1" t="s">
        <v>46</v>
      </c>
      <c r="B87" s="1" t="s">
        <v>14</v>
      </c>
      <c r="C87" s="1" t="s">
        <v>3</v>
      </c>
      <c r="D87" s="46">
        <v>0.01</v>
      </c>
      <c r="E87" s="46">
        <v>6.68</v>
      </c>
      <c r="F87" s="46">
        <v>4.91</v>
      </c>
      <c r="G87" s="46">
        <v>0.37</v>
      </c>
      <c r="H87" s="46">
        <v>-15.48</v>
      </c>
      <c r="I87" s="49">
        <f>IF(Table2[[#This Row],[Order Priority]]=Introduction!$B$42,1,0)</f>
        <v>0</v>
      </c>
      <c r="J87" s="49">
        <f>IF(Table2[[#This Row],[Order Priority]]=Introduction!$B$43,1,0)</f>
        <v>0</v>
      </c>
      <c r="K87" s="49">
        <f>IF(Table2[[#This Row],[Order Priority]]=Introduction!$B$44,1,0)</f>
        <v>0</v>
      </c>
      <c r="L87" s="49">
        <f>IF(Table2[[#This Row],[Order Priority]]=Introduction!$B$45,1,0)</f>
        <v>0</v>
      </c>
      <c r="M87" s="49">
        <f>IF(Table2[[#This Row],[Ship Mode]]=Introduction!$C$42,1,0)</f>
        <v>0</v>
      </c>
      <c r="N87" s="48">
        <f>IF(Table2[[#This Row],[Ship Mode]]=Introduction!$C$44,1,0)</f>
        <v>1</v>
      </c>
      <c r="O87" s="48">
        <f>IF(Table2[[#This Row],[Customer Segment]]=Introduction!$D$45,1,0)</f>
        <v>1</v>
      </c>
      <c r="P87" s="48">
        <f>IF(Table2[[#This Row],[Customer Segment]]=Introduction!$D$42,1,0)</f>
        <v>0</v>
      </c>
      <c r="Q87" s="48">
        <f>IF(Table2[[#This Row],[Customer Segment]]=Introduction!$D$44,1,0)</f>
        <v>0</v>
      </c>
      <c r="R87" s="38">
        <v>51.03</v>
      </c>
      <c r="S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customFormat="1" x14ac:dyDescent="0.2">
      <c r="A88" s="1" t="s">
        <v>46</v>
      </c>
      <c r="B88" s="1" t="s">
        <v>14</v>
      </c>
      <c r="C88" s="1" t="s">
        <v>47</v>
      </c>
      <c r="D88" s="44">
        <v>0</v>
      </c>
      <c r="E88" s="44">
        <v>42.98</v>
      </c>
      <c r="F88" s="44">
        <v>4.62</v>
      </c>
      <c r="G88" s="44">
        <v>0.56000000000000005</v>
      </c>
      <c r="H88" s="44">
        <v>385.30290000000002</v>
      </c>
      <c r="I88" s="49">
        <f>IF(Table2[[#This Row],[Order Priority]]=Introduction!$B$42,1,0)</f>
        <v>0</v>
      </c>
      <c r="J88" s="49">
        <f>IF(Table2[[#This Row],[Order Priority]]=Introduction!$B$43,1,0)</f>
        <v>0</v>
      </c>
      <c r="K88" s="49">
        <f>IF(Table2[[#This Row],[Order Priority]]=Introduction!$B$44,1,0)</f>
        <v>0</v>
      </c>
      <c r="L88" s="49">
        <f>IF(Table2[[#This Row],[Order Priority]]=Introduction!$B$45,1,0)</f>
        <v>0</v>
      </c>
      <c r="M88" s="49">
        <f>IF(Table2[[#This Row],[Ship Mode]]=Introduction!$C$42,1,0)</f>
        <v>0</v>
      </c>
      <c r="N88" s="48">
        <f>IF(Table2[[#This Row],[Ship Mode]]=Introduction!$C$44,1,0)</f>
        <v>1</v>
      </c>
      <c r="O88" s="48">
        <f>IF(Table2[[#This Row],[Customer Segment]]=Introduction!$D$45,1,0)</f>
        <v>0</v>
      </c>
      <c r="P88" s="48">
        <f>IF(Table2[[#This Row],[Customer Segment]]=Introduction!$D$42,1,0)</f>
        <v>0</v>
      </c>
      <c r="Q88" s="48">
        <f>IF(Table2[[#This Row],[Customer Segment]]=Introduction!$D$44,1,0)</f>
        <v>1</v>
      </c>
      <c r="R88" s="41">
        <v>558.41</v>
      </c>
      <c r="S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customFormat="1" x14ac:dyDescent="0.2">
      <c r="A89" s="1" t="s">
        <v>46</v>
      </c>
      <c r="B89" s="1" t="s">
        <v>14</v>
      </c>
      <c r="C89" s="1" t="s">
        <v>47</v>
      </c>
      <c r="D89" s="46">
        <v>0.03</v>
      </c>
      <c r="E89" s="46">
        <v>21.78</v>
      </c>
      <c r="F89" s="46">
        <v>5.94</v>
      </c>
      <c r="G89" s="46">
        <v>0.5</v>
      </c>
      <c r="H89" s="46">
        <v>187.2</v>
      </c>
      <c r="I89" s="49">
        <f>IF(Table2[[#This Row],[Order Priority]]=Introduction!$B$42,1,0)</f>
        <v>0</v>
      </c>
      <c r="J89" s="49">
        <f>IF(Table2[[#This Row],[Order Priority]]=Introduction!$B$43,1,0)</f>
        <v>0</v>
      </c>
      <c r="K89" s="49">
        <f>IF(Table2[[#This Row],[Order Priority]]=Introduction!$B$44,1,0)</f>
        <v>0</v>
      </c>
      <c r="L89" s="49">
        <f>IF(Table2[[#This Row],[Order Priority]]=Introduction!$B$45,1,0)</f>
        <v>0</v>
      </c>
      <c r="M89" s="49">
        <f>IF(Table2[[#This Row],[Ship Mode]]=Introduction!$C$42,1,0)</f>
        <v>0</v>
      </c>
      <c r="N89" s="48">
        <f>IF(Table2[[#This Row],[Ship Mode]]=Introduction!$C$44,1,0)</f>
        <v>1</v>
      </c>
      <c r="O89" s="48">
        <f>IF(Table2[[#This Row],[Customer Segment]]=Introduction!$D$45,1,0)</f>
        <v>0</v>
      </c>
      <c r="P89" s="48">
        <f>IF(Table2[[#This Row],[Customer Segment]]=Introduction!$D$42,1,0)</f>
        <v>0</v>
      </c>
      <c r="Q89" s="48">
        <f>IF(Table2[[#This Row],[Customer Segment]]=Introduction!$D$44,1,0)</f>
        <v>1</v>
      </c>
      <c r="R89" s="38">
        <v>290.22000000000003</v>
      </c>
      <c r="S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customFormat="1" x14ac:dyDescent="0.2">
      <c r="A90" s="1" t="s">
        <v>46</v>
      </c>
      <c r="B90" s="1" t="s">
        <v>14</v>
      </c>
      <c r="C90" s="1" t="s">
        <v>15</v>
      </c>
      <c r="D90" s="44">
        <v>0.06</v>
      </c>
      <c r="E90" s="44">
        <v>1.7</v>
      </c>
      <c r="F90" s="44">
        <v>1.99</v>
      </c>
      <c r="G90" s="44">
        <v>0.51</v>
      </c>
      <c r="H90" s="44">
        <v>80.071200000000005</v>
      </c>
      <c r="I90" s="49">
        <f>IF(Table2[[#This Row],[Order Priority]]=Introduction!$B$42,1,0)</f>
        <v>0</v>
      </c>
      <c r="J90" s="49">
        <f>IF(Table2[[#This Row],[Order Priority]]=Introduction!$B$43,1,0)</f>
        <v>0</v>
      </c>
      <c r="K90" s="49">
        <f>IF(Table2[[#This Row],[Order Priority]]=Introduction!$B$44,1,0)</f>
        <v>0</v>
      </c>
      <c r="L90" s="49">
        <f>IF(Table2[[#This Row],[Order Priority]]=Introduction!$B$45,1,0)</f>
        <v>0</v>
      </c>
      <c r="M90" s="49">
        <f>IF(Table2[[#This Row],[Ship Mode]]=Introduction!$C$42,1,0)</f>
        <v>0</v>
      </c>
      <c r="N90" s="48">
        <f>IF(Table2[[#This Row],[Ship Mode]]=Introduction!$C$44,1,0)</f>
        <v>1</v>
      </c>
      <c r="O90" s="48">
        <f>IF(Table2[[#This Row],[Customer Segment]]=Introduction!$D$45,1,0)</f>
        <v>0</v>
      </c>
      <c r="P90" s="48">
        <f>IF(Table2[[#This Row],[Customer Segment]]=Introduction!$D$42,1,0)</f>
        <v>1</v>
      </c>
      <c r="Q90" s="48">
        <f>IF(Table2[[#This Row],[Customer Segment]]=Introduction!$D$44,1,0)</f>
        <v>0</v>
      </c>
      <c r="R90" s="41">
        <v>12.15</v>
      </c>
      <c r="S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customFormat="1" x14ac:dyDescent="0.2">
      <c r="A91" s="1" t="s">
        <v>46</v>
      </c>
      <c r="B91" s="1" t="s">
        <v>14</v>
      </c>
      <c r="C91" s="1" t="s">
        <v>15</v>
      </c>
      <c r="D91" s="46">
        <v>0.01</v>
      </c>
      <c r="E91" s="46">
        <v>30.98</v>
      </c>
      <c r="F91" s="46">
        <v>5.09</v>
      </c>
      <c r="G91" s="46">
        <v>0.4</v>
      </c>
      <c r="H91" s="46">
        <v>896.40599999999995</v>
      </c>
      <c r="I91" s="49">
        <f>IF(Table2[[#This Row],[Order Priority]]=Introduction!$B$42,1,0)</f>
        <v>0</v>
      </c>
      <c r="J91" s="49">
        <f>IF(Table2[[#This Row],[Order Priority]]=Introduction!$B$43,1,0)</f>
        <v>0</v>
      </c>
      <c r="K91" s="49">
        <f>IF(Table2[[#This Row],[Order Priority]]=Introduction!$B$44,1,0)</f>
        <v>0</v>
      </c>
      <c r="L91" s="49">
        <f>IF(Table2[[#This Row],[Order Priority]]=Introduction!$B$45,1,0)</f>
        <v>0</v>
      </c>
      <c r="M91" s="49">
        <f>IF(Table2[[#This Row],[Ship Mode]]=Introduction!$C$42,1,0)</f>
        <v>0</v>
      </c>
      <c r="N91" s="48">
        <f>IF(Table2[[#This Row],[Ship Mode]]=Introduction!$C$44,1,0)</f>
        <v>1</v>
      </c>
      <c r="O91" s="48">
        <f>IF(Table2[[#This Row],[Customer Segment]]=Introduction!$D$45,1,0)</f>
        <v>0</v>
      </c>
      <c r="P91" s="48">
        <f>IF(Table2[[#This Row],[Customer Segment]]=Introduction!$D$42,1,0)</f>
        <v>1</v>
      </c>
      <c r="Q91" s="48">
        <f>IF(Table2[[#This Row],[Customer Segment]]=Introduction!$D$44,1,0)</f>
        <v>0</v>
      </c>
      <c r="R91" s="38">
        <v>288.42</v>
      </c>
      <c r="S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customFormat="1" x14ac:dyDescent="0.2">
      <c r="A92" s="1" t="s">
        <v>1</v>
      </c>
      <c r="B92" s="1" t="s">
        <v>14</v>
      </c>
      <c r="C92" s="1" t="s">
        <v>15</v>
      </c>
      <c r="D92" s="44">
        <v>0.03</v>
      </c>
      <c r="E92" s="44">
        <v>14.2</v>
      </c>
      <c r="F92" s="44">
        <v>5.3</v>
      </c>
      <c r="G92" s="44">
        <v>0.46</v>
      </c>
      <c r="H92" s="44">
        <v>107.02</v>
      </c>
      <c r="I92" s="49">
        <f>IF(Table2[[#This Row],[Order Priority]]=Introduction!$B$42,1,0)</f>
        <v>1</v>
      </c>
      <c r="J92" s="49">
        <f>IF(Table2[[#This Row],[Order Priority]]=Introduction!$B$43,1,0)</f>
        <v>0</v>
      </c>
      <c r="K92" s="49">
        <f>IF(Table2[[#This Row],[Order Priority]]=Introduction!$B$44,1,0)</f>
        <v>0</v>
      </c>
      <c r="L92" s="49">
        <f>IF(Table2[[#This Row],[Order Priority]]=Introduction!$B$45,1,0)</f>
        <v>0</v>
      </c>
      <c r="M92" s="49">
        <f>IF(Table2[[#This Row],[Ship Mode]]=Introduction!$C$42,1,0)</f>
        <v>0</v>
      </c>
      <c r="N92" s="48">
        <f>IF(Table2[[#This Row],[Ship Mode]]=Introduction!$C$44,1,0)</f>
        <v>1</v>
      </c>
      <c r="O92" s="48">
        <f>IF(Table2[[#This Row],[Customer Segment]]=Introduction!$D$45,1,0)</f>
        <v>0</v>
      </c>
      <c r="P92" s="48">
        <f>IF(Table2[[#This Row],[Customer Segment]]=Introduction!$D$42,1,0)</f>
        <v>1</v>
      </c>
      <c r="Q92" s="48">
        <f>IF(Table2[[#This Row],[Customer Segment]]=Introduction!$D$44,1,0)</f>
        <v>0</v>
      </c>
      <c r="R92" s="41">
        <v>205.98</v>
      </c>
      <c r="S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customFormat="1" x14ac:dyDescent="0.2">
      <c r="A93" s="1" t="s">
        <v>13</v>
      </c>
      <c r="B93" s="1" t="s">
        <v>63</v>
      </c>
      <c r="C93" s="1" t="s">
        <v>70</v>
      </c>
      <c r="D93" s="46">
        <v>0.01</v>
      </c>
      <c r="E93" s="46">
        <v>2.84</v>
      </c>
      <c r="F93" s="46">
        <v>0.93</v>
      </c>
      <c r="G93" s="46">
        <v>0.54</v>
      </c>
      <c r="H93" s="46">
        <v>4.5599999999999996</v>
      </c>
      <c r="I93" s="49">
        <f>IF(Table2[[#This Row],[Order Priority]]=Introduction!$B$42,1,0)</f>
        <v>0</v>
      </c>
      <c r="J93" s="49">
        <f>IF(Table2[[#This Row],[Order Priority]]=Introduction!$B$43,1,0)</f>
        <v>1</v>
      </c>
      <c r="K93" s="49">
        <f>IF(Table2[[#This Row],[Order Priority]]=Introduction!$B$44,1,0)</f>
        <v>0</v>
      </c>
      <c r="L93" s="49">
        <f>IF(Table2[[#This Row],[Order Priority]]=Introduction!$B$45,1,0)</f>
        <v>0</v>
      </c>
      <c r="M93" s="49">
        <f>IF(Table2[[#This Row],[Ship Mode]]=Introduction!$C$42,1,0)</f>
        <v>0</v>
      </c>
      <c r="N93" s="48">
        <f>IF(Table2[[#This Row],[Ship Mode]]=Introduction!$C$44,1,0)</f>
        <v>0</v>
      </c>
      <c r="O93" s="48">
        <f>IF(Table2[[#This Row],[Customer Segment]]=Introduction!$D$45,1,0)</f>
        <v>0</v>
      </c>
      <c r="P93" s="48">
        <f>IF(Table2[[#This Row],[Customer Segment]]=Introduction!$D$42,1,0)</f>
        <v>0</v>
      </c>
      <c r="Q93" s="48">
        <f>IF(Table2[[#This Row],[Customer Segment]]=Introduction!$D$44,1,0)</f>
        <v>0</v>
      </c>
      <c r="R93" s="38">
        <v>13.01</v>
      </c>
      <c r="S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customFormat="1" x14ac:dyDescent="0.2">
      <c r="A94" s="1" t="s">
        <v>13</v>
      </c>
      <c r="B94" s="1" t="s">
        <v>14</v>
      </c>
      <c r="C94" s="1" t="s">
        <v>15</v>
      </c>
      <c r="D94" s="44">
        <v>0.08</v>
      </c>
      <c r="E94" s="44">
        <v>15.99</v>
      </c>
      <c r="F94" s="44">
        <v>13.18</v>
      </c>
      <c r="G94" s="44">
        <v>0.37</v>
      </c>
      <c r="H94" s="44">
        <v>-246.92616000000001</v>
      </c>
      <c r="I94" s="49">
        <f>IF(Table2[[#This Row],[Order Priority]]=Introduction!$B$42,1,0)</f>
        <v>0</v>
      </c>
      <c r="J94" s="49">
        <f>IF(Table2[[#This Row],[Order Priority]]=Introduction!$B$43,1,0)</f>
        <v>1</v>
      </c>
      <c r="K94" s="49">
        <f>IF(Table2[[#This Row],[Order Priority]]=Introduction!$B$44,1,0)</f>
        <v>0</v>
      </c>
      <c r="L94" s="49">
        <f>IF(Table2[[#This Row],[Order Priority]]=Introduction!$B$45,1,0)</f>
        <v>0</v>
      </c>
      <c r="M94" s="49">
        <f>IF(Table2[[#This Row],[Ship Mode]]=Introduction!$C$42,1,0)</f>
        <v>0</v>
      </c>
      <c r="N94" s="48">
        <f>IF(Table2[[#This Row],[Ship Mode]]=Introduction!$C$44,1,0)</f>
        <v>1</v>
      </c>
      <c r="O94" s="48">
        <f>IF(Table2[[#This Row],[Customer Segment]]=Introduction!$D$45,1,0)</f>
        <v>0</v>
      </c>
      <c r="P94" s="48">
        <f>IF(Table2[[#This Row],[Customer Segment]]=Introduction!$D$42,1,0)</f>
        <v>1</v>
      </c>
      <c r="Q94" s="48">
        <f>IF(Table2[[#This Row],[Customer Segment]]=Introduction!$D$44,1,0)</f>
        <v>0</v>
      </c>
      <c r="R94" s="41">
        <v>192.33</v>
      </c>
      <c r="S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customFormat="1" x14ac:dyDescent="0.2">
      <c r="A95" s="1" t="s">
        <v>13</v>
      </c>
      <c r="B95" s="1" t="s">
        <v>14</v>
      </c>
      <c r="C95" s="1" t="s">
        <v>3</v>
      </c>
      <c r="D95" s="46">
        <v>7.0000000000000007E-2</v>
      </c>
      <c r="E95" s="46">
        <v>65.989999999999995</v>
      </c>
      <c r="F95" s="46">
        <v>5.99</v>
      </c>
      <c r="G95" s="46">
        <v>0.57999999999999996</v>
      </c>
      <c r="H95" s="46">
        <v>-139.18256</v>
      </c>
      <c r="I95" s="49">
        <f>IF(Table2[[#This Row],[Order Priority]]=Introduction!$B$42,1,0)</f>
        <v>0</v>
      </c>
      <c r="J95" s="49">
        <f>IF(Table2[[#This Row],[Order Priority]]=Introduction!$B$43,1,0)</f>
        <v>1</v>
      </c>
      <c r="K95" s="49">
        <f>IF(Table2[[#This Row],[Order Priority]]=Introduction!$B$44,1,0)</f>
        <v>0</v>
      </c>
      <c r="L95" s="49">
        <f>IF(Table2[[#This Row],[Order Priority]]=Introduction!$B$45,1,0)</f>
        <v>0</v>
      </c>
      <c r="M95" s="49">
        <f>IF(Table2[[#This Row],[Ship Mode]]=Introduction!$C$42,1,0)</f>
        <v>0</v>
      </c>
      <c r="N95" s="48">
        <f>IF(Table2[[#This Row],[Ship Mode]]=Introduction!$C$44,1,0)</f>
        <v>1</v>
      </c>
      <c r="O95" s="48">
        <f>IF(Table2[[#This Row],[Customer Segment]]=Introduction!$D$45,1,0)</f>
        <v>1</v>
      </c>
      <c r="P95" s="48">
        <f>IF(Table2[[#This Row],[Customer Segment]]=Introduction!$D$42,1,0)</f>
        <v>0</v>
      </c>
      <c r="Q95" s="48">
        <f>IF(Table2[[#This Row],[Customer Segment]]=Introduction!$D$44,1,0)</f>
        <v>0</v>
      </c>
      <c r="R95" s="38">
        <v>165.71</v>
      </c>
      <c r="S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customFormat="1" x14ac:dyDescent="0.2">
      <c r="A96" s="1" t="s">
        <v>23</v>
      </c>
      <c r="B96" s="1" t="s">
        <v>14</v>
      </c>
      <c r="C96" s="1" t="s">
        <v>47</v>
      </c>
      <c r="D96" s="44">
        <v>0.03</v>
      </c>
      <c r="E96" s="44">
        <v>5.08</v>
      </c>
      <c r="F96" s="44">
        <v>2.0299999999999998</v>
      </c>
      <c r="G96" s="44">
        <v>0.51</v>
      </c>
      <c r="H96" s="44">
        <v>15.1524</v>
      </c>
      <c r="I96" s="49">
        <f>IF(Table2[[#This Row],[Order Priority]]=Introduction!$B$42,1,0)</f>
        <v>0</v>
      </c>
      <c r="J96" s="49">
        <f>IF(Table2[[#This Row],[Order Priority]]=Introduction!$B$43,1,0)</f>
        <v>0</v>
      </c>
      <c r="K96" s="49">
        <f>IF(Table2[[#This Row],[Order Priority]]=Introduction!$B$44,1,0)</f>
        <v>1</v>
      </c>
      <c r="L96" s="49">
        <f>IF(Table2[[#This Row],[Order Priority]]=Introduction!$B$45,1,0)</f>
        <v>0</v>
      </c>
      <c r="M96" s="49">
        <f>IF(Table2[[#This Row],[Ship Mode]]=Introduction!$C$42,1,0)</f>
        <v>0</v>
      </c>
      <c r="N96" s="48">
        <f>IF(Table2[[#This Row],[Ship Mode]]=Introduction!$C$44,1,0)</f>
        <v>1</v>
      </c>
      <c r="O96" s="48">
        <f>IF(Table2[[#This Row],[Customer Segment]]=Introduction!$D$45,1,0)</f>
        <v>0</v>
      </c>
      <c r="P96" s="48">
        <f>IF(Table2[[#This Row],[Customer Segment]]=Introduction!$D$42,1,0)</f>
        <v>0</v>
      </c>
      <c r="Q96" s="48">
        <f>IF(Table2[[#This Row],[Customer Segment]]=Introduction!$D$44,1,0)</f>
        <v>1</v>
      </c>
      <c r="R96" s="41">
        <v>21.96</v>
      </c>
      <c r="S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customFormat="1" x14ac:dyDescent="0.2">
      <c r="A97" s="1" t="s">
        <v>23</v>
      </c>
      <c r="B97" s="1" t="s">
        <v>14</v>
      </c>
      <c r="C97" s="1" t="s">
        <v>47</v>
      </c>
      <c r="D97" s="46">
        <v>0.02</v>
      </c>
      <c r="E97" s="46">
        <v>7.1</v>
      </c>
      <c r="F97" s="46">
        <v>6.05</v>
      </c>
      <c r="G97" s="46">
        <v>0.39</v>
      </c>
      <c r="H97" s="46">
        <v>-48.875</v>
      </c>
      <c r="I97" s="49">
        <f>IF(Table2[[#This Row],[Order Priority]]=Introduction!$B$42,1,0)</f>
        <v>0</v>
      </c>
      <c r="J97" s="49">
        <f>IF(Table2[[#This Row],[Order Priority]]=Introduction!$B$43,1,0)</f>
        <v>0</v>
      </c>
      <c r="K97" s="49">
        <f>IF(Table2[[#This Row],[Order Priority]]=Introduction!$B$44,1,0)</f>
        <v>1</v>
      </c>
      <c r="L97" s="49">
        <f>IF(Table2[[#This Row],[Order Priority]]=Introduction!$B$45,1,0)</f>
        <v>0</v>
      </c>
      <c r="M97" s="49">
        <f>IF(Table2[[#This Row],[Ship Mode]]=Introduction!$C$42,1,0)</f>
        <v>0</v>
      </c>
      <c r="N97" s="48">
        <f>IF(Table2[[#This Row],[Ship Mode]]=Introduction!$C$44,1,0)</f>
        <v>1</v>
      </c>
      <c r="O97" s="48">
        <f>IF(Table2[[#This Row],[Customer Segment]]=Introduction!$D$45,1,0)</f>
        <v>0</v>
      </c>
      <c r="P97" s="48">
        <f>IF(Table2[[#This Row],[Customer Segment]]=Introduction!$D$42,1,0)</f>
        <v>0</v>
      </c>
      <c r="Q97" s="48">
        <f>IF(Table2[[#This Row],[Customer Segment]]=Introduction!$D$44,1,0)</f>
        <v>1</v>
      </c>
      <c r="R97" s="38">
        <v>61.5</v>
      </c>
      <c r="S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customFormat="1" x14ac:dyDescent="0.2">
      <c r="A98" s="1" t="s">
        <v>23</v>
      </c>
      <c r="B98" s="1" t="s">
        <v>14</v>
      </c>
      <c r="C98" s="1" t="s">
        <v>47</v>
      </c>
      <c r="D98" s="44">
        <v>0.04</v>
      </c>
      <c r="E98" s="44">
        <v>33.89</v>
      </c>
      <c r="F98" s="44">
        <v>5.0999999999999996</v>
      </c>
      <c r="G98" s="44">
        <v>0.6</v>
      </c>
      <c r="H98" s="44">
        <v>68.676000000000002</v>
      </c>
      <c r="I98" s="49">
        <f>IF(Table2[[#This Row],[Order Priority]]=Introduction!$B$42,1,0)</f>
        <v>0</v>
      </c>
      <c r="J98" s="49">
        <f>IF(Table2[[#This Row],[Order Priority]]=Introduction!$B$43,1,0)</f>
        <v>0</v>
      </c>
      <c r="K98" s="49">
        <f>IF(Table2[[#This Row],[Order Priority]]=Introduction!$B$44,1,0)</f>
        <v>1</v>
      </c>
      <c r="L98" s="49">
        <f>IF(Table2[[#This Row],[Order Priority]]=Introduction!$B$45,1,0)</f>
        <v>0</v>
      </c>
      <c r="M98" s="49">
        <f>IF(Table2[[#This Row],[Ship Mode]]=Introduction!$C$42,1,0)</f>
        <v>0</v>
      </c>
      <c r="N98" s="48">
        <f>IF(Table2[[#This Row],[Ship Mode]]=Introduction!$C$44,1,0)</f>
        <v>1</v>
      </c>
      <c r="O98" s="48">
        <f>IF(Table2[[#This Row],[Customer Segment]]=Introduction!$D$45,1,0)</f>
        <v>0</v>
      </c>
      <c r="P98" s="48">
        <f>IF(Table2[[#This Row],[Customer Segment]]=Introduction!$D$42,1,0)</f>
        <v>0</v>
      </c>
      <c r="Q98" s="48">
        <f>IF(Table2[[#This Row],[Customer Segment]]=Introduction!$D$44,1,0)</f>
        <v>1</v>
      </c>
      <c r="R98" s="41">
        <v>200.64</v>
      </c>
      <c r="S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customFormat="1" x14ac:dyDescent="0.2">
      <c r="A99" s="1" t="s">
        <v>92</v>
      </c>
      <c r="B99" s="1" t="s">
        <v>14</v>
      </c>
      <c r="C99" s="1" t="s">
        <v>15</v>
      </c>
      <c r="D99" s="46">
        <v>0.03</v>
      </c>
      <c r="E99" s="46">
        <v>73.98</v>
      </c>
      <c r="F99" s="46">
        <v>14.52</v>
      </c>
      <c r="G99" s="46">
        <v>0.65</v>
      </c>
      <c r="H99" s="46">
        <v>-326.23160000000001</v>
      </c>
      <c r="I99" s="49">
        <f>IF(Table2[[#This Row],[Order Priority]]=Introduction!$B$42,1,0)</f>
        <v>0</v>
      </c>
      <c r="J99" s="49">
        <f>IF(Table2[[#This Row],[Order Priority]]=Introduction!$B$43,1,0)</f>
        <v>0</v>
      </c>
      <c r="K99" s="49">
        <f>IF(Table2[[#This Row],[Order Priority]]=Introduction!$B$44,1,0)</f>
        <v>0</v>
      </c>
      <c r="L99" s="49">
        <f>IF(Table2[[#This Row],[Order Priority]]=Introduction!$B$45,1,0)</f>
        <v>1</v>
      </c>
      <c r="M99" s="49">
        <f>IF(Table2[[#This Row],[Ship Mode]]=Introduction!$C$42,1,0)</f>
        <v>0</v>
      </c>
      <c r="N99" s="48">
        <f>IF(Table2[[#This Row],[Ship Mode]]=Introduction!$C$44,1,0)</f>
        <v>1</v>
      </c>
      <c r="O99" s="48">
        <f>IF(Table2[[#This Row],[Customer Segment]]=Introduction!$D$45,1,0)</f>
        <v>0</v>
      </c>
      <c r="P99" s="48">
        <f>IF(Table2[[#This Row],[Customer Segment]]=Introduction!$D$42,1,0)</f>
        <v>1</v>
      </c>
      <c r="Q99" s="48">
        <f>IF(Table2[[#This Row],[Customer Segment]]=Introduction!$D$44,1,0)</f>
        <v>0</v>
      </c>
      <c r="R99" s="38">
        <v>79.02</v>
      </c>
      <c r="S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customFormat="1" x14ac:dyDescent="0.2">
      <c r="A100" s="1" t="s">
        <v>92</v>
      </c>
      <c r="B100" s="1" t="s">
        <v>14</v>
      </c>
      <c r="C100" s="1" t="s">
        <v>47</v>
      </c>
      <c r="D100" s="44">
        <v>0.05</v>
      </c>
      <c r="E100" s="44">
        <v>1.98</v>
      </c>
      <c r="F100" s="44">
        <v>4.7699999999999996</v>
      </c>
      <c r="G100" s="44">
        <v>0.4</v>
      </c>
      <c r="H100" s="44">
        <v>-14.359819999999999</v>
      </c>
      <c r="I100" s="49">
        <f>IF(Table2[[#This Row],[Order Priority]]=Introduction!$B$42,1,0)</f>
        <v>0</v>
      </c>
      <c r="J100" s="49">
        <f>IF(Table2[[#This Row],[Order Priority]]=Introduction!$B$43,1,0)</f>
        <v>0</v>
      </c>
      <c r="K100" s="49">
        <f>IF(Table2[[#This Row],[Order Priority]]=Introduction!$B$44,1,0)</f>
        <v>0</v>
      </c>
      <c r="L100" s="49">
        <f>IF(Table2[[#This Row],[Order Priority]]=Introduction!$B$45,1,0)</f>
        <v>1</v>
      </c>
      <c r="M100" s="49">
        <f>IF(Table2[[#This Row],[Ship Mode]]=Introduction!$C$42,1,0)</f>
        <v>0</v>
      </c>
      <c r="N100" s="48">
        <f>IF(Table2[[#This Row],[Ship Mode]]=Introduction!$C$44,1,0)</f>
        <v>1</v>
      </c>
      <c r="O100" s="48">
        <f>IF(Table2[[#This Row],[Customer Segment]]=Introduction!$D$45,1,0)</f>
        <v>0</v>
      </c>
      <c r="P100" s="48">
        <f>IF(Table2[[#This Row],[Customer Segment]]=Introduction!$D$42,1,0)</f>
        <v>0</v>
      </c>
      <c r="Q100" s="48">
        <f>IF(Table2[[#This Row],[Customer Segment]]=Introduction!$D$44,1,0)</f>
        <v>1</v>
      </c>
      <c r="R100" s="41">
        <v>3.53</v>
      </c>
      <c r="S1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customFormat="1" x14ac:dyDescent="0.2">
      <c r="A101" s="1" t="s">
        <v>92</v>
      </c>
      <c r="B101" s="1" t="s">
        <v>63</v>
      </c>
      <c r="C101" s="1" t="s">
        <v>47</v>
      </c>
      <c r="D101" s="46">
        <v>7.0000000000000007E-2</v>
      </c>
      <c r="E101" s="46">
        <v>699.99</v>
      </c>
      <c r="F101" s="46">
        <v>24.49</v>
      </c>
      <c r="G101" s="46">
        <v>0.41</v>
      </c>
      <c r="H101" s="46">
        <v>-2870.2775999999999</v>
      </c>
      <c r="I101" s="49">
        <f>IF(Table2[[#This Row],[Order Priority]]=Introduction!$B$42,1,0)</f>
        <v>0</v>
      </c>
      <c r="J101" s="49">
        <f>IF(Table2[[#This Row],[Order Priority]]=Introduction!$B$43,1,0)</f>
        <v>0</v>
      </c>
      <c r="K101" s="49">
        <f>IF(Table2[[#This Row],[Order Priority]]=Introduction!$B$44,1,0)</f>
        <v>0</v>
      </c>
      <c r="L101" s="49">
        <f>IF(Table2[[#This Row],[Order Priority]]=Introduction!$B$45,1,0)</f>
        <v>1</v>
      </c>
      <c r="M101" s="49">
        <f>IF(Table2[[#This Row],[Ship Mode]]=Introduction!$C$42,1,0)</f>
        <v>0</v>
      </c>
      <c r="N101" s="48">
        <f>IF(Table2[[#This Row],[Ship Mode]]=Introduction!$C$44,1,0)</f>
        <v>0</v>
      </c>
      <c r="O101" s="48">
        <f>IF(Table2[[#This Row],[Customer Segment]]=Introduction!$D$45,1,0)</f>
        <v>0</v>
      </c>
      <c r="P101" s="48">
        <f>IF(Table2[[#This Row],[Customer Segment]]=Introduction!$D$42,1,0)</f>
        <v>0</v>
      </c>
      <c r="Q101" s="48">
        <f>IF(Table2[[#This Row],[Customer Segment]]=Introduction!$D$44,1,0)</f>
        <v>1</v>
      </c>
      <c r="R101" s="38">
        <v>706.56</v>
      </c>
      <c r="S1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customFormat="1" x14ac:dyDescent="0.2">
      <c r="A102" s="1" t="s">
        <v>92</v>
      </c>
      <c r="B102" s="1" t="s">
        <v>14</v>
      </c>
      <c r="C102" s="1" t="s">
        <v>47</v>
      </c>
      <c r="D102" s="44">
        <v>7.0000000000000007E-2</v>
      </c>
      <c r="E102" s="44">
        <v>6783.02</v>
      </c>
      <c r="F102" s="44">
        <v>24.49</v>
      </c>
      <c r="G102" s="44">
        <v>0.39</v>
      </c>
      <c r="H102" s="44">
        <v>77.983599999999996</v>
      </c>
      <c r="I102" s="49">
        <f>IF(Table2[[#This Row],[Order Priority]]=Introduction!$B$42,1,0)</f>
        <v>0</v>
      </c>
      <c r="J102" s="49">
        <f>IF(Table2[[#This Row],[Order Priority]]=Introduction!$B$43,1,0)</f>
        <v>0</v>
      </c>
      <c r="K102" s="49">
        <f>IF(Table2[[#This Row],[Order Priority]]=Introduction!$B$44,1,0)</f>
        <v>0</v>
      </c>
      <c r="L102" s="49">
        <f>IF(Table2[[#This Row],[Order Priority]]=Introduction!$B$45,1,0)</f>
        <v>1</v>
      </c>
      <c r="M102" s="49">
        <f>IF(Table2[[#This Row],[Ship Mode]]=Introduction!$C$42,1,0)</f>
        <v>0</v>
      </c>
      <c r="N102" s="48">
        <f>IF(Table2[[#This Row],[Ship Mode]]=Introduction!$C$44,1,0)</f>
        <v>1</v>
      </c>
      <c r="O102" s="48">
        <f>IF(Table2[[#This Row],[Customer Segment]]=Introduction!$D$45,1,0)</f>
        <v>0</v>
      </c>
      <c r="P102" s="48">
        <f>IF(Table2[[#This Row],[Customer Segment]]=Introduction!$D$42,1,0)</f>
        <v>0</v>
      </c>
      <c r="Q102" s="48">
        <f>IF(Table2[[#This Row],[Customer Segment]]=Introduction!$D$44,1,0)</f>
        <v>1</v>
      </c>
      <c r="R102" s="41">
        <v>13121.07</v>
      </c>
      <c r="S1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customFormat="1" x14ac:dyDescent="0.2">
      <c r="A103" s="1" t="s">
        <v>92</v>
      </c>
      <c r="B103" s="1" t="s">
        <v>2</v>
      </c>
      <c r="C103" s="1" t="s">
        <v>3</v>
      </c>
      <c r="D103" s="46">
        <v>0</v>
      </c>
      <c r="E103" s="46">
        <v>137.47999999999999</v>
      </c>
      <c r="F103" s="46">
        <v>32.18</v>
      </c>
      <c r="G103" s="46">
        <v>0.78</v>
      </c>
      <c r="H103" s="46">
        <v>-203.27</v>
      </c>
      <c r="I103" s="49">
        <f>IF(Table2[[#This Row],[Order Priority]]=Introduction!$B$42,1,0)</f>
        <v>0</v>
      </c>
      <c r="J103" s="49">
        <f>IF(Table2[[#This Row],[Order Priority]]=Introduction!$B$43,1,0)</f>
        <v>0</v>
      </c>
      <c r="K103" s="49">
        <f>IF(Table2[[#This Row],[Order Priority]]=Introduction!$B$44,1,0)</f>
        <v>0</v>
      </c>
      <c r="L103" s="49">
        <f>IF(Table2[[#This Row],[Order Priority]]=Introduction!$B$45,1,0)</f>
        <v>1</v>
      </c>
      <c r="M103" s="49">
        <f>IF(Table2[[#This Row],[Ship Mode]]=Introduction!$C$42,1,0)</f>
        <v>1</v>
      </c>
      <c r="N103" s="48">
        <f>IF(Table2[[#This Row],[Ship Mode]]=Introduction!$C$44,1,0)</f>
        <v>0</v>
      </c>
      <c r="O103" s="48">
        <f>IF(Table2[[#This Row],[Customer Segment]]=Introduction!$D$45,1,0)</f>
        <v>1</v>
      </c>
      <c r="P103" s="48">
        <f>IF(Table2[[#This Row],[Customer Segment]]=Introduction!$D$42,1,0)</f>
        <v>0</v>
      </c>
      <c r="Q103" s="48">
        <f>IF(Table2[[#This Row],[Customer Segment]]=Introduction!$D$44,1,0)</f>
        <v>0</v>
      </c>
      <c r="R103" s="38">
        <v>296.75</v>
      </c>
      <c r="S1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customFormat="1" x14ac:dyDescent="0.2">
      <c r="A104" s="1" t="s">
        <v>92</v>
      </c>
      <c r="B104" s="1" t="s">
        <v>2</v>
      </c>
      <c r="C104" s="1" t="s">
        <v>3</v>
      </c>
      <c r="D104" s="44">
        <v>0</v>
      </c>
      <c r="E104" s="44">
        <v>137.47999999999999</v>
      </c>
      <c r="F104" s="44">
        <v>32.18</v>
      </c>
      <c r="G104" s="44">
        <v>0.78</v>
      </c>
      <c r="H104" s="44">
        <v>-203.27</v>
      </c>
      <c r="I104" s="49">
        <f>IF(Table2[[#This Row],[Order Priority]]=Introduction!$B$42,1,0)</f>
        <v>0</v>
      </c>
      <c r="J104" s="49">
        <f>IF(Table2[[#This Row],[Order Priority]]=Introduction!$B$43,1,0)</f>
        <v>0</v>
      </c>
      <c r="K104" s="49">
        <f>IF(Table2[[#This Row],[Order Priority]]=Introduction!$B$44,1,0)</f>
        <v>0</v>
      </c>
      <c r="L104" s="49">
        <f>IF(Table2[[#This Row],[Order Priority]]=Introduction!$B$45,1,0)</f>
        <v>1</v>
      </c>
      <c r="M104" s="49">
        <f>IF(Table2[[#This Row],[Ship Mode]]=Introduction!$C$42,1,0)</f>
        <v>1</v>
      </c>
      <c r="N104" s="48">
        <f>IF(Table2[[#This Row],[Ship Mode]]=Introduction!$C$44,1,0)</f>
        <v>0</v>
      </c>
      <c r="O104" s="48">
        <f>IF(Table2[[#This Row],[Customer Segment]]=Introduction!$D$45,1,0)</f>
        <v>1</v>
      </c>
      <c r="P104" s="48">
        <f>IF(Table2[[#This Row],[Customer Segment]]=Introduction!$D$42,1,0)</f>
        <v>0</v>
      </c>
      <c r="Q104" s="48">
        <f>IF(Table2[[#This Row],[Customer Segment]]=Introduction!$D$44,1,0)</f>
        <v>0</v>
      </c>
      <c r="R104" s="41">
        <v>1483.76</v>
      </c>
      <c r="S1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customFormat="1" x14ac:dyDescent="0.2">
      <c r="A105" s="1" t="s">
        <v>13</v>
      </c>
      <c r="B105" s="1" t="s">
        <v>14</v>
      </c>
      <c r="C105" s="1" t="s">
        <v>70</v>
      </c>
      <c r="D105" s="46">
        <v>0.03</v>
      </c>
      <c r="E105" s="46">
        <v>896.99</v>
      </c>
      <c r="F105" s="46">
        <v>19.989999999999998</v>
      </c>
      <c r="G105" s="46">
        <v>0.38</v>
      </c>
      <c r="H105" s="46">
        <v>3602.1311999999998</v>
      </c>
      <c r="I105" s="49">
        <f>IF(Table2[[#This Row],[Order Priority]]=Introduction!$B$42,1,0)</f>
        <v>0</v>
      </c>
      <c r="J105" s="49">
        <f>IF(Table2[[#This Row],[Order Priority]]=Introduction!$B$43,1,0)</f>
        <v>1</v>
      </c>
      <c r="K105" s="49">
        <f>IF(Table2[[#This Row],[Order Priority]]=Introduction!$B$44,1,0)</f>
        <v>0</v>
      </c>
      <c r="L105" s="49">
        <f>IF(Table2[[#This Row],[Order Priority]]=Introduction!$B$45,1,0)</f>
        <v>0</v>
      </c>
      <c r="M105" s="49">
        <f>IF(Table2[[#This Row],[Ship Mode]]=Introduction!$C$42,1,0)</f>
        <v>0</v>
      </c>
      <c r="N105" s="48">
        <f>IF(Table2[[#This Row],[Ship Mode]]=Introduction!$C$44,1,0)</f>
        <v>1</v>
      </c>
      <c r="O105" s="48">
        <f>IF(Table2[[#This Row],[Customer Segment]]=Introduction!$D$45,1,0)</f>
        <v>0</v>
      </c>
      <c r="P105" s="48">
        <f>IF(Table2[[#This Row],[Customer Segment]]=Introduction!$D$42,1,0)</f>
        <v>0</v>
      </c>
      <c r="Q105" s="48">
        <f>IF(Table2[[#This Row],[Customer Segment]]=Introduction!$D$44,1,0)</f>
        <v>0</v>
      </c>
      <c r="R105" s="38">
        <v>5220.4799999999996</v>
      </c>
      <c r="S1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customFormat="1" x14ac:dyDescent="0.2">
      <c r="A106" s="1" t="s">
        <v>13</v>
      </c>
      <c r="B106" s="1" t="s">
        <v>14</v>
      </c>
      <c r="C106" s="1" t="s">
        <v>47</v>
      </c>
      <c r="D106" s="44">
        <v>7.0000000000000007E-2</v>
      </c>
      <c r="E106" s="44">
        <v>4.13</v>
      </c>
      <c r="F106" s="44">
        <v>0.99</v>
      </c>
      <c r="G106" s="44">
        <v>0.39</v>
      </c>
      <c r="H106" s="44">
        <v>10.959199999999999</v>
      </c>
      <c r="I106" s="49">
        <f>IF(Table2[[#This Row],[Order Priority]]=Introduction!$B$42,1,0)</f>
        <v>0</v>
      </c>
      <c r="J106" s="49">
        <f>IF(Table2[[#This Row],[Order Priority]]=Introduction!$B$43,1,0)</f>
        <v>1</v>
      </c>
      <c r="K106" s="49">
        <f>IF(Table2[[#This Row],[Order Priority]]=Introduction!$B$44,1,0)</f>
        <v>0</v>
      </c>
      <c r="L106" s="49">
        <f>IF(Table2[[#This Row],[Order Priority]]=Introduction!$B$45,1,0)</f>
        <v>0</v>
      </c>
      <c r="M106" s="49">
        <f>IF(Table2[[#This Row],[Ship Mode]]=Introduction!$C$42,1,0)</f>
        <v>0</v>
      </c>
      <c r="N106" s="48">
        <f>IF(Table2[[#This Row],[Ship Mode]]=Introduction!$C$44,1,0)</f>
        <v>1</v>
      </c>
      <c r="O106" s="48">
        <f>IF(Table2[[#This Row],[Customer Segment]]=Introduction!$D$45,1,0)</f>
        <v>0</v>
      </c>
      <c r="P106" s="48">
        <f>IF(Table2[[#This Row],[Customer Segment]]=Introduction!$D$42,1,0)</f>
        <v>0</v>
      </c>
      <c r="Q106" s="48">
        <f>IF(Table2[[#This Row],[Customer Segment]]=Introduction!$D$44,1,0)</f>
        <v>1</v>
      </c>
      <c r="R106" s="41">
        <v>16.07</v>
      </c>
      <c r="S1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customFormat="1" x14ac:dyDescent="0.2">
      <c r="A107" s="1" t="s">
        <v>13</v>
      </c>
      <c r="B107" s="1" t="s">
        <v>14</v>
      </c>
      <c r="C107" s="1" t="s">
        <v>47</v>
      </c>
      <c r="D107" s="46">
        <v>0.03</v>
      </c>
      <c r="E107" s="46">
        <v>22.72</v>
      </c>
      <c r="F107" s="46">
        <v>8.99</v>
      </c>
      <c r="G107" s="46">
        <v>0.44</v>
      </c>
      <c r="H107" s="46">
        <v>17.429400000000001</v>
      </c>
      <c r="I107" s="49">
        <f>IF(Table2[[#This Row],[Order Priority]]=Introduction!$B$42,1,0)</f>
        <v>0</v>
      </c>
      <c r="J107" s="49">
        <f>IF(Table2[[#This Row],[Order Priority]]=Introduction!$B$43,1,0)</f>
        <v>1</v>
      </c>
      <c r="K107" s="49">
        <f>IF(Table2[[#This Row],[Order Priority]]=Introduction!$B$44,1,0)</f>
        <v>0</v>
      </c>
      <c r="L107" s="49">
        <f>IF(Table2[[#This Row],[Order Priority]]=Introduction!$B$45,1,0)</f>
        <v>0</v>
      </c>
      <c r="M107" s="49">
        <f>IF(Table2[[#This Row],[Ship Mode]]=Introduction!$C$42,1,0)</f>
        <v>0</v>
      </c>
      <c r="N107" s="48">
        <f>IF(Table2[[#This Row],[Ship Mode]]=Introduction!$C$44,1,0)</f>
        <v>1</v>
      </c>
      <c r="O107" s="48">
        <f>IF(Table2[[#This Row],[Customer Segment]]=Introduction!$D$45,1,0)</f>
        <v>0</v>
      </c>
      <c r="P107" s="48">
        <f>IF(Table2[[#This Row],[Customer Segment]]=Introduction!$D$42,1,0)</f>
        <v>0</v>
      </c>
      <c r="Q107" s="48">
        <f>IF(Table2[[#This Row],[Customer Segment]]=Introduction!$D$44,1,0)</f>
        <v>1</v>
      </c>
      <c r="R107" s="38">
        <v>25.26</v>
      </c>
      <c r="S1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customFormat="1" x14ac:dyDescent="0.2">
      <c r="A108" s="1" t="s">
        <v>23</v>
      </c>
      <c r="B108" s="1" t="s">
        <v>14</v>
      </c>
      <c r="C108" s="1" t="s">
        <v>47</v>
      </c>
      <c r="D108" s="44">
        <v>0.02</v>
      </c>
      <c r="E108" s="44">
        <v>5.81</v>
      </c>
      <c r="F108" s="44">
        <v>8.49</v>
      </c>
      <c r="G108" s="44">
        <v>0.39</v>
      </c>
      <c r="H108" s="44">
        <v>-137.494</v>
      </c>
      <c r="I108" s="49">
        <f>IF(Table2[[#This Row],[Order Priority]]=Introduction!$B$42,1,0)</f>
        <v>0</v>
      </c>
      <c r="J108" s="49">
        <f>IF(Table2[[#This Row],[Order Priority]]=Introduction!$B$43,1,0)</f>
        <v>0</v>
      </c>
      <c r="K108" s="49">
        <f>IF(Table2[[#This Row],[Order Priority]]=Introduction!$B$44,1,0)</f>
        <v>1</v>
      </c>
      <c r="L108" s="49">
        <f>IF(Table2[[#This Row],[Order Priority]]=Introduction!$B$45,1,0)</f>
        <v>0</v>
      </c>
      <c r="M108" s="49">
        <f>IF(Table2[[#This Row],[Ship Mode]]=Introduction!$C$42,1,0)</f>
        <v>0</v>
      </c>
      <c r="N108" s="48">
        <f>IF(Table2[[#This Row],[Ship Mode]]=Introduction!$C$44,1,0)</f>
        <v>1</v>
      </c>
      <c r="O108" s="48">
        <f>IF(Table2[[#This Row],[Customer Segment]]=Introduction!$D$45,1,0)</f>
        <v>0</v>
      </c>
      <c r="P108" s="48">
        <f>IF(Table2[[#This Row],[Customer Segment]]=Introduction!$D$42,1,0)</f>
        <v>0</v>
      </c>
      <c r="Q108" s="48">
        <f>IF(Table2[[#This Row],[Customer Segment]]=Introduction!$D$44,1,0)</f>
        <v>1</v>
      </c>
      <c r="R108" s="41">
        <v>42.44</v>
      </c>
      <c r="S1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customFormat="1" x14ac:dyDescent="0.2">
      <c r="A109" s="1" t="s">
        <v>46</v>
      </c>
      <c r="B109" s="1" t="s">
        <v>14</v>
      </c>
      <c r="C109" s="1" t="s">
        <v>47</v>
      </c>
      <c r="D109" s="46">
        <v>7.0000000000000007E-2</v>
      </c>
      <c r="E109" s="46">
        <v>14.56</v>
      </c>
      <c r="F109" s="46">
        <v>3.5</v>
      </c>
      <c r="G109" s="46">
        <v>0.57999999999999996</v>
      </c>
      <c r="H109" s="46">
        <v>-45.527999999999999</v>
      </c>
      <c r="I109" s="49">
        <f>IF(Table2[[#This Row],[Order Priority]]=Introduction!$B$42,1,0)</f>
        <v>0</v>
      </c>
      <c r="J109" s="49">
        <f>IF(Table2[[#This Row],[Order Priority]]=Introduction!$B$43,1,0)</f>
        <v>0</v>
      </c>
      <c r="K109" s="49">
        <f>IF(Table2[[#This Row],[Order Priority]]=Introduction!$B$44,1,0)</f>
        <v>0</v>
      </c>
      <c r="L109" s="49">
        <f>IF(Table2[[#This Row],[Order Priority]]=Introduction!$B$45,1,0)</f>
        <v>0</v>
      </c>
      <c r="M109" s="49">
        <f>IF(Table2[[#This Row],[Ship Mode]]=Introduction!$C$42,1,0)</f>
        <v>0</v>
      </c>
      <c r="N109" s="48">
        <f>IF(Table2[[#This Row],[Ship Mode]]=Introduction!$C$44,1,0)</f>
        <v>1</v>
      </c>
      <c r="O109" s="48">
        <f>IF(Table2[[#This Row],[Customer Segment]]=Introduction!$D$45,1,0)</f>
        <v>0</v>
      </c>
      <c r="P109" s="48">
        <f>IF(Table2[[#This Row],[Customer Segment]]=Introduction!$D$42,1,0)</f>
        <v>0</v>
      </c>
      <c r="Q109" s="48">
        <f>IF(Table2[[#This Row],[Customer Segment]]=Introduction!$D$44,1,0)</f>
        <v>1</v>
      </c>
      <c r="R109" s="38">
        <v>84.59</v>
      </c>
      <c r="S1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customFormat="1" x14ac:dyDescent="0.2">
      <c r="A110" s="1" t="s">
        <v>1</v>
      </c>
      <c r="B110" s="1" t="s">
        <v>63</v>
      </c>
      <c r="C110" s="1" t="s">
        <v>3</v>
      </c>
      <c r="D110" s="44">
        <v>0.06</v>
      </c>
      <c r="E110" s="44">
        <v>179.99</v>
      </c>
      <c r="F110" s="44">
        <v>13.99</v>
      </c>
      <c r="G110" s="44">
        <v>0.56999999999999995</v>
      </c>
      <c r="H110" s="44">
        <v>1220.03784</v>
      </c>
      <c r="I110" s="49">
        <f>IF(Table2[[#This Row],[Order Priority]]=Introduction!$B$42,1,0)</f>
        <v>1</v>
      </c>
      <c r="J110" s="49">
        <f>IF(Table2[[#This Row],[Order Priority]]=Introduction!$B$43,1,0)</f>
        <v>0</v>
      </c>
      <c r="K110" s="49">
        <f>IF(Table2[[#This Row],[Order Priority]]=Introduction!$B$44,1,0)</f>
        <v>0</v>
      </c>
      <c r="L110" s="49">
        <f>IF(Table2[[#This Row],[Order Priority]]=Introduction!$B$45,1,0)</f>
        <v>0</v>
      </c>
      <c r="M110" s="49">
        <f>IF(Table2[[#This Row],[Ship Mode]]=Introduction!$C$42,1,0)</f>
        <v>0</v>
      </c>
      <c r="N110" s="48">
        <f>IF(Table2[[#This Row],[Ship Mode]]=Introduction!$C$44,1,0)</f>
        <v>0</v>
      </c>
      <c r="O110" s="48">
        <f>IF(Table2[[#This Row],[Customer Segment]]=Introduction!$D$45,1,0)</f>
        <v>1</v>
      </c>
      <c r="P110" s="48">
        <f>IF(Table2[[#This Row],[Customer Segment]]=Introduction!$D$42,1,0)</f>
        <v>0</v>
      </c>
      <c r="Q110" s="48">
        <f>IF(Table2[[#This Row],[Customer Segment]]=Introduction!$D$44,1,0)</f>
        <v>0</v>
      </c>
      <c r="R110" s="41">
        <v>8332.91</v>
      </c>
      <c r="S1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customFormat="1" x14ac:dyDescent="0.2">
      <c r="A111" s="1" t="s">
        <v>1</v>
      </c>
      <c r="B111" s="1" t="s">
        <v>63</v>
      </c>
      <c r="C111" s="1" t="s">
        <v>3</v>
      </c>
      <c r="D111" s="46">
        <v>0.03</v>
      </c>
      <c r="E111" s="46">
        <v>30.98</v>
      </c>
      <c r="F111" s="46">
        <v>8.99</v>
      </c>
      <c r="G111" s="46">
        <v>0.57999999999999996</v>
      </c>
      <c r="H111" s="46">
        <v>0.51</v>
      </c>
      <c r="I111" s="49">
        <f>IF(Table2[[#This Row],[Order Priority]]=Introduction!$B$42,1,0)</f>
        <v>1</v>
      </c>
      <c r="J111" s="49">
        <f>IF(Table2[[#This Row],[Order Priority]]=Introduction!$B$43,1,0)</f>
        <v>0</v>
      </c>
      <c r="K111" s="49">
        <f>IF(Table2[[#This Row],[Order Priority]]=Introduction!$B$44,1,0)</f>
        <v>0</v>
      </c>
      <c r="L111" s="49">
        <f>IF(Table2[[#This Row],[Order Priority]]=Introduction!$B$45,1,0)</f>
        <v>0</v>
      </c>
      <c r="M111" s="49">
        <f>IF(Table2[[#This Row],[Ship Mode]]=Introduction!$C$42,1,0)</f>
        <v>0</v>
      </c>
      <c r="N111" s="48">
        <f>IF(Table2[[#This Row],[Ship Mode]]=Introduction!$C$44,1,0)</f>
        <v>0</v>
      </c>
      <c r="O111" s="48">
        <f>IF(Table2[[#This Row],[Customer Segment]]=Introduction!$D$45,1,0)</f>
        <v>1</v>
      </c>
      <c r="P111" s="48">
        <f>IF(Table2[[#This Row],[Customer Segment]]=Introduction!$D$42,1,0)</f>
        <v>0</v>
      </c>
      <c r="Q111" s="48">
        <f>IF(Table2[[#This Row],[Customer Segment]]=Introduction!$D$44,1,0)</f>
        <v>0</v>
      </c>
      <c r="R111" s="38">
        <v>162.38999999999999</v>
      </c>
      <c r="S1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customFormat="1" x14ac:dyDescent="0.2">
      <c r="A112" s="1" t="s">
        <v>1</v>
      </c>
      <c r="B112" s="1" t="s">
        <v>14</v>
      </c>
      <c r="C112" s="1" t="s">
        <v>3</v>
      </c>
      <c r="D112" s="44">
        <v>0.01</v>
      </c>
      <c r="E112" s="44">
        <v>525.98</v>
      </c>
      <c r="F112" s="44">
        <v>19.989999999999998</v>
      </c>
      <c r="G112" s="44">
        <v>0.37</v>
      </c>
      <c r="H112" s="44">
        <v>-161.92400000000001</v>
      </c>
      <c r="I112" s="49">
        <f>IF(Table2[[#This Row],[Order Priority]]=Introduction!$B$42,1,0)</f>
        <v>1</v>
      </c>
      <c r="J112" s="49">
        <f>IF(Table2[[#This Row],[Order Priority]]=Introduction!$B$43,1,0)</f>
        <v>0</v>
      </c>
      <c r="K112" s="49">
        <f>IF(Table2[[#This Row],[Order Priority]]=Introduction!$B$44,1,0)</f>
        <v>0</v>
      </c>
      <c r="L112" s="49">
        <f>IF(Table2[[#This Row],[Order Priority]]=Introduction!$B$45,1,0)</f>
        <v>0</v>
      </c>
      <c r="M112" s="49">
        <f>IF(Table2[[#This Row],[Ship Mode]]=Introduction!$C$42,1,0)</f>
        <v>0</v>
      </c>
      <c r="N112" s="48">
        <f>IF(Table2[[#This Row],[Ship Mode]]=Introduction!$C$44,1,0)</f>
        <v>1</v>
      </c>
      <c r="O112" s="48">
        <f>IF(Table2[[#This Row],[Customer Segment]]=Introduction!$D$45,1,0)</f>
        <v>1</v>
      </c>
      <c r="P112" s="48">
        <f>IF(Table2[[#This Row],[Customer Segment]]=Introduction!$D$42,1,0)</f>
        <v>0</v>
      </c>
      <c r="Q112" s="48">
        <f>IF(Table2[[#This Row],[Customer Segment]]=Introduction!$D$44,1,0)</f>
        <v>0</v>
      </c>
      <c r="R112" s="41">
        <v>4920.8100000000004</v>
      </c>
      <c r="S1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customFormat="1" x14ac:dyDescent="0.2">
      <c r="A113" s="1" t="s">
        <v>1</v>
      </c>
      <c r="B113" s="1" t="s">
        <v>14</v>
      </c>
      <c r="C113" s="1" t="s">
        <v>70</v>
      </c>
      <c r="D113" s="46">
        <v>0.01</v>
      </c>
      <c r="E113" s="46">
        <v>5.58</v>
      </c>
      <c r="F113" s="46">
        <v>5.3</v>
      </c>
      <c r="G113" s="46">
        <v>0.35</v>
      </c>
      <c r="H113" s="46">
        <v>-7.25</v>
      </c>
      <c r="I113" s="49">
        <f>IF(Table2[[#This Row],[Order Priority]]=Introduction!$B$42,1,0)</f>
        <v>1</v>
      </c>
      <c r="J113" s="49">
        <f>IF(Table2[[#This Row],[Order Priority]]=Introduction!$B$43,1,0)</f>
        <v>0</v>
      </c>
      <c r="K113" s="49">
        <f>IF(Table2[[#This Row],[Order Priority]]=Introduction!$B$44,1,0)</f>
        <v>0</v>
      </c>
      <c r="L113" s="49">
        <f>IF(Table2[[#This Row],[Order Priority]]=Introduction!$B$45,1,0)</f>
        <v>0</v>
      </c>
      <c r="M113" s="49">
        <f>IF(Table2[[#This Row],[Ship Mode]]=Introduction!$C$42,1,0)</f>
        <v>0</v>
      </c>
      <c r="N113" s="48">
        <f>IF(Table2[[#This Row],[Ship Mode]]=Introduction!$C$44,1,0)</f>
        <v>1</v>
      </c>
      <c r="O113" s="48">
        <f>IF(Table2[[#This Row],[Customer Segment]]=Introduction!$D$45,1,0)</f>
        <v>0</v>
      </c>
      <c r="P113" s="48">
        <f>IF(Table2[[#This Row],[Customer Segment]]=Introduction!$D$42,1,0)</f>
        <v>0</v>
      </c>
      <c r="Q113" s="48">
        <f>IF(Table2[[#This Row],[Customer Segment]]=Introduction!$D$44,1,0)</f>
        <v>0</v>
      </c>
      <c r="R113" s="38">
        <v>11.16</v>
      </c>
      <c r="S1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customFormat="1" x14ac:dyDescent="0.2">
      <c r="A114" s="1" t="s">
        <v>1</v>
      </c>
      <c r="B114" s="1" t="s">
        <v>14</v>
      </c>
      <c r="C114" s="1" t="s">
        <v>70</v>
      </c>
      <c r="D114" s="44">
        <v>0.03</v>
      </c>
      <c r="E114" s="44">
        <v>3.98</v>
      </c>
      <c r="F114" s="44">
        <v>0.7</v>
      </c>
      <c r="G114" s="44">
        <v>0.52</v>
      </c>
      <c r="H114" s="44">
        <v>31.201799999999999</v>
      </c>
      <c r="I114" s="49">
        <f>IF(Table2[[#This Row],[Order Priority]]=Introduction!$B$42,1,0)</f>
        <v>1</v>
      </c>
      <c r="J114" s="49">
        <f>IF(Table2[[#This Row],[Order Priority]]=Introduction!$B$43,1,0)</f>
        <v>0</v>
      </c>
      <c r="K114" s="49">
        <f>IF(Table2[[#This Row],[Order Priority]]=Introduction!$B$44,1,0)</f>
        <v>0</v>
      </c>
      <c r="L114" s="49">
        <f>IF(Table2[[#This Row],[Order Priority]]=Introduction!$B$45,1,0)</f>
        <v>0</v>
      </c>
      <c r="M114" s="49">
        <f>IF(Table2[[#This Row],[Ship Mode]]=Introduction!$C$42,1,0)</f>
        <v>0</v>
      </c>
      <c r="N114" s="48">
        <f>IF(Table2[[#This Row],[Ship Mode]]=Introduction!$C$44,1,0)</f>
        <v>1</v>
      </c>
      <c r="O114" s="48">
        <f>IF(Table2[[#This Row],[Customer Segment]]=Introduction!$D$45,1,0)</f>
        <v>0</v>
      </c>
      <c r="P114" s="48">
        <f>IF(Table2[[#This Row],[Customer Segment]]=Introduction!$D$42,1,0)</f>
        <v>0</v>
      </c>
      <c r="Q114" s="48">
        <f>IF(Table2[[#This Row],[Customer Segment]]=Introduction!$D$44,1,0)</f>
        <v>0</v>
      </c>
      <c r="R114" s="41">
        <v>45.22</v>
      </c>
      <c r="S1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customFormat="1" x14ac:dyDescent="0.2">
      <c r="A115" s="1" t="s">
        <v>13</v>
      </c>
      <c r="B115" s="1" t="s">
        <v>63</v>
      </c>
      <c r="C115" s="1" t="s">
        <v>70</v>
      </c>
      <c r="D115" s="46">
        <v>0</v>
      </c>
      <c r="E115" s="46">
        <v>11.66</v>
      </c>
      <c r="F115" s="46">
        <v>8.99</v>
      </c>
      <c r="G115" s="46">
        <v>0.59</v>
      </c>
      <c r="H115" s="46">
        <v>-203.67</v>
      </c>
      <c r="I115" s="49">
        <f>IF(Table2[[#This Row],[Order Priority]]=Introduction!$B$42,1,0)</f>
        <v>0</v>
      </c>
      <c r="J115" s="49">
        <f>IF(Table2[[#This Row],[Order Priority]]=Introduction!$B$43,1,0)</f>
        <v>1</v>
      </c>
      <c r="K115" s="49">
        <f>IF(Table2[[#This Row],[Order Priority]]=Introduction!$B$44,1,0)</f>
        <v>0</v>
      </c>
      <c r="L115" s="49">
        <f>IF(Table2[[#This Row],[Order Priority]]=Introduction!$B$45,1,0)</f>
        <v>0</v>
      </c>
      <c r="M115" s="49">
        <f>IF(Table2[[#This Row],[Ship Mode]]=Introduction!$C$42,1,0)</f>
        <v>0</v>
      </c>
      <c r="N115" s="48">
        <f>IF(Table2[[#This Row],[Ship Mode]]=Introduction!$C$44,1,0)</f>
        <v>0</v>
      </c>
      <c r="O115" s="48">
        <f>IF(Table2[[#This Row],[Customer Segment]]=Introduction!$D$45,1,0)</f>
        <v>0</v>
      </c>
      <c r="P115" s="48">
        <f>IF(Table2[[#This Row],[Customer Segment]]=Introduction!$D$42,1,0)</f>
        <v>0</v>
      </c>
      <c r="Q115" s="48">
        <f>IF(Table2[[#This Row],[Customer Segment]]=Introduction!$D$44,1,0)</f>
        <v>0</v>
      </c>
      <c r="R115" s="38">
        <v>138.51</v>
      </c>
      <c r="S1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customFormat="1" x14ac:dyDescent="0.2">
      <c r="A116" s="1" t="s">
        <v>23</v>
      </c>
      <c r="B116" s="1" t="s">
        <v>14</v>
      </c>
      <c r="C116" s="1" t="s">
        <v>70</v>
      </c>
      <c r="D116" s="44">
        <v>0.04</v>
      </c>
      <c r="E116" s="44">
        <v>125.99</v>
      </c>
      <c r="F116" s="44">
        <v>8.99</v>
      </c>
      <c r="G116" s="44">
        <v>0.59</v>
      </c>
      <c r="H116" s="44">
        <v>-627.82191999999998</v>
      </c>
      <c r="I116" s="49">
        <f>IF(Table2[[#This Row],[Order Priority]]=Introduction!$B$42,1,0)</f>
        <v>0</v>
      </c>
      <c r="J116" s="49">
        <f>IF(Table2[[#This Row],[Order Priority]]=Introduction!$B$43,1,0)</f>
        <v>0</v>
      </c>
      <c r="K116" s="49">
        <f>IF(Table2[[#This Row],[Order Priority]]=Introduction!$B$44,1,0)</f>
        <v>1</v>
      </c>
      <c r="L116" s="49">
        <f>IF(Table2[[#This Row],[Order Priority]]=Introduction!$B$45,1,0)</f>
        <v>0</v>
      </c>
      <c r="M116" s="49">
        <f>IF(Table2[[#This Row],[Ship Mode]]=Introduction!$C$42,1,0)</f>
        <v>0</v>
      </c>
      <c r="N116" s="48">
        <f>IF(Table2[[#This Row],[Ship Mode]]=Introduction!$C$44,1,0)</f>
        <v>1</v>
      </c>
      <c r="O116" s="48">
        <f>IF(Table2[[#This Row],[Customer Segment]]=Introduction!$D$45,1,0)</f>
        <v>0</v>
      </c>
      <c r="P116" s="48">
        <f>IF(Table2[[#This Row],[Customer Segment]]=Introduction!$D$42,1,0)</f>
        <v>0</v>
      </c>
      <c r="Q116" s="48">
        <f>IF(Table2[[#This Row],[Customer Segment]]=Introduction!$D$44,1,0)</f>
        <v>0</v>
      </c>
      <c r="R116" s="41">
        <v>107.95</v>
      </c>
      <c r="S1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customFormat="1" x14ac:dyDescent="0.2">
      <c r="A117" s="1" t="s">
        <v>23</v>
      </c>
      <c r="B117" s="1" t="s">
        <v>14</v>
      </c>
      <c r="C117" s="1" t="s">
        <v>47</v>
      </c>
      <c r="D117" s="46">
        <v>0.1</v>
      </c>
      <c r="E117" s="46">
        <v>2.6</v>
      </c>
      <c r="F117" s="46">
        <v>2.4</v>
      </c>
      <c r="G117" s="46">
        <v>0.57999999999999996</v>
      </c>
      <c r="H117" s="46">
        <v>-88.04</v>
      </c>
      <c r="I117" s="49">
        <f>IF(Table2[[#This Row],[Order Priority]]=Introduction!$B$42,1,0)</f>
        <v>0</v>
      </c>
      <c r="J117" s="49">
        <f>IF(Table2[[#This Row],[Order Priority]]=Introduction!$B$43,1,0)</f>
        <v>0</v>
      </c>
      <c r="K117" s="49">
        <f>IF(Table2[[#This Row],[Order Priority]]=Introduction!$B$44,1,0)</f>
        <v>1</v>
      </c>
      <c r="L117" s="49">
        <f>IF(Table2[[#This Row],[Order Priority]]=Introduction!$B$45,1,0)</f>
        <v>0</v>
      </c>
      <c r="M117" s="49">
        <f>IF(Table2[[#This Row],[Ship Mode]]=Introduction!$C$42,1,0)</f>
        <v>0</v>
      </c>
      <c r="N117" s="48">
        <f>IF(Table2[[#This Row],[Ship Mode]]=Introduction!$C$44,1,0)</f>
        <v>1</v>
      </c>
      <c r="O117" s="48">
        <f>IF(Table2[[#This Row],[Customer Segment]]=Introduction!$D$45,1,0)</f>
        <v>0</v>
      </c>
      <c r="P117" s="48">
        <f>IF(Table2[[#This Row],[Customer Segment]]=Introduction!$D$42,1,0)</f>
        <v>0</v>
      </c>
      <c r="Q117" s="48">
        <f>IF(Table2[[#This Row],[Customer Segment]]=Introduction!$D$44,1,0)</f>
        <v>1</v>
      </c>
      <c r="R117" s="38">
        <v>30.1</v>
      </c>
      <c r="S1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customFormat="1" x14ac:dyDescent="0.2">
      <c r="A118" s="1" t="s">
        <v>46</v>
      </c>
      <c r="B118" s="1" t="s">
        <v>14</v>
      </c>
      <c r="C118" s="1" t="s">
        <v>47</v>
      </c>
      <c r="D118" s="44">
        <v>0.02</v>
      </c>
      <c r="E118" s="44">
        <v>4.13</v>
      </c>
      <c r="F118" s="44">
        <v>6.89</v>
      </c>
      <c r="G118" s="44">
        <v>0.39</v>
      </c>
      <c r="H118" s="44">
        <v>-51.737000000000002</v>
      </c>
      <c r="I118" s="49">
        <f>IF(Table2[[#This Row],[Order Priority]]=Introduction!$B$42,1,0)</f>
        <v>0</v>
      </c>
      <c r="J118" s="49">
        <f>IF(Table2[[#This Row],[Order Priority]]=Introduction!$B$43,1,0)</f>
        <v>0</v>
      </c>
      <c r="K118" s="49">
        <f>IF(Table2[[#This Row],[Order Priority]]=Introduction!$B$44,1,0)</f>
        <v>0</v>
      </c>
      <c r="L118" s="49">
        <f>IF(Table2[[#This Row],[Order Priority]]=Introduction!$B$45,1,0)</f>
        <v>0</v>
      </c>
      <c r="M118" s="49">
        <f>IF(Table2[[#This Row],[Ship Mode]]=Introduction!$C$42,1,0)</f>
        <v>0</v>
      </c>
      <c r="N118" s="48">
        <f>IF(Table2[[#This Row],[Ship Mode]]=Introduction!$C$44,1,0)</f>
        <v>1</v>
      </c>
      <c r="O118" s="48">
        <f>IF(Table2[[#This Row],[Customer Segment]]=Introduction!$D$45,1,0)</f>
        <v>0</v>
      </c>
      <c r="P118" s="48">
        <f>IF(Table2[[#This Row],[Customer Segment]]=Introduction!$D$42,1,0)</f>
        <v>0</v>
      </c>
      <c r="Q118" s="48">
        <f>IF(Table2[[#This Row],[Customer Segment]]=Introduction!$D$44,1,0)</f>
        <v>1</v>
      </c>
      <c r="R118" s="41">
        <v>45.87</v>
      </c>
      <c r="S1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customFormat="1" x14ac:dyDescent="0.2">
      <c r="A119" s="1" t="s">
        <v>46</v>
      </c>
      <c r="B119" s="1" t="s">
        <v>14</v>
      </c>
      <c r="C119" s="1" t="s">
        <v>47</v>
      </c>
      <c r="D119" s="46">
        <v>0.02</v>
      </c>
      <c r="E119" s="46">
        <v>4.13</v>
      </c>
      <c r="F119" s="46">
        <v>6.89</v>
      </c>
      <c r="G119" s="46">
        <v>0.39</v>
      </c>
      <c r="H119" s="46">
        <v>-48.235999999999997</v>
      </c>
      <c r="I119" s="49">
        <f>IF(Table2[[#This Row],[Order Priority]]=Introduction!$B$42,1,0)</f>
        <v>0</v>
      </c>
      <c r="J119" s="49">
        <f>IF(Table2[[#This Row],[Order Priority]]=Introduction!$B$43,1,0)</f>
        <v>0</v>
      </c>
      <c r="K119" s="49">
        <f>IF(Table2[[#This Row],[Order Priority]]=Introduction!$B$44,1,0)</f>
        <v>0</v>
      </c>
      <c r="L119" s="49">
        <f>IF(Table2[[#This Row],[Order Priority]]=Introduction!$B$45,1,0)</f>
        <v>0</v>
      </c>
      <c r="M119" s="49">
        <f>IF(Table2[[#This Row],[Ship Mode]]=Introduction!$C$42,1,0)</f>
        <v>0</v>
      </c>
      <c r="N119" s="48">
        <f>IF(Table2[[#This Row],[Ship Mode]]=Introduction!$C$44,1,0)</f>
        <v>1</v>
      </c>
      <c r="O119" s="48">
        <f>IF(Table2[[#This Row],[Customer Segment]]=Introduction!$D$45,1,0)</f>
        <v>0</v>
      </c>
      <c r="P119" s="48">
        <f>IF(Table2[[#This Row],[Customer Segment]]=Introduction!$D$42,1,0)</f>
        <v>0</v>
      </c>
      <c r="Q119" s="48">
        <f>IF(Table2[[#This Row],[Customer Segment]]=Introduction!$D$44,1,0)</f>
        <v>1</v>
      </c>
      <c r="R119" s="38">
        <v>10.19</v>
      </c>
      <c r="S1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customFormat="1" x14ac:dyDescent="0.2">
      <c r="A120" s="1" t="s">
        <v>46</v>
      </c>
      <c r="B120" s="1" t="s">
        <v>14</v>
      </c>
      <c r="C120" s="1" t="s">
        <v>3</v>
      </c>
      <c r="D120" s="44">
        <v>0.01</v>
      </c>
      <c r="E120" s="44">
        <v>5.38</v>
      </c>
      <c r="F120" s="44">
        <v>7.57</v>
      </c>
      <c r="G120" s="44">
        <v>0.36</v>
      </c>
      <c r="H120" s="44">
        <v>-66.779579999999996</v>
      </c>
      <c r="I120" s="49">
        <f>IF(Table2[[#This Row],[Order Priority]]=Introduction!$B$42,1,0)</f>
        <v>0</v>
      </c>
      <c r="J120" s="49">
        <f>IF(Table2[[#This Row],[Order Priority]]=Introduction!$B$43,1,0)</f>
        <v>0</v>
      </c>
      <c r="K120" s="49">
        <f>IF(Table2[[#This Row],[Order Priority]]=Introduction!$B$44,1,0)</f>
        <v>0</v>
      </c>
      <c r="L120" s="49">
        <f>IF(Table2[[#This Row],[Order Priority]]=Introduction!$B$45,1,0)</f>
        <v>0</v>
      </c>
      <c r="M120" s="49">
        <f>IF(Table2[[#This Row],[Ship Mode]]=Introduction!$C$42,1,0)</f>
        <v>0</v>
      </c>
      <c r="N120" s="48">
        <f>IF(Table2[[#This Row],[Ship Mode]]=Introduction!$C$44,1,0)</f>
        <v>1</v>
      </c>
      <c r="O120" s="48">
        <f>IF(Table2[[#This Row],[Customer Segment]]=Introduction!$D$45,1,0)</f>
        <v>1</v>
      </c>
      <c r="P120" s="48">
        <f>IF(Table2[[#This Row],[Customer Segment]]=Introduction!$D$42,1,0)</f>
        <v>0</v>
      </c>
      <c r="Q120" s="48">
        <f>IF(Table2[[#This Row],[Customer Segment]]=Introduction!$D$44,1,0)</f>
        <v>0</v>
      </c>
      <c r="R120" s="41">
        <v>18.68</v>
      </c>
      <c r="S1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customFormat="1" x14ac:dyDescent="0.2">
      <c r="A121" s="1" t="s">
        <v>46</v>
      </c>
      <c r="B121" s="1" t="s">
        <v>14</v>
      </c>
      <c r="C121" s="1" t="s">
        <v>3</v>
      </c>
      <c r="D121" s="46">
        <v>0.05</v>
      </c>
      <c r="E121" s="46">
        <v>3.28</v>
      </c>
      <c r="F121" s="46">
        <v>3.97</v>
      </c>
      <c r="G121" s="46">
        <v>0.56000000000000005</v>
      </c>
      <c r="H121" s="46">
        <v>-144.9188</v>
      </c>
      <c r="I121" s="49">
        <f>IF(Table2[[#This Row],[Order Priority]]=Introduction!$B$42,1,0)</f>
        <v>0</v>
      </c>
      <c r="J121" s="49">
        <f>IF(Table2[[#This Row],[Order Priority]]=Introduction!$B$43,1,0)</f>
        <v>0</v>
      </c>
      <c r="K121" s="49">
        <f>IF(Table2[[#This Row],[Order Priority]]=Introduction!$B$44,1,0)</f>
        <v>0</v>
      </c>
      <c r="L121" s="49">
        <f>IF(Table2[[#This Row],[Order Priority]]=Introduction!$B$45,1,0)</f>
        <v>0</v>
      </c>
      <c r="M121" s="49">
        <f>IF(Table2[[#This Row],[Ship Mode]]=Introduction!$C$42,1,0)</f>
        <v>0</v>
      </c>
      <c r="N121" s="48">
        <f>IF(Table2[[#This Row],[Ship Mode]]=Introduction!$C$44,1,0)</f>
        <v>1</v>
      </c>
      <c r="O121" s="48">
        <f>IF(Table2[[#This Row],[Customer Segment]]=Introduction!$D$45,1,0)</f>
        <v>1</v>
      </c>
      <c r="P121" s="48">
        <f>IF(Table2[[#This Row],[Customer Segment]]=Introduction!$D$42,1,0)</f>
        <v>0</v>
      </c>
      <c r="Q121" s="48">
        <f>IF(Table2[[#This Row],[Customer Segment]]=Introduction!$D$44,1,0)</f>
        <v>0</v>
      </c>
      <c r="R121" s="38">
        <v>36.299999999999997</v>
      </c>
      <c r="S1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customFormat="1" x14ac:dyDescent="0.2">
      <c r="A122" s="1" t="s">
        <v>46</v>
      </c>
      <c r="B122" s="1" t="s">
        <v>14</v>
      </c>
      <c r="C122" s="1" t="s">
        <v>3</v>
      </c>
      <c r="D122" s="44">
        <v>0.09</v>
      </c>
      <c r="E122" s="44">
        <v>2.78</v>
      </c>
      <c r="F122" s="44">
        <v>0.97</v>
      </c>
      <c r="G122" s="44">
        <v>0.59</v>
      </c>
      <c r="H122" s="44">
        <v>-5.0716000000000001</v>
      </c>
      <c r="I122" s="49">
        <f>IF(Table2[[#This Row],[Order Priority]]=Introduction!$B$42,1,0)</f>
        <v>0</v>
      </c>
      <c r="J122" s="49">
        <f>IF(Table2[[#This Row],[Order Priority]]=Introduction!$B$43,1,0)</f>
        <v>0</v>
      </c>
      <c r="K122" s="49">
        <f>IF(Table2[[#This Row],[Order Priority]]=Introduction!$B$44,1,0)</f>
        <v>0</v>
      </c>
      <c r="L122" s="49">
        <f>IF(Table2[[#This Row],[Order Priority]]=Introduction!$B$45,1,0)</f>
        <v>0</v>
      </c>
      <c r="M122" s="49">
        <f>IF(Table2[[#This Row],[Ship Mode]]=Introduction!$C$42,1,0)</f>
        <v>0</v>
      </c>
      <c r="N122" s="48">
        <f>IF(Table2[[#This Row],[Ship Mode]]=Introduction!$C$44,1,0)</f>
        <v>1</v>
      </c>
      <c r="O122" s="48">
        <f>IF(Table2[[#This Row],[Customer Segment]]=Introduction!$D$45,1,0)</f>
        <v>1</v>
      </c>
      <c r="P122" s="48">
        <f>IF(Table2[[#This Row],[Customer Segment]]=Introduction!$D$42,1,0)</f>
        <v>0</v>
      </c>
      <c r="Q122" s="48">
        <f>IF(Table2[[#This Row],[Customer Segment]]=Introduction!$D$44,1,0)</f>
        <v>0</v>
      </c>
      <c r="R122" s="41">
        <v>16.03</v>
      </c>
      <c r="S1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customFormat="1" x14ac:dyDescent="0.2">
      <c r="A123" s="1" t="s">
        <v>46</v>
      </c>
      <c r="B123" s="1" t="s">
        <v>14</v>
      </c>
      <c r="C123" s="1" t="s">
        <v>70</v>
      </c>
      <c r="D123" s="46">
        <v>0.02</v>
      </c>
      <c r="E123" s="46">
        <v>4</v>
      </c>
      <c r="F123" s="46">
        <v>1.3</v>
      </c>
      <c r="G123" s="46">
        <v>0.37</v>
      </c>
      <c r="H123" s="46">
        <v>-23.295999999999999</v>
      </c>
      <c r="I123" s="49">
        <f>IF(Table2[[#This Row],[Order Priority]]=Introduction!$B$42,1,0)</f>
        <v>0</v>
      </c>
      <c r="J123" s="49">
        <f>IF(Table2[[#This Row],[Order Priority]]=Introduction!$B$43,1,0)</f>
        <v>0</v>
      </c>
      <c r="K123" s="49">
        <f>IF(Table2[[#This Row],[Order Priority]]=Introduction!$B$44,1,0)</f>
        <v>0</v>
      </c>
      <c r="L123" s="49">
        <f>IF(Table2[[#This Row],[Order Priority]]=Introduction!$B$45,1,0)</f>
        <v>0</v>
      </c>
      <c r="M123" s="49">
        <f>IF(Table2[[#This Row],[Ship Mode]]=Introduction!$C$42,1,0)</f>
        <v>0</v>
      </c>
      <c r="N123" s="48">
        <f>IF(Table2[[#This Row],[Ship Mode]]=Introduction!$C$44,1,0)</f>
        <v>1</v>
      </c>
      <c r="O123" s="48">
        <f>IF(Table2[[#This Row],[Customer Segment]]=Introduction!$D$45,1,0)</f>
        <v>0</v>
      </c>
      <c r="P123" s="48">
        <f>IF(Table2[[#This Row],[Customer Segment]]=Introduction!$D$42,1,0)</f>
        <v>0</v>
      </c>
      <c r="Q123" s="48">
        <f>IF(Table2[[#This Row],[Customer Segment]]=Introduction!$D$44,1,0)</f>
        <v>0</v>
      </c>
      <c r="R123" s="38">
        <v>50.71</v>
      </c>
      <c r="S1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customFormat="1" x14ac:dyDescent="0.2">
      <c r="A124" s="1" t="s">
        <v>1</v>
      </c>
      <c r="B124" s="1" t="s">
        <v>14</v>
      </c>
      <c r="C124" s="1" t="s">
        <v>70</v>
      </c>
      <c r="D124" s="44">
        <v>0.01</v>
      </c>
      <c r="E124" s="44">
        <v>8.34</v>
      </c>
      <c r="F124" s="44">
        <v>0.96</v>
      </c>
      <c r="G124" s="44">
        <v>0.43</v>
      </c>
      <c r="H124" s="44">
        <v>29.332000000000001</v>
      </c>
      <c r="I124" s="49">
        <f>IF(Table2[[#This Row],[Order Priority]]=Introduction!$B$42,1,0)</f>
        <v>1</v>
      </c>
      <c r="J124" s="49">
        <f>IF(Table2[[#This Row],[Order Priority]]=Introduction!$B$43,1,0)</f>
        <v>0</v>
      </c>
      <c r="K124" s="49">
        <f>IF(Table2[[#This Row],[Order Priority]]=Introduction!$B$44,1,0)</f>
        <v>0</v>
      </c>
      <c r="L124" s="49">
        <f>IF(Table2[[#This Row],[Order Priority]]=Introduction!$B$45,1,0)</f>
        <v>0</v>
      </c>
      <c r="M124" s="49">
        <f>IF(Table2[[#This Row],[Ship Mode]]=Introduction!$C$42,1,0)</f>
        <v>0</v>
      </c>
      <c r="N124" s="48">
        <f>IF(Table2[[#This Row],[Ship Mode]]=Introduction!$C$44,1,0)</f>
        <v>1</v>
      </c>
      <c r="O124" s="48">
        <f>IF(Table2[[#This Row],[Customer Segment]]=Introduction!$D$45,1,0)</f>
        <v>0</v>
      </c>
      <c r="P124" s="48">
        <f>IF(Table2[[#This Row],[Customer Segment]]=Introduction!$D$42,1,0)</f>
        <v>0</v>
      </c>
      <c r="Q124" s="48">
        <f>IF(Table2[[#This Row],[Customer Segment]]=Introduction!$D$44,1,0)</f>
        <v>0</v>
      </c>
      <c r="R124" s="41">
        <v>199.12</v>
      </c>
      <c r="S1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customFormat="1" x14ac:dyDescent="0.2">
      <c r="A125" s="1" t="s">
        <v>1</v>
      </c>
      <c r="B125" s="1" t="s">
        <v>14</v>
      </c>
      <c r="C125" s="1" t="s">
        <v>70</v>
      </c>
      <c r="D125" s="46">
        <v>0.06</v>
      </c>
      <c r="E125" s="46">
        <v>3.28</v>
      </c>
      <c r="F125" s="46">
        <v>3.97</v>
      </c>
      <c r="G125" s="46">
        <v>0.56000000000000005</v>
      </c>
      <c r="H125" s="46">
        <v>-86</v>
      </c>
      <c r="I125" s="49">
        <f>IF(Table2[[#This Row],[Order Priority]]=Introduction!$B$42,1,0)</f>
        <v>1</v>
      </c>
      <c r="J125" s="49">
        <f>IF(Table2[[#This Row],[Order Priority]]=Introduction!$B$43,1,0)</f>
        <v>0</v>
      </c>
      <c r="K125" s="49">
        <f>IF(Table2[[#This Row],[Order Priority]]=Introduction!$B$44,1,0)</f>
        <v>0</v>
      </c>
      <c r="L125" s="49">
        <f>IF(Table2[[#This Row],[Order Priority]]=Introduction!$B$45,1,0)</f>
        <v>0</v>
      </c>
      <c r="M125" s="49">
        <f>IF(Table2[[#This Row],[Ship Mode]]=Introduction!$C$42,1,0)</f>
        <v>0</v>
      </c>
      <c r="N125" s="48">
        <f>IF(Table2[[#This Row],[Ship Mode]]=Introduction!$C$44,1,0)</f>
        <v>1</v>
      </c>
      <c r="O125" s="48">
        <f>IF(Table2[[#This Row],[Customer Segment]]=Introduction!$D$45,1,0)</f>
        <v>0</v>
      </c>
      <c r="P125" s="48">
        <f>IF(Table2[[#This Row],[Customer Segment]]=Introduction!$D$42,1,0)</f>
        <v>0</v>
      </c>
      <c r="Q125" s="48">
        <f>IF(Table2[[#This Row],[Customer Segment]]=Introduction!$D$44,1,0)</f>
        <v>0</v>
      </c>
      <c r="R125" s="38">
        <v>63.14</v>
      </c>
      <c r="S1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customFormat="1" x14ac:dyDescent="0.2">
      <c r="A126" s="1" t="s">
        <v>1</v>
      </c>
      <c r="B126" s="1" t="s">
        <v>14</v>
      </c>
      <c r="C126" s="1" t="s">
        <v>70</v>
      </c>
      <c r="D126" s="44">
        <v>0.01</v>
      </c>
      <c r="E126" s="44">
        <v>8.34</v>
      </c>
      <c r="F126" s="44">
        <v>0.96</v>
      </c>
      <c r="G126" s="44">
        <v>0.43</v>
      </c>
      <c r="H126" s="44">
        <v>34.348199999999999</v>
      </c>
      <c r="I126" s="49">
        <f>IF(Table2[[#This Row],[Order Priority]]=Introduction!$B$42,1,0)</f>
        <v>1</v>
      </c>
      <c r="J126" s="49">
        <f>IF(Table2[[#This Row],[Order Priority]]=Introduction!$B$43,1,0)</f>
        <v>0</v>
      </c>
      <c r="K126" s="49">
        <f>IF(Table2[[#This Row],[Order Priority]]=Introduction!$B$44,1,0)</f>
        <v>0</v>
      </c>
      <c r="L126" s="49">
        <f>IF(Table2[[#This Row],[Order Priority]]=Introduction!$B$45,1,0)</f>
        <v>0</v>
      </c>
      <c r="M126" s="49">
        <f>IF(Table2[[#This Row],[Ship Mode]]=Introduction!$C$42,1,0)</f>
        <v>0</v>
      </c>
      <c r="N126" s="48">
        <f>IF(Table2[[#This Row],[Ship Mode]]=Introduction!$C$44,1,0)</f>
        <v>1</v>
      </c>
      <c r="O126" s="48">
        <f>IF(Table2[[#This Row],[Customer Segment]]=Introduction!$D$45,1,0)</f>
        <v>0</v>
      </c>
      <c r="P126" s="48">
        <f>IF(Table2[[#This Row],[Customer Segment]]=Introduction!$D$42,1,0)</f>
        <v>0</v>
      </c>
      <c r="Q126" s="48">
        <f>IF(Table2[[#This Row],[Customer Segment]]=Introduction!$D$44,1,0)</f>
        <v>0</v>
      </c>
      <c r="R126" s="41">
        <v>49.78</v>
      </c>
      <c r="S1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customFormat="1" x14ac:dyDescent="0.2">
      <c r="A127" s="1" t="s">
        <v>1</v>
      </c>
      <c r="B127" s="1" t="s">
        <v>14</v>
      </c>
      <c r="C127" s="1" t="s">
        <v>70</v>
      </c>
      <c r="D127" s="46">
        <v>0.06</v>
      </c>
      <c r="E127" s="46">
        <v>3.28</v>
      </c>
      <c r="F127" s="46">
        <v>3.97</v>
      </c>
      <c r="G127" s="46">
        <v>0.56000000000000005</v>
      </c>
      <c r="H127" s="46">
        <v>-66.650000000000006</v>
      </c>
      <c r="I127" s="49">
        <f>IF(Table2[[#This Row],[Order Priority]]=Introduction!$B$42,1,0)</f>
        <v>1</v>
      </c>
      <c r="J127" s="49">
        <f>IF(Table2[[#This Row],[Order Priority]]=Introduction!$B$43,1,0)</f>
        <v>0</v>
      </c>
      <c r="K127" s="49">
        <f>IF(Table2[[#This Row],[Order Priority]]=Introduction!$B$44,1,0)</f>
        <v>0</v>
      </c>
      <c r="L127" s="49">
        <f>IF(Table2[[#This Row],[Order Priority]]=Introduction!$B$45,1,0)</f>
        <v>0</v>
      </c>
      <c r="M127" s="49">
        <f>IF(Table2[[#This Row],[Ship Mode]]=Introduction!$C$42,1,0)</f>
        <v>0</v>
      </c>
      <c r="N127" s="48">
        <f>IF(Table2[[#This Row],[Ship Mode]]=Introduction!$C$44,1,0)</f>
        <v>1</v>
      </c>
      <c r="O127" s="48">
        <f>IF(Table2[[#This Row],[Customer Segment]]=Introduction!$D$45,1,0)</f>
        <v>0</v>
      </c>
      <c r="P127" s="48">
        <f>IF(Table2[[#This Row],[Customer Segment]]=Introduction!$D$42,1,0)</f>
        <v>0</v>
      </c>
      <c r="Q127" s="48">
        <f>IF(Table2[[#This Row],[Customer Segment]]=Introduction!$D$44,1,0)</f>
        <v>0</v>
      </c>
      <c r="R127" s="38">
        <v>16.62</v>
      </c>
      <c r="S1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customFormat="1" x14ac:dyDescent="0.2">
      <c r="A128" s="1" t="s">
        <v>1</v>
      </c>
      <c r="B128" s="1" t="s">
        <v>2</v>
      </c>
      <c r="C128" s="1" t="s">
        <v>15</v>
      </c>
      <c r="D128" s="44">
        <v>0.05</v>
      </c>
      <c r="E128" s="44">
        <v>70.98</v>
      </c>
      <c r="F128" s="44">
        <v>46.74</v>
      </c>
      <c r="G128" s="44">
        <v>0.56000000000000005</v>
      </c>
      <c r="H128" s="44">
        <v>-850.65239999999994</v>
      </c>
      <c r="I128" s="49">
        <f>IF(Table2[[#This Row],[Order Priority]]=Introduction!$B$42,1,0)</f>
        <v>1</v>
      </c>
      <c r="J128" s="49">
        <f>IF(Table2[[#This Row],[Order Priority]]=Introduction!$B$43,1,0)</f>
        <v>0</v>
      </c>
      <c r="K128" s="49">
        <f>IF(Table2[[#This Row],[Order Priority]]=Introduction!$B$44,1,0)</f>
        <v>0</v>
      </c>
      <c r="L128" s="49">
        <f>IF(Table2[[#This Row],[Order Priority]]=Introduction!$B$45,1,0)</f>
        <v>0</v>
      </c>
      <c r="M128" s="49">
        <f>IF(Table2[[#This Row],[Ship Mode]]=Introduction!$C$42,1,0)</f>
        <v>1</v>
      </c>
      <c r="N128" s="48">
        <f>IF(Table2[[#This Row],[Ship Mode]]=Introduction!$C$44,1,0)</f>
        <v>0</v>
      </c>
      <c r="O128" s="48">
        <f>IF(Table2[[#This Row],[Customer Segment]]=Introduction!$D$45,1,0)</f>
        <v>0</v>
      </c>
      <c r="P128" s="48">
        <f>IF(Table2[[#This Row],[Customer Segment]]=Introduction!$D$42,1,0)</f>
        <v>1</v>
      </c>
      <c r="Q128" s="48">
        <f>IF(Table2[[#This Row],[Customer Segment]]=Introduction!$D$44,1,0)</f>
        <v>0</v>
      </c>
      <c r="R128" s="41">
        <v>551.51</v>
      </c>
      <c r="S1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customFormat="1" x14ac:dyDescent="0.2">
      <c r="A129" s="1" t="s">
        <v>1</v>
      </c>
      <c r="B129" s="1" t="s">
        <v>14</v>
      </c>
      <c r="C129" s="1" t="s">
        <v>15</v>
      </c>
      <c r="D129" s="46">
        <v>0.05</v>
      </c>
      <c r="E129" s="46">
        <v>11.55</v>
      </c>
      <c r="F129" s="46">
        <v>2.36</v>
      </c>
      <c r="G129" s="46">
        <v>0.55000000000000004</v>
      </c>
      <c r="H129" s="46">
        <v>98.525099999999995</v>
      </c>
      <c r="I129" s="49">
        <f>IF(Table2[[#This Row],[Order Priority]]=Introduction!$B$42,1,0)</f>
        <v>1</v>
      </c>
      <c r="J129" s="49">
        <f>IF(Table2[[#This Row],[Order Priority]]=Introduction!$B$43,1,0)</f>
        <v>0</v>
      </c>
      <c r="K129" s="49">
        <f>IF(Table2[[#This Row],[Order Priority]]=Introduction!$B$44,1,0)</f>
        <v>0</v>
      </c>
      <c r="L129" s="49">
        <f>IF(Table2[[#This Row],[Order Priority]]=Introduction!$B$45,1,0)</f>
        <v>0</v>
      </c>
      <c r="M129" s="49">
        <f>IF(Table2[[#This Row],[Ship Mode]]=Introduction!$C$42,1,0)</f>
        <v>0</v>
      </c>
      <c r="N129" s="48">
        <f>IF(Table2[[#This Row],[Ship Mode]]=Introduction!$C$44,1,0)</f>
        <v>1</v>
      </c>
      <c r="O129" s="48">
        <f>IF(Table2[[#This Row],[Customer Segment]]=Introduction!$D$45,1,0)</f>
        <v>0</v>
      </c>
      <c r="P129" s="48">
        <f>IF(Table2[[#This Row],[Customer Segment]]=Introduction!$D$42,1,0)</f>
        <v>1</v>
      </c>
      <c r="Q129" s="48">
        <f>IF(Table2[[#This Row],[Customer Segment]]=Introduction!$D$44,1,0)</f>
        <v>0</v>
      </c>
      <c r="R129" s="38">
        <v>142.79</v>
      </c>
      <c r="S1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customFormat="1" x14ac:dyDescent="0.2">
      <c r="A130" s="1" t="s">
        <v>13</v>
      </c>
      <c r="B130" s="1" t="s">
        <v>14</v>
      </c>
      <c r="C130" s="1" t="s">
        <v>15</v>
      </c>
      <c r="D130" s="44">
        <v>0.1</v>
      </c>
      <c r="E130" s="44">
        <v>599.99</v>
      </c>
      <c r="F130" s="44">
        <v>24.49</v>
      </c>
      <c r="G130" s="44">
        <v>0.5</v>
      </c>
      <c r="H130" s="44">
        <v>-343.12599999999998</v>
      </c>
      <c r="I130" s="49">
        <f>IF(Table2[[#This Row],[Order Priority]]=Introduction!$B$42,1,0)</f>
        <v>0</v>
      </c>
      <c r="J130" s="49">
        <f>IF(Table2[[#This Row],[Order Priority]]=Introduction!$B$43,1,0)</f>
        <v>1</v>
      </c>
      <c r="K130" s="49">
        <f>IF(Table2[[#This Row],[Order Priority]]=Introduction!$B$44,1,0)</f>
        <v>0</v>
      </c>
      <c r="L130" s="49">
        <f>IF(Table2[[#This Row],[Order Priority]]=Introduction!$B$45,1,0)</f>
        <v>0</v>
      </c>
      <c r="M130" s="49">
        <f>IF(Table2[[#This Row],[Ship Mode]]=Introduction!$C$42,1,0)</f>
        <v>0</v>
      </c>
      <c r="N130" s="48">
        <f>IF(Table2[[#This Row],[Ship Mode]]=Introduction!$C$44,1,0)</f>
        <v>1</v>
      </c>
      <c r="O130" s="48">
        <f>IF(Table2[[#This Row],[Customer Segment]]=Introduction!$D$45,1,0)</f>
        <v>0</v>
      </c>
      <c r="P130" s="48">
        <f>IF(Table2[[#This Row],[Customer Segment]]=Introduction!$D$42,1,0)</f>
        <v>1</v>
      </c>
      <c r="Q130" s="48">
        <f>IF(Table2[[#This Row],[Customer Segment]]=Introduction!$D$44,1,0)</f>
        <v>0</v>
      </c>
      <c r="R130" s="41">
        <v>6355.69</v>
      </c>
      <c r="S1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customFormat="1" x14ac:dyDescent="0.2">
      <c r="A131" s="1" t="s">
        <v>13</v>
      </c>
      <c r="B131" s="1" t="s">
        <v>14</v>
      </c>
      <c r="C131" s="1" t="s">
        <v>15</v>
      </c>
      <c r="D131" s="46">
        <v>0.06</v>
      </c>
      <c r="E131" s="46">
        <v>2.78</v>
      </c>
      <c r="F131" s="46">
        <v>1.25</v>
      </c>
      <c r="G131" s="46">
        <v>0.59</v>
      </c>
      <c r="H131" s="46">
        <v>66.36</v>
      </c>
      <c r="I131" s="49">
        <f>IF(Table2[[#This Row],[Order Priority]]=Introduction!$B$42,1,0)</f>
        <v>0</v>
      </c>
      <c r="J131" s="49">
        <f>IF(Table2[[#This Row],[Order Priority]]=Introduction!$B$43,1,0)</f>
        <v>1</v>
      </c>
      <c r="K131" s="49">
        <f>IF(Table2[[#This Row],[Order Priority]]=Introduction!$B$44,1,0)</f>
        <v>0</v>
      </c>
      <c r="L131" s="49">
        <f>IF(Table2[[#This Row],[Order Priority]]=Introduction!$B$45,1,0)</f>
        <v>0</v>
      </c>
      <c r="M131" s="49">
        <f>IF(Table2[[#This Row],[Ship Mode]]=Introduction!$C$42,1,0)</f>
        <v>0</v>
      </c>
      <c r="N131" s="48">
        <f>IF(Table2[[#This Row],[Ship Mode]]=Introduction!$C$44,1,0)</f>
        <v>1</v>
      </c>
      <c r="O131" s="48">
        <f>IF(Table2[[#This Row],[Customer Segment]]=Introduction!$D$45,1,0)</f>
        <v>0</v>
      </c>
      <c r="P131" s="48">
        <f>IF(Table2[[#This Row],[Customer Segment]]=Introduction!$D$42,1,0)</f>
        <v>1</v>
      </c>
      <c r="Q131" s="48">
        <f>IF(Table2[[#This Row],[Customer Segment]]=Introduction!$D$44,1,0)</f>
        <v>0</v>
      </c>
      <c r="R131" s="38">
        <v>28.09</v>
      </c>
      <c r="S1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customFormat="1" x14ac:dyDescent="0.2">
      <c r="A132" s="1" t="s">
        <v>23</v>
      </c>
      <c r="B132" s="1" t="s">
        <v>63</v>
      </c>
      <c r="C132" s="1" t="s">
        <v>47</v>
      </c>
      <c r="D132" s="44">
        <v>0.05</v>
      </c>
      <c r="E132" s="44">
        <v>30.42</v>
      </c>
      <c r="F132" s="44">
        <v>8.65</v>
      </c>
      <c r="G132" s="44">
        <v>0.74</v>
      </c>
      <c r="H132" s="44">
        <v>-191.2576</v>
      </c>
      <c r="I132" s="49">
        <f>IF(Table2[[#This Row],[Order Priority]]=Introduction!$B$42,1,0)</f>
        <v>0</v>
      </c>
      <c r="J132" s="49">
        <f>IF(Table2[[#This Row],[Order Priority]]=Introduction!$B$43,1,0)</f>
        <v>0</v>
      </c>
      <c r="K132" s="49">
        <f>IF(Table2[[#This Row],[Order Priority]]=Introduction!$B$44,1,0)</f>
        <v>1</v>
      </c>
      <c r="L132" s="49">
        <f>IF(Table2[[#This Row],[Order Priority]]=Introduction!$B$45,1,0)</f>
        <v>0</v>
      </c>
      <c r="M132" s="49">
        <f>IF(Table2[[#This Row],[Ship Mode]]=Introduction!$C$42,1,0)</f>
        <v>0</v>
      </c>
      <c r="N132" s="48">
        <f>IF(Table2[[#This Row],[Ship Mode]]=Introduction!$C$44,1,0)</f>
        <v>0</v>
      </c>
      <c r="O132" s="48">
        <f>IF(Table2[[#This Row],[Customer Segment]]=Introduction!$D$45,1,0)</f>
        <v>0</v>
      </c>
      <c r="P132" s="48">
        <f>IF(Table2[[#This Row],[Customer Segment]]=Introduction!$D$42,1,0)</f>
        <v>0</v>
      </c>
      <c r="Q132" s="48">
        <f>IF(Table2[[#This Row],[Customer Segment]]=Introduction!$D$44,1,0)</f>
        <v>1</v>
      </c>
      <c r="R132" s="41">
        <v>334.44</v>
      </c>
      <c r="S1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customFormat="1" x14ac:dyDescent="0.2">
      <c r="A133" s="1" t="s">
        <v>23</v>
      </c>
      <c r="B133" s="1" t="s">
        <v>2</v>
      </c>
      <c r="C133" s="1" t="s">
        <v>70</v>
      </c>
      <c r="D133" s="46">
        <v>0.03</v>
      </c>
      <c r="E133" s="46">
        <v>297.64</v>
      </c>
      <c r="F133" s="46">
        <v>14.7</v>
      </c>
      <c r="G133" s="46">
        <v>0.56999999999999995</v>
      </c>
      <c r="H133" s="46">
        <v>-48.972000000000001</v>
      </c>
      <c r="I133" s="49">
        <f>IF(Table2[[#This Row],[Order Priority]]=Introduction!$B$42,1,0)</f>
        <v>0</v>
      </c>
      <c r="J133" s="49">
        <f>IF(Table2[[#This Row],[Order Priority]]=Introduction!$B$43,1,0)</f>
        <v>0</v>
      </c>
      <c r="K133" s="49">
        <f>IF(Table2[[#This Row],[Order Priority]]=Introduction!$B$44,1,0)</f>
        <v>1</v>
      </c>
      <c r="L133" s="49">
        <f>IF(Table2[[#This Row],[Order Priority]]=Introduction!$B$45,1,0)</f>
        <v>0</v>
      </c>
      <c r="M133" s="49">
        <f>IF(Table2[[#This Row],[Ship Mode]]=Introduction!$C$42,1,0)</f>
        <v>1</v>
      </c>
      <c r="N133" s="48">
        <f>IF(Table2[[#This Row],[Ship Mode]]=Introduction!$C$44,1,0)</f>
        <v>0</v>
      </c>
      <c r="O133" s="48">
        <f>IF(Table2[[#This Row],[Customer Segment]]=Introduction!$D$45,1,0)</f>
        <v>0</v>
      </c>
      <c r="P133" s="48">
        <f>IF(Table2[[#This Row],[Customer Segment]]=Introduction!$D$42,1,0)</f>
        <v>0</v>
      </c>
      <c r="Q133" s="48">
        <f>IF(Table2[[#This Row],[Customer Segment]]=Introduction!$D$44,1,0)</f>
        <v>0</v>
      </c>
      <c r="R133" s="38">
        <v>3707.05</v>
      </c>
      <c r="S1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customFormat="1" x14ac:dyDescent="0.2">
      <c r="A134" s="1" t="s">
        <v>92</v>
      </c>
      <c r="B134" s="1" t="s">
        <v>14</v>
      </c>
      <c r="C134" s="1" t="s">
        <v>15</v>
      </c>
      <c r="D134" s="44">
        <v>0</v>
      </c>
      <c r="E134" s="44">
        <v>5.0199999999999996</v>
      </c>
      <c r="F134" s="44">
        <v>5.14</v>
      </c>
      <c r="G134" s="44">
        <v>0.79</v>
      </c>
      <c r="H134" s="44">
        <v>-159.30279999999999</v>
      </c>
      <c r="I134" s="49">
        <f>IF(Table2[[#This Row],[Order Priority]]=Introduction!$B$42,1,0)</f>
        <v>0</v>
      </c>
      <c r="J134" s="49">
        <f>IF(Table2[[#This Row],[Order Priority]]=Introduction!$B$43,1,0)</f>
        <v>0</v>
      </c>
      <c r="K134" s="49">
        <f>IF(Table2[[#This Row],[Order Priority]]=Introduction!$B$44,1,0)</f>
        <v>0</v>
      </c>
      <c r="L134" s="49">
        <f>IF(Table2[[#This Row],[Order Priority]]=Introduction!$B$45,1,0)</f>
        <v>1</v>
      </c>
      <c r="M134" s="49">
        <f>IF(Table2[[#This Row],[Ship Mode]]=Introduction!$C$42,1,0)</f>
        <v>0</v>
      </c>
      <c r="N134" s="48">
        <f>IF(Table2[[#This Row],[Ship Mode]]=Introduction!$C$44,1,0)</f>
        <v>1</v>
      </c>
      <c r="O134" s="48">
        <f>IF(Table2[[#This Row],[Customer Segment]]=Introduction!$D$45,1,0)</f>
        <v>0</v>
      </c>
      <c r="P134" s="48">
        <f>IF(Table2[[#This Row],[Customer Segment]]=Introduction!$D$42,1,0)</f>
        <v>1</v>
      </c>
      <c r="Q134" s="48">
        <f>IF(Table2[[#This Row],[Customer Segment]]=Introduction!$D$44,1,0)</f>
        <v>0</v>
      </c>
      <c r="R134" s="41">
        <v>43.94</v>
      </c>
      <c r="S1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customFormat="1" x14ac:dyDescent="0.2">
      <c r="A135" s="1" t="s">
        <v>46</v>
      </c>
      <c r="B135" s="1" t="s">
        <v>14</v>
      </c>
      <c r="C135" s="1" t="s">
        <v>70</v>
      </c>
      <c r="D135" s="46">
        <v>0.02</v>
      </c>
      <c r="E135" s="46">
        <v>6.48</v>
      </c>
      <c r="F135" s="46">
        <v>9.17</v>
      </c>
      <c r="G135" s="46">
        <v>0.37</v>
      </c>
      <c r="H135" s="46">
        <v>-105.68519999999999</v>
      </c>
      <c r="I135" s="49">
        <f>IF(Table2[[#This Row],[Order Priority]]=Introduction!$B$42,1,0)</f>
        <v>0</v>
      </c>
      <c r="J135" s="49">
        <f>IF(Table2[[#This Row],[Order Priority]]=Introduction!$B$43,1,0)</f>
        <v>0</v>
      </c>
      <c r="K135" s="49">
        <f>IF(Table2[[#This Row],[Order Priority]]=Introduction!$B$44,1,0)</f>
        <v>0</v>
      </c>
      <c r="L135" s="49">
        <f>IF(Table2[[#This Row],[Order Priority]]=Introduction!$B$45,1,0)</f>
        <v>0</v>
      </c>
      <c r="M135" s="49">
        <f>IF(Table2[[#This Row],[Ship Mode]]=Introduction!$C$42,1,0)</f>
        <v>0</v>
      </c>
      <c r="N135" s="48">
        <f>IF(Table2[[#This Row],[Ship Mode]]=Introduction!$C$44,1,0)</f>
        <v>1</v>
      </c>
      <c r="O135" s="48">
        <f>IF(Table2[[#This Row],[Customer Segment]]=Introduction!$D$45,1,0)</f>
        <v>0</v>
      </c>
      <c r="P135" s="48">
        <f>IF(Table2[[#This Row],[Customer Segment]]=Introduction!$D$42,1,0)</f>
        <v>0</v>
      </c>
      <c r="Q135" s="48">
        <f>IF(Table2[[#This Row],[Customer Segment]]=Introduction!$D$44,1,0)</f>
        <v>0</v>
      </c>
      <c r="R135" s="38">
        <v>28.2</v>
      </c>
      <c r="S1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customFormat="1" x14ac:dyDescent="0.2">
      <c r="A136" s="1" t="s">
        <v>1</v>
      </c>
      <c r="B136" s="1" t="s">
        <v>63</v>
      </c>
      <c r="C136" s="1" t="s">
        <v>47</v>
      </c>
      <c r="D136" s="44">
        <v>0.08</v>
      </c>
      <c r="E136" s="44">
        <v>14.2</v>
      </c>
      <c r="F136" s="44">
        <v>5.3</v>
      </c>
      <c r="G136" s="44">
        <v>0.46</v>
      </c>
      <c r="H136" s="44">
        <v>27.23</v>
      </c>
      <c r="I136" s="49">
        <f>IF(Table2[[#This Row],[Order Priority]]=Introduction!$B$42,1,0)</f>
        <v>1</v>
      </c>
      <c r="J136" s="49">
        <f>IF(Table2[[#This Row],[Order Priority]]=Introduction!$B$43,1,0)</f>
        <v>0</v>
      </c>
      <c r="K136" s="49">
        <f>IF(Table2[[#This Row],[Order Priority]]=Introduction!$B$44,1,0)</f>
        <v>0</v>
      </c>
      <c r="L136" s="49">
        <f>IF(Table2[[#This Row],[Order Priority]]=Introduction!$B$45,1,0)</f>
        <v>0</v>
      </c>
      <c r="M136" s="49">
        <f>IF(Table2[[#This Row],[Ship Mode]]=Introduction!$C$42,1,0)</f>
        <v>0</v>
      </c>
      <c r="N136" s="48">
        <f>IF(Table2[[#This Row],[Ship Mode]]=Introduction!$C$44,1,0)</f>
        <v>0</v>
      </c>
      <c r="O136" s="48">
        <f>IF(Table2[[#This Row],[Customer Segment]]=Introduction!$D$45,1,0)</f>
        <v>0</v>
      </c>
      <c r="P136" s="48">
        <f>IF(Table2[[#This Row],[Customer Segment]]=Introduction!$D$42,1,0)</f>
        <v>0</v>
      </c>
      <c r="Q136" s="48">
        <f>IF(Table2[[#This Row],[Customer Segment]]=Introduction!$D$44,1,0)</f>
        <v>1</v>
      </c>
      <c r="R136" s="41">
        <v>72.11</v>
      </c>
      <c r="S1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customFormat="1" x14ac:dyDescent="0.2">
      <c r="A137" s="1" t="s">
        <v>23</v>
      </c>
      <c r="B137" s="1" t="s">
        <v>2</v>
      </c>
      <c r="C137" s="1" t="s">
        <v>15</v>
      </c>
      <c r="D137" s="46">
        <v>0.08</v>
      </c>
      <c r="E137" s="46">
        <v>399.98</v>
      </c>
      <c r="F137" s="46">
        <v>12.06</v>
      </c>
      <c r="G137" s="46">
        <v>0.56000000000000005</v>
      </c>
      <c r="H137" s="46">
        <v>28.514099999999999</v>
      </c>
      <c r="I137" s="49">
        <f>IF(Table2[[#This Row],[Order Priority]]=Introduction!$B$42,1,0)</f>
        <v>0</v>
      </c>
      <c r="J137" s="49">
        <f>IF(Table2[[#This Row],[Order Priority]]=Introduction!$B$43,1,0)</f>
        <v>0</v>
      </c>
      <c r="K137" s="49">
        <f>IF(Table2[[#This Row],[Order Priority]]=Introduction!$B$44,1,0)</f>
        <v>1</v>
      </c>
      <c r="L137" s="49">
        <f>IF(Table2[[#This Row],[Order Priority]]=Introduction!$B$45,1,0)</f>
        <v>0</v>
      </c>
      <c r="M137" s="49">
        <f>IF(Table2[[#This Row],[Ship Mode]]=Introduction!$C$42,1,0)</f>
        <v>1</v>
      </c>
      <c r="N137" s="48">
        <f>IF(Table2[[#This Row],[Ship Mode]]=Introduction!$C$44,1,0)</f>
        <v>0</v>
      </c>
      <c r="O137" s="48">
        <f>IF(Table2[[#This Row],[Customer Segment]]=Introduction!$D$45,1,0)</f>
        <v>0</v>
      </c>
      <c r="P137" s="48">
        <f>IF(Table2[[#This Row],[Customer Segment]]=Introduction!$D$42,1,0)</f>
        <v>1</v>
      </c>
      <c r="Q137" s="48">
        <f>IF(Table2[[#This Row],[Customer Segment]]=Introduction!$D$44,1,0)</f>
        <v>0</v>
      </c>
      <c r="R137" s="38">
        <v>1839.91</v>
      </c>
      <c r="S1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customFormat="1" x14ac:dyDescent="0.2">
      <c r="A138" s="1" t="s">
        <v>46</v>
      </c>
      <c r="B138" s="1" t="s">
        <v>2</v>
      </c>
      <c r="C138" s="1" t="s">
        <v>3</v>
      </c>
      <c r="D138" s="44">
        <v>0.08</v>
      </c>
      <c r="E138" s="44">
        <v>297.64</v>
      </c>
      <c r="F138" s="44">
        <v>14.7</v>
      </c>
      <c r="G138" s="44">
        <v>0.56999999999999995</v>
      </c>
      <c r="H138" s="44">
        <v>496.79680000000002</v>
      </c>
      <c r="I138" s="49">
        <f>IF(Table2[[#This Row],[Order Priority]]=Introduction!$B$42,1,0)</f>
        <v>0</v>
      </c>
      <c r="J138" s="49">
        <f>IF(Table2[[#This Row],[Order Priority]]=Introduction!$B$43,1,0)</f>
        <v>0</v>
      </c>
      <c r="K138" s="49">
        <f>IF(Table2[[#This Row],[Order Priority]]=Introduction!$B$44,1,0)</f>
        <v>0</v>
      </c>
      <c r="L138" s="49">
        <f>IF(Table2[[#This Row],[Order Priority]]=Introduction!$B$45,1,0)</f>
        <v>0</v>
      </c>
      <c r="M138" s="49">
        <f>IF(Table2[[#This Row],[Ship Mode]]=Introduction!$C$42,1,0)</f>
        <v>1</v>
      </c>
      <c r="N138" s="48">
        <f>IF(Table2[[#This Row],[Ship Mode]]=Introduction!$C$44,1,0)</f>
        <v>0</v>
      </c>
      <c r="O138" s="48">
        <f>IF(Table2[[#This Row],[Customer Segment]]=Introduction!$D$45,1,0)</f>
        <v>1</v>
      </c>
      <c r="P138" s="48">
        <f>IF(Table2[[#This Row],[Customer Segment]]=Introduction!$D$42,1,0)</f>
        <v>0</v>
      </c>
      <c r="Q138" s="48">
        <f>IF(Table2[[#This Row],[Customer Segment]]=Introduction!$D$44,1,0)</f>
        <v>0</v>
      </c>
      <c r="R138" s="41">
        <v>1132.8399999999999</v>
      </c>
      <c r="S1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customFormat="1" x14ac:dyDescent="0.2">
      <c r="A139" s="1" t="s">
        <v>46</v>
      </c>
      <c r="B139" s="1" t="s">
        <v>14</v>
      </c>
      <c r="C139" s="1" t="s">
        <v>3</v>
      </c>
      <c r="D139" s="46">
        <v>0.02</v>
      </c>
      <c r="E139" s="46">
        <v>12.99</v>
      </c>
      <c r="F139" s="46">
        <v>14.37</v>
      </c>
      <c r="G139" s="46">
        <v>0.73</v>
      </c>
      <c r="H139" s="46">
        <v>-556.80960000000005</v>
      </c>
      <c r="I139" s="49">
        <f>IF(Table2[[#This Row],[Order Priority]]=Introduction!$B$42,1,0)</f>
        <v>0</v>
      </c>
      <c r="J139" s="49">
        <f>IF(Table2[[#This Row],[Order Priority]]=Introduction!$B$43,1,0)</f>
        <v>0</v>
      </c>
      <c r="K139" s="49">
        <f>IF(Table2[[#This Row],[Order Priority]]=Introduction!$B$44,1,0)</f>
        <v>0</v>
      </c>
      <c r="L139" s="49">
        <f>IF(Table2[[#This Row],[Order Priority]]=Introduction!$B$45,1,0)</f>
        <v>0</v>
      </c>
      <c r="M139" s="49">
        <f>IF(Table2[[#This Row],[Ship Mode]]=Introduction!$C$42,1,0)</f>
        <v>0</v>
      </c>
      <c r="N139" s="48">
        <f>IF(Table2[[#This Row],[Ship Mode]]=Introduction!$C$44,1,0)</f>
        <v>1</v>
      </c>
      <c r="O139" s="48">
        <f>IF(Table2[[#This Row],[Customer Segment]]=Introduction!$D$45,1,0)</f>
        <v>1</v>
      </c>
      <c r="P139" s="48">
        <f>IF(Table2[[#This Row],[Customer Segment]]=Introduction!$D$42,1,0)</f>
        <v>0</v>
      </c>
      <c r="Q139" s="48">
        <f>IF(Table2[[#This Row],[Customer Segment]]=Introduction!$D$44,1,0)</f>
        <v>0</v>
      </c>
      <c r="R139" s="38">
        <v>143.63</v>
      </c>
      <c r="S1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customFormat="1" x14ac:dyDescent="0.2">
      <c r="A140" s="1" t="s">
        <v>46</v>
      </c>
      <c r="B140" s="1" t="s">
        <v>14</v>
      </c>
      <c r="C140" s="1" t="s">
        <v>3</v>
      </c>
      <c r="D140" s="44">
        <v>0.06</v>
      </c>
      <c r="E140" s="44">
        <v>14.42</v>
      </c>
      <c r="F140" s="44">
        <v>6.75</v>
      </c>
      <c r="G140" s="44">
        <v>0.52</v>
      </c>
      <c r="H140" s="44">
        <v>-27.738800000000001</v>
      </c>
      <c r="I140" s="49">
        <f>IF(Table2[[#This Row],[Order Priority]]=Introduction!$B$42,1,0)</f>
        <v>0</v>
      </c>
      <c r="J140" s="49">
        <f>IF(Table2[[#This Row],[Order Priority]]=Introduction!$B$43,1,0)</f>
        <v>0</v>
      </c>
      <c r="K140" s="49">
        <f>IF(Table2[[#This Row],[Order Priority]]=Introduction!$B$44,1,0)</f>
        <v>0</v>
      </c>
      <c r="L140" s="49">
        <f>IF(Table2[[#This Row],[Order Priority]]=Introduction!$B$45,1,0)</f>
        <v>0</v>
      </c>
      <c r="M140" s="49">
        <f>IF(Table2[[#This Row],[Ship Mode]]=Introduction!$C$42,1,0)</f>
        <v>0</v>
      </c>
      <c r="N140" s="48">
        <f>IF(Table2[[#This Row],[Ship Mode]]=Introduction!$C$44,1,0)</f>
        <v>1</v>
      </c>
      <c r="O140" s="48">
        <f>IF(Table2[[#This Row],[Customer Segment]]=Introduction!$D$45,1,0)</f>
        <v>1</v>
      </c>
      <c r="P140" s="48">
        <f>IF(Table2[[#This Row],[Customer Segment]]=Introduction!$D$42,1,0)</f>
        <v>0</v>
      </c>
      <c r="Q140" s="48">
        <f>IF(Table2[[#This Row],[Customer Segment]]=Introduction!$D$44,1,0)</f>
        <v>0</v>
      </c>
      <c r="R140" s="41">
        <v>73.040000000000006</v>
      </c>
      <c r="S1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customFormat="1" x14ac:dyDescent="0.2">
      <c r="A141" s="1" t="s">
        <v>46</v>
      </c>
      <c r="B141" s="1" t="s">
        <v>63</v>
      </c>
      <c r="C141" s="1" t="s">
        <v>3</v>
      </c>
      <c r="D141" s="46">
        <v>0.05</v>
      </c>
      <c r="E141" s="46">
        <v>4.1399999999999997</v>
      </c>
      <c r="F141" s="46">
        <v>6.6</v>
      </c>
      <c r="G141" s="46">
        <v>0.49</v>
      </c>
      <c r="H141" s="46">
        <v>-128.68719999999999</v>
      </c>
      <c r="I141" s="49">
        <f>IF(Table2[[#This Row],[Order Priority]]=Introduction!$B$42,1,0)</f>
        <v>0</v>
      </c>
      <c r="J141" s="49">
        <f>IF(Table2[[#This Row],[Order Priority]]=Introduction!$B$43,1,0)</f>
        <v>0</v>
      </c>
      <c r="K141" s="49">
        <f>IF(Table2[[#This Row],[Order Priority]]=Introduction!$B$44,1,0)</f>
        <v>0</v>
      </c>
      <c r="L141" s="49">
        <f>IF(Table2[[#This Row],[Order Priority]]=Introduction!$B$45,1,0)</f>
        <v>0</v>
      </c>
      <c r="M141" s="49">
        <f>IF(Table2[[#This Row],[Ship Mode]]=Introduction!$C$42,1,0)</f>
        <v>0</v>
      </c>
      <c r="N141" s="48">
        <f>IF(Table2[[#This Row],[Ship Mode]]=Introduction!$C$44,1,0)</f>
        <v>0</v>
      </c>
      <c r="O141" s="48">
        <f>IF(Table2[[#This Row],[Customer Segment]]=Introduction!$D$45,1,0)</f>
        <v>1</v>
      </c>
      <c r="P141" s="48">
        <f>IF(Table2[[#This Row],[Customer Segment]]=Introduction!$D$42,1,0)</f>
        <v>0</v>
      </c>
      <c r="Q141" s="48">
        <f>IF(Table2[[#This Row],[Customer Segment]]=Introduction!$D$44,1,0)</f>
        <v>0</v>
      </c>
      <c r="R141" s="38">
        <v>33.35</v>
      </c>
      <c r="S1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customFormat="1" x14ac:dyDescent="0.2">
      <c r="A142" s="1" t="s">
        <v>46</v>
      </c>
      <c r="B142" s="1" t="s">
        <v>14</v>
      </c>
      <c r="C142" s="1" t="s">
        <v>3</v>
      </c>
      <c r="D142" s="44">
        <v>0.03</v>
      </c>
      <c r="E142" s="44">
        <v>11.34</v>
      </c>
      <c r="F142" s="44">
        <v>5.01</v>
      </c>
      <c r="G142" s="44">
        <v>0.36</v>
      </c>
      <c r="H142" s="44">
        <v>23.2028</v>
      </c>
      <c r="I142" s="49">
        <f>IF(Table2[[#This Row],[Order Priority]]=Introduction!$B$42,1,0)</f>
        <v>0</v>
      </c>
      <c r="J142" s="49">
        <f>IF(Table2[[#This Row],[Order Priority]]=Introduction!$B$43,1,0)</f>
        <v>0</v>
      </c>
      <c r="K142" s="49">
        <f>IF(Table2[[#This Row],[Order Priority]]=Introduction!$B$44,1,0)</f>
        <v>0</v>
      </c>
      <c r="L142" s="49">
        <f>IF(Table2[[#This Row],[Order Priority]]=Introduction!$B$45,1,0)</f>
        <v>0</v>
      </c>
      <c r="M142" s="49">
        <f>IF(Table2[[#This Row],[Ship Mode]]=Introduction!$C$42,1,0)</f>
        <v>0</v>
      </c>
      <c r="N142" s="48">
        <f>IF(Table2[[#This Row],[Ship Mode]]=Introduction!$C$44,1,0)</f>
        <v>1</v>
      </c>
      <c r="O142" s="48">
        <f>IF(Table2[[#This Row],[Customer Segment]]=Introduction!$D$45,1,0)</f>
        <v>1</v>
      </c>
      <c r="P142" s="48">
        <f>IF(Table2[[#This Row],[Customer Segment]]=Introduction!$D$42,1,0)</f>
        <v>0</v>
      </c>
      <c r="Q142" s="48">
        <f>IF(Table2[[#This Row],[Customer Segment]]=Introduction!$D$44,1,0)</f>
        <v>0</v>
      </c>
      <c r="R142" s="41">
        <v>60.24</v>
      </c>
      <c r="S1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customFormat="1" x14ac:dyDescent="0.2">
      <c r="A143" s="1" t="s">
        <v>1</v>
      </c>
      <c r="B143" s="1" t="s">
        <v>2</v>
      </c>
      <c r="C143" s="1" t="s">
        <v>15</v>
      </c>
      <c r="D143" s="46">
        <v>0.03</v>
      </c>
      <c r="E143" s="46">
        <v>350.98</v>
      </c>
      <c r="F143" s="46">
        <v>30</v>
      </c>
      <c r="G143" s="46">
        <v>0.61</v>
      </c>
      <c r="H143" s="46">
        <v>2692.4421000000002</v>
      </c>
      <c r="I143" s="49">
        <f>IF(Table2[[#This Row],[Order Priority]]=Introduction!$B$42,1,0)</f>
        <v>1</v>
      </c>
      <c r="J143" s="49">
        <f>IF(Table2[[#This Row],[Order Priority]]=Introduction!$B$43,1,0)</f>
        <v>0</v>
      </c>
      <c r="K143" s="49">
        <f>IF(Table2[[#This Row],[Order Priority]]=Introduction!$B$44,1,0)</f>
        <v>0</v>
      </c>
      <c r="L143" s="49">
        <f>IF(Table2[[#This Row],[Order Priority]]=Introduction!$B$45,1,0)</f>
        <v>0</v>
      </c>
      <c r="M143" s="49">
        <f>IF(Table2[[#This Row],[Ship Mode]]=Introduction!$C$42,1,0)</f>
        <v>1</v>
      </c>
      <c r="N143" s="48">
        <f>IF(Table2[[#This Row],[Ship Mode]]=Introduction!$C$44,1,0)</f>
        <v>0</v>
      </c>
      <c r="O143" s="48">
        <f>IF(Table2[[#This Row],[Customer Segment]]=Introduction!$D$45,1,0)</f>
        <v>0</v>
      </c>
      <c r="P143" s="48">
        <f>IF(Table2[[#This Row],[Customer Segment]]=Introduction!$D$42,1,0)</f>
        <v>1</v>
      </c>
      <c r="Q143" s="48">
        <f>IF(Table2[[#This Row],[Customer Segment]]=Introduction!$D$44,1,0)</f>
        <v>0</v>
      </c>
      <c r="R143" s="38">
        <v>3902.09</v>
      </c>
      <c r="S1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customFormat="1" x14ac:dyDescent="0.2">
      <c r="A144" s="1" t="s">
        <v>1</v>
      </c>
      <c r="B144" s="1" t="s">
        <v>14</v>
      </c>
      <c r="C144" s="1" t="s">
        <v>15</v>
      </c>
      <c r="D144" s="44">
        <v>0.04</v>
      </c>
      <c r="E144" s="44">
        <v>1.68</v>
      </c>
      <c r="F144" s="44">
        <v>1</v>
      </c>
      <c r="G144" s="44">
        <v>0.35</v>
      </c>
      <c r="H144" s="44">
        <v>2.0672000000000001</v>
      </c>
      <c r="I144" s="49">
        <f>IF(Table2[[#This Row],[Order Priority]]=Introduction!$B$42,1,0)</f>
        <v>1</v>
      </c>
      <c r="J144" s="49">
        <f>IF(Table2[[#This Row],[Order Priority]]=Introduction!$B$43,1,0)</f>
        <v>0</v>
      </c>
      <c r="K144" s="49">
        <f>IF(Table2[[#This Row],[Order Priority]]=Introduction!$B$44,1,0)</f>
        <v>0</v>
      </c>
      <c r="L144" s="49">
        <f>IF(Table2[[#This Row],[Order Priority]]=Introduction!$B$45,1,0)</f>
        <v>0</v>
      </c>
      <c r="M144" s="49">
        <f>IF(Table2[[#This Row],[Ship Mode]]=Introduction!$C$42,1,0)</f>
        <v>0</v>
      </c>
      <c r="N144" s="48">
        <f>IF(Table2[[#This Row],[Ship Mode]]=Introduction!$C$44,1,0)</f>
        <v>1</v>
      </c>
      <c r="O144" s="48">
        <f>IF(Table2[[#This Row],[Customer Segment]]=Introduction!$D$45,1,0)</f>
        <v>0</v>
      </c>
      <c r="P144" s="48">
        <f>IF(Table2[[#This Row],[Customer Segment]]=Introduction!$D$42,1,0)</f>
        <v>1</v>
      </c>
      <c r="Q144" s="48">
        <f>IF(Table2[[#This Row],[Customer Segment]]=Introduction!$D$44,1,0)</f>
        <v>0</v>
      </c>
      <c r="R144" s="41">
        <v>14.18</v>
      </c>
      <c r="S1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customFormat="1" x14ac:dyDescent="0.2">
      <c r="A145" s="1" t="s">
        <v>13</v>
      </c>
      <c r="B145" s="1" t="s">
        <v>14</v>
      </c>
      <c r="C145" s="1" t="s">
        <v>70</v>
      </c>
      <c r="D145" s="46">
        <v>0.05</v>
      </c>
      <c r="E145" s="46">
        <v>6.3</v>
      </c>
      <c r="F145" s="46">
        <v>0.5</v>
      </c>
      <c r="G145" s="46">
        <v>0.39</v>
      </c>
      <c r="H145" s="46">
        <v>41.296500000000002</v>
      </c>
      <c r="I145" s="49">
        <f>IF(Table2[[#This Row],[Order Priority]]=Introduction!$B$42,1,0)</f>
        <v>0</v>
      </c>
      <c r="J145" s="49">
        <f>IF(Table2[[#This Row],[Order Priority]]=Introduction!$B$43,1,0)</f>
        <v>1</v>
      </c>
      <c r="K145" s="49">
        <f>IF(Table2[[#This Row],[Order Priority]]=Introduction!$B$44,1,0)</f>
        <v>0</v>
      </c>
      <c r="L145" s="49">
        <f>IF(Table2[[#This Row],[Order Priority]]=Introduction!$B$45,1,0)</f>
        <v>0</v>
      </c>
      <c r="M145" s="49">
        <f>IF(Table2[[#This Row],[Ship Mode]]=Introduction!$C$42,1,0)</f>
        <v>0</v>
      </c>
      <c r="N145" s="48">
        <f>IF(Table2[[#This Row],[Ship Mode]]=Introduction!$C$44,1,0)</f>
        <v>1</v>
      </c>
      <c r="O145" s="48">
        <f>IF(Table2[[#This Row],[Customer Segment]]=Introduction!$D$45,1,0)</f>
        <v>0</v>
      </c>
      <c r="P145" s="48">
        <f>IF(Table2[[#This Row],[Customer Segment]]=Introduction!$D$42,1,0)</f>
        <v>0</v>
      </c>
      <c r="Q145" s="48">
        <f>IF(Table2[[#This Row],[Customer Segment]]=Introduction!$D$44,1,0)</f>
        <v>0</v>
      </c>
      <c r="R145" s="38">
        <v>59.85</v>
      </c>
      <c r="S1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customFormat="1" x14ac:dyDescent="0.2">
      <c r="A146" s="1" t="s">
        <v>13</v>
      </c>
      <c r="B146" s="1" t="s">
        <v>63</v>
      </c>
      <c r="C146" s="1" t="s">
        <v>70</v>
      </c>
      <c r="D146" s="44">
        <v>0.09</v>
      </c>
      <c r="E146" s="44">
        <v>205.99</v>
      </c>
      <c r="F146" s="44">
        <v>3</v>
      </c>
      <c r="G146" s="44">
        <v>0.57999999999999996</v>
      </c>
      <c r="H146" s="44">
        <v>1179.0237</v>
      </c>
      <c r="I146" s="49">
        <f>IF(Table2[[#This Row],[Order Priority]]=Introduction!$B$42,1,0)</f>
        <v>0</v>
      </c>
      <c r="J146" s="49">
        <f>IF(Table2[[#This Row],[Order Priority]]=Introduction!$B$43,1,0)</f>
        <v>1</v>
      </c>
      <c r="K146" s="49">
        <f>IF(Table2[[#This Row],[Order Priority]]=Introduction!$B$44,1,0)</f>
        <v>0</v>
      </c>
      <c r="L146" s="49">
        <f>IF(Table2[[#This Row],[Order Priority]]=Introduction!$B$45,1,0)</f>
        <v>0</v>
      </c>
      <c r="M146" s="49">
        <f>IF(Table2[[#This Row],[Ship Mode]]=Introduction!$C$42,1,0)</f>
        <v>0</v>
      </c>
      <c r="N146" s="48">
        <f>IF(Table2[[#This Row],[Ship Mode]]=Introduction!$C$44,1,0)</f>
        <v>0</v>
      </c>
      <c r="O146" s="48">
        <f>IF(Table2[[#This Row],[Customer Segment]]=Introduction!$D$45,1,0)</f>
        <v>0</v>
      </c>
      <c r="P146" s="48">
        <f>IF(Table2[[#This Row],[Customer Segment]]=Introduction!$D$42,1,0)</f>
        <v>0</v>
      </c>
      <c r="Q146" s="48">
        <f>IF(Table2[[#This Row],[Customer Segment]]=Introduction!$D$44,1,0)</f>
        <v>0</v>
      </c>
      <c r="R146" s="41">
        <v>1708.73</v>
      </c>
      <c r="S1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customFormat="1" x14ac:dyDescent="0.2">
      <c r="A147" s="1" t="s">
        <v>13</v>
      </c>
      <c r="B147" s="1" t="s">
        <v>2</v>
      </c>
      <c r="C147" s="1" t="s">
        <v>3</v>
      </c>
      <c r="D147" s="46">
        <v>0.04</v>
      </c>
      <c r="E147" s="46">
        <v>90.97</v>
      </c>
      <c r="F147" s="46">
        <v>28</v>
      </c>
      <c r="G147" s="46">
        <v>0.38</v>
      </c>
      <c r="H147" s="46">
        <v>-173.09520000000001</v>
      </c>
      <c r="I147" s="49">
        <f>IF(Table2[[#This Row],[Order Priority]]=Introduction!$B$42,1,0)</f>
        <v>0</v>
      </c>
      <c r="J147" s="49">
        <f>IF(Table2[[#This Row],[Order Priority]]=Introduction!$B$43,1,0)</f>
        <v>1</v>
      </c>
      <c r="K147" s="49">
        <f>IF(Table2[[#This Row],[Order Priority]]=Introduction!$B$44,1,0)</f>
        <v>0</v>
      </c>
      <c r="L147" s="49">
        <f>IF(Table2[[#This Row],[Order Priority]]=Introduction!$B$45,1,0)</f>
        <v>0</v>
      </c>
      <c r="M147" s="49">
        <f>IF(Table2[[#This Row],[Ship Mode]]=Introduction!$C$42,1,0)</f>
        <v>1</v>
      </c>
      <c r="N147" s="48">
        <f>IF(Table2[[#This Row],[Ship Mode]]=Introduction!$C$44,1,0)</f>
        <v>0</v>
      </c>
      <c r="O147" s="48">
        <f>IF(Table2[[#This Row],[Customer Segment]]=Introduction!$D$45,1,0)</f>
        <v>1</v>
      </c>
      <c r="P147" s="48">
        <f>IF(Table2[[#This Row],[Customer Segment]]=Introduction!$D$42,1,0)</f>
        <v>0</v>
      </c>
      <c r="Q147" s="48">
        <f>IF(Table2[[#This Row],[Customer Segment]]=Introduction!$D$44,1,0)</f>
        <v>0</v>
      </c>
      <c r="R147" s="38">
        <v>573.30999999999995</v>
      </c>
      <c r="S1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customFormat="1" x14ac:dyDescent="0.2">
      <c r="A148" s="1" t="s">
        <v>13</v>
      </c>
      <c r="B148" s="1" t="s">
        <v>14</v>
      </c>
      <c r="C148" s="1" t="s">
        <v>3</v>
      </c>
      <c r="D148" s="44">
        <v>7.0000000000000007E-2</v>
      </c>
      <c r="E148" s="44">
        <v>20.34</v>
      </c>
      <c r="F148" s="44">
        <v>35</v>
      </c>
      <c r="G148" s="44">
        <v>0.84</v>
      </c>
      <c r="H148" s="44">
        <v>-96.16</v>
      </c>
      <c r="I148" s="49">
        <f>IF(Table2[[#This Row],[Order Priority]]=Introduction!$B$42,1,0)</f>
        <v>0</v>
      </c>
      <c r="J148" s="49">
        <f>IF(Table2[[#This Row],[Order Priority]]=Introduction!$B$43,1,0)</f>
        <v>1</v>
      </c>
      <c r="K148" s="49">
        <f>IF(Table2[[#This Row],[Order Priority]]=Introduction!$B$44,1,0)</f>
        <v>0</v>
      </c>
      <c r="L148" s="49">
        <f>IF(Table2[[#This Row],[Order Priority]]=Introduction!$B$45,1,0)</f>
        <v>0</v>
      </c>
      <c r="M148" s="49">
        <f>IF(Table2[[#This Row],[Ship Mode]]=Introduction!$C$42,1,0)</f>
        <v>0</v>
      </c>
      <c r="N148" s="48">
        <f>IF(Table2[[#This Row],[Ship Mode]]=Introduction!$C$44,1,0)</f>
        <v>1</v>
      </c>
      <c r="O148" s="48">
        <f>IF(Table2[[#This Row],[Customer Segment]]=Introduction!$D$45,1,0)</f>
        <v>1</v>
      </c>
      <c r="P148" s="48">
        <f>IF(Table2[[#This Row],[Customer Segment]]=Introduction!$D$42,1,0)</f>
        <v>0</v>
      </c>
      <c r="Q148" s="48">
        <f>IF(Table2[[#This Row],[Customer Segment]]=Introduction!$D$44,1,0)</f>
        <v>0</v>
      </c>
      <c r="R148" s="41">
        <v>140.22999999999999</v>
      </c>
      <c r="S1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customFormat="1" x14ac:dyDescent="0.2">
      <c r="A149" s="1" t="s">
        <v>13</v>
      </c>
      <c r="B149" s="1" t="s">
        <v>2</v>
      </c>
      <c r="C149" s="1" t="s">
        <v>3</v>
      </c>
      <c r="D149" s="46">
        <v>0.04</v>
      </c>
      <c r="E149" s="46">
        <v>90.97</v>
      </c>
      <c r="F149" s="46">
        <v>28</v>
      </c>
      <c r="G149" s="46">
        <v>0.38</v>
      </c>
      <c r="H149" s="46">
        <v>-173.09520000000001</v>
      </c>
      <c r="I149" s="49">
        <f>IF(Table2[[#This Row],[Order Priority]]=Introduction!$B$42,1,0)</f>
        <v>0</v>
      </c>
      <c r="J149" s="49">
        <f>IF(Table2[[#This Row],[Order Priority]]=Introduction!$B$43,1,0)</f>
        <v>1</v>
      </c>
      <c r="K149" s="49">
        <f>IF(Table2[[#This Row],[Order Priority]]=Introduction!$B$44,1,0)</f>
        <v>0</v>
      </c>
      <c r="L149" s="49">
        <f>IF(Table2[[#This Row],[Order Priority]]=Introduction!$B$45,1,0)</f>
        <v>0</v>
      </c>
      <c r="M149" s="49">
        <f>IF(Table2[[#This Row],[Ship Mode]]=Introduction!$C$42,1,0)</f>
        <v>1</v>
      </c>
      <c r="N149" s="48">
        <f>IF(Table2[[#This Row],[Ship Mode]]=Introduction!$C$44,1,0)</f>
        <v>0</v>
      </c>
      <c r="O149" s="48">
        <f>IF(Table2[[#This Row],[Customer Segment]]=Introduction!$D$45,1,0)</f>
        <v>1</v>
      </c>
      <c r="P149" s="48">
        <f>IF(Table2[[#This Row],[Customer Segment]]=Introduction!$D$42,1,0)</f>
        <v>0</v>
      </c>
      <c r="Q149" s="48">
        <f>IF(Table2[[#This Row],[Customer Segment]]=Introduction!$D$44,1,0)</f>
        <v>0</v>
      </c>
      <c r="R149" s="38">
        <v>191.1</v>
      </c>
      <c r="S1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customFormat="1" x14ac:dyDescent="0.2">
      <c r="A150" s="1" t="s">
        <v>13</v>
      </c>
      <c r="B150" s="1" t="s">
        <v>14</v>
      </c>
      <c r="C150" s="1" t="s">
        <v>3</v>
      </c>
      <c r="D150" s="44">
        <v>7.0000000000000007E-2</v>
      </c>
      <c r="E150" s="44">
        <v>20.34</v>
      </c>
      <c r="F150" s="44">
        <v>35</v>
      </c>
      <c r="G150" s="44">
        <v>0.84</v>
      </c>
      <c r="H150" s="44">
        <v>-96.16</v>
      </c>
      <c r="I150" s="49">
        <f>IF(Table2[[#This Row],[Order Priority]]=Introduction!$B$42,1,0)</f>
        <v>0</v>
      </c>
      <c r="J150" s="49">
        <f>IF(Table2[[#This Row],[Order Priority]]=Introduction!$B$43,1,0)</f>
        <v>1</v>
      </c>
      <c r="K150" s="49">
        <f>IF(Table2[[#This Row],[Order Priority]]=Introduction!$B$44,1,0)</f>
        <v>0</v>
      </c>
      <c r="L150" s="49">
        <f>IF(Table2[[#This Row],[Order Priority]]=Introduction!$B$45,1,0)</f>
        <v>0</v>
      </c>
      <c r="M150" s="49">
        <f>IF(Table2[[#This Row],[Ship Mode]]=Introduction!$C$42,1,0)</f>
        <v>0</v>
      </c>
      <c r="N150" s="48">
        <f>IF(Table2[[#This Row],[Ship Mode]]=Introduction!$C$44,1,0)</f>
        <v>1</v>
      </c>
      <c r="O150" s="48">
        <f>IF(Table2[[#This Row],[Customer Segment]]=Introduction!$D$45,1,0)</f>
        <v>1</v>
      </c>
      <c r="P150" s="48">
        <f>IF(Table2[[#This Row],[Customer Segment]]=Introduction!$D$42,1,0)</f>
        <v>0</v>
      </c>
      <c r="Q150" s="48">
        <f>IF(Table2[[#This Row],[Customer Segment]]=Introduction!$D$44,1,0)</f>
        <v>0</v>
      </c>
      <c r="R150" s="41">
        <v>28.05</v>
      </c>
      <c r="S1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customFormat="1" x14ac:dyDescent="0.2">
      <c r="A151" s="1" t="s">
        <v>13</v>
      </c>
      <c r="B151" s="1" t="s">
        <v>63</v>
      </c>
      <c r="C151" s="1" t="s">
        <v>47</v>
      </c>
      <c r="D151" s="46">
        <v>0.04</v>
      </c>
      <c r="E151" s="46">
        <v>136.97999999999999</v>
      </c>
      <c r="F151" s="46">
        <v>24.49</v>
      </c>
      <c r="G151" s="46">
        <v>0.59</v>
      </c>
      <c r="H151" s="46">
        <v>1127.5497</v>
      </c>
      <c r="I151" s="49">
        <f>IF(Table2[[#This Row],[Order Priority]]=Introduction!$B$42,1,0)</f>
        <v>0</v>
      </c>
      <c r="J151" s="49">
        <f>IF(Table2[[#This Row],[Order Priority]]=Introduction!$B$43,1,0)</f>
        <v>1</v>
      </c>
      <c r="K151" s="49">
        <f>IF(Table2[[#This Row],[Order Priority]]=Introduction!$B$44,1,0)</f>
        <v>0</v>
      </c>
      <c r="L151" s="49">
        <f>IF(Table2[[#This Row],[Order Priority]]=Introduction!$B$45,1,0)</f>
        <v>0</v>
      </c>
      <c r="M151" s="49">
        <f>IF(Table2[[#This Row],[Ship Mode]]=Introduction!$C$42,1,0)</f>
        <v>0</v>
      </c>
      <c r="N151" s="48">
        <f>IF(Table2[[#This Row],[Ship Mode]]=Introduction!$C$44,1,0)</f>
        <v>0</v>
      </c>
      <c r="O151" s="48">
        <f>IF(Table2[[#This Row],[Customer Segment]]=Introduction!$D$45,1,0)</f>
        <v>0</v>
      </c>
      <c r="P151" s="48">
        <f>IF(Table2[[#This Row],[Customer Segment]]=Introduction!$D$42,1,0)</f>
        <v>0</v>
      </c>
      <c r="Q151" s="48">
        <f>IF(Table2[[#This Row],[Customer Segment]]=Introduction!$D$44,1,0)</f>
        <v>1</v>
      </c>
      <c r="R151" s="38">
        <v>1634.13</v>
      </c>
      <c r="S1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customFormat="1" x14ac:dyDescent="0.2">
      <c r="A152" s="1" t="s">
        <v>23</v>
      </c>
      <c r="B152" s="1" t="s">
        <v>14</v>
      </c>
      <c r="C152" s="1" t="s">
        <v>3</v>
      </c>
      <c r="D152" s="44">
        <v>0.04</v>
      </c>
      <c r="E152" s="44">
        <v>6.24</v>
      </c>
      <c r="F152" s="44">
        <v>5.22</v>
      </c>
      <c r="G152" s="44">
        <v>0.6</v>
      </c>
      <c r="H152" s="44">
        <v>4.3808999999999996</v>
      </c>
      <c r="I152" s="49">
        <f>IF(Table2[[#This Row],[Order Priority]]=Introduction!$B$42,1,0)</f>
        <v>0</v>
      </c>
      <c r="J152" s="49">
        <f>IF(Table2[[#This Row],[Order Priority]]=Introduction!$B$43,1,0)</f>
        <v>0</v>
      </c>
      <c r="K152" s="49">
        <f>IF(Table2[[#This Row],[Order Priority]]=Introduction!$B$44,1,0)</f>
        <v>1</v>
      </c>
      <c r="L152" s="49">
        <f>IF(Table2[[#This Row],[Order Priority]]=Introduction!$B$45,1,0)</f>
        <v>0</v>
      </c>
      <c r="M152" s="49">
        <f>IF(Table2[[#This Row],[Ship Mode]]=Introduction!$C$42,1,0)</f>
        <v>0</v>
      </c>
      <c r="N152" s="48">
        <f>IF(Table2[[#This Row],[Ship Mode]]=Introduction!$C$44,1,0)</f>
        <v>1</v>
      </c>
      <c r="O152" s="48">
        <f>IF(Table2[[#This Row],[Customer Segment]]=Introduction!$D$45,1,0)</f>
        <v>1</v>
      </c>
      <c r="P152" s="48">
        <f>IF(Table2[[#This Row],[Customer Segment]]=Introduction!$D$42,1,0)</f>
        <v>0</v>
      </c>
      <c r="Q152" s="48">
        <f>IF(Table2[[#This Row],[Customer Segment]]=Introduction!$D$44,1,0)</f>
        <v>0</v>
      </c>
      <c r="R152" s="41">
        <v>80.23</v>
      </c>
      <c r="S1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customFormat="1" x14ac:dyDescent="0.2">
      <c r="A153" s="1" t="s">
        <v>23</v>
      </c>
      <c r="B153" s="1" t="s">
        <v>2</v>
      </c>
      <c r="C153" s="1" t="s">
        <v>3</v>
      </c>
      <c r="D153" s="46">
        <v>0.09</v>
      </c>
      <c r="E153" s="46">
        <v>260.98</v>
      </c>
      <c r="F153" s="46">
        <v>41.91</v>
      </c>
      <c r="G153" s="46">
        <v>0.59</v>
      </c>
      <c r="H153" s="46">
        <v>-100.744</v>
      </c>
      <c r="I153" s="49">
        <f>IF(Table2[[#This Row],[Order Priority]]=Introduction!$B$42,1,0)</f>
        <v>0</v>
      </c>
      <c r="J153" s="49">
        <f>IF(Table2[[#This Row],[Order Priority]]=Introduction!$B$43,1,0)</f>
        <v>0</v>
      </c>
      <c r="K153" s="49">
        <f>IF(Table2[[#This Row],[Order Priority]]=Introduction!$B$44,1,0)</f>
        <v>1</v>
      </c>
      <c r="L153" s="49">
        <f>IF(Table2[[#This Row],[Order Priority]]=Introduction!$B$45,1,0)</f>
        <v>0</v>
      </c>
      <c r="M153" s="49">
        <f>IF(Table2[[#This Row],[Ship Mode]]=Introduction!$C$42,1,0)</f>
        <v>1</v>
      </c>
      <c r="N153" s="48">
        <f>IF(Table2[[#This Row],[Ship Mode]]=Introduction!$C$44,1,0)</f>
        <v>0</v>
      </c>
      <c r="O153" s="48">
        <f>IF(Table2[[#This Row],[Customer Segment]]=Introduction!$D$45,1,0)</f>
        <v>1</v>
      </c>
      <c r="P153" s="48">
        <f>IF(Table2[[#This Row],[Customer Segment]]=Introduction!$D$42,1,0)</f>
        <v>0</v>
      </c>
      <c r="Q153" s="48">
        <f>IF(Table2[[#This Row],[Customer Segment]]=Introduction!$D$44,1,0)</f>
        <v>0</v>
      </c>
      <c r="R153" s="38">
        <v>2044.9</v>
      </c>
      <c r="S1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customFormat="1" x14ac:dyDescent="0.2">
      <c r="A154" s="1" t="s">
        <v>23</v>
      </c>
      <c r="B154" s="1" t="s">
        <v>2</v>
      </c>
      <c r="C154" s="1" t="s">
        <v>47</v>
      </c>
      <c r="D154" s="44">
        <v>0.05</v>
      </c>
      <c r="E154" s="44">
        <v>350.99</v>
      </c>
      <c r="F154" s="44">
        <v>39</v>
      </c>
      <c r="G154" s="44">
        <v>0.55000000000000004</v>
      </c>
      <c r="H154" s="44">
        <v>451.28039999999999</v>
      </c>
      <c r="I154" s="49">
        <f>IF(Table2[[#This Row],[Order Priority]]=Introduction!$B$42,1,0)</f>
        <v>0</v>
      </c>
      <c r="J154" s="49">
        <f>IF(Table2[[#This Row],[Order Priority]]=Introduction!$B$43,1,0)</f>
        <v>0</v>
      </c>
      <c r="K154" s="49">
        <f>IF(Table2[[#This Row],[Order Priority]]=Introduction!$B$44,1,0)</f>
        <v>1</v>
      </c>
      <c r="L154" s="49">
        <f>IF(Table2[[#This Row],[Order Priority]]=Introduction!$B$45,1,0)</f>
        <v>0</v>
      </c>
      <c r="M154" s="49">
        <f>IF(Table2[[#This Row],[Ship Mode]]=Introduction!$C$42,1,0)</f>
        <v>1</v>
      </c>
      <c r="N154" s="48">
        <f>IF(Table2[[#This Row],[Ship Mode]]=Introduction!$C$44,1,0)</f>
        <v>0</v>
      </c>
      <c r="O154" s="48">
        <f>IF(Table2[[#This Row],[Customer Segment]]=Introduction!$D$45,1,0)</f>
        <v>0</v>
      </c>
      <c r="P154" s="48">
        <f>IF(Table2[[#This Row],[Customer Segment]]=Introduction!$D$42,1,0)</f>
        <v>0</v>
      </c>
      <c r="Q154" s="48">
        <f>IF(Table2[[#This Row],[Customer Segment]]=Introduction!$D$44,1,0)</f>
        <v>1</v>
      </c>
      <c r="R154" s="41">
        <v>1020.08</v>
      </c>
      <c r="S1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customFormat="1" x14ac:dyDescent="0.2">
      <c r="A155" s="1" t="s">
        <v>23</v>
      </c>
      <c r="B155" s="1" t="s">
        <v>14</v>
      </c>
      <c r="C155" s="1" t="s">
        <v>47</v>
      </c>
      <c r="D155" s="46">
        <v>0</v>
      </c>
      <c r="E155" s="46">
        <v>8.74</v>
      </c>
      <c r="F155" s="46">
        <v>1.39</v>
      </c>
      <c r="G155" s="46">
        <v>0.38</v>
      </c>
      <c r="H155" s="46">
        <v>44.988</v>
      </c>
      <c r="I155" s="49">
        <f>IF(Table2[[#This Row],[Order Priority]]=Introduction!$B$42,1,0)</f>
        <v>0</v>
      </c>
      <c r="J155" s="49">
        <f>IF(Table2[[#This Row],[Order Priority]]=Introduction!$B$43,1,0)</f>
        <v>0</v>
      </c>
      <c r="K155" s="49">
        <f>IF(Table2[[#This Row],[Order Priority]]=Introduction!$B$44,1,0)</f>
        <v>1</v>
      </c>
      <c r="L155" s="49">
        <f>IF(Table2[[#This Row],[Order Priority]]=Introduction!$B$45,1,0)</f>
        <v>0</v>
      </c>
      <c r="M155" s="49">
        <f>IF(Table2[[#This Row],[Ship Mode]]=Introduction!$C$42,1,0)</f>
        <v>0</v>
      </c>
      <c r="N155" s="48">
        <f>IF(Table2[[#This Row],[Ship Mode]]=Introduction!$C$44,1,0)</f>
        <v>1</v>
      </c>
      <c r="O155" s="48">
        <f>IF(Table2[[#This Row],[Customer Segment]]=Introduction!$D$45,1,0)</f>
        <v>0</v>
      </c>
      <c r="P155" s="48">
        <f>IF(Table2[[#This Row],[Customer Segment]]=Introduction!$D$42,1,0)</f>
        <v>0</v>
      </c>
      <c r="Q155" s="48">
        <f>IF(Table2[[#This Row],[Customer Segment]]=Introduction!$D$44,1,0)</f>
        <v>1</v>
      </c>
      <c r="R155" s="38">
        <v>65.2</v>
      </c>
      <c r="S1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customFormat="1" x14ac:dyDescent="0.2">
      <c r="A156" s="1" t="s">
        <v>23</v>
      </c>
      <c r="B156" s="1" t="s">
        <v>14</v>
      </c>
      <c r="C156" s="1" t="s">
        <v>47</v>
      </c>
      <c r="D156" s="44">
        <v>0.02</v>
      </c>
      <c r="E156" s="44">
        <v>1.98</v>
      </c>
      <c r="F156" s="44">
        <v>0.7</v>
      </c>
      <c r="G156" s="44">
        <v>0.83</v>
      </c>
      <c r="H156" s="44">
        <v>-20.732800000000001</v>
      </c>
      <c r="I156" s="49">
        <f>IF(Table2[[#This Row],[Order Priority]]=Introduction!$B$42,1,0)</f>
        <v>0</v>
      </c>
      <c r="J156" s="49">
        <f>IF(Table2[[#This Row],[Order Priority]]=Introduction!$B$43,1,0)</f>
        <v>0</v>
      </c>
      <c r="K156" s="49">
        <f>IF(Table2[[#This Row],[Order Priority]]=Introduction!$B$44,1,0)</f>
        <v>1</v>
      </c>
      <c r="L156" s="49">
        <f>IF(Table2[[#This Row],[Order Priority]]=Introduction!$B$45,1,0)</f>
        <v>0</v>
      </c>
      <c r="M156" s="49">
        <f>IF(Table2[[#This Row],[Ship Mode]]=Introduction!$C$42,1,0)</f>
        <v>0</v>
      </c>
      <c r="N156" s="48">
        <f>IF(Table2[[#This Row],[Ship Mode]]=Introduction!$C$44,1,0)</f>
        <v>1</v>
      </c>
      <c r="O156" s="48">
        <f>IF(Table2[[#This Row],[Customer Segment]]=Introduction!$D$45,1,0)</f>
        <v>0</v>
      </c>
      <c r="P156" s="48">
        <f>IF(Table2[[#This Row],[Customer Segment]]=Introduction!$D$42,1,0)</f>
        <v>0</v>
      </c>
      <c r="Q156" s="48">
        <f>IF(Table2[[#This Row],[Customer Segment]]=Introduction!$D$44,1,0)</f>
        <v>1</v>
      </c>
      <c r="R156" s="41">
        <v>22.59</v>
      </c>
      <c r="S1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customFormat="1" x14ac:dyDescent="0.2">
      <c r="A157" s="1" t="s">
        <v>23</v>
      </c>
      <c r="B157" s="1" t="s">
        <v>14</v>
      </c>
      <c r="C157" s="1" t="s">
        <v>70</v>
      </c>
      <c r="D157" s="46">
        <v>0.01</v>
      </c>
      <c r="E157" s="46">
        <v>29.89</v>
      </c>
      <c r="F157" s="46">
        <v>1.99</v>
      </c>
      <c r="G157" s="46">
        <v>0.5</v>
      </c>
      <c r="H157" s="46">
        <v>-74.64</v>
      </c>
      <c r="I157" s="49">
        <f>IF(Table2[[#This Row],[Order Priority]]=Introduction!$B$42,1,0)</f>
        <v>0</v>
      </c>
      <c r="J157" s="49">
        <f>IF(Table2[[#This Row],[Order Priority]]=Introduction!$B$43,1,0)</f>
        <v>0</v>
      </c>
      <c r="K157" s="49">
        <f>IF(Table2[[#This Row],[Order Priority]]=Introduction!$B$44,1,0)</f>
        <v>1</v>
      </c>
      <c r="L157" s="49">
        <f>IF(Table2[[#This Row],[Order Priority]]=Introduction!$B$45,1,0)</f>
        <v>0</v>
      </c>
      <c r="M157" s="49">
        <f>IF(Table2[[#This Row],[Ship Mode]]=Introduction!$C$42,1,0)</f>
        <v>0</v>
      </c>
      <c r="N157" s="48">
        <f>IF(Table2[[#This Row],[Ship Mode]]=Introduction!$C$44,1,0)</f>
        <v>1</v>
      </c>
      <c r="O157" s="48">
        <f>IF(Table2[[#This Row],[Customer Segment]]=Introduction!$D$45,1,0)</f>
        <v>0</v>
      </c>
      <c r="P157" s="48">
        <f>IF(Table2[[#This Row],[Customer Segment]]=Introduction!$D$42,1,0)</f>
        <v>0</v>
      </c>
      <c r="Q157" s="48">
        <f>IF(Table2[[#This Row],[Customer Segment]]=Introduction!$D$44,1,0)</f>
        <v>0</v>
      </c>
      <c r="R157" s="38">
        <v>31.96</v>
      </c>
      <c r="S1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customFormat="1" x14ac:dyDescent="0.2">
      <c r="A158" s="1" t="s">
        <v>92</v>
      </c>
      <c r="B158" s="1" t="s">
        <v>14</v>
      </c>
      <c r="C158" s="1" t="s">
        <v>15</v>
      </c>
      <c r="D158" s="44">
        <v>0.1</v>
      </c>
      <c r="E158" s="44">
        <v>40.98</v>
      </c>
      <c r="F158" s="44">
        <v>6.5</v>
      </c>
      <c r="G158" s="44">
        <v>0.74</v>
      </c>
      <c r="H158" s="44">
        <v>66.852000000000004</v>
      </c>
      <c r="I158" s="49">
        <f>IF(Table2[[#This Row],[Order Priority]]=Introduction!$B$42,1,0)</f>
        <v>0</v>
      </c>
      <c r="J158" s="49">
        <f>IF(Table2[[#This Row],[Order Priority]]=Introduction!$B$43,1,0)</f>
        <v>0</v>
      </c>
      <c r="K158" s="49">
        <f>IF(Table2[[#This Row],[Order Priority]]=Introduction!$B$44,1,0)</f>
        <v>0</v>
      </c>
      <c r="L158" s="49">
        <f>IF(Table2[[#This Row],[Order Priority]]=Introduction!$B$45,1,0)</f>
        <v>1</v>
      </c>
      <c r="M158" s="49">
        <f>IF(Table2[[#This Row],[Ship Mode]]=Introduction!$C$42,1,0)</f>
        <v>0</v>
      </c>
      <c r="N158" s="48">
        <f>IF(Table2[[#This Row],[Ship Mode]]=Introduction!$C$44,1,0)</f>
        <v>1</v>
      </c>
      <c r="O158" s="48">
        <f>IF(Table2[[#This Row],[Customer Segment]]=Introduction!$D$45,1,0)</f>
        <v>0</v>
      </c>
      <c r="P158" s="48">
        <f>IF(Table2[[#This Row],[Customer Segment]]=Introduction!$D$42,1,0)</f>
        <v>1</v>
      </c>
      <c r="Q158" s="48">
        <f>IF(Table2[[#This Row],[Customer Segment]]=Introduction!$D$44,1,0)</f>
        <v>0</v>
      </c>
      <c r="R158" s="41">
        <v>120.34</v>
      </c>
      <c r="S1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customFormat="1" x14ac:dyDescent="0.2">
      <c r="A159" s="1" t="s">
        <v>46</v>
      </c>
      <c r="B159" s="1" t="s">
        <v>14</v>
      </c>
      <c r="C159" s="1" t="s">
        <v>70</v>
      </c>
      <c r="D159" s="46">
        <v>0.09</v>
      </c>
      <c r="E159" s="46">
        <v>27.75</v>
      </c>
      <c r="F159" s="46">
        <v>19.989999999999998</v>
      </c>
      <c r="G159" s="46">
        <v>0.67</v>
      </c>
      <c r="H159" s="46">
        <v>-224.64400000000001</v>
      </c>
      <c r="I159" s="49">
        <f>IF(Table2[[#This Row],[Order Priority]]=Introduction!$B$42,1,0)</f>
        <v>0</v>
      </c>
      <c r="J159" s="49">
        <f>IF(Table2[[#This Row],[Order Priority]]=Introduction!$B$43,1,0)</f>
        <v>0</v>
      </c>
      <c r="K159" s="49">
        <f>IF(Table2[[#This Row],[Order Priority]]=Introduction!$B$44,1,0)</f>
        <v>0</v>
      </c>
      <c r="L159" s="49">
        <f>IF(Table2[[#This Row],[Order Priority]]=Introduction!$B$45,1,0)</f>
        <v>0</v>
      </c>
      <c r="M159" s="49">
        <f>IF(Table2[[#This Row],[Ship Mode]]=Introduction!$C$42,1,0)</f>
        <v>0</v>
      </c>
      <c r="N159" s="48">
        <f>IF(Table2[[#This Row],[Ship Mode]]=Introduction!$C$44,1,0)</f>
        <v>1</v>
      </c>
      <c r="O159" s="48">
        <f>IF(Table2[[#This Row],[Customer Segment]]=Introduction!$D$45,1,0)</f>
        <v>0</v>
      </c>
      <c r="P159" s="48">
        <f>IF(Table2[[#This Row],[Customer Segment]]=Introduction!$D$42,1,0)</f>
        <v>0</v>
      </c>
      <c r="Q159" s="48">
        <f>IF(Table2[[#This Row],[Customer Segment]]=Introduction!$D$44,1,0)</f>
        <v>0</v>
      </c>
      <c r="R159" s="38">
        <v>257.52</v>
      </c>
      <c r="S1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customFormat="1" x14ac:dyDescent="0.2">
      <c r="A160" s="1" t="s">
        <v>46</v>
      </c>
      <c r="B160" s="1" t="s">
        <v>14</v>
      </c>
      <c r="C160" s="1" t="s">
        <v>47</v>
      </c>
      <c r="D160" s="44">
        <v>7.0000000000000007E-2</v>
      </c>
      <c r="E160" s="44">
        <v>65.989999999999995</v>
      </c>
      <c r="F160" s="44">
        <v>8.8000000000000007</v>
      </c>
      <c r="G160" s="44">
        <v>0.57999999999999996</v>
      </c>
      <c r="H160" s="44">
        <v>109.836</v>
      </c>
      <c r="I160" s="49">
        <f>IF(Table2[[#This Row],[Order Priority]]=Introduction!$B$42,1,0)</f>
        <v>0</v>
      </c>
      <c r="J160" s="49">
        <f>IF(Table2[[#This Row],[Order Priority]]=Introduction!$B$43,1,0)</f>
        <v>0</v>
      </c>
      <c r="K160" s="49">
        <f>IF(Table2[[#This Row],[Order Priority]]=Introduction!$B$44,1,0)</f>
        <v>0</v>
      </c>
      <c r="L160" s="49">
        <f>IF(Table2[[#This Row],[Order Priority]]=Introduction!$B$45,1,0)</f>
        <v>0</v>
      </c>
      <c r="M160" s="49">
        <f>IF(Table2[[#This Row],[Ship Mode]]=Introduction!$C$42,1,0)</f>
        <v>0</v>
      </c>
      <c r="N160" s="48">
        <f>IF(Table2[[#This Row],[Ship Mode]]=Introduction!$C$44,1,0)</f>
        <v>1</v>
      </c>
      <c r="O160" s="48">
        <f>IF(Table2[[#This Row],[Customer Segment]]=Introduction!$D$45,1,0)</f>
        <v>0</v>
      </c>
      <c r="P160" s="48">
        <f>IF(Table2[[#This Row],[Customer Segment]]=Introduction!$D$42,1,0)</f>
        <v>0</v>
      </c>
      <c r="Q160" s="48">
        <f>IF(Table2[[#This Row],[Customer Segment]]=Introduction!$D$44,1,0)</f>
        <v>1</v>
      </c>
      <c r="R160" s="41">
        <v>471.66</v>
      </c>
      <c r="S1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customFormat="1" x14ac:dyDescent="0.2">
      <c r="A161" s="1" t="s">
        <v>46</v>
      </c>
      <c r="B161" s="1" t="s">
        <v>63</v>
      </c>
      <c r="C161" s="1" t="s">
        <v>47</v>
      </c>
      <c r="D161" s="46">
        <v>0</v>
      </c>
      <c r="E161" s="46">
        <v>10.01</v>
      </c>
      <c r="F161" s="46">
        <v>1.99</v>
      </c>
      <c r="G161" s="46">
        <v>0.41</v>
      </c>
      <c r="H161" s="46">
        <v>82.703400000000002</v>
      </c>
      <c r="I161" s="49">
        <f>IF(Table2[[#This Row],[Order Priority]]=Introduction!$B$42,1,0)</f>
        <v>0</v>
      </c>
      <c r="J161" s="49">
        <f>IF(Table2[[#This Row],[Order Priority]]=Introduction!$B$43,1,0)</f>
        <v>0</v>
      </c>
      <c r="K161" s="49">
        <f>IF(Table2[[#This Row],[Order Priority]]=Introduction!$B$44,1,0)</f>
        <v>0</v>
      </c>
      <c r="L161" s="49">
        <f>IF(Table2[[#This Row],[Order Priority]]=Introduction!$B$45,1,0)</f>
        <v>0</v>
      </c>
      <c r="M161" s="49">
        <f>IF(Table2[[#This Row],[Ship Mode]]=Introduction!$C$42,1,0)</f>
        <v>0</v>
      </c>
      <c r="N161" s="48">
        <f>IF(Table2[[#This Row],[Ship Mode]]=Introduction!$C$44,1,0)</f>
        <v>0</v>
      </c>
      <c r="O161" s="48">
        <f>IF(Table2[[#This Row],[Customer Segment]]=Introduction!$D$45,1,0)</f>
        <v>0</v>
      </c>
      <c r="P161" s="48">
        <f>IF(Table2[[#This Row],[Customer Segment]]=Introduction!$D$42,1,0)</f>
        <v>0</v>
      </c>
      <c r="Q161" s="48">
        <f>IF(Table2[[#This Row],[Customer Segment]]=Introduction!$D$44,1,0)</f>
        <v>1</v>
      </c>
      <c r="R161" s="38">
        <v>119.86</v>
      </c>
      <c r="S1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customFormat="1" x14ac:dyDescent="0.2">
      <c r="A162" s="1" t="s">
        <v>46</v>
      </c>
      <c r="B162" s="1" t="s">
        <v>14</v>
      </c>
      <c r="C162" s="1" t="s">
        <v>47</v>
      </c>
      <c r="D162" s="44">
        <v>7.0000000000000007E-2</v>
      </c>
      <c r="E162" s="44">
        <v>65.989999999999995</v>
      </c>
      <c r="F162" s="44">
        <v>8.8000000000000007</v>
      </c>
      <c r="G162" s="44">
        <v>0.57999999999999996</v>
      </c>
      <c r="H162" s="44">
        <v>109.836</v>
      </c>
      <c r="I162" s="49">
        <f>IF(Table2[[#This Row],[Order Priority]]=Introduction!$B$42,1,0)</f>
        <v>0</v>
      </c>
      <c r="J162" s="49">
        <f>IF(Table2[[#This Row],[Order Priority]]=Introduction!$B$43,1,0)</f>
        <v>0</v>
      </c>
      <c r="K162" s="49">
        <f>IF(Table2[[#This Row],[Order Priority]]=Introduction!$B$44,1,0)</f>
        <v>0</v>
      </c>
      <c r="L162" s="49">
        <f>IF(Table2[[#This Row],[Order Priority]]=Introduction!$B$45,1,0)</f>
        <v>0</v>
      </c>
      <c r="M162" s="49">
        <f>IF(Table2[[#This Row],[Ship Mode]]=Introduction!$C$42,1,0)</f>
        <v>0</v>
      </c>
      <c r="N162" s="48">
        <f>IF(Table2[[#This Row],[Ship Mode]]=Introduction!$C$44,1,0)</f>
        <v>1</v>
      </c>
      <c r="O162" s="48">
        <f>IF(Table2[[#This Row],[Customer Segment]]=Introduction!$D$45,1,0)</f>
        <v>0</v>
      </c>
      <c r="P162" s="48">
        <f>IF(Table2[[#This Row],[Customer Segment]]=Introduction!$D$42,1,0)</f>
        <v>0</v>
      </c>
      <c r="Q162" s="48">
        <f>IF(Table2[[#This Row],[Customer Segment]]=Introduction!$D$44,1,0)</f>
        <v>1</v>
      </c>
      <c r="R162" s="41">
        <v>1939.03</v>
      </c>
      <c r="S1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customFormat="1" x14ac:dyDescent="0.2">
      <c r="A163" s="1" t="s">
        <v>46</v>
      </c>
      <c r="B163" s="1" t="s">
        <v>63</v>
      </c>
      <c r="C163" s="1" t="s">
        <v>47</v>
      </c>
      <c r="D163" s="46">
        <v>0</v>
      </c>
      <c r="E163" s="46">
        <v>10.01</v>
      </c>
      <c r="F163" s="46">
        <v>1.99</v>
      </c>
      <c r="G163" s="46">
        <v>0.41</v>
      </c>
      <c r="H163" s="46">
        <v>128.03</v>
      </c>
      <c r="I163" s="49">
        <f>IF(Table2[[#This Row],[Order Priority]]=Introduction!$B$42,1,0)</f>
        <v>0</v>
      </c>
      <c r="J163" s="49">
        <f>IF(Table2[[#This Row],[Order Priority]]=Introduction!$B$43,1,0)</f>
        <v>0</v>
      </c>
      <c r="K163" s="49">
        <f>IF(Table2[[#This Row],[Order Priority]]=Introduction!$B$44,1,0)</f>
        <v>0</v>
      </c>
      <c r="L163" s="49">
        <f>IF(Table2[[#This Row],[Order Priority]]=Introduction!$B$45,1,0)</f>
        <v>0</v>
      </c>
      <c r="M163" s="49">
        <f>IF(Table2[[#This Row],[Ship Mode]]=Introduction!$C$42,1,0)</f>
        <v>0</v>
      </c>
      <c r="N163" s="48">
        <f>IF(Table2[[#This Row],[Ship Mode]]=Introduction!$C$44,1,0)</f>
        <v>0</v>
      </c>
      <c r="O163" s="48">
        <f>IF(Table2[[#This Row],[Customer Segment]]=Introduction!$D$45,1,0)</f>
        <v>0</v>
      </c>
      <c r="P163" s="48">
        <f>IF(Table2[[#This Row],[Customer Segment]]=Introduction!$D$42,1,0)</f>
        <v>0</v>
      </c>
      <c r="Q163" s="48">
        <f>IF(Table2[[#This Row],[Customer Segment]]=Introduction!$D$44,1,0)</f>
        <v>1</v>
      </c>
      <c r="R163" s="38">
        <v>457.63</v>
      </c>
      <c r="S1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customFormat="1" x14ac:dyDescent="0.2">
      <c r="A164" s="1" t="s">
        <v>1</v>
      </c>
      <c r="B164" s="1" t="s">
        <v>14</v>
      </c>
      <c r="C164" s="1" t="s">
        <v>47</v>
      </c>
      <c r="D164" s="44">
        <v>0.06</v>
      </c>
      <c r="E164" s="44">
        <v>2.08</v>
      </c>
      <c r="F164" s="44">
        <v>5.33</v>
      </c>
      <c r="G164" s="44">
        <v>0.43</v>
      </c>
      <c r="H164" s="44">
        <v>-82.559200000000004</v>
      </c>
      <c r="I164" s="49">
        <f>IF(Table2[[#This Row],[Order Priority]]=Introduction!$B$42,1,0)</f>
        <v>1</v>
      </c>
      <c r="J164" s="49">
        <f>IF(Table2[[#This Row],[Order Priority]]=Introduction!$B$43,1,0)</f>
        <v>0</v>
      </c>
      <c r="K164" s="49">
        <f>IF(Table2[[#This Row],[Order Priority]]=Introduction!$B$44,1,0)</f>
        <v>0</v>
      </c>
      <c r="L164" s="49">
        <f>IF(Table2[[#This Row],[Order Priority]]=Introduction!$B$45,1,0)</f>
        <v>0</v>
      </c>
      <c r="M164" s="49">
        <f>IF(Table2[[#This Row],[Ship Mode]]=Introduction!$C$42,1,0)</f>
        <v>0</v>
      </c>
      <c r="N164" s="48">
        <f>IF(Table2[[#This Row],[Ship Mode]]=Introduction!$C$44,1,0)</f>
        <v>1</v>
      </c>
      <c r="O164" s="48">
        <f>IF(Table2[[#This Row],[Customer Segment]]=Introduction!$D$45,1,0)</f>
        <v>0</v>
      </c>
      <c r="P164" s="48">
        <f>IF(Table2[[#This Row],[Customer Segment]]=Introduction!$D$42,1,0)</f>
        <v>0</v>
      </c>
      <c r="Q164" s="48">
        <f>IF(Table2[[#This Row],[Customer Segment]]=Introduction!$D$44,1,0)</f>
        <v>1</v>
      </c>
      <c r="R164" s="41">
        <v>9.23</v>
      </c>
      <c r="S1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customFormat="1" x14ac:dyDescent="0.2">
      <c r="A165" s="1" t="s">
        <v>23</v>
      </c>
      <c r="B165" s="1" t="s">
        <v>14</v>
      </c>
      <c r="C165" s="1" t="s">
        <v>70</v>
      </c>
      <c r="D165" s="46">
        <v>0.02</v>
      </c>
      <c r="E165" s="46">
        <v>48.04</v>
      </c>
      <c r="F165" s="46">
        <v>5.09</v>
      </c>
      <c r="G165" s="46">
        <v>0.37</v>
      </c>
      <c r="H165" s="46">
        <v>105.2526</v>
      </c>
      <c r="I165" s="49">
        <f>IF(Table2[[#This Row],[Order Priority]]=Introduction!$B$42,1,0)</f>
        <v>0</v>
      </c>
      <c r="J165" s="49">
        <f>IF(Table2[[#This Row],[Order Priority]]=Introduction!$B$43,1,0)</f>
        <v>0</v>
      </c>
      <c r="K165" s="49">
        <f>IF(Table2[[#This Row],[Order Priority]]=Introduction!$B$44,1,0)</f>
        <v>1</v>
      </c>
      <c r="L165" s="49">
        <f>IF(Table2[[#This Row],[Order Priority]]=Introduction!$B$45,1,0)</f>
        <v>0</v>
      </c>
      <c r="M165" s="49">
        <f>IF(Table2[[#This Row],[Ship Mode]]=Introduction!$C$42,1,0)</f>
        <v>0</v>
      </c>
      <c r="N165" s="48">
        <f>IF(Table2[[#This Row],[Ship Mode]]=Introduction!$C$44,1,0)</f>
        <v>1</v>
      </c>
      <c r="O165" s="48">
        <f>IF(Table2[[#This Row],[Customer Segment]]=Introduction!$D$45,1,0)</f>
        <v>0</v>
      </c>
      <c r="P165" s="48">
        <f>IF(Table2[[#This Row],[Customer Segment]]=Introduction!$D$42,1,0)</f>
        <v>0</v>
      </c>
      <c r="Q165" s="48">
        <f>IF(Table2[[#This Row],[Customer Segment]]=Introduction!$D$44,1,0)</f>
        <v>0</v>
      </c>
      <c r="R165" s="38">
        <v>152.54</v>
      </c>
      <c r="S1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customFormat="1" x14ac:dyDescent="0.2">
      <c r="A166" s="1" t="s">
        <v>23</v>
      </c>
      <c r="B166" s="1" t="s">
        <v>14</v>
      </c>
      <c r="C166" s="1" t="s">
        <v>15</v>
      </c>
      <c r="D166" s="44">
        <v>0.06</v>
      </c>
      <c r="E166" s="44">
        <v>7.99</v>
      </c>
      <c r="F166" s="44">
        <v>5.03</v>
      </c>
      <c r="G166" s="44">
        <v>0.6</v>
      </c>
      <c r="H166" s="44">
        <v>-122.133</v>
      </c>
      <c r="I166" s="49">
        <f>IF(Table2[[#This Row],[Order Priority]]=Introduction!$B$42,1,0)</f>
        <v>0</v>
      </c>
      <c r="J166" s="49">
        <f>IF(Table2[[#This Row],[Order Priority]]=Introduction!$B$43,1,0)</f>
        <v>0</v>
      </c>
      <c r="K166" s="49">
        <f>IF(Table2[[#This Row],[Order Priority]]=Introduction!$B$44,1,0)</f>
        <v>1</v>
      </c>
      <c r="L166" s="49">
        <f>IF(Table2[[#This Row],[Order Priority]]=Introduction!$B$45,1,0)</f>
        <v>0</v>
      </c>
      <c r="M166" s="49">
        <f>IF(Table2[[#This Row],[Ship Mode]]=Introduction!$C$42,1,0)</f>
        <v>0</v>
      </c>
      <c r="N166" s="48">
        <f>IF(Table2[[#This Row],[Ship Mode]]=Introduction!$C$44,1,0)</f>
        <v>1</v>
      </c>
      <c r="O166" s="48">
        <f>IF(Table2[[#This Row],[Customer Segment]]=Introduction!$D$45,1,0)</f>
        <v>0</v>
      </c>
      <c r="P166" s="48">
        <f>IF(Table2[[#This Row],[Customer Segment]]=Introduction!$D$42,1,0)</f>
        <v>1</v>
      </c>
      <c r="Q166" s="48">
        <f>IF(Table2[[#This Row],[Customer Segment]]=Introduction!$D$44,1,0)</f>
        <v>0</v>
      </c>
      <c r="R166" s="41">
        <v>65.739999999999995</v>
      </c>
      <c r="S1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customFormat="1" x14ac:dyDescent="0.2">
      <c r="A167" s="1" t="s">
        <v>23</v>
      </c>
      <c r="B167" s="1" t="s">
        <v>14</v>
      </c>
      <c r="C167" s="1" t="s">
        <v>70</v>
      </c>
      <c r="D167" s="46">
        <v>0.06</v>
      </c>
      <c r="E167" s="46">
        <v>4.4800000000000004</v>
      </c>
      <c r="F167" s="46">
        <v>49</v>
      </c>
      <c r="G167" s="46">
        <v>0.6</v>
      </c>
      <c r="H167" s="46">
        <v>-566</v>
      </c>
      <c r="I167" s="49">
        <f>IF(Table2[[#This Row],[Order Priority]]=Introduction!$B$42,1,0)</f>
        <v>0</v>
      </c>
      <c r="J167" s="49">
        <f>IF(Table2[[#This Row],[Order Priority]]=Introduction!$B$43,1,0)</f>
        <v>0</v>
      </c>
      <c r="K167" s="49">
        <f>IF(Table2[[#This Row],[Order Priority]]=Introduction!$B$44,1,0)</f>
        <v>1</v>
      </c>
      <c r="L167" s="49">
        <f>IF(Table2[[#This Row],[Order Priority]]=Introduction!$B$45,1,0)</f>
        <v>0</v>
      </c>
      <c r="M167" s="49">
        <f>IF(Table2[[#This Row],[Ship Mode]]=Introduction!$C$42,1,0)</f>
        <v>0</v>
      </c>
      <c r="N167" s="48">
        <f>IF(Table2[[#This Row],[Ship Mode]]=Introduction!$C$44,1,0)</f>
        <v>1</v>
      </c>
      <c r="O167" s="48">
        <f>IF(Table2[[#This Row],[Customer Segment]]=Introduction!$D$45,1,0)</f>
        <v>0</v>
      </c>
      <c r="P167" s="48">
        <f>IF(Table2[[#This Row],[Customer Segment]]=Introduction!$D$42,1,0)</f>
        <v>0</v>
      </c>
      <c r="Q167" s="48">
        <f>IF(Table2[[#This Row],[Customer Segment]]=Introduction!$D$44,1,0)</f>
        <v>0</v>
      </c>
      <c r="R167" s="38">
        <v>32.6</v>
      </c>
      <c r="S1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customFormat="1" x14ac:dyDescent="0.2">
      <c r="A168" s="1" t="s">
        <v>23</v>
      </c>
      <c r="B168" s="1" t="s">
        <v>14</v>
      </c>
      <c r="C168" s="1" t="s">
        <v>15</v>
      </c>
      <c r="D168" s="44">
        <v>7.0000000000000007E-2</v>
      </c>
      <c r="E168" s="44">
        <v>5.98</v>
      </c>
      <c r="F168" s="44">
        <v>5.79</v>
      </c>
      <c r="G168" s="44">
        <v>0.36</v>
      </c>
      <c r="H168" s="44">
        <v>-41.972700000000003</v>
      </c>
      <c r="I168" s="49">
        <f>IF(Table2[[#This Row],[Order Priority]]=Introduction!$B$42,1,0)</f>
        <v>0</v>
      </c>
      <c r="J168" s="49">
        <f>IF(Table2[[#This Row],[Order Priority]]=Introduction!$B$43,1,0)</f>
        <v>0</v>
      </c>
      <c r="K168" s="49">
        <f>IF(Table2[[#This Row],[Order Priority]]=Introduction!$B$44,1,0)</f>
        <v>1</v>
      </c>
      <c r="L168" s="49">
        <f>IF(Table2[[#This Row],[Order Priority]]=Introduction!$B$45,1,0)</f>
        <v>0</v>
      </c>
      <c r="M168" s="49">
        <f>IF(Table2[[#This Row],[Ship Mode]]=Introduction!$C$42,1,0)</f>
        <v>0</v>
      </c>
      <c r="N168" s="48">
        <f>IF(Table2[[#This Row],[Ship Mode]]=Introduction!$C$44,1,0)</f>
        <v>1</v>
      </c>
      <c r="O168" s="48">
        <f>IF(Table2[[#This Row],[Customer Segment]]=Introduction!$D$45,1,0)</f>
        <v>0</v>
      </c>
      <c r="P168" s="48">
        <f>IF(Table2[[#This Row],[Customer Segment]]=Introduction!$D$42,1,0)</f>
        <v>1</v>
      </c>
      <c r="Q168" s="48">
        <f>IF(Table2[[#This Row],[Customer Segment]]=Introduction!$D$44,1,0)</f>
        <v>0</v>
      </c>
      <c r="R168" s="41">
        <v>77.42</v>
      </c>
      <c r="S1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customFormat="1" x14ac:dyDescent="0.2">
      <c r="A169" s="1" t="s">
        <v>92</v>
      </c>
      <c r="B169" s="1" t="s">
        <v>14</v>
      </c>
      <c r="C169" s="1" t="s">
        <v>15</v>
      </c>
      <c r="D169" s="46">
        <v>0.08</v>
      </c>
      <c r="E169" s="46">
        <v>125.99</v>
      </c>
      <c r="F169" s="46">
        <v>4.2</v>
      </c>
      <c r="G169" s="46">
        <v>0.56999999999999995</v>
      </c>
      <c r="H169" s="46">
        <v>989.81190000000004</v>
      </c>
      <c r="I169" s="49">
        <f>IF(Table2[[#This Row],[Order Priority]]=Introduction!$B$42,1,0)</f>
        <v>0</v>
      </c>
      <c r="J169" s="49">
        <f>IF(Table2[[#This Row],[Order Priority]]=Introduction!$B$43,1,0)</f>
        <v>0</v>
      </c>
      <c r="K169" s="49">
        <f>IF(Table2[[#This Row],[Order Priority]]=Introduction!$B$44,1,0)</f>
        <v>0</v>
      </c>
      <c r="L169" s="49">
        <f>IF(Table2[[#This Row],[Order Priority]]=Introduction!$B$45,1,0)</f>
        <v>1</v>
      </c>
      <c r="M169" s="49">
        <f>IF(Table2[[#This Row],[Ship Mode]]=Introduction!$C$42,1,0)</f>
        <v>0</v>
      </c>
      <c r="N169" s="48">
        <f>IF(Table2[[#This Row],[Ship Mode]]=Introduction!$C$44,1,0)</f>
        <v>1</v>
      </c>
      <c r="O169" s="48">
        <f>IF(Table2[[#This Row],[Customer Segment]]=Introduction!$D$45,1,0)</f>
        <v>0</v>
      </c>
      <c r="P169" s="48">
        <f>IF(Table2[[#This Row],[Customer Segment]]=Introduction!$D$42,1,0)</f>
        <v>1</v>
      </c>
      <c r="Q169" s="48">
        <f>IF(Table2[[#This Row],[Customer Segment]]=Introduction!$D$44,1,0)</f>
        <v>0</v>
      </c>
      <c r="R169" s="38">
        <v>1434.51</v>
      </c>
      <c r="S1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customFormat="1" x14ac:dyDescent="0.2">
      <c r="A170" s="1" t="s">
        <v>1</v>
      </c>
      <c r="B170" s="1" t="s">
        <v>14</v>
      </c>
      <c r="C170" s="1" t="s">
        <v>3</v>
      </c>
      <c r="D170" s="44">
        <v>0.08</v>
      </c>
      <c r="E170" s="44">
        <v>7.77</v>
      </c>
      <c r="F170" s="44">
        <v>9.23</v>
      </c>
      <c r="G170" s="44">
        <v>0.57999999999999996</v>
      </c>
      <c r="H170" s="44">
        <v>-209.25</v>
      </c>
      <c r="I170" s="49">
        <f>IF(Table2[[#This Row],[Order Priority]]=Introduction!$B$42,1,0)</f>
        <v>1</v>
      </c>
      <c r="J170" s="49">
        <f>IF(Table2[[#This Row],[Order Priority]]=Introduction!$B$43,1,0)</f>
        <v>0</v>
      </c>
      <c r="K170" s="49">
        <f>IF(Table2[[#This Row],[Order Priority]]=Introduction!$B$44,1,0)</f>
        <v>0</v>
      </c>
      <c r="L170" s="49">
        <f>IF(Table2[[#This Row],[Order Priority]]=Introduction!$B$45,1,0)</f>
        <v>0</v>
      </c>
      <c r="M170" s="49">
        <f>IF(Table2[[#This Row],[Ship Mode]]=Introduction!$C$42,1,0)</f>
        <v>0</v>
      </c>
      <c r="N170" s="48">
        <f>IF(Table2[[#This Row],[Ship Mode]]=Introduction!$C$44,1,0)</f>
        <v>1</v>
      </c>
      <c r="O170" s="48">
        <f>IF(Table2[[#This Row],[Customer Segment]]=Introduction!$D$45,1,0)</f>
        <v>1</v>
      </c>
      <c r="P170" s="48">
        <f>IF(Table2[[#This Row],[Customer Segment]]=Introduction!$D$42,1,0)</f>
        <v>0</v>
      </c>
      <c r="Q170" s="48">
        <f>IF(Table2[[#This Row],[Customer Segment]]=Introduction!$D$44,1,0)</f>
        <v>0</v>
      </c>
      <c r="R170" s="41">
        <v>56.44</v>
      </c>
      <c r="S1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customFormat="1" x14ac:dyDescent="0.2">
      <c r="A171" s="1" t="s">
        <v>1</v>
      </c>
      <c r="B171" s="1" t="s">
        <v>63</v>
      </c>
      <c r="C171" s="1" t="s">
        <v>3</v>
      </c>
      <c r="D171" s="46">
        <v>0.1</v>
      </c>
      <c r="E171" s="46">
        <v>18.97</v>
      </c>
      <c r="F171" s="46">
        <v>9.5399999999999991</v>
      </c>
      <c r="G171" s="46">
        <v>0.37</v>
      </c>
      <c r="H171" s="46">
        <v>-9.1636000000000006</v>
      </c>
      <c r="I171" s="49">
        <f>IF(Table2[[#This Row],[Order Priority]]=Introduction!$B$42,1,0)</f>
        <v>1</v>
      </c>
      <c r="J171" s="49">
        <f>IF(Table2[[#This Row],[Order Priority]]=Introduction!$B$43,1,0)</f>
        <v>0</v>
      </c>
      <c r="K171" s="49">
        <f>IF(Table2[[#This Row],[Order Priority]]=Introduction!$B$44,1,0)</f>
        <v>0</v>
      </c>
      <c r="L171" s="49">
        <f>IF(Table2[[#This Row],[Order Priority]]=Introduction!$B$45,1,0)</f>
        <v>0</v>
      </c>
      <c r="M171" s="49">
        <f>IF(Table2[[#This Row],[Ship Mode]]=Introduction!$C$42,1,0)</f>
        <v>0</v>
      </c>
      <c r="N171" s="48">
        <f>IF(Table2[[#This Row],[Ship Mode]]=Introduction!$C$44,1,0)</f>
        <v>0</v>
      </c>
      <c r="O171" s="48">
        <f>IF(Table2[[#This Row],[Customer Segment]]=Introduction!$D$45,1,0)</f>
        <v>1</v>
      </c>
      <c r="P171" s="48">
        <f>IF(Table2[[#This Row],[Customer Segment]]=Introduction!$D$42,1,0)</f>
        <v>0</v>
      </c>
      <c r="Q171" s="48">
        <f>IF(Table2[[#This Row],[Customer Segment]]=Introduction!$D$44,1,0)</f>
        <v>0</v>
      </c>
      <c r="R171" s="38">
        <v>56.73</v>
      </c>
      <c r="S1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customFormat="1" x14ac:dyDescent="0.2">
      <c r="A172" s="1" t="s">
        <v>1</v>
      </c>
      <c r="B172" s="1" t="s">
        <v>2</v>
      </c>
      <c r="C172" s="1" t="s">
        <v>47</v>
      </c>
      <c r="D172" s="44">
        <v>0.08</v>
      </c>
      <c r="E172" s="44">
        <v>115.99</v>
      </c>
      <c r="F172" s="44">
        <v>56.14</v>
      </c>
      <c r="G172" s="44">
        <v>0.4</v>
      </c>
      <c r="H172" s="44">
        <v>-272.860884</v>
      </c>
      <c r="I172" s="49">
        <f>IF(Table2[[#This Row],[Order Priority]]=Introduction!$B$42,1,0)</f>
        <v>1</v>
      </c>
      <c r="J172" s="49">
        <f>IF(Table2[[#This Row],[Order Priority]]=Introduction!$B$43,1,0)</f>
        <v>0</v>
      </c>
      <c r="K172" s="49">
        <f>IF(Table2[[#This Row],[Order Priority]]=Introduction!$B$44,1,0)</f>
        <v>0</v>
      </c>
      <c r="L172" s="49">
        <f>IF(Table2[[#This Row],[Order Priority]]=Introduction!$B$45,1,0)</f>
        <v>0</v>
      </c>
      <c r="M172" s="49">
        <f>IF(Table2[[#This Row],[Ship Mode]]=Introduction!$C$42,1,0)</f>
        <v>1</v>
      </c>
      <c r="N172" s="48">
        <f>IF(Table2[[#This Row],[Ship Mode]]=Introduction!$C$44,1,0)</f>
        <v>0</v>
      </c>
      <c r="O172" s="48">
        <f>IF(Table2[[#This Row],[Customer Segment]]=Introduction!$D$45,1,0)</f>
        <v>0</v>
      </c>
      <c r="P172" s="48">
        <f>IF(Table2[[#This Row],[Customer Segment]]=Introduction!$D$42,1,0)</f>
        <v>0</v>
      </c>
      <c r="Q172" s="48">
        <f>IF(Table2[[#This Row],[Customer Segment]]=Introduction!$D$44,1,0)</f>
        <v>1</v>
      </c>
      <c r="R172" s="41">
        <v>562.92999999999995</v>
      </c>
      <c r="S1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customFormat="1" x14ac:dyDescent="0.2">
      <c r="A173" s="1" t="s">
        <v>1</v>
      </c>
      <c r="B173" s="1" t="s">
        <v>14</v>
      </c>
      <c r="C173" s="1" t="s">
        <v>47</v>
      </c>
      <c r="D173" s="46">
        <v>0.08</v>
      </c>
      <c r="E173" s="46">
        <v>4.28</v>
      </c>
      <c r="F173" s="46">
        <v>0.94</v>
      </c>
      <c r="G173" s="46">
        <v>0.56000000000000005</v>
      </c>
      <c r="H173" s="46">
        <v>10.5792</v>
      </c>
      <c r="I173" s="49">
        <f>IF(Table2[[#This Row],[Order Priority]]=Introduction!$B$42,1,0)</f>
        <v>1</v>
      </c>
      <c r="J173" s="49">
        <f>IF(Table2[[#This Row],[Order Priority]]=Introduction!$B$43,1,0)</f>
        <v>0</v>
      </c>
      <c r="K173" s="49">
        <f>IF(Table2[[#This Row],[Order Priority]]=Introduction!$B$44,1,0)</f>
        <v>0</v>
      </c>
      <c r="L173" s="49">
        <f>IF(Table2[[#This Row],[Order Priority]]=Introduction!$B$45,1,0)</f>
        <v>0</v>
      </c>
      <c r="M173" s="49">
        <f>IF(Table2[[#This Row],[Ship Mode]]=Introduction!$C$42,1,0)</f>
        <v>0</v>
      </c>
      <c r="N173" s="48">
        <f>IF(Table2[[#This Row],[Ship Mode]]=Introduction!$C$44,1,0)</f>
        <v>1</v>
      </c>
      <c r="O173" s="48">
        <f>IF(Table2[[#This Row],[Customer Segment]]=Introduction!$D$45,1,0)</f>
        <v>0</v>
      </c>
      <c r="P173" s="48">
        <f>IF(Table2[[#This Row],[Customer Segment]]=Introduction!$D$42,1,0)</f>
        <v>0</v>
      </c>
      <c r="Q173" s="48">
        <f>IF(Table2[[#This Row],[Customer Segment]]=Introduction!$D$44,1,0)</f>
        <v>1</v>
      </c>
      <c r="R173" s="38">
        <v>29.18</v>
      </c>
      <c r="S1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customFormat="1" x14ac:dyDescent="0.2">
      <c r="A174" s="1" t="s">
        <v>23</v>
      </c>
      <c r="B174" s="1" t="s">
        <v>14</v>
      </c>
      <c r="C174" s="1" t="s">
        <v>3</v>
      </c>
      <c r="D174" s="44">
        <v>7.0000000000000007E-2</v>
      </c>
      <c r="E174" s="44">
        <v>165.2</v>
      </c>
      <c r="F174" s="44">
        <v>19.989999999999998</v>
      </c>
      <c r="G174" s="44">
        <v>0.59</v>
      </c>
      <c r="H174" s="44">
        <v>521.69000000000005</v>
      </c>
      <c r="I174" s="49">
        <f>IF(Table2[[#This Row],[Order Priority]]=Introduction!$B$42,1,0)</f>
        <v>0</v>
      </c>
      <c r="J174" s="49">
        <f>IF(Table2[[#This Row],[Order Priority]]=Introduction!$B$43,1,0)</f>
        <v>0</v>
      </c>
      <c r="K174" s="49">
        <f>IF(Table2[[#This Row],[Order Priority]]=Introduction!$B$44,1,0)</f>
        <v>1</v>
      </c>
      <c r="L174" s="49">
        <f>IF(Table2[[#This Row],[Order Priority]]=Introduction!$B$45,1,0)</f>
        <v>0</v>
      </c>
      <c r="M174" s="49">
        <f>IF(Table2[[#This Row],[Ship Mode]]=Introduction!$C$42,1,0)</f>
        <v>0</v>
      </c>
      <c r="N174" s="48">
        <f>IF(Table2[[#This Row],[Ship Mode]]=Introduction!$C$44,1,0)</f>
        <v>1</v>
      </c>
      <c r="O174" s="48">
        <f>IF(Table2[[#This Row],[Customer Segment]]=Introduction!$D$45,1,0)</f>
        <v>1</v>
      </c>
      <c r="P174" s="48">
        <f>IF(Table2[[#This Row],[Customer Segment]]=Introduction!$D$42,1,0)</f>
        <v>0</v>
      </c>
      <c r="Q174" s="48">
        <f>IF(Table2[[#This Row],[Customer Segment]]=Introduction!$D$44,1,0)</f>
        <v>0</v>
      </c>
      <c r="R174" s="41">
        <v>1081.54</v>
      </c>
      <c r="S1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customFormat="1" x14ac:dyDescent="0.2">
      <c r="A175" s="1" t="s">
        <v>23</v>
      </c>
      <c r="B175" s="1" t="s">
        <v>14</v>
      </c>
      <c r="C175" s="1" t="s">
        <v>15</v>
      </c>
      <c r="D175" s="46">
        <v>0.03</v>
      </c>
      <c r="E175" s="46">
        <v>6.45</v>
      </c>
      <c r="F175" s="46">
        <v>1.34</v>
      </c>
      <c r="G175" s="46">
        <v>0.36</v>
      </c>
      <c r="H175" s="46">
        <v>39.129899999999999</v>
      </c>
      <c r="I175" s="49">
        <f>IF(Table2[[#This Row],[Order Priority]]=Introduction!$B$42,1,0)</f>
        <v>0</v>
      </c>
      <c r="J175" s="49">
        <f>IF(Table2[[#This Row],[Order Priority]]=Introduction!$B$43,1,0)</f>
        <v>0</v>
      </c>
      <c r="K175" s="49">
        <f>IF(Table2[[#This Row],[Order Priority]]=Introduction!$B$44,1,0)</f>
        <v>1</v>
      </c>
      <c r="L175" s="49">
        <f>IF(Table2[[#This Row],[Order Priority]]=Introduction!$B$45,1,0)</f>
        <v>0</v>
      </c>
      <c r="M175" s="49">
        <f>IF(Table2[[#This Row],[Ship Mode]]=Introduction!$C$42,1,0)</f>
        <v>0</v>
      </c>
      <c r="N175" s="48">
        <f>IF(Table2[[#This Row],[Ship Mode]]=Introduction!$C$44,1,0)</f>
        <v>1</v>
      </c>
      <c r="O175" s="48">
        <f>IF(Table2[[#This Row],[Customer Segment]]=Introduction!$D$45,1,0)</f>
        <v>0</v>
      </c>
      <c r="P175" s="48">
        <f>IF(Table2[[#This Row],[Customer Segment]]=Introduction!$D$42,1,0)</f>
        <v>1</v>
      </c>
      <c r="Q175" s="48">
        <f>IF(Table2[[#This Row],[Customer Segment]]=Introduction!$D$44,1,0)</f>
        <v>0</v>
      </c>
      <c r="R175" s="38">
        <v>56.71</v>
      </c>
      <c r="S1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customFormat="1" x14ac:dyDescent="0.2">
      <c r="A176" s="1" t="s">
        <v>92</v>
      </c>
      <c r="B176" s="1" t="s">
        <v>14</v>
      </c>
      <c r="C176" s="1" t="s">
        <v>70</v>
      </c>
      <c r="D176" s="44">
        <v>0.06</v>
      </c>
      <c r="E176" s="44">
        <v>19.989999999999998</v>
      </c>
      <c r="F176" s="44">
        <v>11.17</v>
      </c>
      <c r="G176" s="44">
        <v>0.6</v>
      </c>
      <c r="H176" s="44">
        <v>-66.823599999999999</v>
      </c>
      <c r="I176" s="49">
        <f>IF(Table2[[#This Row],[Order Priority]]=Introduction!$B$42,1,0)</f>
        <v>0</v>
      </c>
      <c r="J176" s="49">
        <f>IF(Table2[[#This Row],[Order Priority]]=Introduction!$B$43,1,0)</f>
        <v>0</v>
      </c>
      <c r="K176" s="49">
        <f>IF(Table2[[#This Row],[Order Priority]]=Introduction!$B$44,1,0)</f>
        <v>0</v>
      </c>
      <c r="L176" s="49">
        <f>IF(Table2[[#This Row],[Order Priority]]=Introduction!$B$45,1,0)</f>
        <v>1</v>
      </c>
      <c r="M176" s="49">
        <f>IF(Table2[[#This Row],[Ship Mode]]=Introduction!$C$42,1,0)</f>
        <v>0</v>
      </c>
      <c r="N176" s="48">
        <f>IF(Table2[[#This Row],[Ship Mode]]=Introduction!$C$44,1,0)</f>
        <v>1</v>
      </c>
      <c r="O176" s="48">
        <f>IF(Table2[[#This Row],[Customer Segment]]=Introduction!$D$45,1,0)</f>
        <v>0</v>
      </c>
      <c r="P176" s="48">
        <f>IF(Table2[[#This Row],[Customer Segment]]=Introduction!$D$42,1,0)</f>
        <v>0</v>
      </c>
      <c r="Q176" s="48">
        <f>IF(Table2[[#This Row],[Customer Segment]]=Introduction!$D$44,1,0)</f>
        <v>0</v>
      </c>
      <c r="R176" s="41">
        <v>139.49</v>
      </c>
      <c r="S1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customFormat="1" x14ac:dyDescent="0.2">
      <c r="A177" s="1" t="s">
        <v>92</v>
      </c>
      <c r="B177" s="1" t="s">
        <v>2</v>
      </c>
      <c r="C177" s="1" t="s">
        <v>70</v>
      </c>
      <c r="D177" s="46">
        <v>0.06</v>
      </c>
      <c r="E177" s="46">
        <v>320.98</v>
      </c>
      <c r="F177" s="46">
        <v>58.95</v>
      </c>
      <c r="G177" s="46">
        <v>0.56999999999999995</v>
      </c>
      <c r="H177" s="46">
        <v>971.62199999999996</v>
      </c>
      <c r="I177" s="49">
        <f>IF(Table2[[#This Row],[Order Priority]]=Introduction!$B$42,1,0)</f>
        <v>0</v>
      </c>
      <c r="J177" s="49">
        <f>IF(Table2[[#This Row],[Order Priority]]=Introduction!$B$43,1,0)</f>
        <v>0</v>
      </c>
      <c r="K177" s="49">
        <f>IF(Table2[[#This Row],[Order Priority]]=Introduction!$B$44,1,0)</f>
        <v>0</v>
      </c>
      <c r="L177" s="49">
        <f>IF(Table2[[#This Row],[Order Priority]]=Introduction!$B$45,1,0)</f>
        <v>1</v>
      </c>
      <c r="M177" s="49">
        <f>IF(Table2[[#This Row],[Ship Mode]]=Introduction!$C$42,1,0)</f>
        <v>1</v>
      </c>
      <c r="N177" s="48">
        <f>IF(Table2[[#This Row],[Ship Mode]]=Introduction!$C$44,1,0)</f>
        <v>0</v>
      </c>
      <c r="O177" s="48">
        <f>IF(Table2[[#This Row],[Customer Segment]]=Introduction!$D$45,1,0)</f>
        <v>0</v>
      </c>
      <c r="P177" s="48">
        <f>IF(Table2[[#This Row],[Customer Segment]]=Introduction!$D$42,1,0)</f>
        <v>0</v>
      </c>
      <c r="Q177" s="48">
        <f>IF(Table2[[#This Row],[Customer Segment]]=Introduction!$D$44,1,0)</f>
        <v>0</v>
      </c>
      <c r="R177" s="38">
        <v>1952.43</v>
      </c>
      <c r="S1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customFormat="1" x14ac:dyDescent="0.2">
      <c r="A178" s="1" t="s">
        <v>46</v>
      </c>
      <c r="B178" s="1" t="s">
        <v>14</v>
      </c>
      <c r="C178" s="1" t="s">
        <v>47</v>
      </c>
      <c r="D178" s="44">
        <v>0.1</v>
      </c>
      <c r="E178" s="44">
        <v>22.01</v>
      </c>
      <c r="F178" s="44">
        <v>5.53</v>
      </c>
      <c r="G178" s="44">
        <v>0.59</v>
      </c>
      <c r="H178" s="44">
        <v>31.59</v>
      </c>
      <c r="I178" s="49">
        <f>IF(Table2[[#This Row],[Order Priority]]=Introduction!$B$42,1,0)</f>
        <v>0</v>
      </c>
      <c r="J178" s="49">
        <f>IF(Table2[[#This Row],[Order Priority]]=Introduction!$B$43,1,0)</f>
        <v>0</v>
      </c>
      <c r="K178" s="49">
        <f>IF(Table2[[#This Row],[Order Priority]]=Introduction!$B$44,1,0)</f>
        <v>0</v>
      </c>
      <c r="L178" s="49">
        <f>IF(Table2[[#This Row],[Order Priority]]=Introduction!$B$45,1,0)</f>
        <v>0</v>
      </c>
      <c r="M178" s="49">
        <f>IF(Table2[[#This Row],[Ship Mode]]=Introduction!$C$42,1,0)</f>
        <v>0</v>
      </c>
      <c r="N178" s="48">
        <f>IF(Table2[[#This Row],[Ship Mode]]=Introduction!$C$44,1,0)</f>
        <v>1</v>
      </c>
      <c r="O178" s="48">
        <f>IF(Table2[[#This Row],[Customer Segment]]=Introduction!$D$45,1,0)</f>
        <v>0</v>
      </c>
      <c r="P178" s="48">
        <f>IF(Table2[[#This Row],[Customer Segment]]=Introduction!$D$42,1,0)</f>
        <v>0</v>
      </c>
      <c r="Q178" s="48">
        <f>IF(Table2[[#This Row],[Customer Segment]]=Introduction!$D$44,1,0)</f>
        <v>1</v>
      </c>
      <c r="R178" s="41">
        <v>281.75</v>
      </c>
      <c r="S1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customFormat="1" x14ac:dyDescent="0.2">
      <c r="A179" s="1" t="s">
        <v>46</v>
      </c>
      <c r="B179" s="1" t="s">
        <v>2</v>
      </c>
      <c r="C179" s="1" t="s">
        <v>3</v>
      </c>
      <c r="D179" s="46">
        <v>0.1</v>
      </c>
      <c r="E179" s="46">
        <v>208.16</v>
      </c>
      <c r="F179" s="46">
        <v>68.02</v>
      </c>
      <c r="G179" s="46">
        <v>0.57999999999999996</v>
      </c>
      <c r="H179" s="46">
        <v>-137.52199999999999</v>
      </c>
      <c r="I179" s="49">
        <f>IF(Table2[[#This Row],[Order Priority]]=Introduction!$B$42,1,0)</f>
        <v>0</v>
      </c>
      <c r="J179" s="49">
        <f>IF(Table2[[#This Row],[Order Priority]]=Introduction!$B$43,1,0)</f>
        <v>0</v>
      </c>
      <c r="K179" s="49">
        <f>IF(Table2[[#This Row],[Order Priority]]=Introduction!$B$44,1,0)</f>
        <v>0</v>
      </c>
      <c r="L179" s="49">
        <f>IF(Table2[[#This Row],[Order Priority]]=Introduction!$B$45,1,0)</f>
        <v>0</v>
      </c>
      <c r="M179" s="49">
        <f>IF(Table2[[#This Row],[Ship Mode]]=Introduction!$C$42,1,0)</f>
        <v>1</v>
      </c>
      <c r="N179" s="48">
        <f>IF(Table2[[#This Row],[Ship Mode]]=Introduction!$C$44,1,0)</f>
        <v>0</v>
      </c>
      <c r="O179" s="48">
        <f>IF(Table2[[#This Row],[Customer Segment]]=Introduction!$D$45,1,0)</f>
        <v>1</v>
      </c>
      <c r="P179" s="48">
        <f>IF(Table2[[#This Row],[Customer Segment]]=Introduction!$D$42,1,0)</f>
        <v>0</v>
      </c>
      <c r="Q179" s="48">
        <f>IF(Table2[[#This Row],[Customer Segment]]=Introduction!$D$44,1,0)</f>
        <v>0</v>
      </c>
      <c r="R179" s="38">
        <v>768.81</v>
      </c>
      <c r="S1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customFormat="1" x14ac:dyDescent="0.2">
      <c r="A180" s="1" t="s">
        <v>46</v>
      </c>
      <c r="B180" s="1" t="s">
        <v>14</v>
      </c>
      <c r="C180" s="1" t="s">
        <v>3</v>
      </c>
      <c r="D180" s="44">
        <v>7.0000000000000007E-2</v>
      </c>
      <c r="E180" s="44">
        <v>90.48</v>
      </c>
      <c r="F180" s="44">
        <v>19.989999999999998</v>
      </c>
      <c r="G180" s="44">
        <v>0.4</v>
      </c>
      <c r="H180" s="44">
        <v>-11.816000000000001</v>
      </c>
      <c r="I180" s="49">
        <f>IF(Table2[[#This Row],[Order Priority]]=Introduction!$B$42,1,0)</f>
        <v>0</v>
      </c>
      <c r="J180" s="49">
        <f>IF(Table2[[#This Row],[Order Priority]]=Introduction!$B$43,1,0)</f>
        <v>0</v>
      </c>
      <c r="K180" s="49">
        <f>IF(Table2[[#This Row],[Order Priority]]=Introduction!$B$44,1,0)</f>
        <v>0</v>
      </c>
      <c r="L180" s="49">
        <f>IF(Table2[[#This Row],[Order Priority]]=Introduction!$B$45,1,0)</f>
        <v>0</v>
      </c>
      <c r="M180" s="49">
        <f>IF(Table2[[#This Row],[Ship Mode]]=Introduction!$C$42,1,0)</f>
        <v>0</v>
      </c>
      <c r="N180" s="48">
        <f>IF(Table2[[#This Row],[Ship Mode]]=Introduction!$C$44,1,0)</f>
        <v>1</v>
      </c>
      <c r="O180" s="48">
        <f>IF(Table2[[#This Row],[Customer Segment]]=Introduction!$D$45,1,0)</f>
        <v>1</v>
      </c>
      <c r="P180" s="48">
        <f>IF(Table2[[#This Row],[Customer Segment]]=Introduction!$D$42,1,0)</f>
        <v>0</v>
      </c>
      <c r="Q180" s="48">
        <f>IF(Table2[[#This Row],[Customer Segment]]=Introduction!$D$44,1,0)</f>
        <v>0</v>
      </c>
      <c r="R180" s="41">
        <v>183.39</v>
      </c>
      <c r="S1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customFormat="1" x14ac:dyDescent="0.2">
      <c r="A181" s="1" t="s">
        <v>46</v>
      </c>
      <c r="B181" s="1" t="s">
        <v>63</v>
      </c>
      <c r="C181" s="1" t="s">
        <v>3</v>
      </c>
      <c r="D181" s="46">
        <v>0.01</v>
      </c>
      <c r="E181" s="46">
        <v>9.48</v>
      </c>
      <c r="F181" s="46">
        <v>7.29</v>
      </c>
      <c r="G181" s="46">
        <v>0.45</v>
      </c>
      <c r="H181" s="46">
        <v>238.93379999999999</v>
      </c>
      <c r="I181" s="49">
        <f>IF(Table2[[#This Row],[Order Priority]]=Introduction!$B$42,1,0)</f>
        <v>0</v>
      </c>
      <c r="J181" s="49">
        <f>IF(Table2[[#This Row],[Order Priority]]=Introduction!$B$43,1,0)</f>
        <v>0</v>
      </c>
      <c r="K181" s="49">
        <f>IF(Table2[[#This Row],[Order Priority]]=Introduction!$B$44,1,0)</f>
        <v>0</v>
      </c>
      <c r="L181" s="49">
        <f>IF(Table2[[#This Row],[Order Priority]]=Introduction!$B$45,1,0)</f>
        <v>0</v>
      </c>
      <c r="M181" s="49">
        <f>IF(Table2[[#This Row],[Ship Mode]]=Introduction!$C$42,1,0)</f>
        <v>0</v>
      </c>
      <c r="N181" s="48">
        <f>IF(Table2[[#This Row],[Ship Mode]]=Introduction!$C$44,1,0)</f>
        <v>0</v>
      </c>
      <c r="O181" s="48">
        <f>IF(Table2[[#This Row],[Customer Segment]]=Introduction!$D$45,1,0)</f>
        <v>1</v>
      </c>
      <c r="P181" s="48">
        <f>IF(Table2[[#This Row],[Customer Segment]]=Introduction!$D$42,1,0)</f>
        <v>0</v>
      </c>
      <c r="Q181" s="48">
        <f>IF(Table2[[#This Row],[Customer Segment]]=Introduction!$D$44,1,0)</f>
        <v>0</v>
      </c>
      <c r="R181" s="38">
        <v>12.9</v>
      </c>
      <c r="S1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customFormat="1" x14ac:dyDescent="0.2">
      <c r="A182" s="1" t="s">
        <v>46</v>
      </c>
      <c r="B182" s="1" t="s">
        <v>14</v>
      </c>
      <c r="C182" s="1" t="s">
        <v>3</v>
      </c>
      <c r="D182" s="44">
        <v>0.02</v>
      </c>
      <c r="E182" s="44">
        <v>4.28</v>
      </c>
      <c r="F182" s="44">
        <v>0.94</v>
      </c>
      <c r="G182" s="44">
        <v>0.56000000000000005</v>
      </c>
      <c r="H182" s="44">
        <v>-105.126</v>
      </c>
      <c r="I182" s="49">
        <f>IF(Table2[[#This Row],[Order Priority]]=Introduction!$B$42,1,0)</f>
        <v>0</v>
      </c>
      <c r="J182" s="49">
        <f>IF(Table2[[#This Row],[Order Priority]]=Introduction!$B$43,1,0)</f>
        <v>0</v>
      </c>
      <c r="K182" s="49">
        <f>IF(Table2[[#This Row],[Order Priority]]=Introduction!$B$44,1,0)</f>
        <v>0</v>
      </c>
      <c r="L182" s="49">
        <f>IF(Table2[[#This Row],[Order Priority]]=Introduction!$B$45,1,0)</f>
        <v>0</v>
      </c>
      <c r="M182" s="49">
        <f>IF(Table2[[#This Row],[Ship Mode]]=Introduction!$C$42,1,0)</f>
        <v>0</v>
      </c>
      <c r="N182" s="48">
        <f>IF(Table2[[#This Row],[Ship Mode]]=Introduction!$C$44,1,0)</f>
        <v>1</v>
      </c>
      <c r="O182" s="48">
        <f>IF(Table2[[#This Row],[Customer Segment]]=Introduction!$D$45,1,0)</f>
        <v>1</v>
      </c>
      <c r="P182" s="48">
        <f>IF(Table2[[#This Row],[Customer Segment]]=Introduction!$D$42,1,0)</f>
        <v>0</v>
      </c>
      <c r="Q182" s="48">
        <f>IF(Table2[[#This Row],[Customer Segment]]=Introduction!$D$44,1,0)</f>
        <v>0</v>
      </c>
      <c r="R182" s="41">
        <v>17.89</v>
      </c>
      <c r="S1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customFormat="1" x14ac:dyDescent="0.2">
      <c r="A183" s="1" t="s">
        <v>1</v>
      </c>
      <c r="B183" s="1" t="s">
        <v>14</v>
      </c>
      <c r="C183" s="1" t="s">
        <v>15</v>
      </c>
      <c r="D183" s="46">
        <v>0.09</v>
      </c>
      <c r="E183" s="46">
        <v>2.88</v>
      </c>
      <c r="F183" s="46">
        <v>0.7</v>
      </c>
      <c r="G183" s="46">
        <v>0.56000000000000005</v>
      </c>
      <c r="H183" s="46">
        <v>-172.71799999999999</v>
      </c>
      <c r="I183" s="49">
        <f>IF(Table2[[#This Row],[Order Priority]]=Introduction!$B$42,1,0)</f>
        <v>1</v>
      </c>
      <c r="J183" s="49">
        <f>IF(Table2[[#This Row],[Order Priority]]=Introduction!$B$43,1,0)</f>
        <v>0</v>
      </c>
      <c r="K183" s="49">
        <f>IF(Table2[[#This Row],[Order Priority]]=Introduction!$B$44,1,0)</f>
        <v>0</v>
      </c>
      <c r="L183" s="49">
        <f>IF(Table2[[#This Row],[Order Priority]]=Introduction!$B$45,1,0)</f>
        <v>0</v>
      </c>
      <c r="M183" s="49">
        <f>IF(Table2[[#This Row],[Ship Mode]]=Introduction!$C$42,1,0)</f>
        <v>0</v>
      </c>
      <c r="N183" s="48">
        <f>IF(Table2[[#This Row],[Ship Mode]]=Introduction!$C$44,1,0)</f>
        <v>1</v>
      </c>
      <c r="O183" s="48">
        <f>IF(Table2[[#This Row],[Customer Segment]]=Introduction!$D$45,1,0)</f>
        <v>0</v>
      </c>
      <c r="P183" s="48">
        <f>IF(Table2[[#This Row],[Customer Segment]]=Introduction!$D$42,1,0)</f>
        <v>1</v>
      </c>
      <c r="Q183" s="48">
        <f>IF(Table2[[#This Row],[Customer Segment]]=Introduction!$D$44,1,0)</f>
        <v>0</v>
      </c>
      <c r="R183" s="38">
        <v>5.5</v>
      </c>
      <c r="S1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customFormat="1" x14ac:dyDescent="0.2">
      <c r="A184" s="1" t="s">
        <v>1</v>
      </c>
      <c r="B184" s="1" t="s">
        <v>14</v>
      </c>
      <c r="C184" s="1" t="s">
        <v>70</v>
      </c>
      <c r="D184" s="44">
        <v>0.09</v>
      </c>
      <c r="E184" s="44">
        <v>2.88</v>
      </c>
      <c r="F184" s="44">
        <v>0.7</v>
      </c>
      <c r="G184" s="44">
        <v>0.56000000000000005</v>
      </c>
      <c r="H184" s="44">
        <v>4.8499999999999996</v>
      </c>
      <c r="I184" s="49">
        <f>IF(Table2[[#This Row],[Order Priority]]=Introduction!$B$42,1,0)</f>
        <v>1</v>
      </c>
      <c r="J184" s="49">
        <f>IF(Table2[[#This Row],[Order Priority]]=Introduction!$B$43,1,0)</f>
        <v>0</v>
      </c>
      <c r="K184" s="49">
        <f>IF(Table2[[#This Row],[Order Priority]]=Introduction!$B$44,1,0)</f>
        <v>0</v>
      </c>
      <c r="L184" s="49">
        <f>IF(Table2[[#This Row],[Order Priority]]=Introduction!$B$45,1,0)</f>
        <v>0</v>
      </c>
      <c r="M184" s="49">
        <f>IF(Table2[[#This Row],[Ship Mode]]=Introduction!$C$42,1,0)</f>
        <v>0</v>
      </c>
      <c r="N184" s="48">
        <f>IF(Table2[[#This Row],[Ship Mode]]=Introduction!$C$44,1,0)</f>
        <v>1</v>
      </c>
      <c r="O184" s="48">
        <f>IF(Table2[[#This Row],[Customer Segment]]=Introduction!$D$45,1,0)</f>
        <v>0</v>
      </c>
      <c r="P184" s="48">
        <f>IF(Table2[[#This Row],[Customer Segment]]=Introduction!$D$42,1,0)</f>
        <v>0</v>
      </c>
      <c r="Q184" s="48">
        <f>IF(Table2[[#This Row],[Customer Segment]]=Introduction!$D$44,1,0)</f>
        <v>0</v>
      </c>
      <c r="R184" s="41">
        <v>19.29</v>
      </c>
      <c r="S1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customFormat="1" x14ac:dyDescent="0.2">
      <c r="A185" s="1" t="s">
        <v>13</v>
      </c>
      <c r="B185" s="1" t="s">
        <v>14</v>
      </c>
      <c r="C185" s="1" t="s">
        <v>70</v>
      </c>
      <c r="D185" s="46">
        <v>0.02</v>
      </c>
      <c r="E185" s="46">
        <v>15.28</v>
      </c>
      <c r="F185" s="46">
        <v>1.99</v>
      </c>
      <c r="G185" s="46">
        <v>0.42</v>
      </c>
      <c r="H185" s="46">
        <v>163.1574</v>
      </c>
      <c r="I185" s="49">
        <f>IF(Table2[[#This Row],[Order Priority]]=Introduction!$B$42,1,0)</f>
        <v>0</v>
      </c>
      <c r="J185" s="49">
        <f>IF(Table2[[#This Row],[Order Priority]]=Introduction!$B$43,1,0)</f>
        <v>1</v>
      </c>
      <c r="K185" s="49">
        <f>IF(Table2[[#This Row],[Order Priority]]=Introduction!$B$44,1,0)</f>
        <v>0</v>
      </c>
      <c r="L185" s="49">
        <f>IF(Table2[[#This Row],[Order Priority]]=Introduction!$B$45,1,0)</f>
        <v>0</v>
      </c>
      <c r="M185" s="49">
        <f>IF(Table2[[#This Row],[Ship Mode]]=Introduction!$C$42,1,0)</f>
        <v>0</v>
      </c>
      <c r="N185" s="48">
        <f>IF(Table2[[#This Row],[Ship Mode]]=Introduction!$C$44,1,0)</f>
        <v>1</v>
      </c>
      <c r="O185" s="48">
        <f>IF(Table2[[#This Row],[Customer Segment]]=Introduction!$D$45,1,0)</f>
        <v>0</v>
      </c>
      <c r="P185" s="48">
        <f>IF(Table2[[#This Row],[Customer Segment]]=Introduction!$D$42,1,0)</f>
        <v>0</v>
      </c>
      <c r="Q185" s="48">
        <f>IF(Table2[[#This Row],[Customer Segment]]=Introduction!$D$44,1,0)</f>
        <v>0</v>
      </c>
      <c r="R185" s="38">
        <v>236.46</v>
      </c>
      <c r="S1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customFormat="1" x14ac:dyDescent="0.2">
      <c r="A186" s="1" t="s">
        <v>13</v>
      </c>
      <c r="B186" s="1" t="s">
        <v>14</v>
      </c>
      <c r="C186" s="1" t="s">
        <v>70</v>
      </c>
      <c r="D186" s="44">
        <v>0</v>
      </c>
      <c r="E186" s="44">
        <v>85.99</v>
      </c>
      <c r="F186" s="44">
        <v>3.3</v>
      </c>
      <c r="G186" s="44">
        <v>0.37</v>
      </c>
      <c r="H186" s="44">
        <v>-302.22500000000002</v>
      </c>
      <c r="I186" s="49">
        <f>IF(Table2[[#This Row],[Order Priority]]=Introduction!$B$42,1,0)</f>
        <v>0</v>
      </c>
      <c r="J186" s="49">
        <f>IF(Table2[[#This Row],[Order Priority]]=Introduction!$B$43,1,0)</f>
        <v>1</v>
      </c>
      <c r="K186" s="49">
        <f>IF(Table2[[#This Row],[Order Priority]]=Introduction!$B$44,1,0)</f>
        <v>0</v>
      </c>
      <c r="L186" s="49">
        <f>IF(Table2[[#This Row],[Order Priority]]=Introduction!$B$45,1,0)</f>
        <v>0</v>
      </c>
      <c r="M186" s="49">
        <f>IF(Table2[[#This Row],[Ship Mode]]=Introduction!$C$42,1,0)</f>
        <v>0</v>
      </c>
      <c r="N186" s="48">
        <f>IF(Table2[[#This Row],[Ship Mode]]=Introduction!$C$44,1,0)</f>
        <v>1</v>
      </c>
      <c r="O186" s="48">
        <f>IF(Table2[[#This Row],[Customer Segment]]=Introduction!$D$45,1,0)</f>
        <v>0</v>
      </c>
      <c r="P186" s="48">
        <f>IF(Table2[[#This Row],[Customer Segment]]=Introduction!$D$42,1,0)</f>
        <v>0</v>
      </c>
      <c r="Q186" s="48">
        <f>IF(Table2[[#This Row],[Customer Segment]]=Introduction!$D$44,1,0)</f>
        <v>0</v>
      </c>
      <c r="R186" s="41">
        <v>73.819999999999993</v>
      </c>
      <c r="S1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customFormat="1" x14ac:dyDescent="0.2">
      <c r="A187" s="1" t="s">
        <v>13</v>
      </c>
      <c r="B187" s="1" t="s">
        <v>14</v>
      </c>
      <c r="C187" s="1" t="s">
        <v>70</v>
      </c>
      <c r="D187" s="46">
        <v>0.08</v>
      </c>
      <c r="E187" s="46">
        <v>4.91</v>
      </c>
      <c r="F187" s="46">
        <v>4.97</v>
      </c>
      <c r="G187" s="46">
        <v>0.38</v>
      </c>
      <c r="H187" s="46">
        <v>-99.762500000000003</v>
      </c>
      <c r="I187" s="49">
        <f>IF(Table2[[#This Row],[Order Priority]]=Introduction!$B$42,1,0)</f>
        <v>0</v>
      </c>
      <c r="J187" s="49">
        <f>IF(Table2[[#This Row],[Order Priority]]=Introduction!$B$43,1,0)</f>
        <v>1</v>
      </c>
      <c r="K187" s="49">
        <f>IF(Table2[[#This Row],[Order Priority]]=Introduction!$B$44,1,0)</f>
        <v>0</v>
      </c>
      <c r="L187" s="49">
        <f>IF(Table2[[#This Row],[Order Priority]]=Introduction!$B$45,1,0)</f>
        <v>0</v>
      </c>
      <c r="M187" s="49">
        <f>IF(Table2[[#This Row],[Ship Mode]]=Introduction!$C$42,1,0)</f>
        <v>0</v>
      </c>
      <c r="N187" s="48">
        <f>IF(Table2[[#This Row],[Ship Mode]]=Introduction!$C$44,1,0)</f>
        <v>1</v>
      </c>
      <c r="O187" s="48">
        <f>IF(Table2[[#This Row],[Customer Segment]]=Introduction!$D$45,1,0)</f>
        <v>0</v>
      </c>
      <c r="P187" s="48">
        <f>IF(Table2[[#This Row],[Customer Segment]]=Introduction!$D$42,1,0)</f>
        <v>0</v>
      </c>
      <c r="Q187" s="48">
        <f>IF(Table2[[#This Row],[Customer Segment]]=Introduction!$D$44,1,0)</f>
        <v>0</v>
      </c>
      <c r="R187" s="38">
        <v>58.95</v>
      </c>
      <c r="S1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customFormat="1" x14ac:dyDescent="0.2">
      <c r="A188" s="1" t="s">
        <v>13</v>
      </c>
      <c r="B188" s="1" t="s">
        <v>14</v>
      </c>
      <c r="C188" s="1" t="s">
        <v>70</v>
      </c>
      <c r="D188" s="44">
        <v>0.01</v>
      </c>
      <c r="E188" s="44">
        <v>3499.99</v>
      </c>
      <c r="F188" s="44">
        <v>24.49</v>
      </c>
      <c r="G188" s="44">
        <v>0.37</v>
      </c>
      <c r="H188" s="44">
        <v>-3061.82</v>
      </c>
      <c r="I188" s="49">
        <f>IF(Table2[[#This Row],[Order Priority]]=Introduction!$B$42,1,0)</f>
        <v>0</v>
      </c>
      <c r="J188" s="49">
        <f>IF(Table2[[#This Row],[Order Priority]]=Introduction!$B$43,1,0)</f>
        <v>1</v>
      </c>
      <c r="K188" s="49">
        <f>IF(Table2[[#This Row],[Order Priority]]=Introduction!$B$44,1,0)</f>
        <v>0</v>
      </c>
      <c r="L188" s="49">
        <f>IF(Table2[[#This Row],[Order Priority]]=Introduction!$B$45,1,0)</f>
        <v>0</v>
      </c>
      <c r="M188" s="49">
        <f>IF(Table2[[#This Row],[Ship Mode]]=Introduction!$C$42,1,0)</f>
        <v>0</v>
      </c>
      <c r="N188" s="48">
        <f>IF(Table2[[#This Row],[Ship Mode]]=Introduction!$C$44,1,0)</f>
        <v>1</v>
      </c>
      <c r="O188" s="48">
        <f>IF(Table2[[#This Row],[Customer Segment]]=Introduction!$D$45,1,0)</f>
        <v>0</v>
      </c>
      <c r="P188" s="48">
        <f>IF(Table2[[#This Row],[Customer Segment]]=Introduction!$D$42,1,0)</f>
        <v>0</v>
      </c>
      <c r="Q188" s="48">
        <f>IF(Table2[[#This Row],[Customer Segment]]=Introduction!$D$44,1,0)</f>
        <v>0</v>
      </c>
      <c r="R188" s="41">
        <v>3672.89</v>
      </c>
      <c r="S1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customFormat="1" x14ac:dyDescent="0.2">
      <c r="A189" s="1" t="s">
        <v>13</v>
      </c>
      <c r="B189" s="1" t="s">
        <v>14</v>
      </c>
      <c r="C189" s="1" t="s">
        <v>70</v>
      </c>
      <c r="D189" s="46">
        <v>0.03</v>
      </c>
      <c r="E189" s="46">
        <v>5.84</v>
      </c>
      <c r="F189" s="46">
        <v>1.2</v>
      </c>
      <c r="G189" s="46">
        <v>0.55000000000000004</v>
      </c>
      <c r="H189" s="46">
        <v>-0.01</v>
      </c>
      <c r="I189" s="49">
        <f>IF(Table2[[#This Row],[Order Priority]]=Introduction!$B$42,1,0)</f>
        <v>0</v>
      </c>
      <c r="J189" s="49">
        <f>IF(Table2[[#This Row],[Order Priority]]=Introduction!$B$43,1,0)</f>
        <v>1</v>
      </c>
      <c r="K189" s="49">
        <f>IF(Table2[[#This Row],[Order Priority]]=Introduction!$B$44,1,0)</f>
        <v>0</v>
      </c>
      <c r="L189" s="49">
        <f>IF(Table2[[#This Row],[Order Priority]]=Introduction!$B$45,1,0)</f>
        <v>0</v>
      </c>
      <c r="M189" s="49">
        <f>IF(Table2[[#This Row],[Ship Mode]]=Introduction!$C$42,1,0)</f>
        <v>0</v>
      </c>
      <c r="N189" s="48">
        <f>IF(Table2[[#This Row],[Ship Mode]]=Introduction!$C$44,1,0)</f>
        <v>1</v>
      </c>
      <c r="O189" s="48">
        <f>IF(Table2[[#This Row],[Customer Segment]]=Introduction!$D$45,1,0)</f>
        <v>0</v>
      </c>
      <c r="P189" s="48">
        <f>IF(Table2[[#This Row],[Customer Segment]]=Introduction!$D$42,1,0)</f>
        <v>0</v>
      </c>
      <c r="Q189" s="48">
        <f>IF(Table2[[#This Row],[Customer Segment]]=Introduction!$D$44,1,0)</f>
        <v>0</v>
      </c>
      <c r="R189" s="38">
        <v>11.74</v>
      </c>
      <c r="S1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customFormat="1" x14ac:dyDescent="0.2">
      <c r="A190" s="1" t="s">
        <v>13</v>
      </c>
      <c r="B190" s="1" t="s">
        <v>63</v>
      </c>
      <c r="C190" s="1" t="s">
        <v>47</v>
      </c>
      <c r="D190" s="44">
        <v>0.08</v>
      </c>
      <c r="E190" s="44">
        <v>8.09</v>
      </c>
      <c r="F190" s="44">
        <v>7.96</v>
      </c>
      <c r="G190" s="44">
        <v>0.49</v>
      </c>
      <c r="H190" s="44">
        <v>15.984</v>
      </c>
      <c r="I190" s="49">
        <f>IF(Table2[[#This Row],[Order Priority]]=Introduction!$B$42,1,0)</f>
        <v>0</v>
      </c>
      <c r="J190" s="49">
        <f>IF(Table2[[#This Row],[Order Priority]]=Introduction!$B$43,1,0)</f>
        <v>1</v>
      </c>
      <c r="K190" s="49">
        <f>IF(Table2[[#This Row],[Order Priority]]=Introduction!$B$44,1,0)</f>
        <v>0</v>
      </c>
      <c r="L190" s="49">
        <f>IF(Table2[[#This Row],[Order Priority]]=Introduction!$B$45,1,0)</f>
        <v>0</v>
      </c>
      <c r="M190" s="49">
        <f>IF(Table2[[#This Row],[Ship Mode]]=Introduction!$C$42,1,0)</f>
        <v>0</v>
      </c>
      <c r="N190" s="48">
        <f>IF(Table2[[#This Row],[Ship Mode]]=Introduction!$C$44,1,0)</f>
        <v>0</v>
      </c>
      <c r="O190" s="48">
        <f>IF(Table2[[#This Row],[Customer Segment]]=Introduction!$D$45,1,0)</f>
        <v>0</v>
      </c>
      <c r="P190" s="48">
        <f>IF(Table2[[#This Row],[Customer Segment]]=Introduction!$D$42,1,0)</f>
        <v>0</v>
      </c>
      <c r="Q190" s="48">
        <f>IF(Table2[[#This Row],[Customer Segment]]=Introduction!$D$44,1,0)</f>
        <v>1</v>
      </c>
      <c r="R190" s="41">
        <v>48.25</v>
      </c>
      <c r="S1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customFormat="1" x14ac:dyDescent="0.2">
      <c r="A191" s="1" t="s">
        <v>23</v>
      </c>
      <c r="B191" s="1" t="s">
        <v>14</v>
      </c>
      <c r="C191" s="1" t="s">
        <v>47</v>
      </c>
      <c r="D191" s="46">
        <v>0.01</v>
      </c>
      <c r="E191" s="46">
        <v>4.9800000000000004</v>
      </c>
      <c r="F191" s="46">
        <v>4.75</v>
      </c>
      <c r="G191" s="46">
        <v>0.36</v>
      </c>
      <c r="H191" s="46">
        <v>-75.900400000000005</v>
      </c>
      <c r="I191" s="49">
        <f>IF(Table2[[#This Row],[Order Priority]]=Introduction!$B$42,1,0)</f>
        <v>0</v>
      </c>
      <c r="J191" s="49">
        <f>IF(Table2[[#This Row],[Order Priority]]=Introduction!$B$43,1,0)</f>
        <v>0</v>
      </c>
      <c r="K191" s="49">
        <f>IF(Table2[[#This Row],[Order Priority]]=Introduction!$B$44,1,0)</f>
        <v>1</v>
      </c>
      <c r="L191" s="49">
        <f>IF(Table2[[#This Row],[Order Priority]]=Introduction!$B$45,1,0)</f>
        <v>0</v>
      </c>
      <c r="M191" s="49">
        <f>IF(Table2[[#This Row],[Ship Mode]]=Introduction!$C$42,1,0)</f>
        <v>0</v>
      </c>
      <c r="N191" s="48">
        <f>IF(Table2[[#This Row],[Ship Mode]]=Introduction!$C$44,1,0)</f>
        <v>1</v>
      </c>
      <c r="O191" s="48">
        <f>IF(Table2[[#This Row],[Customer Segment]]=Introduction!$D$45,1,0)</f>
        <v>0</v>
      </c>
      <c r="P191" s="48">
        <f>IF(Table2[[#This Row],[Customer Segment]]=Introduction!$D$42,1,0)</f>
        <v>0</v>
      </c>
      <c r="Q191" s="48">
        <f>IF(Table2[[#This Row],[Customer Segment]]=Introduction!$D$44,1,0)</f>
        <v>1</v>
      </c>
      <c r="R191" s="38">
        <v>52.93</v>
      </c>
      <c r="S1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customFormat="1" x14ac:dyDescent="0.2">
      <c r="A192" s="1" t="s">
        <v>23</v>
      </c>
      <c r="B192" s="1" t="s">
        <v>14</v>
      </c>
      <c r="C192" s="1" t="s">
        <v>47</v>
      </c>
      <c r="D192" s="44">
        <v>0.04</v>
      </c>
      <c r="E192" s="44">
        <v>6.35</v>
      </c>
      <c r="F192" s="44">
        <v>1.02</v>
      </c>
      <c r="G192" s="44">
        <v>0.39</v>
      </c>
      <c r="H192" s="44">
        <v>52.170900000000003</v>
      </c>
      <c r="I192" s="49">
        <f>IF(Table2[[#This Row],[Order Priority]]=Introduction!$B$42,1,0)</f>
        <v>0</v>
      </c>
      <c r="J192" s="49">
        <f>IF(Table2[[#This Row],[Order Priority]]=Introduction!$B$43,1,0)</f>
        <v>0</v>
      </c>
      <c r="K192" s="49">
        <f>IF(Table2[[#This Row],[Order Priority]]=Introduction!$B$44,1,0)</f>
        <v>1</v>
      </c>
      <c r="L192" s="49">
        <f>IF(Table2[[#This Row],[Order Priority]]=Introduction!$B$45,1,0)</f>
        <v>0</v>
      </c>
      <c r="M192" s="49">
        <f>IF(Table2[[#This Row],[Ship Mode]]=Introduction!$C$42,1,0)</f>
        <v>0</v>
      </c>
      <c r="N192" s="48">
        <f>IF(Table2[[#This Row],[Ship Mode]]=Introduction!$C$44,1,0)</f>
        <v>1</v>
      </c>
      <c r="O192" s="48">
        <f>IF(Table2[[#This Row],[Customer Segment]]=Introduction!$D$45,1,0)</f>
        <v>0</v>
      </c>
      <c r="P192" s="48">
        <f>IF(Table2[[#This Row],[Customer Segment]]=Introduction!$D$42,1,0)</f>
        <v>0</v>
      </c>
      <c r="Q192" s="48">
        <f>IF(Table2[[#This Row],[Customer Segment]]=Introduction!$D$44,1,0)</f>
        <v>1</v>
      </c>
      <c r="R192" s="41">
        <v>75.61</v>
      </c>
      <c r="S1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customFormat="1" x14ac:dyDescent="0.2">
      <c r="A193" s="1" t="s">
        <v>92</v>
      </c>
      <c r="B193" s="1" t="s">
        <v>14</v>
      </c>
      <c r="C193" s="1" t="s">
        <v>3</v>
      </c>
      <c r="D193" s="46">
        <v>0.06</v>
      </c>
      <c r="E193" s="46">
        <v>7.04</v>
      </c>
      <c r="F193" s="46">
        <v>2.17</v>
      </c>
      <c r="G193" s="46">
        <v>0.38</v>
      </c>
      <c r="H193" s="46">
        <v>2.4851999999999999</v>
      </c>
      <c r="I193" s="49">
        <f>IF(Table2[[#This Row],[Order Priority]]=Introduction!$B$42,1,0)</f>
        <v>0</v>
      </c>
      <c r="J193" s="49">
        <f>IF(Table2[[#This Row],[Order Priority]]=Introduction!$B$43,1,0)</f>
        <v>0</v>
      </c>
      <c r="K193" s="49">
        <f>IF(Table2[[#This Row],[Order Priority]]=Introduction!$B$44,1,0)</f>
        <v>0</v>
      </c>
      <c r="L193" s="49">
        <f>IF(Table2[[#This Row],[Order Priority]]=Introduction!$B$45,1,0)</f>
        <v>1</v>
      </c>
      <c r="M193" s="49">
        <f>IF(Table2[[#This Row],[Ship Mode]]=Introduction!$C$42,1,0)</f>
        <v>0</v>
      </c>
      <c r="N193" s="48">
        <f>IF(Table2[[#This Row],[Ship Mode]]=Introduction!$C$44,1,0)</f>
        <v>1</v>
      </c>
      <c r="O193" s="48">
        <f>IF(Table2[[#This Row],[Customer Segment]]=Introduction!$D$45,1,0)</f>
        <v>1</v>
      </c>
      <c r="P193" s="48">
        <f>IF(Table2[[#This Row],[Customer Segment]]=Introduction!$D$42,1,0)</f>
        <v>0</v>
      </c>
      <c r="Q193" s="48">
        <f>IF(Table2[[#This Row],[Customer Segment]]=Introduction!$D$44,1,0)</f>
        <v>0</v>
      </c>
      <c r="R193" s="38">
        <v>14.65</v>
      </c>
      <c r="S1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customFormat="1" x14ac:dyDescent="0.2">
      <c r="A194" s="1" t="s">
        <v>46</v>
      </c>
      <c r="B194" s="1" t="s">
        <v>14</v>
      </c>
      <c r="C194" s="1" t="s">
        <v>70</v>
      </c>
      <c r="D194" s="44">
        <v>0</v>
      </c>
      <c r="E194" s="44">
        <v>8.6</v>
      </c>
      <c r="F194" s="44">
        <v>6.19</v>
      </c>
      <c r="G194" s="44">
        <v>0.38</v>
      </c>
      <c r="H194" s="44">
        <v>-42.8536</v>
      </c>
      <c r="I194" s="49">
        <f>IF(Table2[[#This Row],[Order Priority]]=Introduction!$B$42,1,0)</f>
        <v>0</v>
      </c>
      <c r="J194" s="49">
        <f>IF(Table2[[#This Row],[Order Priority]]=Introduction!$B$43,1,0)</f>
        <v>0</v>
      </c>
      <c r="K194" s="49">
        <f>IF(Table2[[#This Row],[Order Priority]]=Introduction!$B$44,1,0)</f>
        <v>0</v>
      </c>
      <c r="L194" s="49">
        <f>IF(Table2[[#This Row],[Order Priority]]=Introduction!$B$45,1,0)</f>
        <v>0</v>
      </c>
      <c r="M194" s="49">
        <f>IF(Table2[[#This Row],[Ship Mode]]=Introduction!$C$42,1,0)</f>
        <v>0</v>
      </c>
      <c r="N194" s="48">
        <f>IF(Table2[[#This Row],[Ship Mode]]=Introduction!$C$44,1,0)</f>
        <v>1</v>
      </c>
      <c r="O194" s="48">
        <f>IF(Table2[[#This Row],[Customer Segment]]=Introduction!$D$45,1,0)</f>
        <v>0</v>
      </c>
      <c r="P194" s="48">
        <f>IF(Table2[[#This Row],[Customer Segment]]=Introduction!$D$42,1,0)</f>
        <v>0</v>
      </c>
      <c r="Q194" s="48">
        <f>IF(Table2[[#This Row],[Customer Segment]]=Introduction!$D$44,1,0)</f>
        <v>0</v>
      </c>
      <c r="R194" s="41">
        <v>447.89</v>
      </c>
      <c r="S1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customFormat="1" x14ac:dyDescent="0.2">
      <c r="A195" s="1" t="s">
        <v>46</v>
      </c>
      <c r="B195" s="1" t="s">
        <v>14</v>
      </c>
      <c r="C195" s="1" t="s">
        <v>70</v>
      </c>
      <c r="D195" s="46">
        <v>0</v>
      </c>
      <c r="E195" s="46">
        <v>8.6</v>
      </c>
      <c r="F195" s="46">
        <v>6.19</v>
      </c>
      <c r="G195" s="46">
        <v>0.38</v>
      </c>
      <c r="H195" s="46">
        <v>-33.211539999999999</v>
      </c>
      <c r="I195" s="49">
        <f>IF(Table2[[#This Row],[Order Priority]]=Introduction!$B$42,1,0)</f>
        <v>0</v>
      </c>
      <c r="J195" s="49">
        <f>IF(Table2[[#This Row],[Order Priority]]=Introduction!$B$43,1,0)</f>
        <v>0</v>
      </c>
      <c r="K195" s="49">
        <f>IF(Table2[[#This Row],[Order Priority]]=Introduction!$B$44,1,0)</f>
        <v>0</v>
      </c>
      <c r="L195" s="49">
        <f>IF(Table2[[#This Row],[Order Priority]]=Introduction!$B$45,1,0)</f>
        <v>0</v>
      </c>
      <c r="M195" s="49">
        <f>IF(Table2[[#This Row],[Ship Mode]]=Introduction!$C$42,1,0)</f>
        <v>0</v>
      </c>
      <c r="N195" s="48">
        <f>IF(Table2[[#This Row],[Ship Mode]]=Introduction!$C$44,1,0)</f>
        <v>1</v>
      </c>
      <c r="O195" s="48">
        <f>IF(Table2[[#This Row],[Customer Segment]]=Introduction!$D$45,1,0)</f>
        <v>0</v>
      </c>
      <c r="P195" s="48">
        <f>IF(Table2[[#This Row],[Customer Segment]]=Introduction!$D$42,1,0)</f>
        <v>0</v>
      </c>
      <c r="Q195" s="48">
        <f>IF(Table2[[#This Row],[Customer Segment]]=Introduction!$D$44,1,0)</f>
        <v>0</v>
      </c>
      <c r="R195" s="38">
        <v>111.97</v>
      </c>
      <c r="S1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customFormat="1" x14ac:dyDescent="0.2">
      <c r="A196" s="1" t="s">
        <v>1</v>
      </c>
      <c r="B196" s="1" t="s">
        <v>14</v>
      </c>
      <c r="C196" s="1" t="s">
        <v>3</v>
      </c>
      <c r="D196" s="44">
        <v>0.09</v>
      </c>
      <c r="E196" s="44">
        <v>28.48</v>
      </c>
      <c r="F196" s="44">
        <v>1.99</v>
      </c>
      <c r="G196" s="44">
        <v>0.4</v>
      </c>
      <c r="H196" s="44">
        <v>132.68700000000001</v>
      </c>
      <c r="I196" s="49">
        <f>IF(Table2[[#This Row],[Order Priority]]=Introduction!$B$42,1,0)</f>
        <v>1</v>
      </c>
      <c r="J196" s="49">
        <f>IF(Table2[[#This Row],[Order Priority]]=Introduction!$B$43,1,0)</f>
        <v>0</v>
      </c>
      <c r="K196" s="49">
        <f>IF(Table2[[#This Row],[Order Priority]]=Introduction!$B$44,1,0)</f>
        <v>0</v>
      </c>
      <c r="L196" s="49">
        <f>IF(Table2[[#This Row],[Order Priority]]=Introduction!$B$45,1,0)</f>
        <v>0</v>
      </c>
      <c r="M196" s="49">
        <f>IF(Table2[[#This Row],[Ship Mode]]=Introduction!$C$42,1,0)</f>
        <v>0</v>
      </c>
      <c r="N196" s="48">
        <f>IF(Table2[[#This Row],[Ship Mode]]=Introduction!$C$44,1,0)</f>
        <v>1</v>
      </c>
      <c r="O196" s="48">
        <f>IF(Table2[[#This Row],[Customer Segment]]=Introduction!$D$45,1,0)</f>
        <v>1</v>
      </c>
      <c r="P196" s="48">
        <f>IF(Table2[[#This Row],[Customer Segment]]=Introduction!$D$42,1,0)</f>
        <v>0</v>
      </c>
      <c r="Q196" s="48">
        <f>IF(Table2[[#This Row],[Customer Segment]]=Introduction!$D$44,1,0)</f>
        <v>0</v>
      </c>
      <c r="R196" s="41">
        <v>192.3</v>
      </c>
      <c r="S1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customFormat="1" x14ac:dyDescent="0.2">
      <c r="A197" s="1" t="s">
        <v>1</v>
      </c>
      <c r="B197" s="1" t="s">
        <v>63</v>
      </c>
      <c r="C197" s="1" t="s">
        <v>3</v>
      </c>
      <c r="D197" s="46">
        <v>0.08</v>
      </c>
      <c r="E197" s="46">
        <v>65.989999999999995</v>
      </c>
      <c r="F197" s="46">
        <v>4.99</v>
      </c>
      <c r="G197" s="46">
        <v>0.57999999999999996</v>
      </c>
      <c r="H197" s="46">
        <v>496.89</v>
      </c>
      <c r="I197" s="49">
        <f>IF(Table2[[#This Row],[Order Priority]]=Introduction!$B$42,1,0)</f>
        <v>1</v>
      </c>
      <c r="J197" s="49">
        <f>IF(Table2[[#This Row],[Order Priority]]=Introduction!$B$43,1,0)</f>
        <v>0</v>
      </c>
      <c r="K197" s="49">
        <f>IF(Table2[[#This Row],[Order Priority]]=Introduction!$B$44,1,0)</f>
        <v>0</v>
      </c>
      <c r="L197" s="49">
        <f>IF(Table2[[#This Row],[Order Priority]]=Introduction!$B$45,1,0)</f>
        <v>0</v>
      </c>
      <c r="M197" s="49">
        <f>IF(Table2[[#This Row],[Ship Mode]]=Introduction!$C$42,1,0)</f>
        <v>0</v>
      </c>
      <c r="N197" s="48">
        <f>IF(Table2[[#This Row],[Ship Mode]]=Introduction!$C$44,1,0)</f>
        <v>0</v>
      </c>
      <c r="O197" s="48">
        <f>IF(Table2[[#This Row],[Customer Segment]]=Introduction!$D$45,1,0)</f>
        <v>1</v>
      </c>
      <c r="P197" s="48">
        <f>IF(Table2[[#This Row],[Customer Segment]]=Introduction!$D$42,1,0)</f>
        <v>0</v>
      </c>
      <c r="Q197" s="48">
        <f>IF(Table2[[#This Row],[Customer Segment]]=Introduction!$D$44,1,0)</f>
        <v>0</v>
      </c>
      <c r="R197" s="38">
        <v>748.1</v>
      </c>
      <c r="S1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customFormat="1" x14ac:dyDescent="0.2">
      <c r="A198" s="1" t="s">
        <v>1</v>
      </c>
      <c r="B198" s="1" t="s">
        <v>14</v>
      </c>
      <c r="C198" s="1" t="s">
        <v>3</v>
      </c>
      <c r="D198" s="44">
        <v>0.09</v>
      </c>
      <c r="E198" s="44">
        <v>2.1800000000000002</v>
      </c>
      <c r="F198" s="44">
        <v>0.78</v>
      </c>
      <c r="G198" s="44">
        <v>0.52</v>
      </c>
      <c r="H198" s="44">
        <v>2.4548000000000001</v>
      </c>
      <c r="I198" s="49">
        <f>IF(Table2[[#This Row],[Order Priority]]=Introduction!$B$42,1,0)</f>
        <v>1</v>
      </c>
      <c r="J198" s="49">
        <f>IF(Table2[[#This Row],[Order Priority]]=Introduction!$B$43,1,0)</f>
        <v>0</v>
      </c>
      <c r="K198" s="49">
        <f>IF(Table2[[#This Row],[Order Priority]]=Introduction!$B$44,1,0)</f>
        <v>0</v>
      </c>
      <c r="L198" s="49">
        <f>IF(Table2[[#This Row],[Order Priority]]=Introduction!$B$45,1,0)</f>
        <v>0</v>
      </c>
      <c r="M198" s="49">
        <f>IF(Table2[[#This Row],[Ship Mode]]=Introduction!$C$42,1,0)</f>
        <v>0</v>
      </c>
      <c r="N198" s="48">
        <f>IF(Table2[[#This Row],[Ship Mode]]=Introduction!$C$44,1,0)</f>
        <v>1</v>
      </c>
      <c r="O198" s="48">
        <f>IF(Table2[[#This Row],[Customer Segment]]=Introduction!$D$45,1,0)</f>
        <v>1</v>
      </c>
      <c r="P198" s="48">
        <f>IF(Table2[[#This Row],[Customer Segment]]=Introduction!$D$42,1,0)</f>
        <v>0</v>
      </c>
      <c r="Q198" s="48">
        <f>IF(Table2[[#This Row],[Customer Segment]]=Introduction!$D$44,1,0)</f>
        <v>0</v>
      </c>
      <c r="R198" s="41">
        <v>19.12</v>
      </c>
      <c r="S1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customFormat="1" x14ac:dyDescent="0.2">
      <c r="A199" s="1" t="s">
        <v>1</v>
      </c>
      <c r="B199" s="1" t="s">
        <v>2</v>
      </c>
      <c r="C199" s="1" t="s">
        <v>3</v>
      </c>
      <c r="D199" s="46">
        <v>0.05</v>
      </c>
      <c r="E199" s="46">
        <v>179.29</v>
      </c>
      <c r="F199" s="46">
        <v>29.21</v>
      </c>
      <c r="G199" s="46">
        <v>0.76</v>
      </c>
      <c r="H199" s="46">
        <v>-537.27977731999999</v>
      </c>
      <c r="I199" s="49">
        <f>IF(Table2[[#This Row],[Order Priority]]=Introduction!$B$42,1,0)</f>
        <v>1</v>
      </c>
      <c r="J199" s="49">
        <f>IF(Table2[[#This Row],[Order Priority]]=Introduction!$B$43,1,0)</f>
        <v>0</v>
      </c>
      <c r="K199" s="49">
        <f>IF(Table2[[#This Row],[Order Priority]]=Introduction!$B$44,1,0)</f>
        <v>0</v>
      </c>
      <c r="L199" s="49">
        <f>IF(Table2[[#This Row],[Order Priority]]=Introduction!$B$45,1,0)</f>
        <v>0</v>
      </c>
      <c r="M199" s="49">
        <f>IF(Table2[[#This Row],[Ship Mode]]=Introduction!$C$42,1,0)</f>
        <v>1</v>
      </c>
      <c r="N199" s="48">
        <f>IF(Table2[[#This Row],[Ship Mode]]=Introduction!$C$44,1,0)</f>
        <v>0</v>
      </c>
      <c r="O199" s="48">
        <f>IF(Table2[[#This Row],[Customer Segment]]=Introduction!$D$45,1,0)</f>
        <v>1</v>
      </c>
      <c r="P199" s="48">
        <f>IF(Table2[[#This Row],[Customer Segment]]=Introduction!$D$42,1,0)</f>
        <v>0</v>
      </c>
      <c r="Q199" s="48">
        <f>IF(Table2[[#This Row],[Customer Segment]]=Introduction!$D$44,1,0)</f>
        <v>0</v>
      </c>
      <c r="R199" s="38">
        <v>186.64</v>
      </c>
      <c r="S1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customFormat="1" x14ac:dyDescent="0.2">
      <c r="A200" s="1" t="s">
        <v>1</v>
      </c>
      <c r="B200" s="1" t="s">
        <v>14</v>
      </c>
      <c r="C200" s="1" t="s">
        <v>15</v>
      </c>
      <c r="D200" s="44">
        <v>0.02</v>
      </c>
      <c r="E200" s="44">
        <v>110.98</v>
      </c>
      <c r="F200" s="44">
        <v>13.99</v>
      </c>
      <c r="G200" s="44">
        <v>0.69</v>
      </c>
      <c r="H200" s="44">
        <v>-106.3424</v>
      </c>
      <c r="I200" s="49">
        <f>IF(Table2[[#This Row],[Order Priority]]=Introduction!$B$42,1,0)</f>
        <v>1</v>
      </c>
      <c r="J200" s="49">
        <f>IF(Table2[[#This Row],[Order Priority]]=Introduction!$B$43,1,0)</f>
        <v>0</v>
      </c>
      <c r="K200" s="49">
        <f>IF(Table2[[#This Row],[Order Priority]]=Introduction!$B$44,1,0)</f>
        <v>0</v>
      </c>
      <c r="L200" s="49">
        <f>IF(Table2[[#This Row],[Order Priority]]=Introduction!$B$45,1,0)</f>
        <v>0</v>
      </c>
      <c r="M200" s="49">
        <f>IF(Table2[[#This Row],[Ship Mode]]=Introduction!$C$42,1,0)</f>
        <v>0</v>
      </c>
      <c r="N200" s="48">
        <f>IF(Table2[[#This Row],[Ship Mode]]=Introduction!$C$44,1,0)</f>
        <v>1</v>
      </c>
      <c r="O200" s="48">
        <f>IF(Table2[[#This Row],[Customer Segment]]=Introduction!$D$45,1,0)</f>
        <v>0</v>
      </c>
      <c r="P200" s="48">
        <f>IF(Table2[[#This Row],[Customer Segment]]=Introduction!$D$42,1,0)</f>
        <v>1</v>
      </c>
      <c r="Q200" s="48">
        <f>IF(Table2[[#This Row],[Customer Segment]]=Introduction!$D$44,1,0)</f>
        <v>0</v>
      </c>
      <c r="R200" s="41">
        <v>226.53</v>
      </c>
      <c r="S2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customFormat="1" x14ac:dyDescent="0.2">
      <c r="A201" s="1" t="s">
        <v>1</v>
      </c>
      <c r="B201" s="1" t="s">
        <v>14</v>
      </c>
      <c r="C201" s="1" t="s">
        <v>15</v>
      </c>
      <c r="D201" s="46">
        <v>0.01</v>
      </c>
      <c r="E201" s="46">
        <v>8.01</v>
      </c>
      <c r="F201" s="46">
        <v>2.87</v>
      </c>
      <c r="G201" s="46">
        <v>0.4</v>
      </c>
      <c r="H201" s="46">
        <v>44.976799999999997</v>
      </c>
      <c r="I201" s="49">
        <f>IF(Table2[[#This Row],[Order Priority]]=Introduction!$B$42,1,0)</f>
        <v>1</v>
      </c>
      <c r="J201" s="49">
        <f>IF(Table2[[#This Row],[Order Priority]]=Introduction!$B$43,1,0)</f>
        <v>0</v>
      </c>
      <c r="K201" s="49">
        <f>IF(Table2[[#This Row],[Order Priority]]=Introduction!$B$44,1,0)</f>
        <v>0</v>
      </c>
      <c r="L201" s="49">
        <f>IF(Table2[[#This Row],[Order Priority]]=Introduction!$B$45,1,0)</f>
        <v>0</v>
      </c>
      <c r="M201" s="49">
        <f>IF(Table2[[#This Row],[Ship Mode]]=Introduction!$C$42,1,0)</f>
        <v>0</v>
      </c>
      <c r="N201" s="48">
        <f>IF(Table2[[#This Row],[Ship Mode]]=Introduction!$C$44,1,0)</f>
        <v>1</v>
      </c>
      <c r="O201" s="48">
        <f>IF(Table2[[#This Row],[Customer Segment]]=Introduction!$D$45,1,0)</f>
        <v>0</v>
      </c>
      <c r="P201" s="48">
        <f>IF(Table2[[#This Row],[Customer Segment]]=Introduction!$D$42,1,0)</f>
        <v>1</v>
      </c>
      <c r="Q201" s="48">
        <f>IF(Table2[[#This Row],[Customer Segment]]=Introduction!$D$44,1,0)</f>
        <v>0</v>
      </c>
      <c r="R201" s="38">
        <v>68.650000000000006</v>
      </c>
      <c r="S2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customFormat="1" x14ac:dyDescent="0.2">
      <c r="A202" s="1" t="s">
        <v>13</v>
      </c>
      <c r="B202" s="1" t="s">
        <v>14</v>
      </c>
      <c r="C202" s="1" t="s">
        <v>70</v>
      </c>
      <c r="D202" s="44">
        <v>0.03</v>
      </c>
      <c r="E202" s="44">
        <v>7.37</v>
      </c>
      <c r="F202" s="44">
        <v>5.53</v>
      </c>
      <c r="G202" s="44">
        <v>0.69</v>
      </c>
      <c r="H202" s="44">
        <v>-133.69999999999999</v>
      </c>
      <c r="I202" s="49">
        <f>IF(Table2[[#This Row],[Order Priority]]=Introduction!$B$42,1,0)</f>
        <v>0</v>
      </c>
      <c r="J202" s="49">
        <f>IF(Table2[[#This Row],[Order Priority]]=Introduction!$B$43,1,0)</f>
        <v>1</v>
      </c>
      <c r="K202" s="49">
        <f>IF(Table2[[#This Row],[Order Priority]]=Introduction!$B$44,1,0)</f>
        <v>0</v>
      </c>
      <c r="L202" s="49">
        <f>IF(Table2[[#This Row],[Order Priority]]=Introduction!$B$45,1,0)</f>
        <v>0</v>
      </c>
      <c r="M202" s="49">
        <f>IF(Table2[[#This Row],[Ship Mode]]=Introduction!$C$42,1,0)</f>
        <v>0</v>
      </c>
      <c r="N202" s="48">
        <f>IF(Table2[[#This Row],[Ship Mode]]=Introduction!$C$44,1,0)</f>
        <v>1</v>
      </c>
      <c r="O202" s="48">
        <f>IF(Table2[[#This Row],[Customer Segment]]=Introduction!$D$45,1,0)</f>
        <v>0</v>
      </c>
      <c r="P202" s="48">
        <f>IF(Table2[[#This Row],[Customer Segment]]=Introduction!$D$42,1,0)</f>
        <v>0</v>
      </c>
      <c r="Q202" s="48">
        <f>IF(Table2[[#This Row],[Customer Segment]]=Introduction!$D$44,1,0)</f>
        <v>0</v>
      </c>
      <c r="R202" s="41">
        <v>85.79</v>
      </c>
      <c r="S2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customFormat="1" x14ac:dyDescent="0.2">
      <c r="A203" s="1" t="s">
        <v>23</v>
      </c>
      <c r="B203" s="1" t="s">
        <v>14</v>
      </c>
      <c r="C203" s="1" t="s">
        <v>70</v>
      </c>
      <c r="D203" s="46">
        <v>0.04</v>
      </c>
      <c r="E203" s="46">
        <v>22.72</v>
      </c>
      <c r="F203" s="46">
        <v>8.99</v>
      </c>
      <c r="G203" s="46">
        <v>0.44</v>
      </c>
      <c r="H203" s="46">
        <v>-678.49599999999998</v>
      </c>
      <c r="I203" s="49">
        <f>IF(Table2[[#This Row],[Order Priority]]=Introduction!$B$42,1,0)</f>
        <v>0</v>
      </c>
      <c r="J203" s="49">
        <f>IF(Table2[[#This Row],[Order Priority]]=Introduction!$B$43,1,0)</f>
        <v>0</v>
      </c>
      <c r="K203" s="49">
        <f>IF(Table2[[#This Row],[Order Priority]]=Introduction!$B$44,1,0)</f>
        <v>1</v>
      </c>
      <c r="L203" s="49">
        <f>IF(Table2[[#This Row],[Order Priority]]=Introduction!$B$45,1,0)</f>
        <v>0</v>
      </c>
      <c r="M203" s="49">
        <f>IF(Table2[[#This Row],[Ship Mode]]=Introduction!$C$42,1,0)</f>
        <v>0</v>
      </c>
      <c r="N203" s="48">
        <f>IF(Table2[[#This Row],[Ship Mode]]=Introduction!$C$44,1,0)</f>
        <v>1</v>
      </c>
      <c r="O203" s="48">
        <f>IF(Table2[[#This Row],[Customer Segment]]=Introduction!$D$45,1,0)</f>
        <v>0</v>
      </c>
      <c r="P203" s="48">
        <f>IF(Table2[[#This Row],[Customer Segment]]=Introduction!$D$42,1,0)</f>
        <v>0</v>
      </c>
      <c r="Q203" s="48">
        <f>IF(Table2[[#This Row],[Customer Segment]]=Introduction!$D$44,1,0)</f>
        <v>0</v>
      </c>
      <c r="R203" s="38">
        <v>202.41</v>
      </c>
      <c r="S2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customFormat="1" x14ac:dyDescent="0.2">
      <c r="A204" s="1" t="s">
        <v>23</v>
      </c>
      <c r="B204" s="1" t="s">
        <v>14</v>
      </c>
      <c r="C204" s="1" t="s">
        <v>70</v>
      </c>
      <c r="D204" s="44">
        <v>0.04</v>
      </c>
      <c r="E204" s="44">
        <v>22.72</v>
      </c>
      <c r="F204" s="44">
        <v>8.99</v>
      </c>
      <c r="G204" s="44">
        <v>0.44</v>
      </c>
      <c r="H204" s="44">
        <v>70.028000000000006</v>
      </c>
      <c r="I204" s="49">
        <f>IF(Table2[[#This Row],[Order Priority]]=Introduction!$B$42,1,0)</f>
        <v>0</v>
      </c>
      <c r="J204" s="49">
        <f>IF(Table2[[#This Row],[Order Priority]]=Introduction!$B$43,1,0)</f>
        <v>0</v>
      </c>
      <c r="K204" s="49">
        <f>IF(Table2[[#This Row],[Order Priority]]=Introduction!$B$44,1,0)</f>
        <v>1</v>
      </c>
      <c r="L204" s="49">
        <f>IF(Table2[[#This Row],[Order Priority]]=Introduction!$B$45,1,0)</f>
        <v>0</v>
      </c>
      <c r="M204" s="49">
        <f>IF(Table2[[#This Row],[Ship Mode]]=Introduction!$C$42,1,0)</f>
        <v>0</v>
      </c>
      <c r="N204" s="48">
        <f>IF(Table2[[#This Row],[Ship Mode]]=Introduction!$C$44,1,0)</f>
        <v>1</v>
      </c>
      <c r="O204" s="48">
        <f>IF(Table2[[#This Row],[Customer Segment]]=Introduction!$D$45,1,0)</f>
        <v>0</v>
      </c>
      <c r="P204" s="48">
        <f>IF(Table2[[#This Row],[Customer Segment]]=Introduction!$D$42,1,0)</f>
        <v>0</v>
      </c>
      <c r="Q204" s="48">
        <f>IF(Table2[[#This Row],[Customer Segment]]=Introduction!$D$44,1,0)</f>
        <v>0</v>
      </c>
      <c r="R204" s="41">
        <v>832.14</v>
      </c>
      <c r="S2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customFormat="1" x14ac:dyDescent="0.2">
      <c r="A205" s="1" t="s">
        <v>23</v>
      </c>
      <c r="B205" s="1" t="s">
        <v>63</v>
      </c>
      <c r="C205" s="1" t="s">
        <v>70</v>
      </c>
      <c r="D205" s="46">
        <v>0.04</v>
      </c>
      <c r="E205" s="46">
        <v>2.98</v>
      </c>
      <c r="F205" s="46">
        <v>2.0299999999999998</v>
      </c>
      <c r="G205" s="46">
        <v>0.56999999999999995</v>
      </c>
      <c r="H205" s="46">
        <v>-22.01</v>
      </c>
      <c r="I205" s="49">
        <f>IF(Table2[[#This Row],[Order Priority]]=Introduction!$B$42,1,0)</f>
        <v>0</v>
      </c>
      <c r="J205" s="49">
        <f>IF(Table2[[#This Row],[Order Priority]]=Introduction!$B$43,1,0)</f>
        <v>0</v>
      </c>
      <c r="K205" s="49">
        <f>IF(Table2[[#This Row],[Order Priority]]=Introduction!$B$44,1,0)</f>
        <v>1</v>
      </c>
      <c r="L205" s="49">
        <f>IF(Table2[[#This Row],[Order Priority]]=Introduction!$B$45,1,0)</f>
        <v>0</v>
      </c>
      <c r="M205" s="49">
        <f>IF(Table2[[#This Row],[Ship Mode]]=Introduction!$C$42,1,0)</f>
        <v>0</v>
      </c>
      <c r="N205" s="48">
        <f>IF(Table2[[#This Row],[Ship Mode]]=Introduction!$C$44,1,0)</f>
        <v>0</v>
      </c>
      <c r="O205" s="48">
        <f>IF(Table2[[#This Row],[Customer Segment]]=Introduction!$D$45,1,0)</f>
        <v>0</v>
      </c>
      <c r="P205" s="48">
        <f>IF(Table2[[#This Row],[Customer Segment]]=Introduction!$D$42,1,0)</f>
        <v>0</v>
      </c>
      <c r="Q205" s="48">
        <f>IF(Table2[[#This Row],[Customer Segment]]=Introduction!$D$44,1,0)</f>
        <v>0</v>
      </c>
      <c r="R205" s="38">
        <v>15.7</v>
      </c>
      <c r="S2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customFormat="1" x14ac:dyDescent="0.2">
      <c r="A206" s="1" t="s">
        <v>23</v>
      </c>
      <c r="B206" s="1" t="s">
        <v>14</v>
      </c>
      <c r="C206" s="1" t="s">
        <v>70</v>
      </c>
      <c r="D206" s="44">
        <v>0.01</v>
      </c>
      <c r="E206" s="44">
        <v>125.99</v>
      </c>
      <c r="F206" s="44">
        <v>8.99</v>
      </c>
      <c r="G206" s="44">
        <v>0.59</v>
      </c>
      <c r="H206" s="44">
        <v>426.46032000000002</v>
      </c>
      <c r="I206" s="49">
        <f>IF(Table2[[#This Row],[Order Priority]]=Introduction!$B$42,1,0)</f>
        <v>0</v>
      </c>
      <c r="J206" s="49">
        <f>IF(Table2[[#This Row],[Order Priority]]=Introduction!$B$43,1,0)</f>
        <v>0</v>
      </c>
      <c r="K206" s="49">
        <f>IF(Table2[[#This Row],[Order Priority]]=Introduction!$B$44,1,0)</f>
        <v>1</v>
      </c>
      <c r="L206" s="49">
        <f>IF(Table2[[#This Row],[Order Priority]]=Introduction!$B$45,1,0)</f>
        <v>0</v>
      </c>
      <c r="M206" s="49">
        <f>IF(Table2[[#This Row],[Ship Mode]]=Introduction!$C$42,1,0)</f>
        <v>0</v>
      </c>
      <c r="N206" s="48">
        <f>IF(Table2[[#This Row],[Ship Mode]]=Introduction!$C$44,1,0)</f>
        <v>1</v>
      </c>
      <c r="O206" s="48">
        <f>IF(Table2[[#This Row],[Customer Segment]]=Introduction!$D$45,1,0)</f>
        <v>0</v>
      </c>
      <c r="P206" s="48">
        <f>IF(Table2[[#This Row],[Customer Segment]]=Introduction!$D$42,1,0)</f>
        <v>0</v>
      </c>
      <c r="Q206" s="48">
        <f>IF(Table2[[#This Row],[Customer Segment]]=Introduction!$D$44,1,0)</f>
        <v>0</v>
      </c>
      <c r="R206" s="41">
        <v>680.65</v>
      </c>
      <c r="S2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customFormat="1" x14ac:dyDescent="0.2">
      <c r="A207" s="1" t="s">
        <v>92</v>
      </c>
      <c r="B207" s="1" t="s">
        <v>14</v>
      </c>
      <c r="C207" s="1" t="s">
        <v>47</v>
      </c>
      <c r="D207" s="46">
        <v>0</v>
      </c>
      <c r="E207" s="46">
        <v>13.43</v>
      </c>
      <c r="F207" s="46">
        <v>5.5</v>
      </c>
      <c r="G207" s="46">
        <v>0.56999999999999995</v>
      </c>
      <c r="H207" s="46">
        <v>-253.77799999999999</v>
      </c>
      <c r="I207" s="49">
        <f>IF(Table2[[#This Row],[Order Priority]]=Introduction!$B$42,1,0)</f>
        <v>0</v>
      </c>
      <c r="J207" s="49">
        <f>IF(Table2[[#This Row],[Order Priority]]=Introduction!$B$43,1,0)</f>
        <v>0</v>
      </c>
      <c r="K207" s="49">
        <f>IF(Table2[[#This Row],[Order Priority]]=Introduction!$B$44,1,0)</f>
        <v>0</v>
      </c>
      <c r="L207" s="49">
        <f>IF(Table2[[#This Row],[Order Priority]]=Introduction!$B$45,1,0)</f>
        <v>1</v>
      </c>
      <c r="M207" s="49">
        <f>IF(Table2[[#This Row],[Ship Mode]]=Introduction!$C$42,1,0)</f>
        <v>0</v>
      </c>
      <c r="N207" s="48">
        <f>IF(Table2[[#This Row],[Ship Mode]]=Introduction!$C$44,1,0)</f>
        <v>1</v>
      </c>
      <c r="O207" s="48">
        <f>IF(Table2[[#This Row],[Customer Segment]]=Introduction!$D$45,1,0)</f>
        <v>0</v>
      </c>
      <c r="P207" s="48">
        <f>IF(Table2[[#This Row],[Customer Segment]]=Introduction!$D$42,1,0)</f>
        <v>0</v>
      </c>
      <c r="Q207" s="48">
        <f>IF(Table2[[#This Row],[Customer Segment]]=Introduction!$D$44,1,0)</f>
        <v>1</v>
      </c>
      <c r="R207" s="38">
        <v>129.54</v>
      </c>
      <c r="S2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customFormat="1" x14ac:dyDescent="0.2">
      <c r="A208" s="1" t="s">
        <v>92</v>
      </c>
      <c r="B208" s="1" t="s">
        <v>14</v>
      </c>
      <c r="C208" s="1" t="s">
        <v>70</v>
      </c>
      <c r="D208" s="44">
        <v>0.1</v>
      </c>
      <c r="E208" s="44">
        <v>5.81</v>
      </c>
      <c r="F208" s="44">
        <v>8.49</v>
      </c>
      <c r="G208" s="44">
        <v>0.39</v>
      </c>
      <c r="H208" s="44">
        <v>-350.43950000000001</v>
      </c>
      <c r="I208" s="49">
        <f>IF(Table2[[#This Row],[Order Priority]]=Introduction!$B$42,1,0)</f>
        <v>0</v>
      </c>
      <c r="J208" s="49">
        <f>IF(Table2[[#This Row],[Order Priority]]=Introduction!$B$43,1,0)</f>
        <v>0</v>
      </c>
      <c r="K208" s="49">
        <f>IF(Table2[[#This Row],[Order Priority]]=Introduction!$B$44,1,0)</f>
        <v>0</v>
      </c>
      <c r="L208" s="49">
        <f>IF(Table2[[#This Row],[Order Priority]]=Introduction!$B$45,1,0)</f>
        <v>1</v>
      </c>
      <c r="M208" s="49">
        <f>IF(Table2[[#This Row],[Ship Mode]]=Introduction!$C$42,1,0)</f>
        <v>0</v>
      </c>
      <c r="N208" s="48">
        <f>IF(Table2[[#This Row],[Ship Mode]]=Introduction!$C$44,1,0)</f>
        <v>1</v>
      </c>
      <c r="O208" s="48">
        <f>IF(Table2[[#This Row],[Customer Segment]]=Introduction!$D$45,1,0)</f>
        <v>0</v>
      </c>
      <c r="P208" s="48">
        <f>IF(Table2[[#This Row],[Customer Segment]]=Introduction!$D$42,1,0)</f>
        <v>0</v>
      </c>
      <c r="Q208" s="48">
        <f>IF(Table2[[#This Row],[Customer Segment]]=Introduction!$D$44,1,0)</f>
        <v>0</v>
      </c>
      <c r="R208" s="41">
        <v>64.959999999999994</v>
      </c>
      <c r="S2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customFormat="1" x14ac:dyDescent="0.2">
      <c r="A209" s="1" t="s">
        <v>92</v>
      </c>
      <c r="B209" s="1" t="s">
        <v>14</v>
      </c>
      <c r="C209" s="1" t="s">
        <v>70</v>
      </c>
      <c r="D209" s="46">
        <v>0.03</v>
      </c>
      <c r="E209" s="46">
        <v>1.81</v>
      </c>
      <c r="F209" s="46">
        <v>0.75</v>
      </c>
      <c r="G209" s="46">
        <v>0.52</v>
      </c>
      <c r="H209" s="46">
        <v>4.2027999999999999</v>
      </c>
      <c r="I209" s="49">
        <f>IF(Table2[[#This Row],[Order Priority]]=Introduction!$B$42,1,0)</f>
        <v>0</v>
      </c>
      <c r="J209" s="49">
        <f>IF(Table2[[#This Row],[Order Priority]]=Introduction!$B$43,1,0)</f>
        <v>0</v>
      </c>
      <c r="K209" s="49">
        <f>IF(Table2[[#This Row],[Order Priority]]=Introduction!$B$44,1,0)</f>
        <v>0</v>
      </c>
      <c r="L209" s="49">
        <f>IF(Table2[[#This Row],[Order Priority]]=Introduction!$B$45,1,0)</f>
        <v>1</v>
      </c>
      <c r="M209" s="49">
        <f>IF(Table2[[#This Row],[Ship Mode]]=Introduction!$C$42,1,0)</f>
        <v>0</v>
      </c>
      <c r="N209" s="48">
        <f>IF(Table2[[#This Row],[Ship Mode]]=Introduction!$C$44,1,0)</f>
        <v>1</v>
      </c>
      <c r="O209" s="48">
        <f>IF(Table2[[#This Row],[Customer Segment]]=Introduction!$D$45,1,0)</f>
        <v>0</v>
      </c>
      <c r="P209" s="48">
        <f>IF(Table2[[#This Row],[Customer Segment]]=Introduction!$D$42,1,0)</f>
        <v>0</v>
      </c>
      <c r="Q209" s="48">
        <f>IF(Table2[[#This Row],[Customer Segment]]=Introduction!$D$44,1,0)</f>
        <v>0</v>
      </c>
      <c r="R209" s="38">
        <v>19.14</v>
      </c>
      <c r="S2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customFormat="1" x14ac:dyDescent="0.2">
      <c r="A210" s="1" t="s">
        <v>46</v>
      </c>
      <c r="B210" s="1" t="s">
        <v>14</v>
      </c>
      <c r="C210" s="1" t="s">
        <v>47</v>
      </c>
      <c r="D210" s="44">
        <v>0.02</v>
      </c>
      <c r="E210" s="44">
        <v>12.99</v>
      </c>
      <c r="F210" s="44">
        <v>14.37</v>
      </c>
      <c r="G210" s="44">
        <v>0.73</v>
      </c>
      <c r="H210" s="44">
        <v>-159.86000000000001</v>
      </c>
      <c r="I210" s="49">
        <f>IF(Table2[[#This Row],[Order Priority]]=Introduction!$B$42,1,0)</f>
        <v>0</v>
      </c>
      <c r="J210" s="49">
        <f>IF(Table2[[#This Row],[Order Priority]]=Introduction!$B$43,1,0)</f>
        <v>0</v>
      </c>
      <c r="K210" s="49">
        <f>IF(Table2[[#This Row],[Order Priority]]=Introduction!$B$44,1,0)</f>
        <v>0</v>
      </c>
      <c r="L210" s="49">
        <f>IF(Table2[[#This Row],[Order Priority]]=Introduction!$B$45,1,0)</f>
        <v>0</v>
      </c>
      <c r="M210" s="49">
        <f>IF(Table2[[#This Row],[Ship Mode]]=Introduction!$C$42,1,0)</f>
        <v>0</v>
      </c>
      <c r="N210" s="48">
        <f>IF(Table2[[#This Row],[Ship Mode]]=Introduction!$C$44,1,0)</f>
        <v>1</v>
      </c>
      <c r="O210" s="48">
        <f>IF(Table2[[#This Row],[Customer Segment]]=Introduction!$D$45,1,0)</f>
        <v>0</v>
      </c>
      <c r="P210" s="48">
        <f>IF(Table2[[#This Row],[Customer Segment]]=Introduction!$D$42,1,0)</f>
        <v>0</v>
      </c>
      <c r="Q210" s="48">
        <f>IF(Table2[[#This Row],[Customer Segment]]=Introduction!$D$44,1,0)</f>
        <v>1</v>
      </c>
      <c r="R210" s="41">
        <v>67.64</v>
      </c>
      <c r="S2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customFormat="1" x14ac:dyDescent="0.2">
      <c r="A211" s="1" t="s">
        <v>46</v>
      </c>
      <c r="B211" s="1" t="s">
        <v>14</v>
      </c>
      <c r="C211" s="1" t="s">
        <v>47</v>
      </c>
      <c r="D211" s="46">
        <v>0.05</v>
      </c>
      <c r="E211" s="46">
        <v>35.44</v>
      </c>
      <c r="F211" s="46">
        <v>7.5</v>
      </c>
      <c r="G211" s="46">
        <v>0.38</v>
      </c>
      <c r="H211" s="46">
        <v>165.88980000000001</v>
      </c>
      <c r="I211" s="49">
        <f>IF(Table2[[#This Row],[Order Priority]]=Introduction!$B$42,1,0)</f>
        <v>0</v>
      </c>
      <c r="J211" s="49">
        <f>IF(Table2[[#This Row],[Order Priority]]=Introduction!$B$43,1,0)</f>
        <v>0</v>
      </c>
      <c r="K211" s="49">
        <f>IF(Table2[[#This Row],[Order Priority]]=Introduction!$B$44,1,0)</f>
        <v>0</v>
      </c>
      <c r="L211" s="49">
        <f>IF(Table2[[#This Row],[Order Priority]]=Introduction!$B$45,1,0)</f>
        <v>0</v>
      </c>
      <c r="M211" s="49">
        <f>IF(Table2[[#This Row],[Ship Mode]]=Introduction!$C$42,1,0)</f>
        <v>0</v>
      </c>
      <c r="N211" s="48">
        <f>IF(Table2[[#This Row],[Ship Mode]]=Introduction!$C$44,1,0)</f>
        <v>1</v>
      </c>
      <c r="O211" s="48">
        <f>IF(Table2[[#This Row],[Customer Segment]]=Introduction!$D$45,1,0)</f>
        <v>0</v>
      </c>
      <c r="P211" s="48">
        <f>IF(Table2[[#This Row],[Customer Segment]]=Introduction!$D$42,1,0)</f>
        <v>0</v>
      </c>
      <c r="Q211" s="48">
        <f>IF(Table2[[#This Row],[Customer Segment]]=Introduction!$D$44,1,0)</f>
        <v>1</v>
      </c>
      <c r="R211" s="38">
        <v>240.42</v>
      </c>
      <c r="S2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customFormat="1" x14ac:dyDescent="0.2">
      <c r="A212" s="1" t="s">
        <v>46</v>
      </c>
      <c r="B212" s="1" t="s">
        <v>14</v>
      </c>
      <c r="C212" s="1" t="s">
        <v>47</v>
      </c>
      <c r="D212" s="44">
        <v>0.02</v>
      </c>
      <c r="E212" s="44">
        <v>12.98</v>
      </c>
      <c r="F212" s="44">
        <v>3.14</v>
      </c>
      <c r="G212" s="44">
        <v>0.6</v>
      </c>
      <c r="H212" s="44">
        <v>75.010000000000005</v>
      </c>
      <c r="I212" s="49">
        <f>IF(Table2[[#This Row],[Order Priority]]=Introduction!$B$42,1,0)</f>
        <v>0</v>
      </c>
      <c r="J212" s="49">
        <f>IF(Table2[[#This Row],[Order Priority]]=Introduction!$B$43,1,0)</f>
        <v>0</v>
      </c>
      <c r="K212" s="49">
        <f>IF(Table2[[#This Row],[Order Priority]]=Introduction!$B$44,1,0)</f>
        <v>0</v>
      </c>
      <c r="L212" s="49">
        <f>IF(Table2[[#This Row],[Order Priority]]=Introduction!$B$45,1,0)</f>
        <v>0</v>
      </c>
      <c r="M212" s="49">
        <f>IF(Table2[[#This Row],[Ship Mode]]=Introduction!$C$42,1,0)</f>
        <v>0</v>
      </c>
      <c r="N212" s="48">
        <f>IF(Table2[[#This Row],[Ship Mode]]=Introduction!$C$44,1,0)</f>
        <v>1</v>
      </c>
      <c r="O212" s="48">
        <f>IF(Table2[[#This Row],[Customer Segment]]=Introduction!$D$45,1,0)</f>
        <v>0</v>
      </c>
      <c r="P212" s="48">
        <f>IF(Table2[[#This Row],[Customer Segment]]=Introduction!$D$42,1,0)</f>
        <v>0</v>
      </c>
      <c r="Q212" s="48">
        <f>IF(Table2[[#This Row],[Customer Segment]]=Introduction!$D$44,1,0)</f>
        <v>1</v>
      </c>
      <c r="R212" s="41">
        <v>184.4</v>
      </c>
      <c r="S2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customFormat="1" x14ac:dyDescent="0.2">
      <c r="A213" s="1" t="s">
        <v>1</v>
      </c>
      <c r="B213" s="1" t="s">
        <v>14</v>
      </c>
      <c r="C213" s="1" t="s">
        <v>3</v>
      </c>
      <c r="D213" s="46">
        <v>0.08</v>
      </c>
      <c r="E213" s="46">
        <v>30.53</v>
      </c>
      <c r="F213" s="46">
        <v>19.989999999999998</v>
      </c>
      <c r="G213" s="46">
        <v>0.39</v>
      </c>
      <c r="H213" s="46">
        <v>-239.8656</v>
      </c>
      <c r="I213" s="49">
        <f>IF(Table2[[#This Row],[Order Priority]]=Introduction!$B$42,1,0)</f>
        <v>1</v>
      </c>
      <c r="J213" s="49">
        <f>IF(Table2[[#This Row],[Order Priority]]=Introduction!$B$43,1,0)</f>
        <v>0</v>
      </c>
      <c r="K213" s="49">
        <f>IF(Table2[[#This Row],[Order Priority]]=Introduction!$B$44,1,0)</f>
        <v>0</v>
      </c>
      <c r="L213" s="49">
        <f>IF(Table2[[#This Row],[Order Priority]]=Introduction!$B$45,1,0)</f>
        <v>0</v>
      </c>
      <c r="M213" s="49">
        <f>IF(Table2[[#This Row],[Ship Mode]]=Introduction!$C$42,1,0)</f>
        <v>0</v>
      </c>
      <c r="N213" s="48">
        <f>IF(Table2[[#This Row],[Ship Mode]]=Introduction!$C$44,1,0)</f>
        <v>1</v>
      </c>
      <c r="O213" s="48">
        <f>IF(Table2[[#This Row],[Customer Segment]]=Introduction!$D$45,1,0)</f>
        <v>1</v>
      </c>
      <c r="P213" s="48">
        <f>IF(Table2[[#This Row],[Customer Segment]]=Introduction!$D$42,1,0)</f>
        <v>0</v>
      </c>
      <c r="Q213" s="48">
        <f>IF(Table2[[#This Row],[Customer Segment]]=Introduction!$D$44,1,0)</f>
        <v>0</v>
      </c>
      <c r="R213" s="38">
        <v>285.87</v>
      </c>
      <c r="S2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customFormat="1" x14ac:dyDescent="0.2">
      <c r="A214" s="1" t="s">
        <v>1</v>
      </c>
      <c r="B214" s="1" t="s">
        <v>14</v>
      </c>
      <c r="C214" s="1" t="s">
        <v>3</v>
      </c>
      <c r="D214" s="44">
        <v>0.01</v>
      </c>
      <c r="E214" s="44">
        <v>1.68</v>
      </c>
      <c r="F214" s="44">
        <v>1.57</v>
      </c>
      <c r="G214" s="44">
        <v>0.59</v>
      </c>
      <c r="H214" s="44">
        <v>-53.444000000000003</v>
      </c>
      <c r="I214" s="49">
        <f>IF(Table2[[#This Row],[Order Priority]]=Introduction!$B$42,1,0)</f>
        <v>1</v>
      </c>
      <c r="J214" s="49">
        <f>IF(Table2[[#This Row],[Order Priority]]=Introduction!$B$43,1,0)</f>
        <v>0</v>
      </c>
      <c r="K214" s="49">
        <f>IF(Table2[[#This Row],[Order Priority]]=Introduction!$B$44,1,0)</f>
        <v>0</v>
      </c>
      <c r="L214" s="49">
        <f>IF(Table2[[#This Row],[Order Priority]]=Introduction!$B$45,1,0)</f>
        <v>0</v>
      </c>
      <c r="M214" s="49">
        <f>IF(Table2[[#This Row],[Ship Mode]]=Introduction!$C$42,1,0)</f>
        <v>0</v>
      </c>
      <c r="N214" s="48">
        <f>IF(Table2[[#This Row],[Ship Mode]]=Introduction!$C$44,1,0)</f>
        <v>1</v>
      </c>
      <c r="O214" s="48">
        <f>IF(Table2[[#This Row],[Customer Segment]]=Introduction!$D$45,1,0)</f>
        <v>1</v>
      </c>
      <c r="P214" s="48">
        <f>IF(Table2[[#This Row],[Customer Segment]]=Introduction!$D$42,1,0)</f>
        <v>0</v>
      </c>
      <c r="Q214" s="48">
        <f>IF(Table2[[#This Row],[Customer Segment]]=Introduction!$D$44,1,0)</f>
        <v>0</v>
      </c>
      <c r="R214" s="41">
        <v>20.37</v>
      </c>
      <c r="S2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customFormat="1" x14ac:dyDescent="0.2">
      <c r="A215" s="1" t="s">
        <v>1</v>
      </c>
      <c r="B215" s="1" t="s">
        <v>14</v>
      </c>
      <c r="C215" s="1" t="s">
        <v>15</v>
      </c>
      <c r="D215" s="46">
        <v>7.0000000000000007E-2</v>
      </c>
      <c r="E215" s="46">
        <v>4.91</v>
      </c>
      <c r="F215" s="46">
        <v>0.5</v>
      </c>
      <c r="G215" s="46">
        <v>0.36</v>
      </c>
      <c r="H215" s="46">
        <v>-157.696</v>
      </c>
      <c r="I215" s="49">
        <f>IF(Table2[[#This Row],[Order Priority]]=Introduction!$B$42,1,0)</f>
        <v>1</v>
      </c>
      <c r="J215" s="49">
        <f>IF(Table2[[#This Row],[Order Priority]]=Introduction!$B$43,1,0)</f>
        <v>0</v>
      </c>
      <c r="K215" s="49">
        <f>IF(Table2[[#This Row],[Order Priority]]=Introduction!$B$44,1,0)</f>
        <v>0</v>
      </c>
      <c r="L215" s="49">
        <f>IF(Table2[[#This Row],[Order Priority]]=Introduction!$B$45,1,0)</f>
        <v>0</v>
      </c>
      <c r="M215" s="49">
        <f>IF(Table2[[#This Row],[Ship Mode]]=Introduction!$C$42,1,0)</f>
        <v>0</v>
      </c>
      <c r="N215" s="48">
        <f>IF(Table2[[#This Row],[Ship Mode]]=Introduction!$C$44,1,0)</f>
        <v>1</v>
      </c>
      <c r="O215" s="48">
        <f>IF(Table2[[#This Row],[Customer Segment]]=Introduction!$D$45,1,0)</f>
        <v>0</v>
      </c>
      <c r="P215" s="48">
        <f>IF(Table2[[#This Row],[Customer Segment]]=Introduction!$D$42,1,0)</f>
        <v>1</v>
      </c>
      <c r="Q215" s="48">
        <f>IF(Table2[[#This Row],[Customer Segment]]=Introduction!$D$44,1,0)</f>
        <v>0</v>
      </c>
      <c r="R215" s="38">
        <v>28.22</v>
      </c>
      <c r="S2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customFormat="1" x14ac:dyDescent="0.2">
      <c r="A216" s="1" t="s">
        <v>23</v>
      </c>
      <c r="B216" s="1" t="s">
        <v>14</v>
      </c>
      <c r="C216" s="1" t="s">
        <v>47</v>
      </c>
      <c r="D216" s="44">
        <v>0.05</v>
      </c>
      <c r="E216" s="44">
        <v>1.86</v>
      </c>
      <c r="F216" s="44">
        <v>2.58</v>
      </c>
      <c r="G216" s="44">
        <v>0.82</v>
      </c>
      <c r="H216" s="44">
        <v>-66.62</v>
      </c>
      <c r="I216" s="49">
        <f>IF(Table2[[#This Row],[Order Priority]]=Introduction!$B$42,1,0)</f>
        <v>0</v>
      </c>
      <c r="J216" s="49">
        <f>IF(Table2[[#This Row],[Order Priority]]=Introduction!$B$43,1,0)</f>
        <v>0</v>
      </c>
      <c r="K216" s="49">
        <f>IF(Table2[[#This Row],[Order Priority]]=Introduction!$B$44,1,0)</f>
        <v>1</v>
      </c>
      <c r="L216" s="49">
        <f>IF(Table2[[#This Row],[Order Priority]]=Introduction!$B$45,1,0)</f>
        <v>0</v>
      </c>
      <c r="M216" s="49">
        <f>IF(Table2[[#This Row],[Ship Mode]]=Introduction!$C$42,1,0)</f>
        <v>0</v>
      </c>
      <c r="N216" s="48">
        <f>IF(Table2[[#This Row],[Ship Mode]]=Introduction!$C$44,1,0)</f>
        <v>1</v>
      </c>
      <c r="O216" s="48">
        <f>IF(Table2[[#This Row],[Customer Segment]]=Introduction!$D$45,1,0)</f>
        <v>0</v>
      </c>
      <c r="P216" s="48">
        <f>IF(Table2[[#This Row],[Customer Segment]]=Introduction!$D$42,1,0)</f>
        <v>0</v>
      </c>
      <c r="Q216" s="48">
        <f>IF(Table2[[#This Row],[Customer Segment]]=Introduction!$D$44,1,0)</f>
        <v>1</v>
      </c>
      <c r="R216" s="41">
        <v>17.61</v>
      </c>
      <c r="S2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customFormat="1" x14ac:dyDescent="0.2">
      <c r="A217" s="1" t="s">
        <v>92</v>
      </c>
      <c r="B217" s="1" t="s">
        <v>2</v>
      </c>
      <c r="C217" s="1" t="s">
        <v>3</v>
      </c>
      <c r="D217" s="46">
        <v>0.05</v>
      </c>
      <c r="E217" s="46">
        <v>328.14</v>
      </c>
      <c r="F217" s="46">
        <v>91.05</v>
      </c>
      <c r="G217" s="46">
        <v>0.56999999999999995</v>
      </c>
      <c r="H217" s="46">
        <v>411.5172</v>
      </c>
      <c r="I217" s="49">
        <f>IF(Table2[[#This Row],[Order Priority]]=Introduction!$B$42,1,0)</f>
        <v>0</v>
      </c>
      <c r="J217" s="49">
        <f>IF(Table2[[#This Row],[Order Priority]]=Introduction!$B$43,1,0)</f>
        <v>0</v>
      </c>
      <c r="K217" s="49">
        <f>IF(Table2[[#This Row],[Order Priority]]=Introduction!$B$44,1,0)</f>
        <v>0</v>
      </c>
      <c r="L217" s="49">
        <f>IF(Table2[[#This Row],[Order Priority]]=Introduction!$B$45,1,0)</f>
        <v>1</v>
      </c>
      <c r="M217" s="49">
        <f>IF(Table2[[#This Row],[Ship Mode]]=Introduction!$C$42,1,0)</f>
        <v>1</v>
      </c>
      <c r="N217" s="48">
        <f>IF(Table2[[#This Row],[Ship Mode]]=Introduction!$C$44,1,0)</f>
        <v>0</v>
      </c>
      <c r="O217" s="48">
        <f>IF(Table2[[#This Row],[Customer Segment]]=Introduction!$D$45,1,0)</f>
        <v>1</v>
      </c>
      <c r="P217" s="48">
        <f>IF(Table2[[#This Row],[Customer Segment]]=Introduction!$D$42,1,0)</f>
        <v>0</v>
      </c>
      <c r="Q217" s="48">
        <f>IF(Table2[[#This Row],[Customer Segment]]=Introduction!$D$44,1,0)</f>
        <v>0</v>
      </c>
      <c r="R217" s="38">
        <v>1967.98</v>
      </c>
      <c r="S2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customFormat="1" x14ac:dyDescent="0.2">
      <c r="A218" s="1" t="s">
        <v>92</v>
      </c>
      <c r="B218" s="1" t="s">
        <v>2</v>
      </c>
      <c r="C218" s="1" t="s">
        <v>15</v>
      </c>
      <c r="D218" s="44">
        <v>0.03</v>
      </c>
      <c r="E218" s="44">
        <v>119.99</v>
      </c>
      <c r="F218" s="44">
        <v>56.14</v>
      </c>
      <c r="G218" s="44">
        <v>0.39</v>
      </c>
      <c r="H218" s="44">
        <v>1400.1</v>
      </c>
      <c r="I218" s="49">
        <f>IF(Table2[[#This Row],[Order Priority]]=Introduction!$B$42,1,0)</f>
        <v>0</v>
      </c>
      <c r="J218" s="49">
        <f>IF(Table2[[#This Row],[Order Priority]]=Introduction!$B$43,1,0)</f>
        <v>0</v>
      </c>
      <c r="K218" s="49">
        <f>IF(Table2[[#This Row],[Order Priority]]=Introduction!$B$44,1,0)</f>
        <v>0</v>
      </c>
      <c r="L218" s="49">
        <f>IF(Table2[[#This Row],[Order Priority]]=Introduction!$B$45,1,0)</f>
        <v>1</v>
      </c>
      <c r="M218" s="49">
        <f>IF(Table2[[#This Row],[Ship Mode]]=Introduction!$C$42,1,0)</f>
        <v>1</v>
      </c>
      <c r="N218" s="48">
        <f>IF(Table2[[#This Row],[Ship Mode]]=Introduction!$C$44,1,0)</f>
        <v>0</v>
      </c>
      <c r="O218" s="48">
        <f>IF(Table2[[#This Row],[Customer Segment]]=Introduction!$D$45,1,0)</f>
        <v>0</v>
      </c>
      <c r="P218" s="48">
        <f>IF(Table2[[#This Row],[Customer Segment]]=Introduction!$D$42,1,0)</f>
        <v>1</v>
      </c>
      <c r="Q218" s="48">
        <f>IF(Table2[[#This Row],[Customer Segment]]=Introduction!$D$44,1,0)</f>
        <v>0</v>
      </c>
      <c r="R218" s="41">
        <v>1545.58</v>
      </c>
      <c r="S2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customFormat="1" x14ac:dyDescent="0.2">
      <c r="A219" s="1" t="s">
        <v>92</v>
      </c>
      <c r="B219" s="1" t="s">
        <v>14</v>
      </c>
      <c r="C219" s="1" t="s">
        <v>15</v>
      </c>
      <c r="D219" s="46">
        <v>0.05</v>
      </c>
      <c r="E219" s="46">
        <v>115.79</v>
      </c>
      <c r="F219" s="46">
        <v>1.99</v>
      </c>
      <c r="G219" s="46">
        <v>0.49</v>
      </c>
      <c r="H219" s="46">
        <v>67.599999999999994</v>
      </c>
      <c r="I219" s="49">
        <f>IF(Table2[[#This Row],[Order Priority]]=Introduction!$B$42,1,0)</f>
        <v>0</v>
      </c>
      <c r="J219" s="49">
        <f>IF(Table2[[#This Row],[Order Priority]]=Introduction!$B$43,1,0)</f>
        <v>0</v>
      </c>
      <c r="K219" s="49">
        <f>IF(Table2[[#This Row],[Order Priority]]=Introduction!$B$44,1,0)</f>
        <v>0</v>
      </c>
      <c r="L219" s="49">
        <f>IF(Table2[[#This Row],[Order Priority]]=Introduction!$B$45,1,0)</f>
        <v>1</v>
      </c>
      <c r="M219" s="49">
        <f>IF(Table2[[#This Row],[Ship Mode]]=Introduction!$C$42,1,0)</f>
        <v>0</v>
      </c>
      <c r="N219" s="48">
        <f>IF(Table2[[#This Row],[Ship Mode]]=Introduction!$C$44,1,0)</f>
        <v>1</v>
      </c>
      <c r="O219" s="48">
        <f>IF(Table2[[#This Row],[Customer Segment]]=Introduction!$D$45,1,0)</f>
        <v>0</v>
      </c>
      <c r="P219" s="48">
        <f>IF(Table2[[#This Row],[Customer Segment]]=Introduction!$D$42,1,0)</f>
        <v>1</v>
      </c>
      <c r="Q219" s="48">
        <f>IF(Table2[[#This Row],[Customer Segment]]=Introduction!$D$44,1,0)</f>
        <v>0</v>
      </c>
      <c r="R219" s="38">
        <v>353.1</v>
      </c>
      <c r="S2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customFormat="1" x14ac:dyDescent="0.2">
      <c r="A220" s="1" t="s">
        <v>92</v>
      </c>
      <c r="B220" s="1" t="s">
        <v>14</v>
      </c>
      <c r="C220" s="1" t="s">
        <v>47</v>
      </c>
      <c r="D220" s="44">
        <v>0.05</v>
      </c>
      <c r="E220" s="44">
        <v>14.81</v>
      </c>
      <c r="F220" s="44">
        <v>13.32</v>
      </c>
      <c r="G220" s="44">
        <v>0.43</v>
      </c>
      <c r="H220" s="44">
        <v>-220.05199999999999</v>
      </c>
      <c r="I220" s="49">
        <f>IF(Table2[[#This Row],[Order Priority]]=Introduction!$B$42,1,0)</f>
        <v>0</v>
      </c>
      <c r="J220" s="49">
        <f>IF(Table2[[#This Row],[Order Priority]]=Introduction!$B$43,1,0)</f>
        <v>0</v>
      </c>
      <c r="K220" s="49">
        <f>IF(Table2[[#This Row],[Order Priority]]=Introduction!$B$44,1,0)</f>
        <v>0</v>
      </c>
      <c r="L220" s="49">
        <f>IF(Table2[[#This Row],[Order Priority]]=Introduction!$B$45,1,0)</f>
        <v>1</v>
      </c>
      <c r="M220" s="49">
        <f>IF(Table2[[#This Row],[Ship Mode]]=Introduction!$C$42,1,0)</f>
        <v>0</v>
      </c>
      <c r="N220" s="48">
        <f>IF(Table2[[#This Row],[Ship Mode]]=Introduction!$C$44,1,0)</f>
        <v>1</v>
      </c>
      <c r="O220" s="48">
        <f>IF(Table2[[#This Row],[Customer Segment]]=Introduction!$D$45,1,0)</f>
        <v>0</v>
      </c>
      <c r="P220" s="48">
        <f>IF(Table2[[#This Row],[Customer Segment]]=Introduction!$D$42,1,0)</f>
        <v>0</v>
      </c>
      <c r="Q220" s="48">
        <f>IF(Table2[[#This Row],[Customer Segment]]=Introduction!$D$44,1,0)</f>
        <v>1</v>
      </c>
      <c r="R220" s="41">
        <v>45.28</v>
      </c>
      <c r="S2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customFormat="1" x14ac:dyDescent="0.2">
      <c r="A221" s="1" t="s">
        <v>92</v>
      </c>
      <c r="B221" s="1" t="s">
        <v>63</v>
      </c>
      <c r="C221" s="1" t="s">
        <v>47</v>
      </c>
      <c r="D221" s="46">
        <v>0.05</v>
      </c>
      <c r="E221" s="46">
        <v>4.2</v>
      </c>
      <c r="F221" s="46">
        <v>2.2599999999999998</v>
      </c>
      <c r="G221" s="46">
        <v>0.36</v>
      </c>
      <c r="H221" s="46">
        <v>20.393370000000001</v>
      </c>
      <c r="I221" s="49">
        <f>IF(Table2[[#This Row],[Order Priority]]=Introduction!$B$42,1,0)</f>
        <v>0</v>
      </c>
      <c r="J221" s="49">
        <f>IF(Table2[[#This Row],[Order Priority]]=Introduction!$B$43,1,0)</f>
        <v>0</v>
      </c>
      <c r="K221" s="49">
        <f>IF(Table2[[#This Row],[Order Priority]]=Introduction!$B$44,1,0)</f>
        <v>0</v>
      </c>
      <c r="L221" s="49">
        <f>IF(Table2[[#This Row],[Order Priority]]=Introduction!$B$45,1,0)</f>
        <v>1</v>
      </c>
      <c r="M221" s="49">
        <f>IF(Table2[[#This Row],[Ship Mode]]=Introduction!$C$42,1,0)</f>
        <v>0</v>
      </c>
      <c r="N221" s="48">
        <f>IF(Table2[[#This Row],[Ship Mode]]=Introduction!$C$44,1,0)</f>
        <v>0</v>
      </c>
      <c r="O221" s="48">
        <f>IF(Table2[[#This Row],[Customer Segment]]=Introduction!$D$45,1,0)</f>
        <v>0</v>
      </c>
      <c r="P221" s="48">
        <f>IF(Table2[[#This Row],[Customer Segment]]=Introduction!$D$42,1,0)</f>
        <v>0</v>
      </c>
      <c r="Q221" s="48">
        <f>IF(Table2[[#This Row],[Customer Segment]]=Introduction!$D$44,1,0)</f>
        <v>1</v>
      </c>
      <c r="R221" s="38">
        <v>13.57</v>
      </c>
      <c r="S2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customFormat="1" x14ac:dyDescent="0.2">
      <c r="A222" s="1" t="s">
        <v>92</v>
      </c>
      <c r="B222" s="1" t="s">
        <v>14</v>
      </c>
      <c r="C222" s="1" t="s">
        <v>3</v>
      </c>
      <c r="D222" s="44">
        <v>0.05</v>
      </c>
      <c r="E222" s="44">
        <v>5.68</v>
      </c>
      <c r="F222" s="44">
        <v>1.39</v>
      </c>
      <c r="G222" s="44">
        <v>0.38</v>
      </c>
      <c r="H222" s="44">
        <v>38.281199999999998</v>
      </c>
      <c r="I222" s="49">
        <f>IF(Table2[[#This Row],[Order Priority]]=Introduction!$B$42,1,0)</f>
        <v>0</v>
      </c>
      <c r="J222" s="49">
        <f>IF(Table2[[#This Row],[Order Priority]]=Introduction!$B$43,1,0)</f>
        <v>0</v>
      </c>
      <c r="K222" s="49">
        <f>IF(Table2[[#This Row],[Order Priority]]=Introduction!$B$44,1,0)</f>
        <v>0</v>
      </c>
      <c r="L222" s="49">
        <f>IF(Table2[[#This Row],[Order Priority]]=Introduction!$B$45,1,0)</f>
        <v>1</v>
      </c>
      <c r="M222" s="49">
        <f>IF(Table2[[#This Row],[Ship Mode]]=Introduction!$C$42,1,0)</f>
        <v>0</v>
      </c>
      <c r="N222" s="48">
        <f>IF(Table2[[#This Row],[Ship Mode]]=Introduction!$C$44,1,0)</f>
        <v>1</v>
      </c>
      <c r="O222" s="48">
        <f>IF(Table2[[#This Row],[Customer Segment]]=Introduction!$D$45,1,0)</f>
        <v>1</v>
      </c>
      <c r="P222" s="48">
        <f>IF(Table2[[#This Row],[Customer Segment]]=Introduction!$D$42,1,0)</f>
        <v>0</v>
      </c>
      <c r="Q222" s="48">
        <f>IF(Table2[[#This Row],[Customer Segment]]=Introduction!$D$44,1,0)</f>
        <v>0</v>
      </c>
      <c r="R222" s="41">
        <v>55.48</v>
      </c>
      <c r="S2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customFormat="1" x14ac:dyDescent="0.2">
      <c r="A223" s="1" t="s">
        <v>92</v>
      </c>
      <c r="B223" s="1" t="s">
        <v>14</v>
      </c>
      <c r="C223" s="1" t="s">
        <v>70</v>
      </c>
      <c r="D223" s="46">
        <v>0.06</v>
      </c>
      <c r="E223" s="46">
        <v>16.48</v>
      </c>
      <c r="F223" s="46">
        <v>1.99</v>
      </c>
      <c r="G223" s="46">
        <v>0.42</v>
      </c>
      <c r="H223" s="46">
        <v>-144.59200000000001</v>
      </c>
      <c r="I223" s="49">
        <f>IF(Table2[[#This Row],[Order Priority]]=Introduction!$B$42,1,0)</f>
        <v>0</v>
      </c>
      <c r="J223" s="49">
        <f>IF(Table2[[#This Row],[Order Priority]]=Introduction!$B$43,1,0)</f>
        <v>0</v>
      </c>
      <c r="K223" s="49">
        <f>IF(Table2[[#This Row],[Order Priority]]=Introduction!$B$44,1,0)</f>
        <v>0</v>
      </c>
      <c r="L223" s="49">
        <f>IF(Table2[[#This Row],[Order Priority]]=Introduction!$B$45,1,0)</f>
        <v>1</v>
      </c>
      <c r="M223" s="49">
        <f>IF(Table2[[#This Row],[Ship Mode]]=Introduction!$C$42,1,0)</f>
        <v>0</v>
      </c>
      <c r="N223" s="48">
        <f>IF(Table2[[#This Row],[Ship Mode]]=Introduction!$C$44,1,0)</f>
        <v>1</v>
      </c>
      <c r="O223" s="48">
        <f>IF(Table2[[#This Row],[Customer Segment]]=Introduction!$D$45,1,0)</f>
        <v>0</v>
      </c>
      <c r="P223" s="48">
        <f>IF(Table2[[#This Row],[Customer Segment]]=Introduction!$D$42,1,0)</f>
        <v>0</v>
      </c>
      <c r="Q223" s="48">
        <f>IF(Table2[[#This Row],[Customer Segment]]=Introduction!$D$44,1,0)</f>
        <v>0</v>
      </c>
      <c r="R223" s="38">
        <v>128.13</v>
      </c>
      <c r="S2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customFormat="1" x14ac:dyDescent="0.2">
      <c r="A224" s="1" t="s">
        <v>92</v>
      </c>
      <c r="B224" s="1" t="s">
        <v>14</v>
      </c>
      <c r="C224" s="1" t="s">
        <v>70</v>
      </c>
      <c r="D224" s="44">
        <v>0.03</v>
      </c>
      <c r="E224" s="44">
        <v>90.48</v>
      </c>
      <c r="F224" s="44">
        <v>19.989999999999998</v>
      </c>
      <c r="G224" s="44">
        <v>0.4</v>
      </c>
      <c r="H224" s="44">
        <v>15.353999999999999</v>
      </c>
      <c r="I224" s="49">
        <f>IF(Table2[[#This Row],[Order Priority]]=Introduction!$B$42,1,0)</f>
        <v>0</v>
      </c>
      <c r="J224" s="49">
        <f>IF(Table2[[#This Row],[Order Priority]]=Introduction!$B$43,1,0)</f>
        <v>0</v>
      </c>
      <c r="K224" s="49">
        <f>IF(Table2[[#This Row],[Order Priority]]=Introduction!$B$44,1,0)</f>
        <v>0</v>
      </c>
      <c r="L224" s="49">
        <f>IF(Table2[[#This Row],[Order Priority]]=Introduction!$B$45,1,0)</f>
        <v>1</v>
      </c>
      <c r="M224" s="49">
        <f>IF(Table2[[#This Row],[Ship Mode]]=Introduction!$C$42,1,0)</f>
        <v>0</v>
      </c>
      <c r="N224" s="48">
        <f>IF(Table2[[#This Row],[Ship Mode]]=Introduction!$C$44,1,0)</f>
        <v>1</v>
      </c>
      <c r="O224" s="48">
        <f>IF(Table2[[#This Row],[Customer Segment]]=Introduction!$D$45,1,0)</f>
        <v>0</v>
      </c>
      <c r="P224" s="48">
        <f>IF(Table2[[#This Row],[Customer Segment]]=Introduction!$D$42,1,0)</f>
        <v>0</v>
      </c>
      <c r="Q224" s="48">
        <f>IF(Table2[[#This Row],[Customer Segment]]=Introduction!$D$44,1,0)</f>
        <v>0</v>
      </c>
      <c r="R224" s="41">
        <v>99.69</v>
      </c>
      <c r="S2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customFormat="1" x14ac:dyDescent="0.2">
      <c r="A225" s="1" t="s">
        <v>92</v>
      </c>
      <c r="B225" s="1" t="s">
        <v>14</v>
      </c>
      <c r="C225" s="1" t="s">
        <v>70</v>
      </c>
      <c r="D225" s="46">
        <v>0.06</v>
      </c>
      <c r="E225" s="46">
        <v>22.84</v>
      </c>
      <c r="F225" s="46">
        <v>8.18</v>
      </c>
      <c r="G225" s="46">
        <v>0.39</v>
      </c>
      <c r="H225" s="46">
        <v>-357.92399999999998</v>
      </c>
      <c r="I225" s="49">
        <f>IF(Table2[[#This Row],[Order Priority]]=Introduction!$B$42,1,0)</f>
        <v>0</v>
      </c>
      <c r="J225" s="49">
        <f>IF(Table2[[#This Row],[Order Priority]]=Introduction!$B$43,1,0)</f>
        <v>0</v>
      </c>
      <c r="K225" s="49">
        <f>IF(Table2[[#This Row],[Order Priority]]=Introduction!$B$44,1,0)</f>
        <v>0</v>
      </c>
      <c r="L225" s="49">
        <f>IF(Table2[[#This Row],[Order Priority]]=Introduction!$B$45,1,0)</f>
        <v>1</v>
      </c>
      <c r="M225" s="49">
        <f>IF(Table2[[#This Row],[Ship Mode]]=Introduction!$C$42,1,0)</f>
        <v>0</v>
      </c>
      <c r="N225" s="48">
        <f>IF(Table2[[#This Row],[Ship Mode]]=Introduction!$C$44,1,0)</f>
        <v>1</v>
      </c>
      <c r="O225" s="48">
        <f>IF(Table2[[#This Row],[Customer Segment]]=Introduction!$D$45,1,0)</f>
        <v>0</v>
      </c>
      <c r="P225" s="48">
        <f>IF(Table2[[#This Row],[Customer Segment]]=Introduction!$D$42,1,0)</f>
        <v>0</v>
      </c>
      <c r="Q225" s="48">
        <f>IF(Table2[[#This Row],[Customer Segment]]=Introduction!$D$44,1,0)</f>
        <v>0</v>
      </c>
      <c r="R225" s="38">
        <v>152.49</v>
      </c>
      <c r="S2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customFormat="1" x14ac:dyDescent="0.2">
      <c r="A226" s="1" t="s">
        <v>92</v>
      </c>
      <c r="B226" s="1" t="s">
        <v>14</v>
      </c>
      <c r="C226" s="1" t="s">
        <v>47</v>
      </c>
      <c r="D226" s="44">
        <v>7.0000000000000007E-2</v>
      </c>
      <c r="E226" s="44">
        <v>1.76</v>
      </c>
      <c r="F226" s="44">
        <v>4.8600000000000003</v>
      </c>
      <c r="G226" s="44">
        <v>0.41</v>
      </c>
      <c r="H226" s="44">
        <v>0.58799999999999997</v>
      </c>
      <c r="I226" s="49">
        <f>IF(Table2[[#This Row],[Order Priority]]=Introduction!$B$42,1,0)</f>
        <v>0</v>
      </c>
      <c r="J226" s="49">
        <f>IF(Table2[[#This Row],[Order Priority]]=Introduction!$B$43,1,0)</f>
        <v>0</v>
      </c>
      <c r="K226" s="49">
        <f>IF(Table2[[#This Row],[Order Priority]]=Introduction!$B$44,1,0)</f>
        <v>0</v>
      </c>
      <c r="L226" s="49">
        <f>IF(Table2[[#This Row],[Order Priority]]=Introduction!$B$45,1,0)</f>
        <v>1</v>
      </c>
      <c r="M226" s="49">
        <f>IF(Table2[[#This Row],[Ship Mode]]=Introduction!$C$42,1,0)</f>
        <v>0</v>
      </c>
      <c r="N226" s="48">
        <f>IF(Table2[[#This Row],[Ship Mode]]=Introduction!$C$44,1,0)</f>
        <v>1</v>
      </c>
      <c r="O226" s="48">
        <f>IF(Table2[[#This Row],[Customer Segment]]=Introduction!$D$45,1,0)</f>
        <v>0</v>
      </c>
      <c r="P226" s="48">
        <f>IF(Table2[[#This Row],[Customer Segment]]=Introduction!$D$42,1,0)</f>
        <v>0</v>
      </c>
      <c r="Q226" s="48">
        <f>IF(Table2[[#This Row],[Customer Segment]]=Introduction!$D$44,1,0)</f>
        <v>1</v>
      </c>
      <c r="R226" s="41">
        <v>26.01</v>
      </c>
      <c r="S2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customFormat="1" x14ac:dyDescent="0.2">
      <c r="A227" s="1" t="s">
        <v>92</v>
      </c>
      <c r="B227" s="1" t="s">
        <v>14</v>
      </c>
      <c r="C227" s="1" t="s">
        <v>70</v>
      </c>
      <c r="D227" s="46">
        <v>0.1</v>
      </c>
      <c r="E227" s="46">
        <v>7.64</v>
      </c>
      <c r="F227" s="46">
        <v>1.39</v>
      </c>
      <c r="G227" s="46">
        <v>0.36</v>
      </c>
      <c r="H227" s="46">
        <v>16.12</v>
      </c>
      <c r="I227" s="49">
        <f>IF(Table2[[#This Row],[Order Priority]]=Introduction!$B$42,1,0)</f>
        <v>0</v>
      </c>
      <c r="J227" s="49">
        <f>IF(Table2[[#This Row],[Order Priority]]=Introduction!$B$43,1,0)</f>
        <v>0</v>
      </c>
      <c r="K227" s="49">
        <f>IF(Table2[[#This Row],[Order Priority]]=Introduction!$B$44,1,0)</f>
        <v>0</v>
      </c>
      <c r="L227" s="49">
        <f>IF(Table2[[#This Row],[Order Priority]]=Introduction!$B$45,1,0)</f>
        <v>1</v>
      </c>
      <c r="M227" s="49">
        <f>IF(Table2[[#This Row],[Ship Mode]]=Introduction!$C$42,1,0)</f>
        <v>0</v>
      </c>
      <c r="N227" s="48">
        <f>IF(Table2[[#This Row],[Ship Mode]]=Introduction!$C$44,1,0)</f>
        <v>1</v>
      </c>
      <c r="O227" s="48">
        <f>IF(Table2[[#This Row],[Customer Segment]]=Introduction!$D$45,1,0)</f>
        <v>0</v>
      </c>
      <c r="P227" s="48">
        <f>IF(Table2[[#This Row],[Customer Segment]]=Introduction!$D$42,1,0)</f>
        <v>0</v>
      </c>
      <c r="Q227" s="48">
        <f>IF(Table2[[#This Row],[Customer Segment]]=Introduction!$D$44,1,0)</f>
        <v>0</v>
      </c>
      <c r="R227" s="38">
        <v>130.11000000000001</v>
      </c>
      <c r="S2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customFormat="1" x14ac:dyDescent="0.2">
      <c r="A228" s="1" t="s">
        <v>92</v>
      </c>
      <c r="B228" s="1" t="s">
        <v>14</v>
      </c>
      <c r="C228" s="1" t="s">
        <v>70</v>
      </c>
      <c r="D228" s="44">
        <v>0</v>
      </c>
      <c r="E228" s="44">
        <v>125.99</v>
      </c>
      <c r="F228" s="44">
        <v>2.5</v>
      </c>
      <c r="G228" s="44">
        <v>0.59</v>
      </c>
      <c r="H228" s="44">
        <v>-815.9008</v>
      </c>
      <c r="I228" s="49">
        <f>IF(Table2[[#This Row],[Order Priority]]=Introduction!$B$42,1,0)</f>
        <v>0</v>
      </c>
      <c r="J228" s="49">
        <f>IF(Table2[[#This Row],[Order Priority]]=Introduction!$B$43,1,0)</f>
        <v>0</v>
      </c>
      <c r="K228" s="49">
        <f>IF(Table2[[#This Row],[Order Priority]]=Introduction!$B$44,1,0)</f>
        <v>0</v>
      </c>
      <c r="L228" s="49">
        <f>IF(Table2[[#This Row],[Order Priority]]=Introduction!$B$45,1,0)</f>
        <v>1</v>
      </c>
      <c r="M228" s="49">
        <f>IF(Table2[[#This Row],[Ship Mode]]=Introduction!$C$42,1,0)</f>
        <v>0</v>
      </c>
      <c r="N228" s="48">
        <f>IF(Table2[[#This Row],[Ship Mode]]=Introduction!$C$44,1,0)</f>
        <v>1</v>
      </c>
      <c r="O228" s="48">
        <f>IF(Table2[[#This Row],[Customer Segment]]=Introduction!$D$45,1,0)</f>
        <v>0</v>
      </c>
      <c r="P228" s="48">
        <f>IF(Table2[[#This Row],[Customer Segment]]=Introduction!$D$42,1,0)</f>
        <v>0</v>
      </c>
      <c r="Q228" s="48">
        <f>IF(Table2[[#This Row],[Customer Segment]]=Introduction!$D$44,1,0)</f>
        <v>0</v>
      </c>
      <c r="R228" s="41">
        <v>337.34</v>
      </c>
      <c r="S2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customFormat="1" x14ac:dyDescent="0.2">
      <c r="A229" s="1" t="s">
        <v>92</v>
      </c>
      <c r="B229" s="1" t="s">
        <v>14</v>
      </c>
      <c r="C229" s="1" t="s">
        <v>70</v>
      </c>
      <c r="D229" s="46">
        <v>0.1</v>
      </c>
      <c r="E229" s="46">
        <v>11.55</v>
      </c>
      <c r="F229" s="46">
        <v>2.36</v>
      </c>
      <c r="G229" s="46">
        <v>0.55000000000000004</v>
      </c>
      <c r="H229" s="46">
        <v>15.808</v>
      </c>
      <c r="I229" s="49">
        <f>IF(Table2[[#This Row],[Order Priority]]=Introduction!$B$42,1,0)</f>
        <v>0</v>
      </c>
      <c r="J229" s="49">
        <f>IF(Table2[[#This Row],[Order Priority]]=Introduction!$B$43,1,0)</f>
        <v>0</v>
      </c>
      <c r="K229" s="49">
        <f>IF(Table2[[#This Row],[Order Priority]]=Introduction!$B$44,1,0)</f>
        <v>0</v>
      </c>
      <c r="L229" s="49">
        <f>IF(Table2[[#This Row],[Order Priority]]=Introduction!$B$45,1,0)</f>
        <v>1</v>
      </c>
      <c r="M229" s="49">
        <f>IF(Table2[[#This Row],[Ship Mode]]=Introduction!$C$42,1,0)</f>
        <v>0</v>
      </c>
      <c r="N229" s="48">
        <f>IF(Table2[[#This Row],[Ship Mode]]=Introduction!$C$44,1,0)</f>
        <v>1</v>
      </c>
      <c r="O229" s="48">
        <f>IF(Table2[[#This Row],[Customer Segment]]=Introduction!$D$45,1,0)</f>
        <v>0</v>
      </c>
      <c r="P229" s="48">
        <f>IF(Table2[[#This Row],[Customer Segment]]=Introduction!$D$42,1,0)</f>
        <v>0</v>
      </c>
      <c r="Q229" s="48">
        <f>IF(Table2[[#This Row],[Customer Segment]]=Introduction!$D$44,1,0)</f>
        <v>0</v>
      </c>
      <c r="R229" s="38">
        <v>280.43</v>
      </c>
      <c r="S2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customFormat="1" x14ac:dyDescent="0.2">
      <c r="A230" s="1" t="s">
        <v>92</v>
      </c>
      <c r="B230" s="1" t="s">
        <v>63</v>
      </c>
      <c r="C230" s="1" t="s">
        <v>70</v>
      </c>
      <c r="D230" s="44">
        <v>0.02</v>
      </c>
      <c r="E230" s="44">
        <v>30.53</v>
      </c>
      <c r="F230" s="44">
        <v>19.989999999999998</v>
      </c>
      <c r="G230" s="44">
        <v>0.39</v>
      </c>
      <c r="H230" s="44">
        <v>-54.63</v>
      </c>
      <c r="I230" s="49">
        <f>IF(Table2[[#This Row],[Order Priority]]=Introduction!$B$42,1,0)</f>
        <v>0</v>
      </c>
      <c r="J230" s="49">
        <f>IF(Table2[[#This Row],[Order Priority]]=Introduction!$B$43,1,0)</f>
        <v>0</v>
      </c>
      <c r="K230" s="49">
        <f>IF(Table2[[#This Row],[Order Priority]]=Introduction!$B$44,1,0)</f>
        <v>0</v>
      </c>
      <c r="L230" s="49">
        <f>IF(Table2[[#This Row],[Order Priority]]=Introduction!$B$45,1,0)</f>
        <v>1</v>
      </c>
      <c r="M230" s="49">
        <f>IF(Table2[[#This Row],[Ship Mode]]=Introduction!$C$42,1,0)</f>
        <v>0</v>
      </c>
      <c r="N230" s="48">
        <f>IF(Table2[[#This Row],[Ship Mode]]=Introduction!$C$44,1,0)</f>
        <v>0</v>
      </c>
      <c r="O230" s="48">
        <f>IF(Table2[[#This Row],[Customer Segment]]=Introduction!$D$45,1,0)</f>
        <v>0</v>
      </c>
      <c r="P230" s="48">
        <f>IF(Table2[[#This Row],[Customer Segment]]=Introduction!$D$42,1,0)</f>
        <v>0</v>
      </c>
      <c r="Q230" s="48">
        <f>IF(Table2[[#This Row],[Customer Segment]]=Introduction!$D$44,1,0)</f>
        <v>0</v>
      </c>
      <c r="R230" s="41">
        <v>448.47</v>
      </c>
      <c r="S2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customFormat="1" x14ac:dyDescent="0.2">
      <c r="A231" s="1" t="s">
        <v>46</v>
      </c>
      <c r="B231" s="1" t="s">
        <v>14</v>
      </c>
      <c r="C231" s="1" t="s">
        <v>47</v>
      </c>
      <c r="D231" s="46">
        <v>0</v>
      </c>
      <c r="E231" s="46">
        <v>1.88</v>
      </c>
      <c r="F231" s="46">
        <v>1.49</v>
      </c>
      <c r="G231" s="46">
        <v>0.37</v>
      </c>
      <c r="H231" s="46">
        <v>-15.5595</v>
      </c>
      <c r="I231" s="49">
        <f>IF(Table2[[#This Row],[Order Priority]]=Introduction!$B$42,1,0)</f>
        <v>0</v>
      </c>
      <c r="J231" s="49">
        <f>IF(Table2[[#This Row],[Order Priority]]=Introduction!$B$43,1,0)</f>
        <v>0</v>
      </c>
      <c r="K231" s="49">
        <f>IF(Table2[[#This Row],[Order Priority]]=Introduction!$B$44,1,0)</f>
        <v>0</v>
      </c>
      <c r="L231" s="49">
        <f>IF(Table2[[#This Row],[Order Priority]]=Introduction!$B$45,1,0)</f>
        <v>0</v>
      </c>
      <c r="M231" s="49">
        <f>IF(Table2[[#This Row],[Ship Mode]]=Introduction!$C$42,1,0)</f>
        <v>0</v>
      </c>
      <c r="N231" s="48">
        <f>IF(Table2[[#This Row],[Ship Mode]]=Introduction!$C$44,1,0)</f>
        <v>1</v>
      </c>
      <c r="O231" s="48">
        <f>IF(Table2[[#This Row],[Customer Segment]]=Introduction!$D$45,1,0)</f>
        <v>0</v>
      </c>
      <c r="P231" s="48">
        <f>IF(Table2[[#This Row],[Customer Segment]]=Introduction!$D$42,1,0)</f>
        <v>0</v>
      </c>
      <c r="Q231" s="48">
        <f>IF(Table2[[#This Row],[Customer Segment]]=Introduction!$D$44,1,0)</f>
        <v>1</v>
      </c>
      <c r="R231" s="38">
        <v>25.39</v>
      </c>
      <c r="S2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customFormat="1" x14ac:dyDescent="0.2">
      <c r="A232" s="1" t="s">
        <v>46</v>
      </c>
      <c r="B232" s="1" t="s">
        <v>14</v>
      </c>
      <c r="C232" s="1" t="s">
        <v>47</v>
      </c>
      <c r="D232" s="44">
        <v>0.06</v>
      </c>
      <c r="E232" s="44">
        <v>5.78</v>
      </c>
      <c r="F232" s="44">
        <v>5.67</v>
      </c>
      <c r="G232" s="44">
        <v>0.36</v>
      </c>
      <c r="H232" s="44">
        <v>-108.19</v>
      </c>
      <c r="I232" s="49">
        <f>IF(Table2[[#This Row],[Order Priority]]=Introduction!$B$42,1,0)</f>
        <v>0</v>
      </c>
      <c r="J232" s="49">
        <f>IF(Table2[[#This Row],[Order Priority]]=Introduction!$B$43,1,0)</f>
        <v>0</v>
      </c>
      <c r="K232" s="49">
        <f>IF(Table2[[#This Row],[Order Priority]]=Introduction!$B$44,1,0)</f>
        <v>0</v>
      </c>
      <c r="L232" s="49">
        <f>IF(Table2[[#This Row],[Order Priority]]=Introduction!$B$45,1,0)</f>
        <v>0</v>
      </c>
      <c r="M232" s="49">
        <f>IF(Table2[[#This Row],[Ship Mode]]=Introduction!$C$42,1,0)</f>
        <v>0</v>
      </c>
      <c r="N232" s="48">
        <f>IF(Table2[[#This Row],[Ship Mode]]=Introduction!$C$44,1,0)</f>
        <v>1</v>
      </c>
      <c r="O232" s="48">
        <f>IF(Table2[[#This Row],[Customer Segment]]=Introduction!$D$45,1,0)</f>
        <v>0</v>
      </c>
      <c r="P232" s="48">
        <f>IF(Table2[[#This Row],[Customer Segment]]=Introduction!$D$42,1,0)</f>
        <v>0</v>
      </c>
      <c r="Q232" s="48">
        <f>IF(Table2[[#This Row],[Customer Segment]]=Introduction!$D$44,1,0)</f>
        <v>1</v>
      </c>
      <c r="R232" s="41">
        <v>87.27</v>
      </c>
      <c r="S2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customFormat="1" x14ac:dyDescent="0.2">
      <c r="A233" s="1" t="s">
        <v>46</v>
      </c>
      <c r="B233" s="1" t="s">
        <v>14</v>
      </c>
      <c r="C233" s="1" t="s">
        <v>70</v>
      </c>
      <c r="D233" s="46">
        <v>0.09</v>
      </c>
      <c r="E233" s="46">
        <v>28.48</v>
      </c>
      <c r="F233" s="46">
        <v>1.99</v>
      </c>
      <c r="G233" s="46">
        <v>0.4</v>
      </c>
      <c r="H233" s="46">
        <v>-1250.7460000000001</v>
      </c>
      <c r="I233" s="49">
        <f>IF(Table2[[#This Row],[Order Priority]]=Introduction!$B$42,1,0)</f>
        <v>0</v>
      </c>
      <c r="J233" s="49">
        <f>IF(Table2[[#This Row],[Order Priority]]=Introduction!$B$43,1,0)</f>
        <v>0</v>
      </c>
      <c r="K233" s="49">
        <f>IF(Table2[[#This Row],[Order Priority]]=Introduction!$B$44,1,0)</f>
        <v>0</v>
      </c>
      <c r="L233" s="49">
        <f>IF(Table2[[#This Row],[Order Priority]]=Introduction!$B$45,1,0)</f>
        <v>0</v>
      </c>
      <c r="M233" s="49">
        <f>IF(Table2[[#This Row],[Ship Mode]]=Introduction!$C$42,1,0)</f>
        <v>0</v>
      </c>
      <c r="N233" s="48">
        <f>IF(Table2[[#This Row],[Ship Mode]]=Introduction!$C$44,1,0)</f>
        <v>1</v>
      </c>
      <c r="O233" s="48">
        <f>IF(Table2[[#This Row],[Customer Segment]]=Introduction!$D$45,1,0)</f>
        <v>0</v>
      </c>
      <c r="P233" s="48">
        <f>IF(Table2[[#This Row],[Customer Segment]]=Introduction!$D$42,1,0)</f>
        <v>0</v>
      </c>
      <c r="Q233" s="48">
        <f>IF(Table2[[#This Row],[Customer Segment]]=Introduction!$D$44,1,0)</f>
        <v>0</v>
      </c>
      <c r="R233" s="38">
        <v>336.92</v>
      </c>
      <c r="S2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customFormat="1" x14ac:dyDescent="0.2">
      <c r="A234" s="1" t="s">
        <v>46</v>
      </c>
      <c r="B234" s="1" t="s">
        <v>14</v>
      </c>
      <c r="C234" s="1" t="s">
        <v>47</v>
      </c>
      <c r="D234" s="44">
        <v>0.05</v>
      </c>
      <c r="E234" s="44">
        <v>28.15</v>
      </c>
      <c r="F234" s="44">
        <v>6.17</v>
      </c>
      <c r="G234" s="44">
        <v>0.55000000000000004</v>
      </c>
      <c r="H234" s="44">
        <v>-66.248000000000005</v>
      </c>
      <c r="I234" s="49">
        <f>IF(Table2[[#This Row],[Order Priority]]=Introduction!$B$42,1,0)</f>
        <v>0</v>
      </c>
      <c r="J234" s="49">
        <f>IF(Table2[[#This Row],[Order Priority]]=Introduction!$B$43,1,0)</f>
        <v>0</v>
      </c>
      <c r="K234" s="49">
        <f>IF(Table2[[#This Row],[Order Priority]]=Introduction!$B$44,1,0)</f>
        <v>0</v>
      </c>
      <c r="L234" s="49">
        <f>IF(Table2[[#This Row],[Order Priority]]=Introduction!$B$45,1,0)</f>
        <v>0</v>
      </c>
      <c r="M234" s="49">
        <f>IF(Table2[[#This Row],[Ship Mode]]=Introduction!$C$42,1,0)</f>
        <v>0</v>
      </c>
      <c r="N234" s="48">
        <f>IF(Table2[[#This Row],[Ship Mode]]=Introduction!$C$44,1,0)</f>
        <v>1</v>
      </c>
      <c r="O234" s="48">
        <f>IF(Table2[[#This Row],[Customer Segment]]=Introduction!$D$45,1,0)</f>
        <v>0</v>
      </c>
      <c r="P234" s="48">
        <f>IF(Table2[[#This Row],[Customer Segment]]=Introduction!$D$42,1,0)</f>
        <v>0</v>
      </c>
      <c r="Q234" s="48">
        <f>IF(Table2[[#This Row],[Customer Segment]]=Introduction!$D$44,1,0)</f>
        <v>1</v>
      </c>
      <c r="R234" s="41">
        <v>282.38</v>
      </c>
      <c r="S2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customFormat="1" x14ac:dyDescent="0.2">
      <c r="A235" s="1" t="s">
        <v>13</v>
      </c>
      <c r="B235" s="1" t="s">
        <v>14</v>
      </c>
      <c r="C235" s="1" t="s">
        <v>70</v>
      </c>
      <c r="D235" s="46">
        <v>0.05</v>
      </c>
      <c r="E235" s="46">
        <v>58.1</v>
      </c>
      <c r="F235" s="46">
        <v>1.49</v>
      </c>
      <c r="G235" s="46">
        <v>0.38</v>
      </c>
      <c r="H235" s="46">
        <v>1633.9860000000001</v>
      </c>
      <c r="I235" s="49">
        <f>IF(Table2[[#This Row],[Order Priority]]=Introduction!$B$42,1,0)</f>
        <v>0</v>
      </c>
      <c r="J235" s="49">
        <f>IF(Table2[[#This Row],[Order Priority]]=Introduction!$B$43,1,0)</f>
        <v>1</v>
      </c>
      <c r="K235" s="49">
        <f>IF(Table2[[#This Row],[Order Priority]]=Introduction!$B$44,1,0)</f>
        <v>0</v>
      </c>
      <c r="L235" s="49">
        <f>IF(Table2[[#This Row],[Order Priority]]=Introduction!$B$45,1,0)</f>
        <v>0</v>
      </c>
      <c r="M235" s="49">
        <f>IF(Table2[[#This Row],[Ship Mode]]=Introduction!$C$42,1,0)</f>
        <v>0</v>
      </c>
      <c r="N235" s="48">
        <f>IF(Table2[[#This Row],[Ship Mode]]=Introduction!$C$44,1,0)</f>
        <v>1</v>
      </c>
      <c r="O235" s="48">
        <f>IF(Table2[[#This Row],[Customer Segment]]=Introduction!$D$45,1,0)</f>
        <v>0</v>
      </c>
      <c r="P235" s="48">
        <f>IF(Table2[[#This Row],[Customer Segment]]=Introduction!$D$42,1,0)</f>
        <v>0</v>
      </c>
      <c r="Q235" s="48">
        <f>IF(Table2[[#This Row],[Customer Segment]]=Introduction!$D$44,1,0)</f>
        <v>0</v>
      </c>
      <c r="R235" s="38">
        <v>739.06</v>
      </c>
      <c r="S2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customFormat="1" x14ac:dyDescent="0.2">
      <c r="A236" s="1" t="s">
        <v>92</v>
      </c>
      <c r="B236" s="1" t="s">
        <v>14</v>
      </c>
      <c r="C236" s="1" t="s">
        <v>70</v>
      </c>
      <c r="D236" s="44">
        <v>0.02</v>
      </c>
      <c r="E236" s="44">
        <v>11.58</v>
      </c>
      <c r="F236" s="44">
        <v>5.72</v>
      </c>
      <c r="G236" s="44">
        <v>0.35</v>
      </c>
      <c r="H236" s="44">
        <v>-259.75599999999997</v>
      </c>
      <c r="I236" s="49">
        <f>IF(Table2[[#This Row],[Order Priority]]=Introduction!$B$42,1,0)</f>
        <v>0</v>
      </c>
      <c r="J236" s="49">
        <f>IF(Table2[[#This Row],[Order Priority]]=Introduction!$B$43,1,0)</f>
        <v>0</v>
      </c>
      <c r="K236" s="49">
        <f>IF(Table2[[#This Row],[Order Priority]]=Introduction!$B$44,1,0)</f>
        <v>0</v>
      </c>
      <c r="L236" s="49">
        <f>IF(Table2[[#This Row],[Order Priority]]=Introduction!$B$45,1,0)</f>
        <v>1</v>
      </c>
      <c r="M236" s="49">
        <f>IF(Table2[[#This Row],[Ship Mode]]=Introduction!$C$42,1,0)</f>
        <v>0</v>
      </c>
      <c r="N236" s="48">
        <f>IF(Table2[[#This Row],[Ship Mode]]=Introduction!$C$44,1,0)</f>
        <v>1</v>
      </c>
      <c r="O236" s="48">
        <f>IF(Table2[[#This Row],[Customer Segment]]=Introduction!$D$45,1,0)</f>
        <v>0</v>
      </c>
      <c r="P236" s="48">
        <f>IF(Table2[[#This Row],[Customer Segment]]=Introduction!$D$42,1,0)</f>
        <v>0</v>
      </c>
      <c r="Q236" s="48">
        <f>IF(Table2[[#This Row],[Customer Segment]]=Introduction!$D$44,1,0)</f>
        <v>0</v>
      </c>
      <c r="R236" s="41">
        <v>35.479999999999997</v>
      </c>
      <c r="S2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customFormat="1" x14ac:dyDescent="0.2">
      <c r="A237" s="1" t="s">
        <v>92</v>
      </c>
      <c r="B237" s="1" t="s">
        <v>2</v>
      </c>
      <c r="C237" s="1" t="s">
        <v>70</v>
      </c>
      <c r="D237" s="46">
        <v>0.05</v>
      </c>
      <c r="E237" s="46">
        <v>350.99</v>
      </c>
      <c r="F237" s="46">
        <v>39</v>
      </c>
      <c r="G237" s="46">
        <v>0.55000000000000004</v>
      </c>
      <c r="H237" s="46">
        <v>1469.7275999999999</v>
      </c>
      <c r="I237" s="49">
        <f>IF(Table2[[#This Row],[Order Priority]]=Introduction!$B$42,1,0)</f>
        <v>0</v>
      </c>
      <c r="J237" s="49">
        <f>IF(Table2[[#This Row],[Order Priority]]=Introduction!$B$43,1,0)</f>
        <v>0</v>
      </c>
      <c r="K237" s="49">
        <f>IF(Table2[[#This Row],[Order Priority]]=Introduction!$B$44,1,0)</f>
        <v>0</v>
      </c>
      <c r="L237" s="49">
        <f>IF(Table2[[#This Row],[Order Priority]]=Introduction!$B$45,1,0)</f>
        <v>1</v>
      </c>
      <c r="M237" s="49">
        <f>IF(Table2[[#This Row],[Ship Mode]]=Introduction!$C$42,1,0)</f>
        <v>1</v>
      </c>
      <c r="N237" s="48">
        <f>IF(Table2[[#This Row],[Ship Mode]]=Introduction!$C$44,1,0)</f>
        <v>0</v>
      </c>
      <c r="O237" s="48">
        <f>IF(Table2[[#This Row],[Customer Segment]]=Introduction!$D$45,1,0)</f>
        <v>0</v>
      </c>
      <c r="P237" s="48">
        <f>IF(Table2[[#This Row],[Customer Segment]]=Introduction!$D$42,1,0)</f>
        <v>0</v>
      </c>
      <c r="Q237" s="48">
        <f>IF(Table2[[#This Row],[Customer Segment]]=Introduction!$D$44,1,0)</f>
        <v>0</v>
      </c>
      <c r="R237" s="38">
        <v>2130.04</v>
      </c>
      <c r="S2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customFormat="1" x14ac:dyDescent="0.2">
      <c r="A238" s="1" t="s">
        <v>92</v>
      </c>
      <c r="B238" s="1" t="s">
        <v>63</v>
      </c>
      <c r="C238" s="1" t="s">
        <v>70</v>
      </c>
      <c r="D238" s="44">
        <v>0.04</v>
      </c>
      <c r="E238" s="44">
        <v>15.99</v>
      </c>
      <c r="F238" s="44">
        <v>9.4</v>
      </c>
      <c r="G238" s="44">
        <v>0.49</v>
      </c>
      <c r="H238" s="44">
        <v>-83.553060000000002</v>
      </c>
      <c r="I238" s="49">
        <f>IF(Table2[[#This Row],[Order Priority]]=Introduction!$B$42,1,0)</f>
        <v>0</v>
      </c>
      <c r="J238" s="49">
        <f>IF(Table2[[#This Row],[Order Priority]]=Introduction!$B$43,1,0)</f>
        <v>0</v>
      </c>
      <c r="K238" s="49">
        <f>IF(Table2[[#This Row],[Order Priority]]=Introduction!$B$44,1,0)</f>
        <v>0</v>
      </c>
      <c r="L238" s="49">
        <f>IF(Table2[[#This Row],[Order Priority]]=Introduction!$B$45,1,0)</f>
        <v>1</v>
      </c>
      <c r="M238" s="49">
        <f>IF(Table2[[#This Row],[Ship Mode]]=Introduction!$C$42,1,0)</f>
        <v>0</v>
      </c>
      <c r="N238" s="48">
        <f>IF(Table2[[#This Row],[Ship Mode]]=Introduction!$C$44,1,0)</f>
        <v>0</v>
      </c>
      <c r="O238" s="48">
        <f>IF(Table2[[#This Row],[Customer Segment]]=Introduction!$D$45,1,0)</f>
        <v>0</v>
      </c>
      <c r="P238" s="48">
        <f>IF(Table2[[#This Row],[Customer Segment]]=Introduction!$D$42,1,0)</f>
        <v>0</v>
      </c>
      <c r="Q238" s="48">
        <f>IF(Table2[[#This Row],[Customer Segment]]=Introduction!$D$44,1,0)</f>
        <v>0</v>
      </c>
      <c r="R238" s="41">
        <v>82.8</v>
      </c>
      <c r="S2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customFormat="1" x14ac:dyDescent="0.2">
      <c r="A239" s="1" t="s">
        <v>1</v>
      </c>
      <c r="B239" s="1" t="s">
        <v>14</v>
      </c>
      <c r="C239" s="1" t="s">
        <v>15</v>
      </c>
      <c r="D239" s="46">
        <v>0.1</v>
      </c>
      <c r="E239" s="46">
        <v>18.97</v>
      </c>
      <c r="F239" s="46">
        <v>9.0299999999999994</v>
      </c>
      <c r="G239" s="46">
        <v>0.37</v>
      </c>
      <c r="H239" s="46">
        <v>-24.204799999999999</v>
      </c>
      <c r="I239" s="49">
        <f>IF(Table2[[#This Row],[Order Priority]]=Introduction!$B$42,1,0)</f>
        <v>1</v>
      </c>
      <c r="J239" s="49">
        <f>IF(Table2[[#This Row],[Order Priority]]=Introduction!$B$43,1,0)</f>
        <v>0</v>
      </c>
      <c r="K239" s="49">
        <f>IF(Table2[[#This Row],[Order Priority]]=Introduction!$B$44,1,0)</f>
        <v>0</v>
      </c>
      <c r="L239" s="49">
        <f>IF(Table2[[#This Row],[Order Priority]]=Introduction!$B$45,1,0)</f>
        <v>0</v>
      </c>
      <c r="M239" s="49">
        <f>IF(Table2[[#This Row],[Ship Mode]]=Introduction!$C$42,1,0)</f>
        <v>0</v>
      </c>
      <c r="N239" s="48">
        <f>IF(Table2[[#This Row],[Ship Mode]]=Introduction!$C$44,1,0)</f>
        <v>1</v>
      </c>
      <c r="O239" s="48">
        <f>IF(Table2[[#This Row],[Customer Segment]]=Introduction!$D$45,1,0)</f>
        <v>0</v>
      </c>
      <c r="P239" s="48">
        <f>IF(Table2[[#This Row],[Customer Segment]]=Introduction!$D$42,1,0)</f>
        <v>1</v>
      </c>
      <c r="Q239" s="48">
        <f>IF(Table2[[#This Row],[Customer Segment]]=Introduction!$D$44,1,0)</f>
        <v>0</v>
      </c>
      <c r="R239" s="38">
        <v>19.73</v>
      </c>
      <c r="S2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customFormat="1" x14ac:dyDescent="0.2">
      <c r="A240" s="1" t="s">
        <v>1</v>
      </c>
      <c r="B240" s="1" t="s">
        <v>2</v>
      </c>
      <c r="C240" s="1" t="s">
        <v>15</v>
      </c>
      <c r="D240" s="44">
        <v>0</v>
      </c>
      <c r="E240" s="44">
        <v>119.99</v>
      </c>
      <c r="F240" s="44">
        <v>56.14</v>
      </c>
      <c r="G240" s="44">
        <v>0.39</v>
      </c>
      <c r="H240" s="44">
        <v>-126.05777999999999</v>
      </c>
      <c r="I240" s="49">
        <f>IF(Table2[[#This Row],[Order Priority]]=Introduction!$B$42,1,0)</f>
        <v>1</v>
      </c>
      <c r="J240" s="49">
        <f>IF(Table2[[#This Row],[Order Priority]]=Introduction!$B$43,1,0)</f>
        <v>0</v>
      </c>
      <c r="K240" s="49">
        <f>IF(Table2[[#This Row],[Order Priority]]=Introduction!$B$44,1,0)</f>
        <v>0</v>
      </c>
      <c r="L240" s="49">
        <f>IF(Table2[[#This Row],[Order Priority]]=Introduction!$B$45,1,0)</f>
        <v>0</v>
      </c>
      <c r="M240" s="49">
        <f>IF(Table2[[#This Row],[Ship Mode]]=Introduction!$C$42,1,0)</f>
        <v>1</v>
      </c>
      <c r="N240" s="48">
        <f>IF(Table2[[#This Row],[Ship Mode]]=Introduction!$C$44,1,0)</f>
        <v>0</v>
      </c>
      <c r="O240" s="48">
        <f>IF(Table2[[#This Row],[Customer Segment]]=Introduction!$D$45,1,0)</f>
        <v>0</v>
      </c>
      <c r="P240" s="48">
        <f>IF(Table2[[#This Row],[Customer Segment]]=Introduction!$D$42,1,0)</f>
        <v>1</v>
      </c>
      <c r="Q240" s="48">
        <f>IF(Table2[[#This Row],[Customer Segment]]=Introduction!$D$44,1,0)</f>
        <v>0</v>
      </c>
      <c r="R240" s="41">
        <v>615.54</v>
      </c>
      <c r="S2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customFormat="1" x14ac:dyDescent="0.2">
      <c r="A241" s="1" t="s">
        <v>1</v>
      </c>
      <c r="B241" s="1" t="s">
        <v>14</v>
      </c>
      <c r="C241" s="1" t="s">
        <v>15</v>
      </c>
      <c r="D241" s="46">
        <v>0.09</v>
      </c>
      <c r="E241" s="46">
        <v>207.48</v>
      </c>
      <c r="F241" s="46">
        <v>0.99</v>
      </c>
      <c r="G241" s="46">
        <v>0.55000000000000004</v>
      </c>
      <c r="H241" s="46">
        <v>683.9556</v>
      </c>
      <c r="I241" s="49">
        <f>IF(Table2[[#This Row],[Order Priority]]=Introduction!$B$42,1,0)</f>
        <v>1</v>
      </c>
      <c r="J241" s="49">
        <f>IF(Table2[[#This Row],[Order Priority]]=Introduction!$B$43,1,0)</f>
        <v>0</v>
      </c>
      <c r="K241" s="49">
        <f>IF(Table2[[#This Row],[Order Priority]]=Introduction!$B$44,1,0)</f>
        <v>0</v>
      </c>
      <c r="L241" s="49">
        <f>IF(Table2[[#This Row],[Order Priority]]=Introduction!$B$45,1,0)</f>
        <v>0</v>
      </c>
      <c r="M241" s="49">
        <f>IF(Table2[[#This Row],[Ship Mode]]=Introduction!$C$42,1,0)</f>
        <v>0</v>
      </c>
      <c r="N241" s="48">
        <f>IF(Table2[[#This Row],[Ship Mode]]=Introduction!$C$44,1,0)</f>
        <v>1</v>
      </c>
      <c r="O241" s="48">
        <f>IF(Table2[[#This Row],[Customer Segment]]=Introduction!$D$45,1,0)</f>
        <v>0</v>
      </c>
      <c r="P241" s="48">
        <f>IF(Table2[[#This Row],[Customer Segment]]=Introduction!$D$42,1,0)</f>
        <v>1</v>
      </c>
      <c r="Q241" s="48">
        <f>IF(Table2[[#This Row],[Customer Segment]]=Introduction!$D$44,1,0)</f>
        <v>0</v>
      </c>
      <c r="R241" s="38">
        <v>991.24</v>
      </c>
      <c r="S2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customFormat="1" x14ac:dyDescent="0.2">
      <c r="A242" s="1" t="s">
        <v>23</v>
      </c>
      <c r="B242" s="1" t="s">
        <v>14</v>
      </c>
      <c r="C242" s="1" t="s">
        <v>15</v>
      </c>
      <c r="D242" s="44">
        <v>0.09</v>
      </c>
      <c r="E242" s="44">
        <v>2.88</v>
      </c>
      <c r="F242" s="44">
        <v>0.7</v>
      </c>
      <c r="G242" s="44">
        <v>0.56000000000000005</v>
      </c>
      <c r="H242" s="44">
        <v>5.7531999999999996</v>
      </c>
      <c r="I242" s="49">
        <f>IF(Table2[[#This Row],[Order Priority]]=Introduction!$B$42,1,0)</f>
        <v>0</v>
      </c>
      <c r="J242" s="49">
        <f>IF(Table2[[#This Row],[Order Priority]]=Introduction!$B$43,1,0)</f>
        <v>0</v>
      </c>
      <c r="K242" s="49">
        <f>IF(Table2[[#This Row],[Order Priority]]=Introduction!$B$44,1,0)</f>
        <v>1</v>
      </c>
      <c r="L242" s="49">
        <f>IF(Table2[[#This Row],[Order Priority]]=Introduction!$B$45,1,0)</f>
        <v>0</v>
      </c>
      <c r="M242" s="49">
        <f>IF(Table2[[#This Row],[Ship Mode]]=Introduction!$C$42,1,0)</f>
        <v>0</v>
      </c>
      <c r="N242" s="48">
        <f>IF(Table2[[#This Row],[Ship Mode]]=Introduction!$C$44,1,0)</f>
        <v>1</v>
      </c>
      <c r="O242" s="48">
        <f>IF(Table2[[#This Row],[Customer Segment]]=Introduction!$D$45,1,0)</f>
        <v>0</v>
      </c>
      <c r="P242" s="48">
        <f>IF(Table2[[#This Row],[Customer Segment]]=Introduction!$D$42,1,0)</f>
        <v>1</v>
      </c>
      <c r="Q242" s="48">
        <f>IF(Table2[[#This Row],[Customer Segment]]=Introduction!$D$44,1,0)</f>
        <v>0</v>
      </c>
      <c r="R242" s="41">
        <v>26.38</v>
      </c>
      <c r="S2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customFormat="1" x14ac:dyDescent="0.2">
      <c r="A243" s="1" t="s">
        <v>1</v>
      </c>
      <c r="B243" s="1" t="s">
        <v>14</v>
      </c>
      <c r="C243" s="1" t="s">
        <v>70</v>
      </c>
      <c r="D243" s="46">
        <v>0.02</v>
      </c>
      <c r="E243" s="46">
        <v>60.22</v>
      </c>
      <c r="F243" s="46">
        <v>3.5</v>
      </c>
      <c r="G243" s="46">
        <v>0.56999999999999995</v>
      </c>
      <c r="H243" s="46">
        <v>-193.91399999999999</v>
      </c>
      <c r="I243" s="49">
        <f>IF(Table2[[#This Row],[Order Priority]]=Introduction!$B$42,1,0)</f>
        <v>1</v>
      </c>
      <c r="J243" s="49">
        <f>IF(Table2[[#This Row],[Order Priority]]=Introduction!$B$43,1,0)</f>
        <v>0</v>
      </c>
      <c r="K243" s="49">
        <f>IF(Table2[[#This Row],[Order Priority]]=Introduction!$B$44,1,0)</f>
        <v>0</v>
      </c>
      <c r="L243" s="49">
        <f>IF(Table2[[#This Row],[Order Priority]]=Introduction!$B$45,1,0)</f>
        <v>0</v>
      </c>
      <c r="M243" s="49">
        <f>IF(Table2[[#This Row],[Ship Mode]]=Introduction!$C$42,1,0)</f>
        <v>0</v>
      </c>
      <c r="N243" s="48">
        <f>IF(Table2[[#This Row],[Ship Mode]]=Introduction!$C$44,1,0)</f>
        <v>1</v>
      </c>
      <c r="O243" s="48">
        <f>IF(Table2[[#This Row],[Customer Segment]]=Introduction!$D$45,1,0)</f>
        <v>0</v>
      </c>
      <c r="P243" s="48">
        <f>IF(Table2[[#This Row],[Customer Segment]]=Introduction!$D$42,1,0)</f>
        <v>0</v>
      </c>
      <c r="Q243" s="48">
        <f>IF(Table2[[#This Row],[Customer Segment]]=Introduction!$D$44,1,0)</f>
        <v>0</v>
      </c>
      <c r="R243" s="38">
        <v>541.76</v>
      </c>
      <c r="S2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customFormat="1" x14ac:dyDescent="0.2">
      <c r="A244" s="1" t="s">
        <v>92</v>
      </c>
      <c r="B244" s="1" t="s">
        <v>63</v>
      </c>
      <c r="C244" s="1" t="s">
        <v>70</v>
      </c>
      <c r="D244" s="44">
        <v>0.09</v>
      </c>
      <c r="E244" s="44">
        <v>125.99</v>
      </c>
      <c r="F244" s="44">
        <v>7.69</v>
      </c>
      <c r="G244" s="44">
        <v>0.59</v>
      </c>
      <c r="H244" s="44">
        <v>209.99700000000001</v>
      </c>
      <c r="I244" s="49">
        <f>IF(Table2[[#This Row],[Order Priority]]=Introduction!$B$42,1,0)</f>
        <v>0</v>
      </c>
      <c r="J244" s="49">
        <f>IF(Table2[[#This Row],[Order Priority]]=Introduction!$B$43,1,0)</f>
        <v>0</v>
      </c>
      <c r="K244" s="49">
        <f>IF(Table2[[#This Row],[Order Priority]]=Introduction!$B$44,1,0)</f>
        <v>0</v>
      </c>
      <c r="L244" s="49">
        <f>IF(Table2[[#This Row],[Order Priority]]=Introduction!$B$45,1,0)</f>
        <v>1</v>
      </c>
      <c r="M244" s="49">
        <f>IF(Table2[[#This Row],[Ship Mode]]=Introduction!$C$42,1,0)</f>
        <v>0</v>
      </c>
      <c r="N244" s="48">
        <f>IF(Table2[[#This Row],[Ship Mode]]=Introduction!$C$44,1,0)</f>
        <v>0</v>
      </c>
      <c r="O244" s="48">
        <f>IF(Table2[[#This Row],[Customer Segment]]=Introduction!$D$45,1,0)</f>
        <v>0</v>
      </c>
      <c r="P244" s="48">
        <f>IF(Table2[[#This Row],[Customer Segment]]=Introduction!$D$42,1,0)</f>
        <v>0</v>
      </c>
      <c r="Q244" s="48">
        <f>IF(Table2[[#This Row],[Customer Segment]]=Introduction!$D$44,1,0)</f>
        <v>0</v>
      </c>
      <c r="R244" s="41">
        <v>783.55</v>
      </c>
      <c r="S2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customFormat="1" x14ac:dyDescent="0.2">
      <c r="A245" s="1" t="s">
        <v>46</v>
      </c>
      <c r="B245" s="1" t="s">
        <v>14</v>
      </c>
      <c r="C245" s="1" t="s">
        <v>15</v>
      </c>
      <c r="D245" s="46">
        <v>0.02</v>
      </c>
      <c r="E245" s="46">
        <v>6.48</v>
      </c>
      <c r="F245" s="46">
        <v>6.6</v>
      </c>
      <c r="G245" s="46">
        <v>0.37</v>
      </c>
      <c r="H245" s="46">
        <v>-92.05</v>
      </c>
      <c r="I245" s="49">
        <f>IF(Table2[[#This Row],[Order Priority]]=Introduction!$B$42,1,0)</f>
        <v>0</v>
      </c>
      <c r="J245" s="49">
        <f>IF(Table2[[#This Row],[Order Priority]]=Introduction!$B$43,1,0)</f>
        <v>0</v>
      </c>
      <c r="K245" s="49">
        <f>IF(Table2[[#This Row],[Order Priority]]=Introduction!$B$44,1,0)</f>
        <v>0</v>
      </c>
      <c r="L245" s="49">
        <f>IF(Table2[[#This Row],[Order Priority]]=Introduction!$B$45,1,0)</f>
        <v>0</v>
      </c>
      <c r="M245" s="49">
        <f>IF(Table2[[#This Row],[Ship Mode]]=Introduction!$C$42,1,0)</f>
        <v>0</v>
      </c>
      <c r="N245" s="48">
        <f>IF(Table2[[#This Row],[Ship Mode]]=Introduction!$C$44,1,0)</f>
        <v>1</v>
      </c>
      <c r="O245" s="48">
        <f>IF(Table2[[#This Row],[Customer Segment]]=Introduction!$D$45,1,0)</f>
        <v>0</v>
      </c>
      <c r="P245" s="48">
        <f>IF(Table2[[#This Row],[Customer Segment]]=Introduction!$D$42,1,0)</f>
        <v>1</v>
      </c>
      <c r="Q245" s="48">
        <f>IF(Table2[[#This Row],[Customer Segment]]=Introduction!$D$44,1,0)</f>
        <v>0</v>
      </c>
      <c r="R245" s="38">
        <v>66.709999999999994</v>
      </c>
      <c r="S2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customFormat="1" x14ac:dyDescent="0.2">
      <c r="A246" s="1" t="s">
        <v>46</v>
      </c>
      <c r="B246" s="1" t="s">
        <v>14</v>
      </c>
      <c r="C246" s="1" t="s">
        <v>15</v>
      </c>
      <c r="D246" s="44">
        <v>0.04</v>
      </c>
      <c r="E246" s="44">
        <v>17.149999999999999</v>
      </c>
      <c r="F246" s="44">
        <v>4.96</v>
      </c>
      <c r="G246" s="44">
        <v>0.57999999999999996</v>
      </c>
      <c r="H246" s="44">
        <v>6.11</v>
      </c>
      <c r="I246" s="49">
        <f>IF(Table2[[#This Row],[Order Priority]]=Introduction!$B$42,1,0)</f>
        <v>0</v>
      </c>
      <c r="J246" s="49">
        <f>IF(Table2[[#This Row],[Order Priority]]=Introduction!$B$43,1,0)</f>
        <v>0</v>
      </c>
      <c r="K246" s="49">
        <f>IF(Table2[[#This Row],[Order Priority]]=Introduction!$B$44,1,0)</f>
        <v>0</v>
      </c>
      <c r="L246" s="49">
        <f>IF(Table2[[#This Row],[Order Priority]]=Introduction!$B$45,1,0)</f>
        <v>0</v>
      </c>
      <c r="M246" s="49">
        <f>IF(Table2[[#This Row],[Ship Mode]]=Introduction!$C$42,1,0)</f>
        <v>0</v>
      </c>
      <c r="N246" s="48">
        <f>IF(Table2[[#This Row],[Ship Mode]]=Introduction!$C$44,1,0)</f>
        <v>1</v>
      </c>
      <c r="O246" s="48">
        <f>IF(Table2[[#This Row],[Customer Segment]]=Introduction!$D$45,1,0)</f>
        <v>0</v>
      </c>
      <c r="P246" s="48">
        <f>IF(Table2[[#This Row],[Customer Segment]]=Introduction!$D$42,1,0)</f>
        <v>1</v>
      </c>
      <c r="Q246" s="48">
        <f>IF(Table2[[#This Row],[Customer Segment]]=Introduction!$D$44,1,0)</f>
        <v>0</v>
      </c>
      <c r="R246" s="41">
        <v>87.16</v>
      </c>
      <c r="S2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customFormat="1" x14ac:dyDescent="0.2">
      <c r="A247" s="1" t="s">
        <v>46</v>
      </c>
      <c r="B247" s="1" t="s">
        <v>14</v>
      </c>
      <c r="C247" s="1" t="s">
        <v>15</v>
      </c>
      <c r="D247" s="46">
        <v>0.03</v>
      </c>
      <c r="E247" s="46">
        <v>1270.99</v>
      </c>
      <c r="F247" s="46">
        <v>19.989999999999998</v>
      </c>
      <c r="G247" s="46">
        <v>0.35</v>
      </c>
      <c r="H247" s="46">
        <v>363.55200000000002</v>
      </c>
      <c r="I247" s="49">
        <f>IF(Table2[[#This Row],[Order Priority]]=Introduction!$B$42,1,0)</f>
        <v>0</v>
      </c>
      <c r="J247" s="49">
        <f>IF(Table2[[#This Row],[Order Priority]]=Introduction!$B$43,1,0)</f>
        <v>0</v>
      </c>
      <c r="K247" s="49">
        <f>IF(Table2[[#This Row],[Order Priority]]=Introduction!$B$44,1,0)</f>
        <v>0</v>
      </c>
      <c r="L247" s="49">
        <f>IF(Table2[[#This Row],[Order Priority]]=Introduction!$B$45,1,0)</f>
        <v>0</v>
      </c>
      <c r="M247" s="49">
        <f>IF(Table2[[#This Row],[Ship Mode]]=Introduction!$C$42,1,0)</f>
        <v>0</v>
      </c>
      <c r="N247" s="48">
        <f>IF(Table2[[#This Row],[Ship Mode]]=Introduction!$C$44,1,0)</f>
        <v>1</v>
      </c>
      <c r="O247" s="48">
        <f>IF(Table2[[#This Row],[Customer Segment]]=Introduction!$D$45,1,0)</f>
        <v>0</v>
      </c>
      <c r="P247" s="48">
        <f>IF(Table2[[#This Row],[Customer Segment]]=Introduction!$D$42,1,0)</f>
        <v>1</v>
      </c>
      <c r="Q247" s="48">
        <f>IF(Table2[[#This Row],[Customer Segment]]=Introduction!$D$44,1,0)</f>
        <v>0</v>
      </c>
      <c r="R247" s="38">
        <v>2589.0100000000002</v>
      </c>
      <c r="S2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customFormat="1" x14ac:dyDescent="0.2">
      <c r="A248" s="1" t="s">
        <v>46</v>
      </c>
      <c r="B248" s="1" t="s">
        <v>2</v>
      </c>
      <c r="C248" s="1" t="s">
        <v>15</v>
      </c>
      <c r="D248" s="44">
        <v>7.0000000000000007E-2</v>
      </c>
      <c r="E248" s="44">
        <v>2036.48</v>
      </c>
      <c r="F248" s="44">
        <v>14.7</v>
      </c>
      <c r="G248" s="44">
        <v>0.55000000000000004</v>
      </c>
      <c r="H248" s="44">
        <v>-11.536</v>
      </c>
      <c r="I248" s="49">
        <f>IF(Table2[[#This Row],[Order Priority]]=Introduction!$B$42,1,0)</f>
        <v>0</v>
      </c>
      <c r="J248" s="49">
        <f>IF(Table2[[#This Row],[Order Priority]]=Introduction!$B$43,1,0)</f>
        <v>0</v>
      </c>
      <c r="K248" s="49">
        <f>IF(Table2[[#This Row],[Order Priority]]=Introduction!$B$44,1,0)</f>
        <v>0</v>
      </c>
      <c r="L248" s="49">
        <f>IF(Table2[[#This Row],[Order Priority]]=Introduction!$B$45,1,0)</f>
        <v>0</v>
      </c>
      <c r="M248" s="49">
        <f>IF(Table2[[#This Row],[Ship Mode]]=Introduction!$C$42,1,0)</f>
        <v>1</v>
      </c>
      <c r="N248" s="48">
        <f>IF(Table2[[#This Row],[Ship Mode]]=Introduction!$C$44,1,0)</f>
        <v>0</v>
      </c>
      <c r="O248" s="48">
        <f>IF(Table2[[#This Row],[Customer Segment]]=Introduction!$D$45,1,0)</f>
        <v>0</v>
      </c>
      <c r="P248" s="48">
        <f>IF(Table2[[#This Row],[Customer Segment]]=Introduction!$D$42,1,0)</f>
        <v>1</v>
      </c>
      <c r="Q248" s="48">
        <f>IF(Table2[[#This Row],[Customer Segment]]=Introduction!$D$44,1,0)</f>
        <v>0</v>
      </c>
      <c r="R248" s="41">
        <v>1893.93</v>
      </c>
      <c r="S2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customFormat="1" x14ac:dyDescent="0.2">
      <c r="A249" s="1" t="s">
        <v>46</v>
      </c>
      <c r="B249" s="1" t="s">
        <v>14</v>
      </c>
      <c r="C249" s="1" t="s">
        <v>70</v>
      </c>
      <c r="D249" s="46">
        <v>0.02</v>
      </c>
      <c r="E249" s="46">
        <v>7.1</v>
      </c>
      <c r="F249" s="46">
        <v>6.05</v>
      </c>
      <c r="G249" s="46">
        <v>0.39</v>
      </c>
      <c r="H249" s="46">
        <v>-66.378</v>
      </c>
      <c r="I249" s="49">
        <f>IF(Table2[[#This Row],[Order Priority]]=Introduction!$B$42,1,0)</f>
        <v>0</v>
      </c>
      <c r="J249" s="49">
        <f>IF(Table2[[#This Row],[Order Priority]]=Introduction!$B$43,1,0)</f>
        <v>0</v>
      </c>
      <c r="K249" s="49">
        <f>IF(Table2[[#This Row],[Order Priority]]=Introduction!$B$44,1,0)</f>
        <v>0</v>
      </c>
      <c r="L249" s="49">
        <f>IF(Table2[[#This Row],[Order Priority]]=Introduction!$B$45,1,0)</f>
        <v>0</v>
      </c>
      <c r="M249" s="49">
        <f>IF(Table2[[#This Row],[Ship Mode]]=Introduction!$C$42,1,0)</f>
        <v>0</v>
      </c>
      <c r="N249" s="48">
        <f>IF(Table2[[#This Row],[Ship Mode]]=Introduction!$C$44,1,0)</f>
        <v>1</v>
      </c>
      <c r="O249" s="48">
        <f>IF(Table2[[#This Row],[Customer Segment]]=Introduction!$D$45,1,0)</f>
        <v>0</v>
      </c>
      <c r="P249" s="48">
        <f>IF(Table2[[#This Row],[Customer Segment]]=Introduction!$D$42,1,0)</f>
        <v>0</v>
      </c>
      <c r="Q249" s="48">
        <f>IF(Table2[[#This Row],[Customer Segment]]=Introduction!$D$44,1,0)</f>
        <v>0</v>
      </c>
      <c r="R249" s="38">
        <v>66.319999999999993</v>
      </c>
      <c r="S2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customFormat="1" x14ac:dyDescent="0.2">
      <c r="A250" s="1" t="s">
        <v>46</v>
      </c>
      <c r="B250" s="1" t="s">
        <v>14</v>
      </c>
      <c r="C250" s="1" t="s">
        <v>15</v>
      </c>
      <c r="D250" s="44">
        <v>0.05</v>
      </c>
      <c r="E250" s="44">
        <v>6.28</v>
      </c>
      <c r="F250" s="44">
        <v>5.36</v>
      </c>
      <c r="G250" s="44">
        <v>0.4</v>
      </c>
      <c r="H250" s="44">
        <v>1.278</v>
      </c>
      <c r="I250" s="49">
        <f>IF(Table2[[#This Row],[Order Priority]]=Introduction!$B$42,1,0)</f>
        <v>0</v>
      </c>
      <c r="J250" s="49">
        <f>IF(Table2[[#This Row],[Order Priority]]=Introduction!$B$43,1,0)</f>
        <v>0</v>
      </c>
      <c r="K250" s="49">
        <f>IF(Table2[[#This Row],[Order Priority]]=Introduction!$B$44,1,0)</f>
        <v>0</v>
      </c>
      <c r="L250" s="49">
        <f>IF(Table2[[#This Row],[Order Priority]]=Introduction!$B$45,1,0)</f>
        <v>0</v>
      </c>
      <c r="M250" s="49">
        <f>IF(Table2[[#This Row],[Ship Mode]]=Introduction!$C$42,1,0)</f>
        <v>0</v>
      </c>
      <c r="N250" s="48">
        <f>IF(Table2[[#This Row],[Ship Mode]]=Introduction!$C$44,1,0)</f>
        <v>1</v>
      </c>
      <c r="O250" s="48">
        <f>IF(Table2[[#This Row],[Customer Segment]]=Introduction!$D$45,1,0)</f>
        <v>0</v>
      </c>
      <c r="P250" s="48">
        <f>IF(Table2[[#This Row],[Customer Segment]]=Introduction!$D$42,1,0)</f>
        <v>1</v>
      </c>
      <c r="Q250" s="48">
        <f>IF(Table2[[#This Row],[Customer Segment]]=Introduction!$D$44,1,0)</f>
        <v>0</v>
      </c>
      <c r="R250" s="41">
        <v>38.04</v>
      </c>
      <c r="S2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customFormat="1" x14ac:dyDescent="0.2">
      <c r="A251" s="1" t="s">
        <v>46</v>
      </c>
      <c r="B251" s="1" t="s">
        <v>14</v>
      </c>
      <c r="C251" s="1" t="s">
        <v>15</v>
      </c>
      <c r="D251" s="46">
        <v>0.04</v>
      </c>
      <c r="E251" s="46">
        <v>3.08</v>
      </c>
      <c r="F251" s="46">
        <v>0.99</v>
      </c>
      <c r="G251" s="46">
        <v>0.37</v>
      </c>
      <c r="H251" s="46">
        <v>424.29</v>
      </c>
      <c r="I251" s="49">
        <f>IF(Table2[[#This Row],[Order Priority]]=Introduction!$B$42,1,0)</f>
        <v>0</v>
      </c>
      <c r="J251" s="49">
        <f>IF(Table2[[#This Row],[Order Priority]]=Introduction!$B$43,1,0)</f>
        <v>0</v>
      </c>
      <c r="K251" s="49">
        <f>IF(Table2[[#This Row],[Order Priority]]=Introduction!$B$44,1,0)</f>
        <v>0</v>
      </c>
      <c r="L251" s="49">
        <f>IF(Table2[[#This Row],[Order Priority]]=Introduction!$B$45,1,0)</f>
        <v>0</v>
      </c>
      <c r="M251" s="49">
        <f>IF(Table2[[#This Row],[Ship Mode]]=Introduction!$C$42,1,0)</f>
        <v>0</v>
      </c>
      <c r="N251" s="48">
        <f>IF(Table2[[#This Row],[Ship Mode]]=Introduction!$C$44,1,0)</f>
        <v>1</v>
      </c>
      <c r="O251" s="48">
        <f>IF(Table2[[#This Row],[Customer Segment]]=Introduction!$D$45,1,0)</f>
        <v>0</v>
      </c>
      <c r="P251" s="48">
        <f>IF(Table2[[#This Row],[Customer Segment]]=Introduction!$D$42,1,0)</f>
        <v>1</v>
      </c>
      <c r="Q251" s="48">
        <f>IF(Table2[[#This Row],[Customer Segment]]=Introduction!$D$44,1,0)</f>
        <v>0</v>
      </c>
      <c r="R251" s="38">
        <v>42.53</v>
      </c>
      <c r="S2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customFormat="1" x14ac:dyDescent="0.2">
      <c r="A252" s="1" t="s">
        <v>1</v>
      </c>
      <c r="B252" s="1" t="s">
        <v>63</v>
      </c>
      <c r="C252" s="1" t="s">
        <v>47</v>
      </c>
      <c r="D252" s="44">
        <v>0.04</v>
      </c>
      <c r="E252" s="44">
        <v>9.7799999999999994</v>
      </c>
      <c r="F252" s="44">
        <v>1.99</v>
      </c>
      <c r="G252" s="44">
        <v>0.43</v>
      </c>
      <c r="H252" s="44">
        <v>61.292700000000004</v>
      </c>
      <c r="I252" s="49">
        <f>IF(Table2[[#This Row],[Order Priority]]=Introduction!$B$42,1,0)</f>
        <v>1</v>
      </c>
      <c r="J252" s="49">
        <f>IF(Table2[[#This Row],[Order Priority]]=Introduction!$B$43,1,0)</f>
        <v>0</v>
      </c>
      <c r="K252" s="49">
        <f>IF(Table2[[#This Row],[Order Priority]]=Introduction!$B$44,1,0)</f>
        <v>0</v>
      </c>
      <c r="L252" s="49">
        <f>IF(Table2[[#This Row],[Order Priority]]=Introduction!$B$45,1,0)</f>
        <v>0</v>
      </c>
      <c r="M252" s="49">
        <f>IF(Table2[[#This Row],[Ship Mode]]=Introduction!$C$42,1,0)</f>
        <v>0</v>
      </c>
      <c r="N252" s="48">
        <f>IF(Table2[[#This Row],[Ship Mode]]=Introduction!$C$44,1,0)</f>
        <v>0</v>
      </c>
      <c r="O252" s="48">
        <f>IF(Table2[[#This Row],[Customer Segment]]=Introduction!$D$45,1,0)</f>
        <v>0</v>
      </c>
      <c r="P252" s="48">
        <f>IF(Table2[[#This Row],[Customer Segment]]=Introduction!$D$42,1,0)</f>
        <v>0</v>
      </c>
      <c r="Q252" s="48">
        <f>IF(Table2[[#This Row],[Customer Segment]]=Introduction!$D$44,1,0)</f>
        <v>1</v>
      </c>
      <c r="R252" s="41">
        <v>88.83</v>
      </c>
      <c r="S2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customFormat="1" x14ac:dyDescent="0.2">
      <c r="A253" s="1" t="s">
        <v>1</v>
      </c>
      <c r="B253" s="1" t="s">
        <v>14</v>
      </c>
      <c r="C253" s="1" t="s">
        <v>15</v>
      </c>
      <c r="D253" s="46">
        <v>0.04</v>
      </c>
      <c r="E253" s="46">
        <v>205.99</v>
      </c>
      <c r="F253" s="46">
        <v>8.99</v>
      </c>
      <c r="G253" s="46">
        <v>0.56000000000000005</v>
      </c>
      <c r="H253" s="46">
        <v>960.98400000000004</v>
      </c>
      <c r="I253" s="49">
        <f>IF(Table2[[#This Row],[Order Priority]]=Introduction!$B$42,1,0)</f>
        <v>1</v>
      </c>
      <c r="J253" s="49">
        <f>IF(Table2[[#This Row],[Order Priority]]=Introduction!$B$43,1,0)</f>
        <v>0</v>
      </c>
      <c r="K253" s="49">
        <f>IF(Table2[[#This Row],[Order Priority]]=Introduction!$B$44,1,0)</f>
        <v>0</v>
      </c>
      <c r="L253" s="49">
        <f>IF(Table2[[#This Row],[Order Priority]]=Introduction!$B$45,1,0)</f>
        <v>0</v>
      </c>
      <c r="M253" s="49">
        <f>IF(Table2[[#This Row],[Ship Mode]]=Introduction!$C$42,1,0)</f>
        <v>0</v>
      </c>
      <c r="N253" s="48">
        <f>IF(Table2[[#This Row],[Ship Mode]]=Introduction!$C$44,1,0)</f>
        <v>1</v>
      </c>
      <c r="O253" s="48">
        <f>IF(Table2[[#This Row],[Customer Segment]]=Introduction!$D$45,1,0)</f>
        <v>0</v>
      </c>
      <c r="P253" s="48">
        <f>IF(Table2[[#This Row],[Customer Segment]]=Introduction!$D$42,1,0)</f>
        <v>1</v>
      </c>
      <c r="Q253" s="48">
        <f>IF(Table2[[#This Row],[Customer Segment]]=Introduction!$D$44,1,0)</f>
        <v>0</v>
      </c>
      <c r="R253" s="38">
        <v>1008.53</v>
      </c>
      <c r="S2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customFormat="1" x14ac:dyDescent="0.2">
      <c r="A254" s="1" t="s">
        <v>13</v>
      </c>
      <c r="B254" s="1" t="s">
        <v>2</v>
      </c>
      <c r="C254" s="1" t="s">
        <v>3</v>
      </c>
      <c r="D254" s="44">
        <v>0.05</v>
      </c>
      <c r="E254" s="44">
        <v>31.76</v>
      </c>
      <c r="F254" s="44">
        <v>45.51</v>
      </c>
      <c r="G254" s="44">
        <v>0.65</v>
      </c>
      <c r="H254" s="44">
        <v>-2177.9860960000001</v>
      </c>
      <c r="I254" s="49">
        <f>IF(Table2[[#This Row],[Order Priority]]=Introduction!$B$42,1,0)</f>
        <v>0</v>
      </c>
      <c r="J254" s="49">
        <f>IF(Table2[[#This Row],[Order Priority]]=Introduction!$B$43,1,0)</f>
        <v>1</v>
      </c>
      <c r="K254" s="49">
        <f>IF(Table2[[#This Row],[Order Priority]]=Introduction!$B$44,1,0)</f>
        <v>0</v>
      </c>
      <c r="L254" s="49">
        <f>IF(Table2[[#This Row],[Order Priority]]=Introduction!$B$45,1,0)</f>
        <v>0</v>
      </c>
      <c r="M254" s="49">
        <f>IF(Table2[[#This Row],[Ship Mode]]=Introduction!$C$42,1,0)</f>
        <v>1</v>
      </c>
      <c r="N254" s="48">
        <f>IF(Table2[[#This Row],[Ship Mode]]=Introduction!$C$44,1,0)</f>
        <v>0</v>
      </c>
      <c r="O254" s="48">
        <f>IF(Table2[[#This Row],[Customer Segment]]=Introduction!$D$45,1,0)</f>
        <v>1</v>
      </c>
      <c r="P254" s="48">
        <f>IF(Table2[[#This Row],[Customer Segment]]=Introduction!$D$42,1,0)</f>
        <v>0</v>
      </c>
      <c r="Q254" s="48">
        <f>IF(Table2[[#This Row],[Customer Segment]]=Introduction!$D$44,1,0)</f>
        <v>0</v>
      </c>
      <c r="R254" s="41">
        <v>304.33999999999997</v>
      </c>
      <c r="S2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customFormat="1" x14ac:dyDescent="0.2">
      <c r="A255" s="1" t="s">
        <v>23</v>
      </c>
      <c r="B255" s="1" t="s">
        <v>14</v>
      </c>
      <c r="C255" s="1" t="s">
        <v>47</v>
      </c>
      <c r="D255" s="46">
        <v>0.04</v>
      </c>
      <c r="E255" s="46">
        <v>100.98</v>
      </c>
      <c r="F255" s="46">
        <v>7.18</v>
      </c>
      <c r="G255" s="46">
        <v>0.4</v>
      </c>
      <c r="H255" s="46">
        <v>269.94</v>
      </c>
      <c r="I255" s="49">
        <f>IF(Table2[[#This Row],[Order Priority]]=Introduction!$B$42,1,0)</f>
        <v>0</v>
      </c>
      <c r="J255" s="49">
        <f>IF(Table2[[#This Row],[Order Priority]]=Introduction!$B$43,1,0)</f>
        <v>0</v>
      </c>
      <c r="K255" s="49">
        <f>IF(Table2[[#This Row],[Order Priority]]=Introduction!$B$44,1,0)</f>
        <v>1</v>
      </c>
      <c r="L255" s="49">
        <f>IF(Table2[[#This Row],[Order Priority]]=Introduction!$B$45,1,0)</f>
        <v>0</v>
      </c>
      <c r="M255" s="49">
        <f>IF(Table2[[#This Row],[Ship Mode]]=Introduction!$C$42,1,0)</f>
        <v>0</v>
      </c>
      <c r="N255" s="48">
        <f>IF(Table2[[#This Row],[Ship Mode]]=Introduction!$C$44,1,0)</f>
        <v>1</v>
      </c>
      <c r="O255" s="48">
        <f>IF(Table2[[#This Row],[Customer Segment]]=Introduction!$D$45,1,0)</f>
        <v>0</v>
      </c>
      <c r="P255" s="48">
        <f>IF(Table2[[#This Row],[Customer Segment]]=Introduction!$D$42,1,0)</f>
        <v>0</v>
      </c>
      <c r="Q255" s="48">
        <f>IF(Table2[[#This Row],[Customer Segment]]=Introduction!$D$44,1,0)</f>
        <v>1</v>
      </c>
      <c r="R255" s="38">
        <v>414.91</v>
      </c>
      <c r="S2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customFormat="1" x14ac:dyDescent="0.2">
      <c r="A256" s="1" t="s">
        <v>23</v>
      </c>
      <c r="B256" s="1" t="s">
        <v>14</v>
      </c>
      <c r="C256" s="1" t="s">
        <v>15</v>
      </c>
      <c r="D256" s="44">
        <v>0.02</v>
      </c>
      <c r="E256" s="44">
        <v>43.98</v>
      </c>
      <c r="F256" s="44">
        <v>1.99</v>
      </c>
      <c r="G256" s="44">
        <v>0.44</v>
      </c>
      <c r="H256" s="44">
        <v>333.76049999999998</v>
      </c>
      <c r="I256" s="49">
        <f>IF(Table2[[#This Row],[Order Priority]]=Introduction!$B$42,1,0)</f>
        <v>0</v>
      </c>
      <c r="J256" s="49">
        <f>IF(Table2[[#This Row],[Order Priority]]=Introduction!$B$43,1,0)</f>
        <v>0</v>
      </c>
      <c r="K256" s="49">
        <f>IF(Table2[[#This Row],[Order Priority]]=Introduction!$B$44,1,0)</f>
        <v>1</v>
      </c>
      <c r="L256" s="49">
        <f>IF(Table2[[#This Row],[Order Priority]]=Introduction!$B$45,1,0)</f>
        <v>0</v>
      </c>
      <c r="M256" s="49">
        <f>IF(Table2[[#This Row],[Ship Mode]]=Introduction!$C$42,1,0)</f>
        <v>0</v>
      </c>
      <c r="N256" s="48">
        <f>IF(Table2[[#This Row],[Ship Mode]]=Introduction!$C$44,1,0)</f>
        <v>1</v>
      </c>
      <c r="O256" s="48">
        <f>IF(Table2[[#This Row],[Customer Segment]]=Introduction!$D$45,1,0)</f>
        <v>0</v>
      </c>
      <c r="P256" s="48">
        <f>IF(Table2[[#This Row],[Customer Segment]]=Introduction!$D$42,1,0)</f>
        <v>1</v>
      </c>
      <c r="Q256" s="48">
        <f>IF(Table2[[#This Row],[Customer Segment]]=Introduction!$D$44,1,0)</f>
        <v>0</v>
      </c>
      <c r="R256" s="41">
        <v>1724.01</v>
      </c>
      <c r="S2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customFormat="1" x14ac:dyDescent="0.2">
      <c r="A257" s="1" t="s">
        <v>92</v>
      </c>
      <c r="B257" s="1" t="s">
        <v>14</v>
      </c>
      <c r="C257" s="1" t="s">
        <v>47</v>
      </c>
      <c r="D257" s="46">
        <v>0.04</v>
      </c>
      <c r="E257" s="46">
        <v>30.73</v>
      </c>
      <c r="F257" s="46">
        <v>4</v>
      </c>
      <c r="G257" s="46">
        <v>0.75</v>
      </c>
      <c r="H257" s="46">
        <v>-20.79</v>
      </c>
      <c r="I257" s="49">
        <f>IF(Table2[[#This Row],[Order Priority]]=Introduction!$B$42,1,0)</f>
        <v>0</v>
      </c>
      <c r="J257" s="49">
        <f>IF(Table2[[#This Row],[Order Priority]]=Introduction!$B$43,1,0)</f>
        <v>0</v>
      </c>
      <c r="K257" s="49">
        <f>IF(Table2[[#This Row],[Order Priority]]=Introduction!$B$44,1,0)</f>
        <v>0</v>
      </c>
      <c r="L257" s="49">
        <f>IF(Table2[[#This Row],[Order Priority]]=Introduction!$B$45,1,0)</f>
        <v>1</v>
      </c>
      <c r="M257" s="49">
        <f>IF(Table2[[#This Row],[Ship Mode]]=Introduction!$C$42,1,0)</f>
        <v>0</v>
      </c>
      <c r="N257" s="48">
        <f>IF(Table2[[#This Row],[Ship Mode]]=Introduction!$C$44,1,0)</f>
        <v>1</v>
      </c>
      <c r="O257" s="48">
        <f>IF(Table2[[#This Row],[Customer Segment]]=Introduction!$D$45,1,0)</f>
        <v>0</v>
      </c>
      <c r="P257" s="48">
        <f>IF(Table2[[#This Row],[Customer Segment]]=Introduction!$D$42,1,0)</f>
        <v>0</v>
      </c>
      <c r="Q257" s="48">
        <f>IF(Table2[[#This Row],[Customer Segment]]=Introduction!$D$44,1,0)</f>
        <v>1</v>
      </c>
      <c r="R257" s="38">
        <v>1420.84</v>
      </c>
      <c r="S2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customFormat="1" x14ac:dyDescent="0.2">
      <c r="A258" s="1" t="s">
        <v>92</v>
      </c>
      <c r="B258" s="1" t="s">
        <v>14</v>
      </c>
      <c r="C258" s="1" t="s">
        <v>47</v>
      </c>
      <c r="D258" s="44">
        <v>0.04</v>
      </c>
      <c r="E258" s="44">
        <v>30.73</v>
      </c>
      <c r="F258" s="44">
        <v>4</v>
      </c>
      <c r="G258" s="44">
        <v>0.75</v>
      </c>
      <c r="H258" s="44">
        <v>-20.79</v>
      </c>
      <c r="I258" s="49">
        <f>IF(Table2[[#This Row],[Order Priority]]=Introduction!$B$42,1,0)</f>
        <v>0</v>
      </c>
      <c r="J258" s="49">
        <f>IF(Table2[[#This Row],[Order Priority]]=Introduction!$B$43,1,0)</f>
        <v>0</v>
      </c>
      <c r="K258" s="49">
        <f>IF(Table2[[#This Row],[Order Priority]]=Introduction!$B$44,1,0)</f>
        <v>0</v>
      </c>
      <c r="L258" s="49">
        <f>IF(Table2[[#This Row],[Order Priority]]=Introduction!$B$45,1,0)</f>
        <v>1</v>
      </c>
      <c r="M258" s="49">
        <f>IF(Table2[[#This Row],[Ship Mode]]=Introduction!$C$42,1,0)</f>
        <v>0</v>
      </c>
      <c r="N258" s="48">
        <f>IF(Table2[[#This Row],[Ship Mode]]=Introduction!$C$44,1,0)</f>
        <v>1</v>
      </c>
      <c r="O258" s="48">
        <f>IF(Table2[[#This Row],[Customer Segment]]=Introduction!$D$45,1,0)</f>
        <v>0</v>
      </c>
      <c r="P258" s="48">
        <f>IF(Table2[[#This Row],[Customer Segment]]=Introduction!$D$42,1,0)</f>
        <v>0</v>
      </c>
      <c r="Q258" s="48">
        <f>IF(Table2[[#This Row],[Customer Segment]]=Introduction!$D$44,1,0)</f>
        <v>1</v>
      </c>
      <c r="R258" s="41">
        <v>355.21</v>
      </c>
      <c r="S2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customFormat="1" x14ac:dyDescent="0.2">
      <c r="A259" s="1" t="s">
        <v>92</v>
      </c>
      <c r="B259" s="1" t="s">
        <v>14</v>
      </c>
      <c r="C259" s="1" t="s">
        <v>70</v>
      </c>
      <c r="D259" s="46">
        <v>0.02</v>
      </c>
      <c r="E259" s="46">
        <v>30.44</v>
      </c>
      <c r="F259" s="46">
        <v>1.49</v>
      </c>
      <c r="G259" s="46">
        <v>0.37</v>
      </c>
      <c r="H259" s="46">
        <v>266.76089999999999</v>
      </c>
      <c r="I259" s="49">
        <f>IF(Table2[[#This Row],[Order Priority]]=Introduction!$B$42,1,0)</f>
        <v>0</v>
      </c>
      <c r="J259" s="49">
        <f>IF(Table2[[#This Row],[Order Priority]]=Introduction!$B$43,1,0)</f>
        <v>0</v>
      </c>
      <c r="K259" s="49">
        <f>IF(Table2[[#This Row],[Order Priority]]=Introduction!$B$44,1,0)</f>
        <v>0</v>
      </c>
      <c r="L259" s="49">
        <f>IF(Table2[[#This Row],[Order Priority]]=Introduction!$B$45,1,0)</f>
        <v>1</v>
      </c>
      <c r="M259" s="49">
        <f>IF(Table2[[#This Row],[Ship Mode]]=Introduction!$C$42,1,0)</f>
        <v>0</v>
      </c>
      <c r="N259" s="48">
        <f>IF(Table2[[#This Row],[Ship Mode]]=Introduction!$C$44,1,0)</f>
        <v>1</v>
      </c>
      <c r="O259" s="48">
        <f>IF(Table2[[#This Row],[Customer Segment]]=Introduction!$D$45,1,0)</f>
        <v>0</v>
      </c>
      <c r="P259" s="48">
        <f>IF(Table2[[#This Row],[Customer Segment]]=Introduction!$D$42,1,0)</f>
        <v>0</v>
      </c>
      <c r="Q259" s="48">
        <f>IF(Table2[[#This Row],[Customer Segment]]=Introduction!$D$44,1,0)</f>
        <v>0</v>
      </c>
      <c r="R259" s="38">
        <v>386.61</v>
      </c>
      <c r="S2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customFormat="1" x14ac:dyDescent="0.2">
      <c r="A260" s="1" t="s">
        <v>92</v>
      </c>
      <c r="B260" s="1" t="s">
        <v>14</v>
      </c>
      <c r="C260" s="1" t="s">
        <v>70</v>
      </c>
      <c r="D260" s="44">
        <v>0.02</v>
      </c>
      <c r="E260" s="44">
        <v>4.91</v>
      </c>
      <c r="F260" s="44">
        <v>0.5</v>
      </c>
      <c r="G260" s="44">
        <v>0.36</v>
      </c>
      <c r="H260" s="44">
        <v>29.883900000000001</v>
      </c>
      <c r="I260" s="49">
        <f>IF(Table2[[#This Row],[Order Priority]]=Introduction!$B$42,1,0)</f>
        <v>0</v>
      </c>
      <c r="J260" s="49">
        <f>IF(Table2[[#This Row],[Order Priority]]=Introduction!$B$43,1,0)</f>
        <v>0</v>
      </c>
      <c r="K260" s="49">
        <f>IF(Table2[[#This Row],[Order Priority]]=Introduction!$B$44,1,0)</f>
        <v>0</v>
      </c>
      <c r="L260" s="49">
        <f>IF(Table2[[#This Row],[Order Priority]]=Introduction!$B$45,1,0)</f>
        <v>1</v>
      </c>
      <c r="M260" s="49">
        <f>IF(Table2[[#This Row],[Ship Mode]]=Introduction!$C$42,1,0)</f>
        <v>0</v>
      </c>
      <c r="N260" s="48">
        <f>IF(Table2[[#This Row],[Ship Mode]]=Introduction!$C$44,1,0)</f>
        <v>1</v>
      </c>
      <c r="O260" s="48">
        <f>IF(Table2[[#This Row],[Customer Segment]]=Introduction!$D$45,1,0)</f>
        <v>0</v>
      </c>
      <c r="P260" s="48">
        <f>IF(Table2[[#This Row],[Customer Segment]]=Introduction!$D$42,1,0)</f>
        <v>0</v>
      </c>
      <c r="Q260" s="48">
        <f>IF(Table2[[#This Row],[Customer Segment]]=Introduction!$D$44,1,0)</f>
        <v>0</v>
      </c>
      <c r="R260" s="41">
        <v>43.31</v>
      </c>
      <c r="S2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customFormat="1" x14ac:dyDescent="0.2">
      <c r="A261" s="1" t="s">
        <v>92</v>
      </c>
      <c r="B261" s="1" t="s">
        <v>14</v>
      </c>
      <c r="C261" s="1" t="s">
        <v>70</v>
      </c>
      <c r="D261" s="46">
        <v>0.08</v>
      </c>
      <c r="E261" s="46">
        <v>7.84</v>
      </c>
      <c r="F261" s="46">
        <v>4.71</v>
      </c>
      <c r="G261" s="46">
        <v>0.35</v>
      </c>
      <c r="H261" s="46">
        <v>-12.87678</v>
      </c>
      <c r="I261" s="49">
        <f>IF(Table2[[#This Row],[Order Priority]]=Introduction!$B$42,1,0)</f>
        <v>0</v>
      </c>
      <c r="J261" s="49">
        <f>IF(Table2[[#This Row],[Order Priority]]=Introduction!$B$43,1,0)</f>
        <v>0</v>
      </c>
      <c r="K261" s="49">
        <f>IF(Table2[[#This Row],[Order Priority]]=Introduction!$B$44,1,0)</f>
        <v>0</v>
      </c>
      <c r="L261" s="49">
        <f>IF(Table2[[#This Row],[Order Priority]]=Introduction!$B$45,1,0)</f>
        <v>1</v>
      </c>
      <c r="M261" s="49">
        <f>IF(Table2[[#This Row],[Ship Mode]]=Introduction!$C$42,1,0)</f>
        <v>0</v>
      </c>
      <c r="N261" s="48">
        <f>IF(Table2[[#This Row],[Ship Mode]]=Introduction!$C$44,1,0)</f>
        <v>1</v>
      </c>
      <c r="O261" s="48">
        <f>IF(Table2[[#This Row],[Customer Segment]]=Introduction!$D$45,1,0)</f>
        <v>0</v>
      </c>
      <c r="P261" s="48">
        <f>IF(Table2[[#This Row],[Customer Segment]]=Introduction!$D$42,1,0)</f>
        <v>0</v>
      </c>
      <c r="Q261" s="48">
        <f>IF(Table2[[#This Row],[Customer Segment]]=Introduction!$D$44,1,0)</f>
        <v>0</v>
      </c>
      <c r="R261" s="38">
        <v>76.16</v>
      </c>
      <c r="S2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customFormat="1" x14ac:dyDescent="0.2">
      <c r="A262" s="1" t="s">
        <v>92</v>
      </c>
      <c r="B262" s="1" t="s">
        <v>14</v>
      </c>
      <c r="C262" s="1" t="s">
        <v>70</v>
      </c>
      <c r="D262" s="44">
        <v>0.03</v>
      </c>
      <c r="E262" s="44">
        <v>105.34</v>
      </c>
      <c r="F262" s="44">
        <v>24.49</v>
      </c>
      <c r="G262" s="44">
        <v>0.61</v>
      </c>
      <c r="H262" s="44">
        <v>618.13080000000002</v>
      </c>
      <c r="I262" s="49">
        <f>IF(Table2[[#This Row],[Order Priority]]=Introduction!$B$42,1,0)</f>
        <v>0</v>
      </c>
      <c r="J262" s="49">
        <f>IF(Table2[[#This Row],[Order Priority]]=Introduction!$B$43,1,0)</f>
        <v>0</v>
      </c>
      <c r="K262" s="49">
        <f>IF(Table2[[#This Row],[Order Priority]]=Introduction!$B$44,1,0)</f>
        <v>0</v>
      </c>
      <c r="L262" s="49">
        <f>IF(Table2[[#This Row],[Order Priority]]=Introduction!$B$45,1,0)</f>
        <v>1</v>
      </c>
      <c r="M262" s="49">
        <f>IF(Table2[[#This Row],[Ship Mode]]=Introduction!$C$42,1,0)</f>
        <v>0</v>
      </c>
      <c r="N262" s="48">
        <f>IF(Table2[[#This Row],[Ship Mode]]=Introduction!$C$44,1,0)</f>
        <v>1</v>
      </c>
      <c r="O262" s="48">
        <f>IF(Table2[[#This Row],[Customer Segment]]=Introduction!$D$45,1,0)</f>
        <v>0</v>
      </c>
      <c r="P262" s="48">
        <f>IF(Table2[[#This Row],[Customer Segment]]=Introduction!$D$42,1,0)</f>
        <v>0</v>
      </c>
      <c r="Q262" s="48">
        <f>IF(Table2[[#This Row],[Customer Segment]]=Introduction!$D$44,1,0)</f>
        <v>0</v>
      </c>
      <c r="R262" s="41">
        <v>1038.1400000000001</v>
      </c>
      <c r="S2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customFormat="1" x14ac:dyDescent="0.2">
      <c r="A263" s="1" t="s">
        <v>46</v>
      </c>
      <c r="B263" s="1" t="s">
        <v>14</v>
      </c>
      <c r="C263" s="1" t="s">
        <v>70</v>
      </c>
      <c r="D263" s="46">
        <v>0.04</v>
      </c>
      <c r="E263" s="46">
        <v>15.51</v>
      </c>
      <c r="F263" s="46">
        <v>17.78</v>
      </c>
      <c r="G263" s="46">
        <v>0.59</v>
      </c>
      <c r="H263" s="46">
        <v>-266.22000000000003</v>
      </c>
      <c r="I263" s="49">
        <f>IF(Table2[[#This Row],[Order Priority]]=Introduction!$B$42,1,0)</f>
        <v>0</v>
      </c>
      <c r="J263" s="49">
        <f>IF(Table2[[#This Row],[Order Priority]]=Introduction!$B$43,1,0)</f>
        <v>0</v>
      </c>
      <c r="K263" s="49">
        <f>IF(Table2[[#This Row],[Order Priority]]=Introduction!$B$44,1,0)</f>
        <v>0</v>
      </c>
      <c r="L263" s="49">
        <f>IF(Table2[[#This Row],[Order Priority]]=Introduction!$B$45,1,0)</f>
        <v>0</v>
      </c>
      <c r="M263" s="49">
        <f>IF(Table2[[#This Row],[Ship Mode]]=Introduction!$C$42,1,0)</f>
        <v>0</v>
      </c>
      <c r="N263" s="48">
        <f>IF(Table2[[#This Row],[Ship Mode]]=Introduction!$C$44,1,0)</f>
        <v>1</v>
      </c>
      <c r="O263" s="48">
        <f>IF(Table2[[#This Row],[Customer Segment]]=Introduction!$D$45,1,0)</f>
        <v>0</v>
      </c>
      <c r="P263" s="48">
        <f>IF(Table2[[#This Row],[Customer Segment]]=Introduction!$D$42,1,0)</f>
        <v>0</v>
      </c>
      <c r="Q263" s="48">
        <f>IF(Table2[[#This Row],[Customer Segment]]=Introduction!$D$44,1,0)</f>
        <v>0</v>
      </c>
      <c r="R263" s="38">
        <v>116.93</v>
      </c>
      <c r="S2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customFormat="1" x14ac:dyDescent="0.2">
      <c r="A264" s="1" t="s">
        <v>46</v>
      </c>
      <c r="B264" s="1" t="s">
        <v>14</v>
      </c>
      <c r="C264" s="1" t="s">
        <v>15</v>
      </c>
      <c r="D264" s="44">
        <v>0.01</v>
      </c>
      <c r="E264" s="44">
        <v>14.28</v>
      </c>
      <c r="F264" s="44">
        <v>2.99</v>
      </c>
      <c r="G264" s="44">
        <v>0.39</v>
      </c>
      <c r="H264" s="44">
        <v>21.003499999999999</v>
      </c>
      <c r="I264" s="49">
        <f>IF(Table2[[#This Row],[Order Priority]]=Introduction!$B$42,1,0)</f>
        <v>0</v>
      </c>
      <c r="J264" s="49">
        <f>IF(Table2[[#This Row],[Order Priority]]=Introduction!$B$43,1,0)</f>
        <v>0</v>
      </c>
      <c r="K264" s="49">
        <f>IF(Table2[[#This Row],[Order Priority]]=Introduction!$B$44,1,0)</f>
        <v>0</v>
      </c>
      <c r="L264" s="49">
        <f>IF(Table2[[#This Row],[Order Priority]]=Introduction!$B$45,1,0)</f>
        <v>0</v>
      </c>
      <c r="M264" s="49">
        <f>IF(Table2[[#This Row],[Ship Mode]]=Introduction!$C$42,1,0)</f>
        <v>0</v>
      </c>
      <c r="N264" s="48">
        <f>IF(Table2[[#This Row],[Ship Mode]]=Introduction!$C$44,1,0)</f>
        <v>1</v>
      </c>
      <c r="O264" s="48">
        <f>IF(Table2[[#This Row],[Customer Segment]]=Introduction!$D$45,1,0)</f>
        <v>0</v>
      </c>
      <c r="P264" s="48">
        <f>IF(Table2[[#This Row],[Customer Segment]]=Introduction!$D$42,1,0)</f>
        <v>1</v>
      </c>
      <c r="Q264" s="48">
        <f>IF(Table2[[#This Row],[Customer Segment]]=Introduction!$D$44,1,0)</f>
        <v>0</v>
      </c>
      <c r="R264" s="41">
        <v>30.44</v>
      </c>
      <c r="S2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customFormat="1" x14ac:dyDescent="0.2">
      <c r="A265" s="1" t="s">
        <v>46</v>
      </c>
      <c r="B265" s="1" t="s">
        <v>63</v>
      </c>
      <c r="C265" s="1" t="s">
        <v>3</v>
      </c>
      <c r="D265" s="46">
        <v>0.1</v>
      </c>
      <c r="E265" s="46">
        <v>14.98</v>
      </c>
      <c r="F265" s="46">
        <v>7.69</v>
      </c>
      <c r="G265" s="46">
        <v>0.56999999999999995</v>
      </c>
      <c r="H265" s="46">
        <v>-76.900000000000006</v>
      </c>
      <c r="I265" s="49">
        <f>IF(Table2[[#This Row],[Order Priority]]=Introduction!$B$42,1,0)</f>
        <v>0</v>
      </c>
      <c r="J265" s="49">
        <f>IF(Table2[[#This Row],[Order Priority]]=Introduction!$B$43,1,0)</f>
        <v>0</v>
      </c>
      <c r="K265" s="49">
        <f>IF(Table2[[#This Row],[Order Priority]]=Introduction!$B$44,1,0)</f>
        <v>0</v>
      </c>
      <c r="L265" s="49">
        <f>IF(Table2[[#This Row],[Order Priority]]=Introduction!$B$45,1,0)</f>
        <v>0</v>
      </c>
      <c r="M265" s="49">
        <f>IF(Table2[[#This Row],[Ship Mode]]=Introduction!$C$42,1,0)</f>
        <v>0</v>
      </c>
      <c r="N265" s="48">
        <f>IF(Table2[[#This Row],[Ship Mode]]=Introduction!$C$44,1,0)</f>
        <v>0</v>
      </c>
      <c r="O265" s="48">
        <f>IF(Table2[[#This Row],[Customer Segment]]=Introduction!$D$45,1,0)</f>
        <v>1</v>
      </c>
      <c r="P265" s="48">
        <f>IF(Table2[[#This Row],[Customer Segment]]=Introduction!$D$42,1,0)</f>
        <v>0</v>
      </c>
      <c r="Q265" s="48">
        <f>IF(Table2[[#This Row],[Customer Segment]]=Introduction!$D$44,1,0)</f>
        <v>0</v>
      </c>
      <c r="R265" s="38">
        <v>114.81</v>
      </c>
      <c r="S2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customFormat="1" x14ac:dyDescent="0.2">
      <c r="A266" s="1" t="s">
        <v>46</v>
      </c>
      <c r="B266" s="1" t="s">
        <v>14</v>
      </c>
      <c r="C266" s="1" t="s">
        <v>47</v>
      </c>
      <c r="D266" s="44">
        <v>0.1</v>
      </c>
      <c r="E266" s="44">
        <v>1889.99</v>
      </c>
      <c r="F266" s="44">
        <v>19.989999999999998</v>
      </c>
      <c r="G266" s="44">
        <v>0.36</v>
      </c>
      <c r="H266" s="44">
        <v>-42.545999999999999</v>
      </c>
      <c r="I266" s="49">
        <f>IF(Table2[[#This Row],[Order Priority]]=Introduction!$B$42,1,0)</f>
        <v>0</v>
      </c>
      <c r="J266" s="49">
        <f>IF(Table2[[#This Row],[Order Priority]]=Introduction!$B$43,1,0)</f>
        <v>0</v>
      </c>
      <c r="K266" s="49">
        <f>IF(Table2[[#This Row],[Order Priority]]=Introduction!$B$44,1,0)</f>
        <v>0</v>
      </c>
      <c r="L266" s="49">
        <f>IF(Table2[[#This Row],[Order Priority]]=Introduction!$B$45,1,0)</f>
        <v>0</v>
      </c>
      <c r="M266" s="49">
        <f>IF(Table2[[#This Row],[Ship Mode]]=Introduction!$C$42,1,0)</f>
        <v>0</v>
      </c>
      <c r="N266" s="48">
        <f>IF(Table2[[#This Row],[Ship Mode]]=Introduction!$C$44,1,0)</f>
        <v>1</v>
      </c>
      <c r="O266" s="48">
        <f>IF(Table2[[#This Row],[Customer Segment]]=Introduction!$D$45,1,0)</f>
        <v>0</v>
      </c>
      <c r="P266" s="48">
        <f>IF(Table2[[#This Row],[Customer Segment]]=Introduction!$D$42,1,0)</f>
        <v>0</v>
      </c>
      <c r="Q266" s="48">
        <f>IF(Table2[[#This Row],[Customer Segment]]=Introduction!$D$44,1,0)</f>
        <v>1</v>
      </c>
      <c r="R266" s="41">
        <v>1786.04</v>
      </c>
      <c r="S2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customFormat="1" x14ac:dyDescent="0.2">
      <c r="A267" s="1" t="s">
        <v>46</v>
      </c>
      <c r="B267" s="1" t="s">
        <v>2</v>
      </c>
      <c r="C267" s="1" t="s">
        <v>47</v>
      </c>
      <c r="D267" s="46">
        <v>0.04</v>
      </c>
      <c r="E267" s="46">
        <v>355.98</v>
      </c>
      <c r="F267" s="46">
        <v>58.92</v>
      </c>
      <c r="G267" s="46">
        <v>0.64</v>
      </c>
      <c r="H267" s="46">
        <v>882.93</v>
      </c>
      <c r="I267" s="49">
        <f>IF(Table2[[#This Row],[Order Priority]]=Introduction!$B$42,1,0)</f>
        <v>0</v>
      </c>
      <c r="J267" s="49">
        <f>IF(Table2[[#This Row],[Order Priority]]=Introduction!$B$43,1,0)</f>
        <v>0</v>
      </c>
      <c r="K267" s="49">
        <f>IF(Table2[[#This Row],[Order Priority]]=Introduction!$B$44,1,0)</f>
        <v>0</v>
      </c>
      <c r="L267" s="49">
        <f>IF(Table2[[#This Row],[Order Priority]]=Introduction!$B$45,1,0)</f>
        <v>0</v>
      </c>
      <c r="M267" s="49">
        <f>IF(Table2[[#This Row],[Ship Mode]]=Introduction!$C$42,1,0)</f>
        <v>1</v>
      </c>
      <c r="N267" s="48">
        <f>IF(Table2[[#This Row],[Ship Mode]]=Introduction!$C$44,1,0)</f>
        <v>0</v>
      </c>
      <c r="O267" s="48">
        <f>IF(Table2[[#This Row],[Customer Segment]]=Introduction!$D$45,1,0)</f>
        <v>0</v>
      </c>
      <c r="P267" s="48">
        <f>IF(Table2[[#This Row],[Customer Segment]]=Introduction!$D$42,1,0)</f>
        <v>0</v>
      </c>
      <c r="Q267" s="48">
        <f>IF(Table2[[#This Row],[Customer Segment]]=Introduction!$D$44,1,0)</f>
        <v>1</v>
      </c>
      <c r="R267" s="38">
        <v>2748.21</v>
      </c>
      <c r="S2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customFormat="1" x14ac:dyDescent="0.2">
      <c r="A268" s="1" t="s">
        <v>46</v>
      </c>
      <c r="B268" s="1" t="s">
        <v>14</v>
      </c>
      <c r="C268" s="1" t="s">
        <v>47</v>
      </c>
      <c r="D268" s="44">
        <v>0.09</v>
      </c>
      <c r="E268" s="44">
        <v>19.98</v>
      </c>
      <c r="F268" s="44">
        <v>8.68</v>
      </c>
      <c r="G268" s="44">
        <v>0.37</v>
      </c>
      <c r="H268" s="44">
        <v>6.6803999999999997</v>
      </c>
      <c r="I268" s="49">
        <f>IF(Table2[[#This Row],[Order Priority]]=Introduction!$B$42,1,0)</f>
        <v>0</v>
      </c>
      <c r="J268" s="49">
        <f>IF(Table2[[#This Row],[Order Priority]]=Introduction!$B$43,1,0)</f>
        <v>0</v>
      </c>
      <c r="K268" s="49">
        <f>IF(Table2[[#This Row],[Order Priority]]=Introduction!$B$44,1,0)</f>
        <v>0</v>
      </c>
      <c r="L268" s="49">
        <f>IF(Table2[[#This Row],[Order Priority]]=Introduction!$B$45,1,0)</f>
        <v>0</v>
      </c>
      <c r="M268" s="49">
        <f>IF(Table2[[#This Row],[Ship Mode]]=Introduction!$C$42,1,0)</f>
        <v>0</v>
      </c>
      <c r="N268" s="48">
        <f>IF(Table2[[#This Row],[Ship Mode]]=Introduction!$C$44,1,0)</f>
        <v>1</v>
      </c>
      <c r="O268" s="48">
        <f>IF(Table2[[#This Row],[Customer Segment]]=Introduction!$D$45,1,0)</f>
        <v>0</v>
      </c>
      <c r="P268" s="48">
        <f>IF(Table2[[#This Row],[Customer Segment]]=Introduction!$D$42,1,0)</f>
        <v>0</v>
      </c>
      <c r="Q268" s="48">
        <f>IF(Table2[[#This Row],[Customer Segment]]=Introduction!$D$44,1,0)</f>
        <v>1</v>
      </c>
      <c r="R268" s="41">
        <v>93.19</v>
      </c>
      <c r="S2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customFormat="1" x14ac:dyDescent="0.2">
      <c r="A269" s="1" t="s">
        <v>46</v>
      </c>
      <c r="B269" s="1" t="s">
        <v>14</v>
      </c>
      <c r="C269" s="1" t="s">
        <v>3</v>
      </c>
      <c r="D269" s="46">
        <v>0.01</v>
      </c>
      <c r="E269" s="46">
        <v>24.95</v>
      </c>
      <c r="F269" s="46">
        <v>2.99</v>
      </c>
      <c r="G269" s="46">
        <v>0.39</v>
      </c>
      <c r="H269" s="46">
        <v>261.38580000000002</v>
      </c>
      <c r="I269" s="49">
        <f>IF(Table2[[#This Row],[Order Priority]]=Introduction!$B$42,1,0)</f>
        <v>0</v>
      </c>
      <c r="J269" s="49">
        <f>IF(Table2[[#This Row],[Order Priority]]=Introduction!$B$43,1,0)</f>
        <v>0</v>
      </c>
      <c r="K269" s="49">
        <f>IF(Table2[[#This Row],[Order Priority]]=Introduction!$B$44,1,0)</f>
        <v>0</v>
      </c>
      <c r="L269" s="49">
        <f>IF(Table2[[#This Row],[Order Priority]]=Introduction!$B$45,1,0)</f>
        <v>0</v>
      </c>
      <c r="M269" s="49">
        <f>IF(Table2[[#This Row],[Ship Mode]]=Introduction!$C$42,1,0)</f>
        <v>0</v>
      </c>
      <c r="N269" s="48">
        <f>IF(Table2[[#This Row],[Ship Mode]]=Introduction!$C$44,1,0)</f>
        <v>1</v>
      </c>
      <c r="O269" s="48">
        <f>IF(Table2[[#This Row],[Customer Segment]]=Introduction!$D$45,1,0)</f>
        <v>1</v>
      </c>
      <c r="P269" s="48">
        <f>IF(Table2[[#This Row],[Customer Segment]]=Introduction!$D$42,1,0)</f>
        <v>0</v>
      </c>
      <c r="Q269" s="48">
        <f>IF(Table2[[#This Row],[Customer Segment]]=Introduction!$D$44,1,0)</f>
        <v>0</v>
      </c>
      <c r="R269" s="38">
        <v>378.82</v>
      </c>
      <c r="S2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customFormat="1" x14ac:dyDescent="0.2">
      <c r="A270" s="1" t="s">
        <v>46</v>
      </c>
      <c r="B270" s="1" t="s">
        <v>14</v>
      </c>
      <c r="C270" s="1" t="s">
        <v>3</v>
      </c>
      <c r="D270" s="44">
        <v>0</v>
      </c>
      <c r="E270" s="44">
        <v>15.98</v>
      </c>
      <c r="F270" s="44">
        <v>8.99</v>
      </c>
      <c r="G270" s="44">
        <v>0.64</v>
      </c>
      <c r="H270" s="44">
        <v>-135.46</v>
      </c>
      <c r="I270" s="49">
        <f>IF(Table2[[#This Row],[Order Priority]]=Introduction!$B$42,1,0)</f>
        <v>0</v>
      </c>
      <c r="J270" s="49">
        <f>IF(Table2[[#This Row],[Order Priority]]=Introduction!$B$43,1,0)</f>
        <v>0</v>
      </c>
      <c r="K270" s="49">
        <f>IF(Table2[[#This Row],[Order Priority]]=Introduction!$B$44,1,0)</f>
        <v>0</v>
      </c>
      <c r="L270" s="49">
        <f>IF(Table2[[#This Row],[Order Priority]]=Introduction!$B$45,1,0)</f>
        <v>0</v>
      </c>
      <c r="M270" s="49">
        <f>IF(Table2[[#This Row],[Ship Mode]]=Introduction!$C$42,1,0)</f>
        <v>0</v>
      </c>
      <c r="N270" s="48">
        <f>IF(Table2[[#This Row],[Ship Mode]]=Introduction!$C$44,1,0)</f>
        <v>1</v>
      </c>
      <c r="O270" s="48">
        <f>IF(Table2[[#This Row],[Customer Segment]]=Introduction!$D$45,1,0)</f>
        <v>1</v>
      </c>
      <c r="P270" s="48">
        <f>IF(Table2[[#This Row],[Customer Segment]]=Introduction!$D$42,1,0)</f>
        <v>0</v>
      </c>
      <c r="Q270" s="48">
        <f>IF(Table2[[#This Row],[Customer Segment]]=Introduction!$D$44,1,0)</f>
        <v>0</v>
      </c>
      <c r="R270" s="41">
        <v>152.18</v>
      </c>
      <c r="S2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customFormat="1" x14ac:dyDescent="0.2">
      <c r="A271" s="1" t="s">
        <v>1</v>
      </c>
      <c r="B271" s="1" t="s">
        <v>14</v>
      </c>
      <c r="C271" s="1" t="s">
        <v>47</v>
      </c>
      <c r="D271" s="46">
        <v>0.09</v>
      </c>
      <c r="E271" s="46">
        <v>32.979999999999997</v>
      </c>
      <c r="F271" s="46">
        <v>5.5</v>
      </c>
      <c r="G271" s="46">
        <v>0.75</v>
      </c>
      <c r="H271" s="46">
        <v>-20.257999999999999</v>
      </c>
      <c r="I271" s="49">
        <f>IF(Table2[[#This Row],[Order Priority]]=Introduction!$B$42,1,0)</f>
        <v>1</v>
      </c>
      <c r="J271" s="49">
        <f>IF(Table2[[#This Row],[Order Priority]]=Introduction!$B$43,1,0)</f>
        <v>0</v>
      </c>
      <c r="K271" s="49">
        <f>IF(Table2[[#This Row],[Order Priority]]=Introduction!$B$44,1,0)</f>
        <v>0</v>
      </c>
      <c r="L271" s="49">
        <f>IF(Table2[[#This Row],[Order Priority]]=Introduction!$B$45,1,0)</f>
        <v>0</v>
      </c>
      <c r="M271" s="49">
        <f>IF(Table2[[#This Row],[Ship Mode]]=Introduction!$C$42,1,0)</f>
        <v>0</v>
      </c>
      <c r="N271" s="48">
        <f>IF(Table2[[#This Row],[Ship Mode]]=Introduction!$C$44,1,0)</f>
        <v>1</v>
      </c>
      <c r="O271" s="48">
        <f>IF(Table2[[#This Row],[Customer Segment]]=Introduction!$D$45,1,0)</f>
        <v>0</v>
      </c>
      <c r="P271" s="48">
        <f>IF(Table2[[#This Row],[Customer Segment]]=Introduction!$D$42,1,0)</f>
        <v>0</v>
      </c>
      <c r="Q271" s="48">
        <f>IF(Table2[[#This Row],[Customer Segment]]=Introduction!$D$44,1,0)</f>
        <v>1</v>
      </c>
      <c r="R271" s="38">
        <v>62.46</v>
      </c>
      <c r="S2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customFormat="1" x14ac:dyDescent="0.2">
      <c r="A272" s="1" t="s">
        <v>1</v>
      </c>
      <c r="B272" s="1" t="s">
        <v>14</v>
      </c>
      <c r="C272" s="1" t="s">
        <v>70</v>
      </c>
      <c r="D272" s="44">
        <v>0.01</v>
      </c>
      <c r="E272" s="44">
        <v>80.98</v>
      </c>
      <c r="F272" s="44">
        <v>35</v>
      </c>
      <c r="G272" s="44">
        <v>0.83</v>
      </c>
      <c r="H272" s="44">
        <v>-409.37360000000001</v>
      </c>
      <c r="I272" s="49">
        <f>IF(Table2[[#This Row],[Order Priority]]=Introduction!$B$42,1,0)</f>
        <v>1</v>
      </c>
      <c r="J272" s="49">
        <f>IF(Table2[[#This Row],[Order Priority]]=Introduction!$B$43,1,0)</f>
        <v>0</v>
      </c>
      <c r="K272" s="49">
        <f>IF(Table2[[#This Row],[Order Priority]]=Introduction!$B$44,1,0)</f>
        <v>0</v>
      </c>
      <c r="L272" s="49">
        <f>IF(Table2[[#This Row],[Order Priority]]=Introduction!$B$45,1,0)</f>
        <v>0</v>
      </c>
      <c r="M272" s="49">
        <f>IF(Table2[[#This Row],[Ship Mode]]=Introduction!$C$42,1,0)</f>
        <v>0</v>
      </c>
      <c r="N272" s="48">
        <f>IF(Table2[[#This Row],[Ship Mode]]=Introduction!$C$44,1,0)</f>
        <v>1</v>
      </c>
      <c r="O272" s="48">
        <f>IF(Table2[[#This Row],[Customer Segment]]=Introduction!$D$45,1,0)</f>
        <v>0</v>
      </c>
      <c r="P272" s="48">
        <f>IF(Table2[[#This Row],[Customer Segment]]=Introduction!$D$42,1,0)</f>
        <v>0</v>
      </c>
      <c r="Q272" s="48">
        <f>IF(Table2[[#This Row],[Customer Segment]]=Introduction!$D$44,1,0)</f>
        <v>0</v>
      </c>
      <c r="R272" s="41">
        <v>267.83</v>
      </c>
      <c r="S2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customFormat="1" x14ac:dyDescent="0.2">
      <c r="A273" s="1" t="s">
        <v>1</v>
      </c>
      <c r="B273" s="1" t="s">
        <v>14</v>
      </c>
      <c r="C273" s="1" t="s">
        <v>70</v>
      </c>
      <c r="D273" s="46">
        <v>0</v>
      </c>
      <c r="E273" s="46">
        <v>20.28</v>
      </c>
      <c r="F273" s="46">
        <v>14.39</v>
      </c>
      <c r="G273" s="46">
        <v>0.47</v>
      </c>
      <c r="H273" s="46">
        <v>-66.247299999999996</v>
      </c>
      <c r="I273" s="49">
        <f>IF(Table2[[#This Row],[Order Priority]]=Introduction!$B$42,1,0)</f>
        <v>1</v>
      </c>
      <c r="J273" s="49">
        <f>IF(Table2[[#This Row],[Order Priority]]=Introduction!$B$43,1,0)</f>
        <v>0</v>
      </c>
      <c r="K273" s="49">
        <f>IF(Table2[[#This Row],[Order Priority]]=Introduction!$B$44,1,0)</f>
        <v>0</v>
      </c>
      <c r="L273" s="49">
        <f>IF(Table2[[#This Row],[Order Priority]]=Introduction!$B$45,1,0)</f>
        <v>0</v>
      </c>
      <c r="M273" s="49">
        <f>IF(Table2[[#This Row],[Ship Mode]]=Introduction!$C$42,1,0)</f>
        <v>0</v>
      </c>
      <c r="N273" s="48">
        <f>IF(Table2[[#This Row],[Ship Mode]]=Introduction!$C$44,1,0)</f>
        <v>1</v>
      </c>
      <c r="O273" s="48">
        <f>IF(Table2[[#This Row],[Customer Segment]]=Introduction!$D$45,1,0)</f>
        <v>0</v>
      </c>
      <c r="P273" s="48">
        <f>IF(Table2[[#This Row],[Customer Segment]]=Introduction!$D$42,1,0)</f>
        <v>0</v>
      </c>
      <c r="Q273" s="48">
        <f>IF(Table2[[#This Row],[Customer Segment]]=Introduction!$D$44,1,0)</f>
        <v>0</v>
      </c>
      <c r="R273" s="38">
        <v>206.04</v>
      </c>
      <c r="S2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customFormat="1" x14ac:dyDescent="0.2">
      <c r="A274" s="1" t="s">
        <v>13</v>
      </c>
      <c r="B274" s="1" t="s">
        <v>14</v>
      </c>
      <c r="C274" s="1" t="s">
        <v>15</v>
      </c>
      <c r="D274" s="44">
        <v>0</v>
      </c>
      <c r="E274" s="44">
        <v>115.99</v>
      </c>
      <c r="F274" s="44">
        <v>5.92</v>
      </c>
      <c r="G274" s="44">
        <v>0.57999999999999996</v>
      </c>
      <c r="H274" s="44">
        <v>-16.771999999999998</v>
      </c>
      <c r="I274" s="49">
        <f>IF(Table2[[#This Row],[Order Priority]]=Introduction!$B$42,1,0)</f>
        <v>0</v>
      </c>
      <c r="J274" s="49">
        <f>IF(Table2[[#This Row],[Order Priority]]=Introduction!$B$43,1,0)</f>
        <v>1</v>
      </c>
      <c r="K274" s="49">
        <f>IF(Table2[[#This Row],[Order Priority]]=Introduction!$B$44,1,0)</f>
        <v>0</v>
      </c>
      <c r="L274" s="49">
        <f>IF(Table2[[#This Row],[Order Priority]]=Introduction!$B$45,1,0)</f>
        <v>0</v>
      </c>
      <c r="M274" s="49">
        <f>IF(Table2[[#This Row],[Ship Mode]]=Introduction!$C$42,1,0)</f>
        <v>0</v>
      </c>
      <c r="N274" s="48">
        <f>IF(Table2[[#This Row],[Ship Mode]]=Introduction!$C$44,1,0)</f>
        <v>1</v>
      </c>
      <c r="O274" s="48">
        <f>IF(Table2[[#This Row],[Customer Segment]]=Introduction!$D$45,1,0)</f>
        <v>0</v>
      </c>
      <c r="P274" s="48">
        <f>IF(Table2[[#This Row],[Customer Segment]]=Introduction!$D$42,1,0)</f>
        <v>1</v>
      </c>
      <c r="Q274" s="48">
        <f>IF(Table2[[#This Row],[Customer Segment]]=Introduction!$D$44,1,0)</f>
        <v>0</v>
      </c>
      <c r="R274" s="41">
        <v>1160.42</v>
      </c>
      <c r="S2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customFormat="1" x14ac:dyDescent="0.2">
      <c r="A275" s="1" t="s">
        <v>13</v>
      </c>
      <c r="B275" s="1" t="s">
        <v>14</v>
      </c>
      <c r="C275" s="1" t="s">
        <v>47</v>
      </c>
      <c r="D275" s="46">
        <v>7.0000000000000007E-2</v>
      </c>
      <c r="E275" s="46">
        <v>179.99</v>
      </c>
      <c r="F275" s="46">
        <v>19.989999999999998</v>
      </c>
      <c r="G275" s="46">
        <v>0.48</v>
      </c>
      <c r="H275" s="46">
        <v>733.28219999999999</v>
      </c>
      <c r="I275" s="49">
        <f>IF(Table2[[#This Row],[Order Priority]]=Introduction!$B$42,1,0)</f>
        <v>0</v>
      </c>
      <c r="J275" s="49">
        <f>IF(Table2[[#This Row],[Order Priority]]=Introduction!$B$43,1,0)</f>
        <v>1</v>
      </c>
      <c r="K275" s="49">
        <f>IF(Table2[[#This Row],[Order Priority]]=Introduction!$B$44,1,0)</f>
        <v>0</v>
      </c>
      <c r="L275" s="49">
        <f>IF(Table2[[#This Row],[Order Priority]]=Introduction!$B$45,1,0)</f>
        <v>0</v>
      </c>
      <c r="M275" s="49">
        <f>IF(Table2[[#This Row],[Ship Mode]]=Introduction!$C$42,1,0)</f>
        <v>0</v>
      </c>
      <c r="N275" s="48">
        <f>IF(Table2[[#This Row],[Ship Mode]]=Introduction!$C$44,1,0)</f>
        <v>1</v>
      </c>
      <c r="O275" s="48">
        <f>IF(Table2[[#This Row],[Customer Segment]]=Introduction!$D$45,1,0)</f>
        <v>0</v>
      </c>
      <c r="P275" s="48">
        <f>IF(Table2[[#This Row],[Customer Segment]]=Introduction!$D$42,1,0)</f>
        <v>0</v>
      </c>
      <c r="Q275" s="48">
        <f>IF(Table2[[#This Row],[Customer Segment]]=Introduction!$D$44,1,0)</f>
        <v>1</v>
      </c>
      <c r="R275" s="38">
        <v>1188.6300000000001</v>
      </c>
      <c r="S2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customFormat="1" x14ac:dyDescent="0.2">
      <c r="A276" s="1" t="s">
        <v>13</v>
      </c>
      <c r="B276" s="1" t="s">
        <v>63</v>
      </c>
      <c r="C276" s="1" t="s">
        <v>47</v>
      </c>
      <c r="D276" s="44">
        <v>0.02</v>
      </c>
      <c r="E276" s="44">
        <v>92.23</v>
      </c>
      <c r="F276" s="44">
        <v>39.61</v>
      </c>
      <c r="G276" s="44">
        <v>0.67</v>
      </c>
      <c r="H276" s="44">
        <v>-905.99040000000002</v>
      </c>
      <c r="I276" s="49">
        <f>IF(Table2[[#This Row],[Order Priority]]=Introduction!$B$42,1,0)</f>
        <v>0</v>
      </c>
      <c r="J276" s="49">
        <f>IF(Table2[[#This Row],[Order Priority]]=Introduction!$B$43,1,0)</f>
        <v>1</v>
      </c>
      <c r="K276" s="49">
        <f>IF(Table2[[#This Row],[Order Priority]]=Introduction!$B$44,1,0)</f>
        <v>0</v>
      </c>
      <c r="L276" s="49">
        <f>IF(Table2[[#This Row],[Order Priority]]=Introduction!$B$45,1,0)</f>
        <v>0</v>
      </c>
      <c r="M276" s="49">
        <f>IF(Table2[[#This Row],[Ship Mode]]=Introduction!$C$42,1,0)</f>
        <v>0</v>
      </c>
      <c r="N276" s="48">
        <f>IF(Table2[[#This Row],[Ship Mode]]=Introduction!$C$44,1,0)</f>
        <v>0</v>
      </c>
      <c r="O276" s="48">
        <f>IF(Table2[[#This Row],[Customer Segment]]=Introduction!$D$45,1,0)</f>
        <v>0</v>
      </c>
      <c r="P276" s="48">
        <f>IF(Table2[[#This Row],[Customer Segment]]=Introduction!$D$42,1,0)</f>
        <v>0</v>
      </c>
      <c r="Q276" s="48">
        <f>IF(Table2[[#This Row],[Customer Segment]]=Introduction!$D$44,1,0)</f>
        <v>1</v>
      </c>
      <c r="R276" s="41">
        <v>1009.93</v>
      </c>
      <c r="S2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customFormat="1" x14ac:dyDescent="0.2">
      <c r="A277" s="1" t="s">
        <v>13</v>
      </c>
      <c r="B277" s="1" t="s">
        <v>14</v>
      </c>
      <c r="C277" s="1" t="s">
        <v>47</v>
      </c>
      <c r="D277" s="46">
        <v>0.02</v>
      </c>
      <c r="E277" s="46">
        <v>15.22</v>
      </c>
      <c r="F277" s="46">
        <v>9.73</v>
      </c>
      <c r="G277" s="46">
        <v>0.36</v>
      </c>
      <c r="H277" s="46">
        <v>-21.63242</v>
      </c>
      <c r="I277" s="49">
        <f>IF(Table2[[#This Row],[Order Priority]]=Introduction!$B$42,1,0)</f>
        <v>0</v>
      </c>
      <c r="J277" s="49">
        <f>IF(Table2[[#This Row],[Order Priority]]=Introduction!$B$43,1,0)</f>
        <v>1</v>
      </c>
      <c r="K277" s="49">
        <f>IF(Table2[[#This Row],[Order Priority]]=Introduction!$B$44,1,0)</f>
        <v>0</v>
      </c>
      <c r="L277" s="49">
        <f>IF(Table2[[#This Row],[Order Priority]]=Introduction!$B$45,1,0)</f>
        <v>0</v>
      </c>
      <c r="M277" s="49">
        <f>IF(Table2[[#This Row],[Ship Mode]]=Introduction!$C$42,1,0)</f>
        <v>0</v>
      </c>
      <c r="N277" s="48">
        <f>IF(Table2[[#This Row],[Ship Mode]]=Introduction!$C$44,1,0)</f>
        <v>1</v>
      </c>
      <c r="O277" s="48">
        <f>IF(Table2[[#This Row],[Customer Segment]]=Introduction!$D$45,1,0)</f>
        <v>0</v>
      </c>
      <c r="P277" s="48">
        <f>IF(Table2[[#This Row],[Customer Segment]]=Introduction!$D$42,1,0)</f>
        <v>0</v>
      </c>
      <c r="Q277" s="48">
        <f>IF(Table2[[#This Row],[Customer Segment]]=Introduction!$D$44,1,0)</f>
        <v>1</v>
      </c>
      <c r="R277" s="38">
        <v>140.69999999999999</v>
      </c>
      <c r="S2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customFormat="1" x14ac:dyDescent="0.2">
      <c r="A278" s="1" t="s">
        <v>23</v>
      </c>
      <c r="B278" s="1" t="s">
        <v>14</v>
      </c>
      <c r="C278" s="1" t="s">
        <v>47</v>
      </c>
      <c r="D278" s="44">
        <v>0.06</v>
      </c>
      <c r="E278" s="44">
        <v>6.98</v>
      </c>
      <c r="F278" s="44">
        <v>1.6</v>
      </c>
      <c r="G278" s="44">
        <v>0.38</v>
      </c>
      <c r="H278" s="44">
        <v>-98.055999999999997</v>
      </c>
      <c r="I278" s="49">
        <f>IF(Table2[[#This Row],[Order Priority]]=Introduction!$B$42,1,0)</f>
        <v>0</v>
      </c>
      <c r="J278" s="49">
        <f>IF(Table2[[#This Row],[Order Priority]]=Introduction!$B$43,1,0)</f>
        <v>0</v>
      </c>
      <c r="K278" s="49">
        <f>IF(Table2[[#This Row],[Order Priority]]=Introduction!$B$44,1,0)</f>
        <v>1</v>
      </c>
      <c r="L278" s="49">
        <f>IF(Table2[[#This Row],[Order Priority]]=Introduction!$B$45,1,0)</f>
        <v>0</v>
      </c>
      <c r="M278" s="49">
        <f>IF(Table2[[#This Row],[Ship Mode]]=Introduction!$C$42,1,0)</f>
        <v>0</v>
      </c>
      <c r="N278" s="48">
        <f>IF(Table2[[#This Row],[Ship Mode]]=Introduction!$C$44,1,0)</f>
        <v>1</v>
      </c>
      <c r="O278" s="48">
        <f>IF(Table2[[#This Row],[Customer Segment]]=Introduction!$D$45,1,0)</f>
        <v>0</v>
      </c>
      <c r="P278" s="48">
        <f>IF(Table2[[#This Row],[Customer Segment]]=Introduction!$D$42,1,0)</f>
        <v>0</v>
      </c>
      <c r="Q278" s="48">
        <f>IF(Table2[[#This Row],[Customer Segment]]=Introduction!$D$44,1,0)</f>
        <v>1</v>
      </c>
      <c r="R278" s="41">
        <v>83.93</v>
      </c>
      <c r="S2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customFormat="1" x14ac:dyDescent="0.2">
      <c r="A279" s="1" t="s">
        <v>23</v>
      </c>
      <c r="B279" s="1" t="s">
        <v>2</v>
      </c>
      <c r="C279" s="1" t="s">
        <v>47</v>
      </c>
      <c r="D279" s="46">
        <v>0.02</v>
      </c>
      <c r="E279" s="46">
        <v>880.98</v>
      </c>
      <c r="F279" s="46">
        <v>44.55</v>
      </c>
      <c r="G279" s="46">
        <v>0.62</v>
      </c>
      <c r="H279" s="46">
        <v>4861.0637999999999</v>
      </c>
      <c r="I279" s="49">
        <f>IF(Table2[[#This Row],[Order Priority]]=Introduction!$B$42,1,0)</f>
        <v>0</v>
      </c>
      <c r="J279" s="49">
        <f>IF(Table2[[#This Row],[Order Priority]]=Introduction!$B$43,1,0)</f>
        <v>0</v>
      </c>
      <c r="K279" s="49">
        <f>IF(Table2[[#This Row],[Order Priority]]=Introduction!$B$44,1,0)</f>
        <v>1</v>
      </c>
      <c r="L279" s="49">
        <f>IF(Table2[[#This Row],[Order Priority]]=Introduction!$B$45,1,0)</f>
        <v>0</v>
      </c>
      <c r="M279" s="49">
        <f>IF(Table2[[#This Row],[Ship Mode]]=Introduction!$C$42,1,0)</f>
        <v>1</v>
      </c>
      <c r="N279" s="48">
        <f>IF(Table2[[#This Row],[Ship Mode]]=Introduction!$C$44,1,0)</f>
        <v>0</v>
      </c>
      <c r="O279" s="48">
        <f>IF(Table2[[#This Row],[Customer Segment]]=Introduction!$D$45,1,0)</f>
        <v>0</v>
      </c>
      <c r="P279" s="48">
        <f>IF(Table2[[#This Row],[Customer Segment]]=Introduction!$D$42,1,0)</f>
        <v>0</v>
      </c>
      <c r="Q279" s="48">
        <f>IF(Table2[[#This Row],[Customer Segment]]=Introduction!$D$44,1,0)</f>
        <v>1</v>
      </c>
      <c r="R279" s="38">
        <v>7045.02</v>
      </c>
      <c r="S2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customFormat="1" x14ac:dyDescent="0.2">
      <c r="A280" s="1" t="s">
        <v>92</v>
      </c>
      <c r="B280" s="1" t="s">
        <v>63</v>
      </c>
      <c r="C280" s="1" t="s">
        <v>47</v>
      </c>
      <c r="D280" s="44">
        <v>0.09</v>
      </c>
      <c r="E280" s="44">
        <v>3.89</v>
      </c>
      <c r="F280" s="44">
        <v>7.01</v>
      </c>
      <c r="G280" s="44">
        <v>0.37</v>
      </c>
      <c r="H280" s="44">
        <v>-154.30699999999999</v>
      </c>
      <c r="I280" s="49">
        <f>IF(Table2[[#This Row],[Order Priority]]=Introduction!$B$42,1,0)</f>
        <v>0</v>
      </c>
      <c r="J280" s="49">
        <f>IF(Table2[[#This Row],[Order Priority]]=Introduction!$B$43,1,0)</f>
        <v>0</v>
      </c>
      <c r="K280" s="49">
        <f>IF(Table2[[#This Row],[Order Priority]]=Introduction!$B$44,1,0)</f>
        <v>0</v>
      </c>
      <c r="L280" s="49">
        <f>IF(Table2[[#This Row],[Order Priority]]=Introduction!$B$45,1,0)</f>
        <v>1</v>
      </c>
      <c r="M280" s="49">
        <f>IF(Table2[[#This Row],[Ship Mode]]=Introduction!$C$42,1,0)</f>
        <v>0</v>
      </c>
      <c r="N280" s="48">
        <f>IF(Table2[[#This Row],[Ship Mode]]=Introduction!$C$44,1,0)</f>
        <v>0</v>
      </c>
      <c r="O280" s="48">
        <f>IF(Table2[[#This Row],[Customer Segment]]=Introduction!$D$45,1,0)</f>
        <v>0</v>
      </c>
      <c r="P280" s="48">
        <f>IF(Table2[[#This Row],[Customer Segment]]=Introduction!$D$42,1,0)</f>
        <v>0</v>
      </c>
      <c r="Q280" s="48">
        <f>IF(Table2[[#This Row],[Customer Segment]]=Introduction!$D$44,1,0)</f>
        <v>1</v>
      </c>
      <c r="R280" s="41">
        <v>42.56</v>
      </c>
      <c r="S2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customFormat="1" x14ac:dyDescent="0.2">
      <c r="A281" s="1" t="s">
        <v>92</v>
      </c>
      <c r="B281" s="1" t="s">
        <v>14</v>
      </c>
      <c r="C281" s="1" t="s">
        <v>3</v>
      </c>
      <c r="D281" s="46">
        <v>7.0000000000000007E-2</v>
      </c>
      <c r="E281" s="46">
        <v>2.89</v>
      </c>
      <c r="F281" s="46">
        <v>0.5</v>
      </c>
      <c r="G281" s="46">
        <v>0.38</v>
      </c>
      <c r="H281" s="46">
        <v>441.59399999999999</v>
      </c>
      <c r="I281" s="49">
        <f>IF(Table2[[#This Row],[Order Priority]]=Introduction!$B$42,1,0)</f>
        <v>0</v>
      </c>
      <c r="J281" s="49">
        <f>IF(Table2[[#This Row],[Order Priority]]=Introduction!$B$43,1,0)</f>
        <v>0</v>
      </c>
      <c r="K281" s="49">
        <f>IF(Table2[[#This Row],[Order Priority]]=Introduction!$B$44,1,0)</f>
        <v>0</v>
      </c>
      <c r="L281" s="49">
        <f>IF(Table2[[#This Row],[Order Priority]]=Introduction!$B$45,1,0)</f>
        <v>1</v>
      </c>
      <c r="M281" s="49">
        <f>IF(Table2[[#This Row],[Ship Mode]]=Introduction!$C$42,1,0)</f>
        <v>0</v>
      </c>
      <c r="N281" s="48">
        <f>IF(Table2[[#This Row],[Ship Mode]]=Introduction!$C$44,1,0)</f>
        <v>1</v>
      </c>
      <c r="O281" s="48">
        <f>IF(Table2[[#This Row],[Customer Segment]]=Introduction!$D$45,1,0)</f>
        <v>1</v>
      </c>
      <c r="P281" s="48">
        <f>IF(Table2[[#This Row],[Customer Segment]]=Introduction!$D$42,1,0)</f>
        <v>0</v>
      </c>
      <c r="Q281" s="48">
        <f>IF(Table2[[#This Row],[Customer Segment]]=Introduction!$D$44,1,0)</f>
        <v>0</v>
      </c>
      <c r="R281" s="38">
        <v>33.020000000000003</v>
      </c>
      <c r="S2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customFormat="1" x14ac:dyDescent="0.2">
      <c r="A282" s="1" t="s">
        <v>92</v>
      </c>
      <c r="B282" s="1" t="s">
        <v>2</v>
      </c>
      <c r="C282" s="1" t="s">
        <v>3</v>
      </c>
      <c r="D282" s="44">
        <v>0</v>
      </c>
      <c r="E282" s="44">
        <v>217.85</v>
      </c>
      <c r="F282" s="44">
        <v>29.1</v>
      </c>
      <c r="G282" s="44">
        <v>0.68</v>
      </c>
      <c r="H282" s="44">
        <v>394.17</v>
      </c>
      <c r="I282" s="49">
        <f>IF(Table2[[#This Row],[Order Priority]]=Introduction!$B$42,1,0)</f>
        <v>0</v>
      </c>
      <c r="J282" s="49">
        <f>IF(Table2[[#This Row],[Order Priority]]=Introduction!$B$43,1,0)</f>
        <v>0</v>
      </c>
      <c r="K282" s="49">
        <f>IF(Table2[[#This Row],[Order Priority]]=Introduction!$B$44,1,0)</f>
        <v>0</v>
      </c>
      <c r="L282" s="49">
        <f>IF(Table2[[#This Row],[Order Priority]]=Introduction!$B$45,1,0)</f>
        <v>1</v>
      </c>
      <c r="M282" s="49">
        <f>IF(Table2[[#This Row],[Ship Mode]]=Introduction!$C$42,1,0)</f>
        <v>1</v>
      </c>
      <c r="N282" s="48">
        <f>IF(Table2[[#This Row],[Ship Mode]]=Introduction!$C$44,1,0)</f>
        <v>0</v>
      </c>
      <c r="O282" s="48">
        <f>IF(Table2[[#This Row],[Customer Segment]]=Introduction!$D$45,1,0)</f>
        <v>1</v>
      </c>
      <c r="P282" s="48">
        <f>IF(Table2[[#This Row],[Customer Segment]]=Introduction!$D$42,1,0)</f>
        <v>0</v>
      </c>
      <c r="Q282" s="48">
        <f>IF(Table2[[#This Row],[Customer Segment]]=Introduction!$D$44,1,0)</f>
        <v>0</v>
      </c>
      <c r="R282" s="41">
        <v>2273.1</v>
      </c>
      <c r="S2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customFormat="1" x14ac:dyDescent="0.2">
      <c r="A283" s="1" t="s">
        <v>92</v>
      </c>
      <c r="B283" s="1" t="s">
        <v>14</v>
      </c>
      <c r="C283" s="1" t="s">
        <v>3</v>
      </c>
      <c r="D283" s="46">
        <v>0.01</v>
      </c>
      <c r="E283" s="46">
        <v>73.98</v>
      </c>
      <c r="F283" s="46">
        <v>12.14</v>
      </c>
      <c r="G283" s="46">
        <v>0.67</v>
      </c>
      <c r="H283" s="46">
        <v>-29.0656</v>
      </c>
      <c r="I283" s="49">
        <f>IF(Table2[[#This Row],[Order Priority]]=Introduction!$B$42,1,0)</f>
        <v>0</v>
      </c>
      <c r="J283" s="49">
        <f>IF(Table2[[#This Row],[Order Priority]]=Introduction!$B$43,1,0)</f>
        <v>0</v>
      </c>
      <c r="K283" s="49">
        <f>IF(Table2[[#This Row],[Order Priority]]=Introduction!$B$44,1,0)</f>
        <v>0</v>
      </c>
      <c r="L283" s="49">
        <f>IF(Table2[[#This Row],[Order Priority]]=Introduction!$B$45,1,0)</f>
        <v>1</v>
      </c>
      <c r="M283" s="49">
        <f>IF(Table2[[#This Row],[Ship Mode]]=Introduction!$C$42,1,0)</f>
        <v>0</v>
      </c>
      <c r="N283" s="48">
        <f>IF(Table2[[#This Row],[Ship Mode]]=Introduction!$C$44,1,0)</f>
        <v>1</v>
      </c>
      <c r="O283" s="48">
        <f>IF(Table2[[#This Row],[Customer Segment]]=Introduction!$D$45,1,0)</f>
        <v>1</v>
      </c>
      <c r="P283" s="48">
        <f>IF(Table2[[#This Row],[Customer Segment]]=Introduction!$D$42,1,0)</f>
        <v>0</v>
      </c>
      <c r="Q283" s="48">
        <f>IF(Table2[[#This Row],[Customer Segment]]=Introduction!$D$44,1,0)</f>
        <v>0</v>
      </c>
      <c r="R283" s="38">
        <v>384.22</v>
      </c>
      <c r="S2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customFormat="1" x14ac:dyDescent="0.2">
      <c r="A284" s="1" t="s">
        <v>46</v>
      </c>
      <c r="B284" s="1" t="s">
        <v>14</v>
      </c>
      <c r="C284" s="1" t="s">
        <v>15</v>
      </c>
      <c r="D284" s="44">
        <v>0</v>
      </c>
      <c r="E284" s="44">
        <v>6.84</v>
      </c>
      <c r="F284" s="44">
        <v>8.3699999999999992</v>
      </c>
      <c r="G284" s="44">
        <v>0.57999999999999996</v>
      </c>
      <c r="H284" s="44">
        <v>-123.1816</v>
      </c>
      <c r="I284" s="49">
        <f>IF(Table2[[#This Row],[Order Priority]]=Introduction!$B$42,1,0)</f>
        <v>0</v>
      </c>
      <c r="J284" s="49">
        <f>IF(Table2[[#This Row],[Order Priority]]=Introduction!$B$43,1,0)</f>
        <v>0</v>
      </c>
      <c r="K284" s="49">
        <f>IF(Table2[[#This Row],[Order Priority]]=Introduction!$B$44,1,0)</f>
        <v>0</v>
      </c>
      <c r="L284" s="49">
        <f>IF(Table2[[#This Row],[Order Priority]]=Introduction!$B$45,1,0)</f>
        <v>0</v>
      </c>
      <c r="M284" s="49">
        <f>IF(Table2[[#This Row],[Ship Mode]]=Introduction!$C$42,1,0)</f>
        <v>0</v>
      </c>
      <c r="N284" s="48">
        <f>IF(Table2[[#This Row],[Ship Mode]]=Introduction!$C$44,1,0)</f>
        <v>1</v>
      </c>
      <c r="O284" s="48">
        <f>IF(Table2[[#This Row],[Customer Segment]]=Introduction!$D$45,1,0)</f>
        <v>0</v>
      </c>
      <c r="P284" s="48">
        <f>IF(Table2[[#This Row],[Customer Segment]]=Introduction!$D$42,1,0)</f>
        <v>1</v>
      </c>
      <c r="Q284" s="48">
        <f>IF(Table2[[#This Row],[Customer Segment]]=Introduction!$D$44,1,0)</f>
        <v>0</v>
      </c>
      <c r="R284" s="41">
        <v>37.89</v>
      </c>
      <c r="S2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customFormat="1" x14ac:dyDescent="0.2">
      <c r="A285" s="1" t="s">
        <v>46</v>
      </c>
      <c r="B285" s="1" t="s">
        <v>14</v>
      </c>
      <c r="C285" s="1" t="s">
        <v>15</v>
      </c>
      <c r="D285" s="46">
        <v>7.0000000000000007E-2</v>
      </c>
      <c r="E285" s="46">
        <v>30.98</v>
      </c>
      <c r="F285" s="46">
        <v>5.76</v>
      </c>
      <c r="G285" s="46">
        <v>0.4</v>
      </c>
      <c r="H285" s="46">
        <v>-28.797999999999998</v>
      </c>
      <c r="I285" s="49">
        <f>IF(Table2[[#This Row],[Order Priority]]=Introduction!$B$42,1,0)</f>
        <v>0</v>
      </c>
      <c r="J285" s="49">
        <f>IF(Table2[[#This Row],[Order Priority]]=Introduction!$B$43,1,0)</f>
        <v>0</v>
      </c>
      <c r="K285" s="49">
        <f>IF(Table2[[#This Row],[Order Priority]]=Introduction!$B$44,1,0)</f>
        <v>0</v>
      </c>
      <c r="L285" s="49">
        <f>IF(Table2[[#This Row],[Order Priority]]=Introduction!$B$45,1,0)</f>
        <v>0</v>
      </c>
      <c r="M285" s="49">
        <f>IF(Table2[[#This Row],[Ship Mode]]=Introduction!$C$42,1,0)</f>
        <v>0</v>
      </c>
      <c r="N285" s="48">
        <f>IF(Table2[[#This Row],[Ship Mode]]=Introduction!$C$44,1,0)</f>
        <v>1</v>
      </c>
      <c r="O285" s="48">
        <f>IF(Table2[[#This Row],[Customer Segment]]=Introduction!$D$45,1,0)</f>
        <v>0</v>
      </c>
      <c r="P285" s="48">
        <f>IF(Table2[[#This Row],[Customer Segment]]=Introduction!$D$42,1,0)</f>
        <v>1</v>
      </c>
      <c r="Q285" s="48">
        <f>IF(Table2[[#This Row],[Customer Segment]]=Introduction!$D$44,1,0)</f>
        <v>0</v>
      </c>
      <c r="R285" s="38">
        <v>343.79</v>
      </c>
      <c r="S2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customFormat="1" x14ac:dyDescent="0.2">
      <c r="A286" s="1" t="s">
        <v>1</v>
      </c>
      <c r="B286" s="1" t="s">
        <v>14</v>
      </c>
      <c r="C286" s="1" t="s">
        <v>47</v>
      </c>
      <c r="D286" s="44">
        <v>0.03</v>
      </c>
      <c r="E286" s="44">
        <v>1.88</v>
      </c>
      <c r="F286" s="44">
        <v>1.49</v>
      </c>
      <c r="G286" s="44">
        <v>0.37</v>
      </c>
      <c r="H286" s="44">
        <v>-15.099500000000001</v>
      </c>
      <c r="I286" s="49">
        <f>IF(Table2[[#This Row],[Order Priority]]=Introduction!$B$42,1,0)</f>
        <v>1</v>
      </c>
      <c r="J286" s="49">
        <f>IF(Table2[[#This Row],[Order Priority]]=Introduction!$B$43,1,0)</f>
        <v>0</v>
      </c>
      <c r="K286" s="49">
        <f>IF(Table2[[#This Row],[Order Priority]]=Introduction!$B$44,1,0)</f>
        <v>0</v>
      </c>
      <c r="L286" s="49">
        <f>IF(Table2[[#This Row],[Order Priority]]=Introduction!$B$45,1,0)</f>
        <v>0</v>
      </c>
      <c r="M286" s="49">
        <f>IF(Table2[[#This Row],[Ship Mode]]=Introduction!$C$42,1,0)</f>
        <v>0</v>
      </c>
      <c r="N286" s="48">
        <f>IF(Table2[[#This Row],[Ship Mode]]=Introduction!$C$44,1,0)</f>
        <v>1</v>
      </c>
      <c r="O286" s="48">
        <f>IF(Table2[[#This Row],[Customer Segment]]=Introduction!$D$45,1,0)</f>
        <v>0</v>
      </c>
      <c r="P286" s="48">
        <f>IF(Table2[[#This Row],[Customer Segment]]=Introduction!$D$42,1,0)</f>
        <v>0</v>
      </c>
      <c r="Q286" s="48">
        <f>IF(Table2[[#This Row],[Customer Segment]]=Introduction!$D$44,1,0)</f>
        <v>1</v>
      </c>
      <c r="R286" s="41">
        <v>102.32</v>
      </c>
      <c r="S2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customFormat="1" x14ac:dyDescent="0.2">
      <c r="A287" s="1" t="s">
        <v>13</v>
      </c>
      <c r="B287" s="1" t="s">
        <v>14</v>
      </c>
      <c r="C287" s="1" t="s">
        <v>70</v>
      </c>
      <c r="D287" s="46">
        <v>0.01</v>
      </c>
      <c r="E287" s="46">
        <v>14.42</v>
      </c>
      <c r="F287" s="46">
        <v>6.75</v>
      </c>
      <c r="G287" s="46">
        <v>0.52</v>
      </c>
      <c r="H287" s="46">
        <v>-13.826000000000001</v>
      </c>
      <c r="I287" s="49">
        <f>IF(Table2[[#This Row],[Order Priority]]=Introduction!$B$42,1,0)</f>
        <v>0</v>
      </c>
      <c r="J287" s="49">
        <f>IF(Table2[[#This Row],[Order Priority]]=Introduction!$B$43,1,0)</f>
        <v>1</v>
      </c>
      <c r="K287" s="49">
        <f>IF(Table2[[#This Row],[Order Priority]]=Introduction!$B$44,1,0)</f>
        <v>0</v>
      </c>
      <c r="L287" s="49">
        <f>IF(Table2[[#This Row],[Order Priority]]=Introduction!$B$45,1,0)</f>
        <v>0</v>
      </c>
      <c r="M287" s="49">
        <f>IF(Table2[[#This Row],[Ship Mode]]=Introduction!$C$42,1,0)</f>
        <v>0</v>
      </c>
      <c r="N287" s="48">
        <f>IF(Table2[[#This Row],[Ship Mode]]=Introduction!$C$44,1,0)</f>
        <v>1</v>
      </c>
      <c r="O287" s="48">
        <f>IF(Table2[[#This Row],[Customer Segment]]=Introduction!$D$45,1,0)</f>
        <v>0</v>
      </c>
      <c r="P287" s="48">
        <f>IF(Table2[[#This Row],[Customer Segment]]=Introduction!$D$42,1,0)</f>
        <v>0</v>
      </c>
      <c r="Q287" s="48">
        <f>IF(Table2[[#This Row],[Customer Segment]]=Introduction!$D$44,1,0)</f>
        <v>0</v>
      </c>
      <c r="R287" s="38">
        <v>89.91</v>
      </c>
      <c r="S2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customFormat="1" x14ac:dyDescent="0.2">
      <c r="A288" s="1" t="s">
        <v>23</v>
      </c>
      <c r="B288" s="1" t="s">
        <v>14</v>
      </c>
      <c r="C288" s="1" t="s">
        <v>3</v>
      </c>
      <c r="D288" s="44">
        <v>0.08</v>
      </c>
      <c r="E288" s="44">
        <v>67.84</v>
      </c>
      <c r="F288" s="44">
        <v>0.99</v>
      </c>
      <c r="G288" s="44">
        <v>0.57999999999999996</v>
      </c>
      <c r="H288" s="44">
        <v>-23.634399999999999</v>
      </c>
      <c r="I288" s="49">
        <f>IF(Table2[[#This Row],[Order Priority]]=Introduction!$B$42,1,0)</f>
        <v>0</v>
      </c>
      <c r="J288" s="49">
        <f>IF(Table2[[#This Row],[Order Priority]]=Introduction!$B$43,1,0)</f>
        <v>0</v>
      </c>
      <c r="K288" s="49">
        <f>IF(Table2[[#This Row],[Order Priority]]=Introduction!$B$44,1,0)</f>
        <v>1</v>
      </c>
      <c r="L288" s="49">
        <f>IF(Table2[[#This Row],[Order Priority]]=Introduction!$B$45,1,0)</f>
        <v>0</v>
      </c>
      <c r="M288" s="49">
        <f>IF(Table2[[#This Row],[Ship Mode]]=Introduction!$C$42,1,0)</f>
        <v>0</v>
      </c>
      <c r="N288" s="48">
        <f>IF(Table2[[#This Row],[Ship Mode]]=Introduction!$C$44,1,0)</f>
        <v>1</v>
      </c>
      <c r="O288" s="48">
        <f>IF(Table2[[#This Row],[Customer Segment]]=Introduction!$D$45,1,0)</f>
        <v>1</v>
      </c>
      <c r="P288" s="48">
        <f>IF(Table2[[#This Row],[Customer Segment]]=Introduction!$D$42,1,0)</f>
        <v>0</v>
      </c>
      <c r="Q288" s="48">
        <f>IF(Table2[[#This Row],[Customer Segment]]=Introduction!$D$44,1,0)</f>
        <v>0</v>
      </c>
      <c r="R288" s="41">
        <v>63.66</v>
      </c>
      <c r="S2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customFormat="1" x14ac:dyDescent="0.2">
      <c r="A289" s="1" t="s">
        <v>23</v>
      </c>
      <c r="B289" s="1" t="s">
        <v>63</v>
      </c>
      <c r="C289" s="1" t="s">
        <v>3</v>
      </c>
      <c r="D289" s="46">
        <v>0.03</v>
      </c>
      <c r="E289" s="46">
        <v>199.99</v>
      </c>
      <c r="F289" s="46">
        <v>24.49</v>
      </c>
      <c r="G289" s="46">
        <v>0.46</v>
      </c>
      <c r="H289" s="46">
        <v>727.73609999999996</v>
      </c>
      <c r="I289" s="49">
        <f>IF(Table2[[#This Row],[Order Priority]]=Introduction!$B$42,1,0)</f>
        <v>0</v>
      </c>
      <c r="J289" s="49">
        <f>IF(Table2[[#This Row],[Order Priority]]=Introduction!$B$43,1,0)</f>
        <v>0</v>
      </c>
      <c r="K289" s="49">
        <f>IF(Table2[[#This Row],[Order Priority]]=Introduction!$B$44,1,0)</f>
        <v>1</v>
      </c>
      <c r="L289" s="49">
        <f>IF(Table2[[#This Row],[Order Priority]]=Introduction!$B$45,1,0)</f>
        <v>0</v>
      </c>
      <c r="M289" s="49">
        <f>IF(Table2[[#This Row],[Ship Mode]]=Introduction!$C$42,1,0)</f>
        <v>0</v>
      </c>
      <c r="N289" s="48">
        <f>IF(Table2[[#This Row],[Ship Mode]]=Introduction!$C$44,1,0)</f>
        <v>0</v>
      </c>
      <c r="O289" s="48">
        <f>IF(Table2[[#This Row],[Customer Segment]]=Introduction!$D$45,1,0)</f>
        <v>1</v>
      </c>
      <c r="P289" s="48">
        <f>IF(Table2[[#This Row],[Customer Segment]]=Introduction!$D$42,1,0)</f>
        <v>0</v>
      </c>
      <c r="Q289" s="48">
        <f>IF(Table2[[#This Row],[Customer Segment]]=Introduction!$D$44,1,0)</f>
        <v>0</v>
      </c>
      <c r="R289" s="38">
        <v>1054.69</v>
      </c>
      <c r="S2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customFormat="1" x14ac:dyDescent="0.2">
      <c r="A290" s="1" t="s">
        <v>23</v>
      </c>
      <c r="B290" s="1" t="s">
        <v>63</v>
      </c>
      <c r="C290" s="1" t="s">
        <v>3</v>
      </c>
      <c r="D290" s="44">
        <v>0.03</v>
      </c>
      <c r="E290" s="44">
        <v>199.99</v>
      </c>
      <c r="F290" s="44">
        <v>24.49</v>
      </c>
      <c r="G290" s="44">
        <v>0.46</v>
      </c>
      <c r="H290" s="44">
        <v>393.42</v>
      </c>
      <c r="I290" s="49">
        <f>IF(Table2[[#This Row],[Order Priority]]=Introduction!$B$42,1,0)</f>
        <v>0</v>
      </c>
      <c r="J290" s="49">
        <f>IF(Table2[[#This Row],[Order Priority]]=Introduction!$B$43,1,0)</f>
        <v>0</v>
      </c>
      <c r="K290" s="49">
        <f>IF(Table2[[#This Row],[Order Priority]]=Introduction!$B$44,1,0)</f>
        <v>1</v>
      </c>
      <c r="L290" s="49">
        <f>IF(Table2[[#This Row],[Order Priority]]=Introduction!$B$45,1,0)</f>
        <v>0</v>
      </c>
      <c r="M290" s="49">
        <f>IF(Table2[[#This Row],[Ship Mode]]=Introduction!$C$42,1,0)</f>
        <v>0</v>
      </c>
      <c r="N290" s="48">
        <f>IF(Table2[[#This Row],[Ship Mode]]=Introduction!$C$44,1,0)</f>
        <v>0</v>
      </c>
      <c r="O290" s="48">
        <f>IF(Table2[[#This Row],[Customer Segment]]=Introduction!$D$45,1,0)</f>
        <v>1</v>
      </c>
      <c r="P290" s="48">
        <f>IF(Table2[[#This Row],[Customer Segment]]=Introduction!$D$42,1,0)</f>
        <v>0</v>
      </c>
      <c r="Q290" s="48">
        <f>IF(Table2[[#This Row],[Customer Segment]]=Introduction!$D$44,1,0)</f>
        <v>0</v>
      </c>
      <c r="R290" s="41">
        <v>4429.6899999999996</v>
      </c>
      <c r="S2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customFormat="1" x14ac:dyDescent="0.2">
      <c r="A291" s="1" t="s">
        <v>23</v>
      </c>
      <c r="B291" s="1" t="s">
        <v>14</v>
      </c>
      <c r="C291" s="1" t="s">
        <v>70</v>
      </c>
      <c r="D291" s="46">
        <v>0.05</v>
      </c>
      <c r="E291" s="46">
        <v>115.99</v>
      </c>
      <c r="F291" s="46">
        <v>5.26</v>
      </c>
      <c r="G291" s="46">
        <v>0.56999999999999995</v>
      </c>
      <c r="H291" s="46">
        <v>616.53570000000002</v>
      </c>
      <c r="I291" s="49">
        <f>IF(Table2[[#This Row],[Order Priority]]=Introduction!$B$42,1,0)</f>
        <v>0</v>
      </c>
      <c r="J291" s="49">
        <f>IF(Table2[[#This Row],[Order Priority]]=Introduction!$B$43,1,0)</f>
        <v>0</v>
      </c>
      <c r="K291" s="49">
        <f>IF(Table2[[#This Row],[Order Priority]]=Introduction!$B$44,1,0)</f>
        <v>1</v>
      </c>
      <c r="L291" s="49">
        <f>IF(Table2[[#This Row],[Order Priority]]=Introduction!$B$45,1,0)</f>
        <v>0</v>
      </c>
      <c r="M291" s="49">
        <f>IF(Table2[[#This Row],[Ship Mode]]=Introduction!$C$42,1,0)</f>
        <v>0</v>
      </c>
      <c r="N291" s="48">
        <f>IF(Table2[[#This Row],[Ship Mode]]=Introduction!$C$44,1,0)</f>
        <v>1</v>
      </c>
      <c r="O291" s="48">
        <f>IF(Table2[[#This Row],[Customer Segment]]=Introduction!$D$45,1,0)</f>
        <v>0</v>
      </c>
      <c r="P291" s="48">
        <f>IF(Table2[[#This Row],[Customer Segment]]=Introduction!$D$42,1,0)</f>
        <v>0</v>
      </c>
      <c r="Q291" s="48">
        <f>IF(Table2[[#This Row],[Customer Segment]]=Introduction!$D$44,1,0)</f>
        <v>0</v>
      </c>
      <c r="R291" s="38">
        <v>893.53</v>
      </c>
      <c r="S2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customFormat="1" x14ac:dyDescent="0.2">
      <c r="A292" s="1" t="s">
        <v>23</v>
      </c>
      <c r="B292" s="1" t="s">
        <v>63</v>
      </c>
      <c r="C292" s="1" t="s">
        <v>70</v>
      </c>
      <c r="D292" s="44">
        <v>0.02</v>
      </c>
      <c r="E292" s="44">
        <v>50.98</v>
      </c>
      <c r="F292" s="44">
        <v>13.66</v>
      </c>
      <c r="G292" s="44">
        <v>0.57999999999999996</v>
      </c>
      <c r="H292" s="44">
        <v>-25.76</v>
      </c>
      <c r="I292" s="49">
        <f>IF(Table2[[#This Row],[Order Priority]]=Introduction!$B$42,1,0)</f>
        <v>0</v>
      </c>
      <c r="J292" s="49">
        <f>IF(Table2[[#This Row],[Order Priority]]=Introduction!$B$43,1,0)</f>
        <v>0</v>
      </c>
      <c r="K292" s="49">
        <f>IF(Table2[[#This Row],[Order Priority]]=Introduction!$B$44,1,0)</f>
        <v>1</v>
      </c>
      <c r="L292" s="49">
        <f>IF(Table2[[#This Row],[Order Priority]]=Introduction!$B$45,1,0)</f>
        <v>0</v>
      </c>
      <c r="M292" s="49">
        <f>IF(Table2[[#This Row],[Ship Mode]]=Introduction!$C$42,1,0)</f>
        <v>0</v>
      </c>
      <c r="N292" s="48">
        <f>IF(Table2[[#This Row],[Ship Mode]]=Introduction!$C$44,1,0)</f>
        <v>0</v>
      </c>
      <c r="O292" s="48">
        <f>IF(Table2[[#This Row],[Customer Segment]]=Introduction!$D$45,1,0)</f>
        <v>0</v>
      </c>
      <c r="P292" s="48">
        <f>IF(Table2[[#This Row],[Customer Segment]]=Introduction!$D$42,1,0)</f>
        <v>0</v>
      </c>
      <c r="Q292" s="48">
        <f>IF(Table2[[#This Row],[Customer Segment]]=Introduction!$D$44,1,0)</f>
        <v>0</v>
      </c>
      <c r="R292" s="41">
        <v>68.45</v>
      </c>
      <c r="S2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customFormat="1" x14ac:dyDescent="0.2">
      <c r="A293" s="1" t="s">
        <v>23</v>
      </c>
      <c r="B293" s="1" t="s">
        <v>14</v>
      </c>
      <c r="C293" s="1" t="s">
        <v>70</v>
      </c>
      <c r="D293" s="46">
        <v>7.0000000000000007E-2</v>
      </c>
      <c r="E293" s="46">
        <v>49.43</v>
      </c>
      <c r="F293" s="46">
        <v>19.989999999999998</v>
      </c>
      <c r="G293" s="46">
        <v>0.56999999999999995</v>
      </c>
      <c r="H293" s="46">
        <v>-122.77</v>
      </c>
      <c r="I293" s="49">
        <f>IF(Table2[[#This Row],[Order Priority]]=Introduction!$B$42,1,0)</f>
        <v>0</v>
      </c>
      <c r="J293" s="49">
        <f>IF(Table2[[#This Row],[Order Priority]]=Introduction!$B$43,1,0)</f>
        <v>0</v>
      </c>
      <c r="K293" s="49">
        <f>IF(Table2[[#This Row],[Order Priority]]=Introduction!$B$44,1,0)</f>
        <v>1</v>
      </c>
      <c r="L293" s="49">
        <f>IF(Table2[[#This Row],[Order Priority]]=Introduction!$B$45,1,0)</f>
        <v>0</v>
      </c>
      <c r="M293" s="49">
        <f>IF(Table2[[#This Row],[Ship Mode]]=Introduction!$C$42,1,0)</f>
        <v>0</v>
      </c>
      <c r="N293" s="48">
        <f>IF(Table2[[#This Row],[Ship Mode]]=Introduction!$C$44,1,0)</f>
        <v>1</v>
      </c>
      <c r="O293" s="48">
        <f>IF(Table2[[#This Row],[Customer Segment]]=Introduction!$D$45,1,0)</f>
        <v>0</v>
      </c>
      <c r="P293" s="48">
        <f>IF(Table2[[#This Row],[Customer Segment]]=Introduction!$D$42,1,0)</f>
        <v>0</v>
      </c>
      <c r="Q293" s="48">
        <f>IF(Table2[[#This Row],[Customer Segment]]=Introduction!$D$44,1,0)</f>
        <v>0</v>
      </c>
      <c r="R293" s="38">
        <v>281.82</v>
      </c>
      <c r="S2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customFormat="1" x14ac:dyDescent="0.2">
      <c r="A294" s="1" t="s">
        <v>92</v>
      </c>
      <c r="B294" s="1" t="s">
        <v>14</v>
      </c>
      <c r="C294" s="1" t="s">
        <v>47</v>
      </c>
      <c r="D294" s="44">
        <v>0.01</v>
      </c>
      <c r="E294" s="44">
        <v>11.7</v>
      </c>
      <c r="F294" s="44">
        <v>6.96</v>
      </c>
      <c r="G294" s="44">
        <v>0.5</v>
      </c>
      <c r="H294" s="44">
        <v>-28.954000000000001</v>
      </c>
      <c r="I294" s="49">
        <f>IF(Table2[[#This Row],[Order Priority]]=Introduction!$B$42,1,0)</f>
        <v>0</v>
      </c>
      <c r="J294" s="49">
        <f>IF(Table2[[#This Row],[Order Priority]]=Introduction!$B$43,1,0)</f>
        <v>0</v>
      </c>
      <c r="K294" s="49">
        <f>IF(Table2[[#This Row],[Order Priority]]=Introduction!$B$44,1,0)</f>
        <v>0</v>
      </c>
      <c r="L294" s="49">
        <f>IF(Table2[[#This Row],[Order Priority]]=Introduction!$B$45,1,0)</f>
        <v>1</v>
      </c>
      <c r="M294" s="49">
        <f>IF(Table2[[#This Row],[Ship Mode]]=Introduction!$C$42,1,0)</f>
        <v>0</v>
      </c>
      <c r="N294" s="48">
        <f>IF(Table2[[#This Row],[Ship Mode]]=Introduction!$C$44,1,0)</f>
        <v>1</v>
      </c>
      <c r="O294" s="48">
        <f>IF(Table2[[#This Row],[Customer Segment]]=Introduction!$D$45,1,0)</f>
        <v>0</v>
      </c>
      <c r="P294" s="48">
        <f>IF(Table2[[#This Row],[Customer Segment]]=Introduction!$D$42,1,0)</f>
        <v>0</v>
      </c>
      <c r="Q294" s="48">
        <f>IF(Table2[[#This Row],[Customer Segment]]=Introduction!$D$44,1,0)</f>
        <v>1</v>
      </c>
      <c r="R294" s="41">
        <v>76.87</v>
      </c>
      <c r="S2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customFormat="1" x14ac:dyDescent="0.2">
      <c r="A295" s="1" t="s">
        <v>46</v>
      </c>
      <c r="B295" s="1" t="s">
        <v>14</v>
      </c>
      <c r="C295" s="1" t="s">
        <v>70</v>
      </c>
      <c r="D295" s="46">
        <v>0.09</v>
      </c>
      <c r="E295" s="46">
        <v>15.28</v>
      </c>
      <c r="F295" s="46">
        <v>10.91</v>
      </c>
      <c r="G295" s="46">
        <v>0.36</v>
      </c>
      <c r="H295" s="46">
        <v>-51.75</v>
      </c>
      <c r="I295" s="49">
        <f>IF(Table2[[#This Row],[Order Priority]]=Introduction!$B$42,1,0)</f>
        <v>0</v>
      </c>
      <c r="J295" s="49">
        <f>IF(Table2[[#This Row],[Order Priority]]=Introduction!$B$43,1,0)</f>
        <v>0</v>
      </c>
      <c r="K295" s="49">
        <f>IF(Table2[[#This Row],[Order Priority]]=Introduction!$B$44,1,0)</f>
        <v>0</v>
      </c>
      <c r="L295" s="49">
        <f>IF(Table2[[#This Row],[Order Priority]]=Introduction!$B$45,1,0)</f>
        <v>0</v>
      </c>
      <c r="M295" s="49">
        <f>IF(Table2[[#This Row],[Ship Mode]]=Introduction!$C$42,1,0)</f>
        <v>0</v>
      </c>
      <c r="N295" s="48">
        <f>IF(Table2[[#This Row],[Ship Mode]]=Introduction!$C$44,1,0)</f>
        <v>1</v>
      </c>
      <c r="O295" s="48">
        <f>IF(Table2[[#This Row],[Customer Segment]]=Introduction!$D$45,1,0)</f>
        <v>0</v>
      </c>
      <c r="P295" s="48">
        <f>IF(Table2[[#This Row],[Customer Segment]]=Introduction!$D$42,1,0)</f>
        <v>0</v>
      </c>
      <c r="Q295" s="48">
        <f>IF(Table2[[#This Row],[Customer Segment]]=Introduction!$D$44,1,0)</f>
        <v>0</v>
      </c>
      <c r="R295" s="38">
        <v>61.52</v>
      </c>
      <c r="S2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customFormat="1" x14ac:dyDescent="0.2">
      <c r="A296" s="1" t="s">
        <v>46</v>
      </c>
      <c r="B296" s="1" t="s">
        <v>63</v>
      </c>
      <c r="C296" s="1" t="s">
        <v>70</v>
      </c>
      <c r="D296" s="44">
        <v>0</v>
      </c>
      <c r="E296" s="44">
        <v>101.41</v>
      </c>
      <c r="F296" s="44">
        <v>35</v>
      </c>
      <c r="G296" s="44">
        <v>0.82</v>
      </c>
      <c r="H296" s="44">
        <v>-457.73</v>
      </c>
      <c r="I296" s="49">
        <f>IF(Table2[[#This Row],[Order Priority]]=Introduction!$B$42,1,0)</f>
        <v>0</v>
      </c>
      <c r="J296" s="49">
        <f>IF(Table2[[#This Row],[Order Priority]]=Introduction!$B$43,1,0)</f>
        <v>0</v>
      </c>
      <c r="K296" s="49">
        <f>IF(Table2[[#This Row],[Order Priority]]=Introduction!$B$44,1,0)</f>
        <v>0</v>
      </c>
      <c r="L296" s="49">
        <f>IF(Table2[[#This Row],[Order Priority]]=Introduction!$B$45,1,0)</f>
        <v>0</v>
      </c>
      <c r="M296" s="49">
        <f>IF(Table2[[#This Row],[Ship Mode]]=Introduction!$C$42,1,0)</f>
        <v>0</v>
      </c>
      <c r="N296" s="48">
        <f>IF(Table2[[#This Row],[Ship Mode]]=Introduction!$C$44,1,0)</f>
        <v>0</v>
      </c>
      <c r="O296" s="48">
        <f>IF(Table2[[#This Row],[Customer Segment]]=Introduction!$D$45,1,0)</f>
        <v>0</v>
      </c>
      <c r="P296" s="48">
        <f>IF(Table2[[#This Row],[Customer Segment]]=Introduction!$D$42,1,0)</f>
        <v>0</v>
      </c>
      <c r="Q296" s="48">
        <f>IF(Table2[[#This Row],[Customer Segment]]=Introduction!$D$44,1,0)</f>
        <v>0</v>
      </c>
      <c r="R296" s="41">
        <v>1104.32</v>
      </c>
      <c r="S2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customFormat="1" x14ac:dyDescent="0.2">
      <c r="A297" s="1" t="s">
        <v>46</v>
      </c>
      <c r="B297" s="1" t="s">
        <v>14</v>
      </c>
      <c r="C297" s="1" t="s">
        <v>70</v>
      </c>
      <c r="D297" s="46">
        <v>0.1</v>
      </c>
      <c r="E297" s="46">
        <v>95.99</v>
      </c>
      <c r="F297" s="46">
        <v>4.9000000000000004</v>
      </c>
      <c r="G297" s="46">
        <v>0.56000000000000005</v>
      </c>
      <c r="H297" s="46">
        <v>-268.66399999999999</v>
      </c>
      <c r="I297" s="49">
        <f>IF(Table2[[#This Row],[Order Priority]]=Introduction!$B$42,1,0)</f>
        <v>0</v>
      </c>
      <c r="J297" s="49">
        <f>IF(Table2[[#This Row],[Order Priority]]=Introduction!$B$43,1,0)</f>
        <v>0</v>
      </c>
      <c r="K297" s="49">
        <f>IF(Table2[[#This Row],[Order Priority]]=Introduction!$B$44,1,0)</f>
        <v>0</v>
      </c>
      <c r="L297" s="49">
        <f>IF(Table2[[#This Row],[Order Priority]]=Introduction!$B$45,1,0)</f>
        <v>0</v>
      </c>
      <c r="M297" s="49">
        <f>IF(Table2[[#This Row],[Ship Mode]]=Introduction!$C$42,1,0)</f>
        <v>0</v>
      </c>
      <c r="N297" s="48">
        <f>IF(Table2[[#This Row],[Ship Mode]]=Introduction!$C$44,1,0)</f>
        <v>1</v>
      </c>
      <c r="O297" s="48">
        <f>IF(Table2[[#This Row],[Customer Segment]]=Introduction!$D$45,1,0)</f>
        <v>0</v>
      </c>
      <c r="P297" s="48">
        <f>IF(Table2[[#This Row],[Customer Segment]]=Introduction!$D$42,1,0)</f>
        <v>0</v>
      </c>
      <c r="Q297" s="48">
        <f>IF(Table2[[#This Row],[Customer Segment]]=Introduction!$D$44,1,0)</f>
        <v>0</v>
      </c>
      <c r="R297" s="38">
        <v>149.80000000000001</v>
      </c>
      <c r="S2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customFormat="1" x14ac:dyDescent="0.2">
      <c r="A298" s="1" t="s">
        <v>1</v>
      </c>
      <c r="B298" s="1" t="s">
        <v>14</v>
      </c>
      <c r="C298" s="1" t="s">
        <v>70</v>
      </c>
      <c r="D298" s="44">
        <v>0.06</v>
      </c>
      <c r="E298" s="44">
        <v>1.74</v>
      </c>
      <c r="F298" s="44">
        <v>4.08</v>
      </c>
      <c r="G298" s="44">
        <v>0.53</v>
      </c>
      <c r="H298" s="44">
        <v>-11.0732</v>
      </c>
      <c r="I298" s="49">
        <f>IF(Table2[[#This Row],[Order Priority]]=Introduction!$B$42,1,0)</f>
        <v>1</v>
      </c>
      <c r="J298" s="49">
        <f>IF(Table2[[#This Row],[Order Priority]]=Introduction!$B$43,1,0)</f>
        <v>0</v>
      </c>
      <c r="K298" s="49">
        <f>IF(Table2[[#This Row],[Order Priority]]=Introduction!$B$44,1,0)</f>
        <v>0</v>
      </c>
      <c r="L298" s="49">
        <f>IF(Table2[[#This Row],[Order Priority]]=Introduction!$B$45,1,0)</f>
        <v>0</v>
      </c>
      <c r="M298" s="49">
        <f>IF(Table2[[#This Row],[Ship Mode]]=Introduction!$C$42,1,0)</f>
        <v>0</v>
      </c>
      <c r="N298" s="48">
        <f>IF(Table2[[#This Row],[Ship Mode]]=Introduction!$C$44,1,0)</f>
        <v>1</v>
      </c>
      <c r="O298" s="48">
        <f>IF(Table2[[#This Row],[Customer Segment]]=Introduction!$D$45,1,0)</f>
        <v>0</v>
      </c>
      <c r="P298" s="48">
        <f>IF(Table2[[#This Row],[Customer Segment]]=Introduction!$D$42,1,0)</f>
        <v>0</v>
      </c>
      <c r="Q298" s="48">
        <f>IF(Table2[[#This Row],[Customer Segment]]=Introduction!$D$44,1,0)</f>
        <v>0</v>
      </c>
      <c r="R298" s="41">
        <v>2.77</v>
      </c>
      <c r="S2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customFormat="1" x14ac:dyDescent="0.2">
      <c r="A299" s="1" t="s">
        <v>13</v>
      </c>
      <c r="B299" s="1" t="s">
        <v>14</v>
      </c>
      <c r="C299" s="1" t="s">
        <v>70</v>
      </c>
      <c r="D299" s="46">
        <v>0.03</v>
      </c>
      <c r="E299" s="46">
        <v>10.89</v>
      </c>
      <c r="F299" s="46">
        <v>4.5</v>
      </c>
      <c r="G299" s="46">
        <v>0.59</v>
      </c>
      <c r="H299" s="46">
        <v>-18.64</v>
      </c>
      <c r="I299" s="49">
        <f>IF(Table2[[#This Row],[Order Priority]]=Introduction!$B$42,1,0)</f>
        <v>0</v>
      </c>
      <c r="J299" s="49">
        <f>IF(Table2[[#This Row],[Order Priority]]=Introduction!$B$43,1,0)</f>
        <v>1</v>
      </c>
      <c r="K299" s="49">
        <f>IF(Table2[[#This Row],[Order Priority]]=Introduction!$B$44,1,0)</f>
        <v>0</v>
      </c>
      <c r="L299" s="49">
        <f>IF(Table2[[#This Row],[Order Priority]]=Introduction!$B$45,1,0)</f>
        <v>0</v>
      </c>
      <c r="M299" s="49">
        <f>IF(Table2[[#This Row],[Ship Mode]]=Introduction!$C$42,1,0)</f>
        <v>0</v>
      </c>
      <c r="N299" s="48">
        <f>IF(Table2[[#This Row],[Ship Mode]]=Introduction!$C$44,1,0)</f>
        <v>1</v>
      </c>
      <c r="O299" s="48">
        <f>IF(Table2[[#This Row],[Customer Segment]]=Introduction!$D$45,1,0)</f>
        <v>0</v>
      </c>
      <c r="P299" s="48">
        <f>IF(Table2[[#This Row],[Customer Segment]]=Introduction!$D$42,1,0)</f>
        <v>0</v>
      </c>
      <c r="Q299" s="48">
        <f>IF(Table2[[#This Row],[Customer Segment]]=Introduction!$D$44,1,0)</f>
        <v>0</v>
      </c>
      <c r="R299" s="38">
        <v>33.82</v>
      </c>
      <c r="S2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customFormat="1" x14ac:dyDescent="0.2">
      <c r="A300" s="1" t="s">
        <v>46</v>
      </c>
      <c r="B300" s="1" t="s">
        <v>14</v>
      </c>
      <c r="C300" s="1" t="s">
        <v>15</v>
      </c>
      <c r="D300" s="44">
        <v>0.1</v>
      </c>
      <c r="E300" s="44">
        <v>125.99</v>
      </c>
      <c r="F300" s="44">
        <v>8.99</v>
      </c>
      <c r="G300" s="44">
        <v>0.56999999999999995</v>
      </c>
      <c r="H300" s="44">
        <v>17.652000000000001</v>
      </c>
      <c r="I300" s="49">
        <f>IF(Table2[[#This Row],[Order Priority]]=Introduction!$B$42,1,0)</f>
        <v>0</v>
      </c>
      <c r="J300" s="49">
        <f>IF(Table2[[#This Row],[Order Priority]]=Introduction!$B$43,1,0)</f>
        <v>0</v>
      </c>
      <c r="K300" s="49">
        <f>IF(Table2[[#This Row],[Order Priority]]=Introduction!$B$44,1,0)</f>
        <v>0</v>
      </c>
      <c r="L300" s="49">
        <f>IF(Table2[[#This Row],[Order Priority]]=Introduction!$B$45,1,0)</f>
        <v>0</v>
      </c>
      <c r="M300" s="49">
        <f>IF(Table2[[#This Row],[Ship Mode]]=Introduction!$C$42,1,0)</f>
        <v>0</v>
      </c>
      <c r="N300" s="48">
        <f>IF(Table2[[#This Row],[Ship Mode]]=Introduction!$C$44,1,0)</f>
        <v>1</v>
      </c>
      <c r="O300" s="48">
        <f>IF(Table2[[#This Row],[Customer Segment]]=Introduction!$D$45,1,0)</f>
        <v>0</v>
      </c>
      <c r="P300" s="48">
        <f>IF(Table2[[#This Row],[Customer Segment]]=Introduction!$D$42,1,0)</f>
        <v>1</v>
      </c>
      <c r="Q300" s="48">
        <f>IF(Table2[[#This Row],[Customer Segment]]=Introduction!$D$44,1,0)</f>
        <v>0</v>
      </c>
      <c r="R300" s="41">
        <v>408.66</v>
      </c>
      <c r="S3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customFormat="1" x14ac:dyDescent="0.2">
      <c r="A301" s="1" t="s">
        <v>13</v>
      </c>
      <c r="B301" s="1" t="s">
        <v>14</v>
      </c>
      <c r="C301" s="1" t="s">
        <v>15</v>
      </c>
      <c r="D301" s="46">
        <v>0.03</v>
      </c>
      <c r="E301" s="46">
        <v>14.34</v>
      </c>
      <c r="F301" s="46">
        <v>5</v>
      </c>
      <c r="G301" s="46">
        <v>0.49</v>
      </c>
      <c r="H301" s="46">
        <v>82.310100000000006</v>
      </c>
      <c r="I301" s="49">
        <f>IF(Table2[[#This Row],[Order Priority]]=Introduction!$B$42,1,0)</f>
        <v>0</v>
      </c>
      <c r="J301" s="49">
        <f>IF(Table2[[#This Row],[Order Priority]]=Introduction!$B$43,1,0)</f>
        <v>1</v>
      </c>
      <c r="K301" s="49">
        <f>IF(Table2[[#This Row],[Order Priority]]=Introduction!$B$44,1,0)</f>
        <v>0</v>
      </c>
      <c r="L301" s="49">
        <f>IF(Table2[[#This Row],[Order Priority]]=Introduction!$B$45,1,0)</f>
        <v>0</v>
      </c>
      <c r="M301" s="49">
        <f>IF(Table2[[#This Row],[Ship Mode]]=Introduction!$C$42,1,0)</f>
        <v>0</v>
      </c>
      <c r="N301" s="48">
        <f>IF(Table2[[#This Row],[Ship Mode]]=Introduction!$C$44,1,0)</f>
        <v>1</v>
      </c>
      <c r="O301" s="48">
        <f>IF(Table2[[#This Row],[Customer Segment]]=Introduction!$D$45,1,0)</f>
        <v>0</v>
      </c>
      <c r="P301" s="48">
        <f>IF(Table2[[#This Row],[Customer Segment]]=Introduction!$D$42,1,0)</f>
        <v>1</v>
      </c>
      <c r="Q301" s="48">
        <f>IF(Table2[[#This Row],[Customer Segment]]=Introduction!$D$44,1,0)</f>
        <v>0</v>
      </c>
      <c r="R301" s="38">
        <v>119.29</v>
      </c>
      <c r="S3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customFormat="1" x14ac:dyDescent="0.2">
      <c r="A302" s="1" t="s">
        <v>13</v>
      </c>
      <c r="B302" s="1" t="s">
        <v>14</v>
      </c>
      <c r="C302" s="1" t="s">
        <v>15</v>
      </c>
      <c r="D302" s="44">
        <v>0.01</v>
      </c>
      <c r="E302" s="44">
        <v>2.89</v>
      </c>
      <c r="F302" s="44">
        <v>0.5</v>
      </c>
      <c r="G302" s="44">
        <v>0.38</v>
      </c>
      <c r="H302" s="44">
        <v>1.2236</v>
      </c>
      <c r="I302" s="49">
        <f>IF(Table2[[#This Row],[Order Priority]]=Introduction!$B$42,1,0)</f>
        <v>0</v>
      </c>
      <c r="J302" s="49">
        <f>IF(Table2[[#This Row],[Order Priority]]=Introduction!$B$43,1,0)</f>
        <v>1</v>
      </c>
      <c r="K302" s="49">
        <f>IF(Table2[[#This Row],[Order Priority]]=Introduction!$B$44,1,0)</f>
        <v>0</v>
      </c>
      <c r="L302" s="49">
        <f>IF(Table2[[#This Row],[Order Priority]]=Introduction!$B$45,1,0)</f>
        <v>0</v>
      </c>
      <c r="M302" s="49">
        <f>IF(Table2[[#This Row],[Ship Mode]]=Introduction!$C$42,1,0)</f>
        <v>0</v>
      </c>
      <c r="N302" s="48">
        <f>IF(Table2[[#This Row],[Ship Mode]]=Introduction!$C$44,1,0)</f>
        <v>1</v>
      </c>
      <c r="O302" s="48">
        <f>IF(Table2[[#This Row],[Customer Segment]]=Introduction!$D$45,1,0)</f>
        <v>0</v>
      </c>
      <c r="P302" s="48">
        <f>IF(Table2[[#This Row],[Customer Segment]]=Introduction!$D$42,1,0)</f>
        <v>1</v>
      </c>
      <c r="Q302" s="48">
        <f>IF(Table2[[#This Row],[Customer Segment]]=Introduction!$D$44,1,0)</f>
        <v>0</v>
      </c>
      <c r="R302" s="41">
        <v>3.08</v>
      </c>
      <c r="S3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customFormat="1" x14ac:dyDescent="0.2">
      <c r="A303" s="1" t="s">
        <v>13</v>
      </c>
      <c r="B303" s="1" t="s">
        <v>63</v>
      </c>
      <c r="C303" s="1" t="s">
        <v>70</v>
      </c>
      <c r="D303" s="46">
        <v>0.08</v>
      </c>
      <c r="E303" s="46">
        <v>150.97999999999999</v>
      </c>
      <c r="F303" s="46">
        <v>13.99</v>
      </c>
      <c r="G303" s="46">
        <v>0.38</v>
      </c>
      <c r="H303" s="46">
        <v>-3.948</v>
      </c>
      <c r="I303" s="49">
        <f>IF(Table2[[#This Row],[Order Priority]]=Introduction!$B$42,1,0)</f>
        <v>0</v>
      </c>
      <c r="J303" s="49">
        <f>IF(Table2[[#This Row],[Order Priority]]=Introduction!$B$43,1,0)</f>
        <v>1</v>
      </c>
      <c r="K303" s="49">
        <f>IF(Table2[[#This Row],[Order Priority]]=Introduction!$B$44,1,0)</f>
        <v>0</v>
      </c>
      <c r="L303" s="49">
        <f>IF(Table2[[#This Row],[Order Priority]]=Introduction!$B$45,1,0)</f>
        <v>0</v>
      </c>
      <c r="M303" s="49">
        <f>IF(Table2[[#This Row],[Ship Mode]]=Introduction!$C$42,1,0)</f>
        <v>0</v>
      </c>
      <c r="N303" s="48">
        <f>IF(Table2[[#This Row],[Ship Mode]]=Introduction!$C$44,1,0)</f>
        <v>0</v>
      </c>
      <c r="O303" s="48">
        <f>IF(Table2[[#This Row],[Customer Segment]]=Introduction!$D$45,1,0)</f>
        <v>0</v>
      </c>
      <c r="P303" s="48">
        <f>IF(Table2[[#This Row],[Customer Segment]]=Introduction!$D$42,1,0)</f>
        <v>0</v>
      </c>
      <c r="Q303" s="48">
        <f>IF(Table2[[#This Row],[Customer Segment]]=Introduction!$D$44,1,0)</f>
        <v>0</v>
      </c>
      <c r="R303" s="38">
        <v>1183.82</v>
      </c>
      <c r="S3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customFormat="1" x14ac:dyDescent="0.2">
      <c r="A304" s="1" t="s">
        <v>13</v>
      </c>
      <c r="B304" s="1" t="s">
        <v>2</v>
      </c>
      <c r="C304" s="1" t="s">
        <v>70</v>
      </c>
      <c r="D304" s="44">
        <v>0.03</v>
      </c>
      <c r="E304" s="44">
        <v>25.98</v>
      </c>
      <c r="F304" s="44">
        <v>14.36</v>
      </c>
      <c r="G304" s="44">
        <v>0.6</v>
      </c>
      <c r="H304" s="44">
        <v>57.545999999999999</v>
      </c>
      <c r="I304" s="49">
        <f>IF(Table2[[#This Row],[Order Priority]]=Introduction!$B$42,1,0)</f>
        <v>0</v>
      </c>
      <c r="J304" s="49">
        <f>IF(Table2[[#This Row],[Order Priority]]=Introduction!$B$43,1,0)</f>
        <v>1</v>
      </c>
      <c r="K304" s="49">
        <f>IF(Table2[[#This Row],[Order Priority]]=Introduction!$B$44,1,0)</f>
        <v>0</v>
      </c>
      <c r="L304" s="49">
        <f>IF(Table2[[#This Row],[Order Priority]]=Introduction!$B$45,1,0)</f>
        <v>0</v>
      </c>
      <c r="M304" s="49">
        <f>IF(Table2[[#This Row],[Ship Mode]]=Introduction!$C$42,1,0)</f>
        <v>1</v>
      </c>
      <c r="N304" s="48">
        <f>IF(Table2[[#This Row],[Ship Mode]]=Introduction!$C$44,1,0)</f>
        <v>0</v>
      </c>
      <c r="O304" s="48">
        <f>IF(Table2[[#This Row],[Customer Segment]]=Introduction!$D$45,1,0)</f>
        <v>0</v>
      </c>
      <c r="P304" s="48">
        <f>IF(Table2[[#This Row],[Customer Segment]]=Introduction!$D$42,1,0)</f>
        <v>0</v>
      </c>
      <c r="Q304" s="48">
        <f>IF(Table2[[#This Row],[Customer Segment]]=Introduction!$D$44,1,0)</f>
        <v>0</v>
      </c>
      <c r="R304" s="41">
        <v>107.66</v>
      </c>
      <c r="S3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customFormat="1" x14ac:dyDescent="0.2">
      <c r="A305" s="1" t="s">
        <v>13</v>
      </c>
      <c r="B305" s="1" t="s">
        <v>14</v>
      </c>
      <c r="C305" s="1" t="s">
        <v>70</v>
      </c>
      <c r="D305" s="46">
        <v>0.1</v>
      </c>
      <c r="E305" s="46">
        <v>32.479999999999997</v>
      </c>
      <c r="F305" s="46">
        <v>35</v>
      </c>
      <c r="G305" s="46">
        <v>0.81</v>
      </c>
      <c r="H305" s="46">
        <v>-333.42540000000002</v>
      </c>
      <c r="I305" s="49">
        <f>IF(Table2[[#This Row],[Order Priority]]=Introduction!$B$42,1,0)</f>
        <v>0</v>
      </c>
      <c r="J305" s="49">
        <f>IF(Table2[[#This Row],[Order Priority]]=Introduction!$B$43,1,0)</f>
        <v>1</v>
      </c>
      <c r="K305" s="49">
        <f>IF(Table2[[#This Row],[Order Priority]]=Introduction!$B$44,1,0)</f>
        <v>0</v>
      </c>
      <c r="L305" s="49">
        <f>IF(Table2[[#This Row],[Order Priority]]=Introduction!$B$45,1,0)</f>
        <v>0</v>
      </c>
      <c r="M305" s="49">
        <f>IF(Table2[[#This Row],[Ship Mode]]=Introduction!$C$42,1,0)</f>
        <v>0</v>
      </c>
      <c r="N305" s="48">
        <f>IF(Table2[[#This Row],[Ship Mode]]=Introduction!$C$44,1,0)</f>
        <v>1</v>
      </c>
      <c r="O305" s="48">
        <f>IF(Table2[[#This Row],[Customer Segment]]=Introduction!$D$45,1,0)</f>
        <v>0</v>
      </c>
      <c r="P305" s="48">
        <f>IF(Table2[[#This Row],[Customer Segment]]=Introduction!$D$42,1,0)</f>
        <v>0</v>
      </c>
      <c r="Q305" s="48">
        <f>IF(Table2[[#This Row],[Customer Segment]]=Introduction!$D$44,1,0)</f>
        <v>0</v>
      </c>
      <c r="R305" s="38">
        <v>318.83</v>
      </c>
      <c r="S3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customFormat="1" x14ac:dyDescent="0.2">
      <c r="A306" s="1" t="s">
        <v>23</v>
      </c>
      <c r="B306" s="1" t="s">
        <v>14</v>
      </c>
      <c r="C306" s="1" t="s">
        <v>47</v>
      </c>
      <c r="D306" s="44">
        <v>0.02</v>
      </c>
      <c r="E306" s="44">
        <v>4.9800000000000004</v>
      </c>
      <c r="F306" s="44">
        <v>6.07</v>
      </c>
      <c r="G306" s="44">
        <v>0.36</v>
      </c>
      <c r="H306" s="44">
        <v>-46.92</v>
      </c>
      <c r="I306" s="49">
        <f>IF(Table2[[#This Row],[Order Priority]]=Introduction!$B$42,1,0)</f>
        <v>0</v>
      </c>
      <c r="J306" s="49">
        <f>IF(Table2[[#This Row],[Order Priority]]=Introduction!$B$43,1,0)</f>
        <v>0</v>
      </c>
      <c r="K306" s="49">
        <f>IF(Table2[[#This Row],[Order Priority]]=Introduction!$B$44,1,0)</f>
        <v>1</v>
      </c>
      <c r="L306" s="49">
        <f>IF(Table2[[#This Row],[Order Priority]]=Introduction!$B$45,1,0)</f>
        <v>0</v>
      </c>
      <c r="M306" s="49">
        <f>IF(Table2[[#This Row],[Ship Mode]]=Introduction!$C$42,1,0)</f>
        <v>0</v>
      </c>
      <c r="N306" s="48">
        <f>IF(Table2[[#This Row],[Ship Mode]]=Introduction!$C$44,1,0)</f>
        <v>1</v>
      </c>
      <c r="O306" s="48">
        <f>IF(Table2[[#This Row],[Customer Segment]]=Introduction!$D$45,1,0)</f>
        <v>0</v>
      </c>
      <c r="P306" s="48">
        <f>IF(Table2[[#This Row],[Customer Segment]]=Introduction!$D$42,1,0)</f>
        <v>0</v>
      </c>
      <c r="Q306" s="48">
        <f>IF(Table2[[#This Row],[Customer Segment]]=Introduction!$D$44,1,0)</f>
        <v>1</v>
      </c>
      <c r="R306" s="41">
        <v>105.5</v>
      </c>
      <c r="S3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customFormat="1" x14ac:dyDescent="0.2">
      <c r="A307" s="1" t="s">
        <v>23</v>
      </c>
      <c r="B307" s="1" t="s">
        <v>14</v>
      </c>
      <c r="C307" s="1" t="s">
        <v>47</v>
      </c>
      <c r="D307" s="46">
        <v>0.02</v>
      </c>
      <c r="E307" s="46">
        <v>4.9800000000000004</v>
      </c>
      <c r="F307" s="46">
        <v>6.07</v>
      </c>
      <c r="G307" s="46">
        <v>0.36</v>
      </c>
      <c r="H307" s="46">
        <v>-46.92</v>
      </c>
      <c r="I307" s="49">
        <f>IF(Table2[[#This Row],[Order Priority]]=Introduction!$B$42,1,0)</f>
        <v>0</v>
      </c>
      <c r="J307" s="49">
        <f>IF(Table2[[#This Row],[Order Priority]]=Introduction!$B$43,1,0)</f>
        <v>0</v>
      </c>
      <c r="K307" s="49">
        <f>IF(Table2[[#This Row],[Order Priority]]=Introduction!$B$44,1,0)</f>
        <v>1</v>
      </c>
      <c r="L307" s="49">
        <f>IF(Table2[[#This Row],[Order Priority]]=Introduction!$B$45,1,0)</f>
        <v>0</v>
      </c>
      <c r="M307" s="49">
        <f>IF(Table2[[#This Row],[Ship Mode]]=Introduction!$C$42,1,0)</f>
        <v>0</v>
      </c>
      <c r="N307" s="48">
        <f>IF(Table2[[#This Row],[Ship Mode]]=Introduction!$C$44,1,0)</f>
        <v>1</v>
      </c>
      <c r="O307" s="48">
        <f>IF(Table2[[#This Row],[Customer Segment]]=Introduction!$D$45,1,0)</f>
        <v>0</v>
      </c>
      <c r="P307" s="48">
        <f>IF(Table2[[#This Row],[Customer Segment]]=Introduction!$D$42,1,0)</f>
        <v>0</v>
      </c>
      <c r="Q307" s="48">
        <f>IF(Table2[[#This Row],[Customer Segment]]=Introduction!$D$44,1,0)</f>
        <v>1</v>
      </c>
      <c r="R307" s="38">
        <v>27.76</v>
      </c>
      <c r="S3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customFormat="1" x14ac:dyDescent="0.2">
      <c r="A308" s="1" t="s">
        <v>23</v>
      </c>
      <c r="B308" s="1" t="s">
        <v>14</v>
      </c>
      <c r="C308" s="1" t="s">
        <v>70</v>
      </c>
      <c r="D308" s="44">
        <v>0.04</v>
      </c>
      <c r="E308" s="44">
        <v>3.57</v>
      </c>
      <c r="F308" s="44">
        <v>4.17</v>
      </c>
      <c r="G308" s="44">
        <v>0.59</v>
      </c>
      <c r="H308" s="44">
        <v>-69.91</v>
      </c>
      <c r="I308" s="49">
        <f>IF(Table2[[#This Row],[Order Priority]]=Introduction!$B$42,1,0)</f>
        <v>0</v>
      </c>
      <c r="J308" s="49">
        <f>IF(Table2[[#This Row],[Order Priority]]=Introduction!$B$43,1,0)</f>
        <v>0</v>
      </c>
      <c r="K308" s="49">
        <f>IF(Table2[[#This Row],[Order Priority]]=Introduction!$B$44,1,0)</f>
        <v>1</v>
      </c>
      <c r="L308" s="49">
        <f>IF(Table2[[#This Row],[Order Priority]]=Introduction!$B$45,1,0)</f>
        <v>0</v>
      </c>
      <c r="M308" s="49">
        <f>IF(Table2[[#This Row],[Ship Mode]]=Introduction!$C$42,1,0)</f>
        <v>0</v>
      </c>
      <c r="N308" s="48">
        <f>IF(Table2[[#This Row],[Ship Mode]]=Introduction!$C$44,1,0)</f>
        <v>1</v>
      </c>
      <c r="O308" s="48">
        <f>IF(Table2[[#This Row],[Customer Segment]]=Introduction!$D$45,1,0)</f>
        <v>0</v>
      </c>
      <c r="P308" s="48">
        <f>IF(Table2[[#This Row],[Customer Segment]]=Introduction!$D$42,1,0)</f>
        <v>0</v>
      </c>
      <c r="Q308" s="48">
        <f>IF(Table2[[#This Row],[Customer Segment]]=Introduction!$D$44,1,0)</f>
        <v>0</v>
      </c>
      <c r="R308" s="41">
        <v>30.9</v>
      </c>
      <c r="S3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customFormat="1" x14ac:dyDescent="0.2">
      <c r="A309" s="1" t="s">
        <v>23</v>
      </c>
      <c r="B309" s="1" t="s">
        <v>14</v>
      </c>
      <c r="C309" s="1" t="s">
        <v>70</v>
      </c>
      <c r="D309" s="46">
        <v>0.05</v>
      </c>
      <c r="E309" s="46">
        <v>200.99</v>
      </c>
      <c r="F309" s="46">
        <v>4.2</v>
      </c>
      <c r="G309" s="46">
        <v>0.59</v>
      </c>
      <c r="H309" s="46">
        <v>1630.5252</v>
      </c>
      <c r="I309" s="49">
        <f>IF(Table2[[#This Row],[Order Priority]]=Introduction!$B$42,1,0)</f>
        <v>0</v>
      </c>
      <c r="J309" s="49">
        <f>IF(Table2[[#This Row],[Order Priority]]=Introduction!$B$43,1,0)</f>
        <v>0</v>
      </c>
      <c r="K309" s="49">
        <f>IF(Table2[[#This Row],[Order Priority]]=Introduction!$B$44,1,0)</f>
        <v>1</v>
      </c>
      <c r="L309" s="49">
        <f>IF(Table2[[#This Row],[Order Priority]]=Introduction!$B$45,1,0)</f>
        <v>0</v>
      </c>
      <c r="M309" s="49">
        <f>IF(Table2[[#This Row],[Ship Mode]]=Introduction!$C$42,1,0)</f>
        <v>0</v>
      </c>
      <c r="N309" s="48">
        <f>IF(Table2[[#This Row],[Ship Mode]]=Introduction!$C$44,1,0)</f>
        <v>1</v>
      </c>
      <c r="O309" s="48">
        <f>IF(Table2[[#This Row],[Customer Segment]]=Introduction!$D$45,1,0)</f>
        <v>0</v>
      </c>
      <c r="P309" s="48">
        <f>IF(Table2[[#This Row],[Customer Segment]]=Introduction!$D$42,1,0)</f>
        <v>0</v>
      </c>
      <c r="Q309" s="48">
        <f>IF(Table2[[#This Row],[Customer Segment]]=Introduction!$D$44,1,0)</f>
        <v>0</v>
      </c>
      <c r="R309" s="38">
        <v>2363.08</v>
      </c>
      <c r="S3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customFormat="1" x14ac:dyDescent="0.2">
      <c r="A310" s="1" t="s">
        <v>23</v>
      </c>
      <c r="B310" s="1" t="s">
        <v>14</v>
      </c>
      <c r="C310" s="1" t="s">
        <v>70</v>
      </c>
      <c r="D310" s="44">
        <v>7.0000000000000007E-2</v>
      </c>
      <c r="E310" s="44">
        <v>195.99</v>
      </c>
      <c r="F310" s="44">
        <v>8.99</v>
      </c>
      <c r="G310" s="44">
        <v>0.57999999999999996</v>
      </c>
      <c r="H310" s="44">
        <v>-457.16</v>
      </c>
      <c r="I310" s="49">
        <f>IF(Table2[[#This Row],[Order Priority]]=Introduction!$B$42,1,0)</f>
        <v>0</v>
      </c>
      <c r="J310" s="49">
        <f>IF(Table2[[#This Row],[Order Priority]]=Introduction!$B$43,1,0)</f>
        <v>0</v>
      </c>
      <c r="K310" s="49">
        <f>IF(Table2[[#This Row],[Order Priority]]=Introduction!$B$44,1,0)</f>
        <v>1</v>
      </c>
      <c r="L310" s="49">
        <f>IF(Table2[[#This Row],[Order Priority]]=Introduction!$B$45,1,0)</f>
        <v>0</v>
      </c>
      <c r="M310" s="49">
        <f>IF(Table2[[#This Row],[Ship Mode]]=Introduction!$C$42,1,0)</f>
        <v>0</v>
      </c>
      <c r="N310" s="48">
        <f>IF(Table2[[#This Row],[Ship Mode]]=Introduction!$C$44,1,0)</f>
        <v>1</v>
      </c>
      <c r="O310" s="48">
        <f>IF(Table2[[#This Row],[Customer Segment]]=Introduction!$D$45,1,0)</f>
        <v>0</v>
      </c>
      <c r="P310" s="48">
        <f>IF(Table2[[#This Row],[Customer Segment]]=Introduction!$D$42,1,0)</f>
        <v>0</v>
      </c>
      <c r="Q310" s="48">
        <f>IF(Table2[[#This Row],[Customer Segment]]=Introduction!$D$44,1,0)</f>
        <v>0</v>
      </c>
      <c r="R310" s="41">
        <v>328.45</v>
      </c>
      <c r="S3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customFormat="1" x14ac:dyDescent="0.2">
      <c r="A311" s="1" t="s">
        <v>23</v>
      </c>
      <c r="B311" s="1" t="s">
        <v>14</v>
      </c>
      <c r="C311" s="1" t="s">
        <v>15</v>
      </c>
      <c r="D311" s="46">
        <v>0.01</v>
      </c>
      <c r="E311" s="46">
        <v>10.14</v>
      </c>
      <c r="F311" s="46">
        <v>2.27</v>
      </c>
      <c r="G311" s="46">
        <v>0.36</v>
      </c>
      <c r="H311" s="46">
        <v>28.152000000000001</v>
      </c>
      <c r="I311" s="49">
        <f>IF(Table2[[#This Row],[Order Priority]]=Introduction!$B$42,1,0)</f>
        <v>0</v>
      </c>
      <c r="J311" s="49">
        <f>IF(Table2[[#This Row],[Order Priority]]=Introduction!$B$43,1,0)</f>
        <v>0</v>
      </c>
      <c r="K311" s="49">
        <f>IF(Table2[[#This Row],[Order Priority]]=Introduction!$B$44,1,0)</f>
        <v>1</v>
      </c>
      <c r="L311" s="49">
        <f>IF(Table2[[#This Row],[Order Priority]]=Introduction!$B$45,1,0)</f>
        <v>0</v>
      </c>
      <c r="M311" s="49">
        <f>IF(Table2[[#This Row],[Ship Mode]]=Introduction!$C$42,1,0)</f>
        <v>0</v>
      </c>
      <c r="N311" s="48">
        <f>IF(Table2[[#This Row],[Ship Mode]]=Introduction!$C$44,1,0)</f>
        <v>1</v>
      </c>
      <c r="O311" s="48">
        <f>IF(Table2[[#This Row],[Customer Segment]]=Introduction!$D$45,1,0)</f>
        <v>0</v>
      </c>
      <c r="P311" s="48">
        <f>IF(Table2[[#This Row],[Customer Segment]]=Introduction!$D$42,1,0)</f>
        <v>1</v>
      </c>
      <c r="Q311" s="48">
        <f>IF(Table2[[#This Row],[Customer Segment]]=Introduction!$D$44,1,0)</f>
        <v>0</v>
      </c>
      <c r="R311" s="38">
        <v>40.799999999999997</v>
      </c>
      <c r="S3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customFormat="1" x14ac:dyDescent="0.2">
      <c r="A312" s="1" t="s">
        <v>23</v>
      </c>
      <c r="B312" s="1" t="s">
        <v>14</v>
      </c>
      <c r="C312" s="1" t="s">
        <v>3</v>
      </c>
      <c r="D312" s="44">
        <v>7.0000000000000007E-2</v>
      </c>
      <c r="E312" s="44">
        <v>16.739999999999998</v>
      </c>
      <c r="F312" s="44">
        <v>7.04</v>
      </c>
      <c r="G312" s="44">
        <v>0.81</v>
      </c>
      <c r="H312" s="44">
        <v>-114.2</v>
      </c>
      <c r="I312" s="49">
        <f>IF(Table2[[#This Row],[Order Priority]]=Introduction!$B$42,1,0)</f>
        <v>0</v>
      </c>
      <c r="J312" s="49">
        <f>IF(Table2[[#This Row],[Order Priority]]=Introduction!$B$43,1,0)</f>
        <v>0</v>
      </c>
      <c r="K312" s="49">
        <f>IF(Table2[[#This Row],[Order Priority]]=Introduction!$B$44,1,0)</f>
        <v>1</v>
      </c>
      <c r="L312" s="49">
        <f>IF(Table2[[#This Row],[Order Priority]]=Introduction!$B$45,1,0)</f>
        <v>0</v>
      </c>
      <c r="M312" s="49">
        <f>IF(Table2[[#This Row],[Ship Mode]]=Introduction!$C$42,1,0)</f>
        <v>0</v>
      </c>
      <c r="N312" s="48">
        <f>IF(Table2[[#This Row],[Ship Mode]]=Introduction!$C$44,1,0)</f>
        <v>1</v>
      </c>
      <c r="O312" s="48">
        <f>IF(Table2[[#This Row],[Customer Segment]]=Introduction!$D$45,1,0)</f>
        <v>1</v>
      </c>
      <c r="P312" s="48">
        <f>IF(Table2[[#This Row],[Customer Segment]]=Introduction!$D$42,1,0)</f>
        <v>0</v>
      </c>
      <c r="Q312" s="48">
        <f>IF(Table2[[#This Row],[Customer Segment]]=Introduction!$D$44,1,0)</f>
        <v>0</v>
      </c>
      <c r="R312" s="41">
        <v>80.58</v>
      </c>
      <c r="S3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customFormat="1" x14ac:dyDescent="0.2">
      <c r="A313" s="1" t="s">
        <v>23</v>
      </c>
      <c r="B313" s="1" t="s">
        <v>14</v>
      </c>
      <c r="C313" s="1" t="s">
        <v>3</v>
      </c>
      <c r="D313" s="46">
        <v>0.06</v>
      </c>
      <c r="E313" s="46">
        <v>6.45</v>
      </c>
      <c r="F313" s="46">
        <v>1.34</v>
      </c>
      <c r="G313" s="46">
        <v>0.36</v>
      </c>
      <c r="H313" s="46">
        <v>39.426600000000001</v>
      </c>
      <c r="I313" s="49">
        <f>IF(Table2[[#This Row],[Order Priority]]=Introduction!$B$42,1,0)</f>
        <v>0</v>
      </c>
      <c r="J313" s="49">
        <f>IF(Table2[[#This Row],[Order Priority]]=Introduction!$B$43,1,0)</f>
        <v>0</v>
      </c>
      <c r="K313" s="49">
        <f>IF(Table2[[#This Row],[Order Priority]]=Introduction!$B$44,1,0)</f>
        <v>1</v>
      </c>
      <c r="L313" s="49">
        <f>IF(Table2[[#This Row],[Order Priority]]=Introduction!$B$45,1,0)</f>
        <v>0</v>
      </c>
      <c r="M313" s="49">
        <f>IF(Table2[[#This Row],[Ship Mode]]=Introduction!$C$42,1,0)</f>
        <v>0</v>
      </c>
      <c r="N313" s="48">
        <f>IF(Table2[[#This Row],[Ship Mode]]=Introduction!$C$44,1,0)</f>
        <v>1</v>
      </c>
      <c r="O313" s="48">
        <f>IF(Table2[[#This Row],[Customer Segment]]=Introduction!$D$45,1,0)</f>
        <v>1</v>
      </c>
      <c r="P313" s="48">
        <f>IF(Table2[[#This Row],[Customer Segment]]=Introduction!$D$42,1,0)</f>
        <v>0</v>
      </c>
      <c r="Q313" s="48">
        <f>IF(Table2[[#This Row],[Customer Segment]]=Introduction!$D$44,1,0)</f>
        <v>0</v>
      </c>
      <c r="R313" s="38">
        <v>57.14</v>
      </c>
      <c r="S3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customFormat="1" x14ac:dyDescent="0.2">
      <c r="A314" s="1" t="s">
        <v>23</v>
      </c>
      <c r="B314" s="1" t="s">
        <v>2</v>
      </c>
      <c r="C314" s="1" t="s">
        <v>3</v>
      </c>
      <c r="D314" s="44">
        <v>0.05</v>
      </c>
      <c r="E314" s="44">
        <v>122.99</v>
      </c>
      <c r="F314" s="44">
        <v>70.2</v>
      </c>
      <c r="G314" s="44">
        <v>0.74</v>
      </c>
      <c r="H314" s="44">
        <v>-722.23</v>
      </c>
      <c r="I314" s="49">
        <f>IF(Table2[[#This Row],[Order Priority]]=Introduction!$B$42,1,0)</f>
        <v>0</v>
      </c>
      <c r="J314" s="49">
        <f>IF(Table2[[#This Row],[Order Priority]]=Introduction!$B$43,1,0)</f>
        <v>0</v>
      </c>
      <c r="K314" s="49">
        <f>IF(Table2[[#This Row],[Order Priority]]=Introduction!$B$44,1,0)</f>
        <v>1</v>
      </c>
      <c r="L314" s="49">
        <f>IF(Table2[[#This Row],[Order Priority]]=Introduction!$B$45,1,0)</f>
        <v>0</v>
      </c>
      <c r="M314" s="49">
        <f>IF(Table2[[#This Row],[Ship Mode]]=Introduction!$C$42,1,0)</f>
        <v>1</v>
      </c>
      <c r="N314" s="48">
        <f>IF(Table2[[#This Row],[Ship Mode]]=Introduction!$C$44,1,0)</f>
        <v>0</v>
      </c>
      <c r="O314" s="48">
        <f>IF(Table2[[#This Row],[Customer Segment]]=Introduction!$D$45,1,0)</f>
        <v>1</v>
      </c>
      <c r="P314" s="48">
        <f>IF(Table2[[#This Row],[Customer Segment]]=Introduction!$D$42,1,0)</f>
        <v>0</v>
      </c>
      <c r="Q314" s="48">
        <f>IF(Table2[[#This Row],[Customer Segment]]=Introduction!$D$44,1,0)</f>
        <v>0</v>
      </c>
      <c r="R314" s="41">
        <v>498.31</v>
      </c>
      <c r="S3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customFormat="1" x14ac:dyDescent="0.2">
      <c r="A315" s="1" t="s">
        <v>92</v>
      </c>
      <c r="B315" s="1" t="s">
        <v>14</v>
      </c>
      <c r="C315" s="1" t="s">
        <v>15</v>
      </c>
      <c r="D315" s="46">
        <v>0.08</v>
      </c>
      <c r="E315" s="46">
        <v>90.98</v>
      </c>
      <c r="F315" s="46">
        <v>56.2</v>
      </c>
      <c r="G315" s="46">
        <v>0.74</v>
      </c>
      <c r="H315" s="46">
        <v>-1920.9336000000001</v>
      </c>
      <c r="I315" s="49">
        <f>IF(Table2[[#This Row],[Order Priority]]=Introduction!$B$42,1,0)</f>
        <v>0</v>
      </c>
      <c r="J315" s="49">
        <f>IF(Table2[[#This Row],[Order Priority]]=Introduction!$B$43,1,0)</f>
        <v>0</v>
      </c>
      <c r="K315" s="49">
        <f>IF(Table2[[#This Row],[Order Priority]]=Introduction!$B$44,1,0)</f>
        <v>0</v>
      </c>
      <c r="L315" s="49">
        <f>IF(Table2[[#This Row],[Order Priority]]=Introduction!$B$45,1,0)</f>
        <v>1</v>
      </c>
      <c r="M315" s="49">
        <f>IF(Table2[[#This Row],[Ship Mode]]=Introduction!$C$42,1,0)</f>
        <v>0</v>
      </c>
      <c r="N315" s="48">
        <f>IF(Table2[[#This Row],[Ship Mode]]=Introduction!$C$44,1,0)</f>
        <v>1</v>
      </c>
      <c r="O315" s="48">
        <f>IF(Table2[[#This Row],[Customer Segment]]=Introduction!$D$45,1,0)</f>
        <v>0</v>
      </c>
      <c r="P315" s="48">
        <f>IF(Table2[[#This Row],[Customer Segment]]=Introduction!$D$42,1,0)</f>
        <v>1</v>
      </c>
      <c r="Q315" s="48">
        <f>IF(Table2[[#This Row],[Customer Segment]]=Introduction!$D$44,1,0)</f>
        <v>0</v>
      </c>
      <c r="R315" s="38">
        <v>1058.3599999999999</v>
      </c>
      <c r="S3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customFormat="1" x14ac:dyDescent="0.2">
      <c r="A316" s="1" t="s">
        <v>92</v>
      </c>
      <c r="B316" s="1" t="s">
        <v>14</v>
      </c>
      <c r="C316" s="1" t="s">
        <v>15</v>
      </c>
      <c r="D316" s="44">
        <v>7.0000000000000007E-2</v>
      </c>
      <c r="E316" s="44">
        <v>5.98</v>
      </c>
      <c r="F316" s="44">
        <v>5.35</v>
      </c>
      <c r="G316" s="44">
        <v>0.4</v>
      </c>
      <c r="H316" s="44">
        <v>-37.175199999999997</v>
      </c>
      <c r="I316" s="49">
        <f>IF(Table2[[#This Row],[Order Priority]]=Introduction!$B$42,1,0)</f>
        <v>0</v>
      </c>
      <c r="J316" s="49">
        <f>IF(Table2[[#This Row],[Order Priority]]=Introduction!$B$43,1,0)</f>
        <v>0</v>
      </c>
      <c r="K316" s="49">
        <f>IF(Table2[[#This Row],[Order Priority]]=Introduction!$B$44,1,0)</f>
        <v>0</v>
      </c>
      <c r="L316" s="49">
        <f>IF(Table2[[#This Row],[Order Priority]]=Introduction!$B$45,1,0)</f>
        <v>1</v>
      </c>
      <c r="M316" s="49">
        <f>IF(Table2[[#This Row],[Ship Mode]]=Introduction!$C$42,1,0)</f>
        <v>0</v>
      </c>
      <c r="N316" s="48">
        <f>IF(Table2[[#This Row],[Ship Mode]]=Introduction!$C$44,1,0)</f>
        <v>1</v>
      </c>
      <c r="O316" s="48">
        <f>IF(Table2[[#This Row],[Customer Segment]]=Introduction!$D$45,1,0)</f>
        <v>0</v>
      </c>
      <c r="P316" s="48">
        <f>IF(Table2[[#This Row],[Customer Segment]]=Introduction!$D$42,1,0)</f>
        <v>1</v>
      </c>
      <c r="Q316" s="48">
        <f>IF(Table2[[#This Row],[Customer Segment]]=Introduction!$D$44,1,0)</f>
        <v>0</v>
      </c>
      <c r="R316" s="41">
        <v>18.309999999999999</v>
      </c>
      <c r="S3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customFormat="1" x14ac:dyDescent="0.2">
      <c r="A317" s="1" t="s">
        <v>92</v>
      </c>
      <c r="B317" s="1" t="s">
        <v>14</v>
      </c>
      <c r="C317" s="1" t="s">
        <v>47</v>
      </c>
      <c r="D317" s="46">
        <v>0.04</v>
      </c>
      <c r="E317" s="46">
        <v>7.96</v>
      </c>
      <c r="F317" s="46">
        <v>4.95</v>
      </c>
      <c r="G317" s="46">
        <v>0.41</v>
      </c>
      <c r="H317" s="46">
        <v>-7.73</v>
      </c>
      <c r="I317" s="49">
        <f>IF(Table2[[#This Row],[Order Priority]]=Introduction!$B$42,1,0)</f>
        <v>0</v>
      </c>
      <c r="J317" s="49">
        <f>IF(Table2[[#This Row],[Order Priority]]=Introduction!$B$43,1,0)</f>
        <v>0</v>
      </c>
      <c r="K317" s="49">
        <f>IF(Table2[[#This Row],[Order Priority]]=Introduction!$B$44,1,0)</f>
        <v>0</v>
      </c>
      <c r="L317" s="49">
        <f>IF(Table2[[#This Row],[Order Priority]]=Introduction!$B$45,1,0)</f>
        <v>1</v>
      </c>
      <c r="M317" s="49">
        <f>IF(Table2[[#This Row],[Ship Mode]]=Introduction!$C$42,1,0)</f>
        <v>0</v>
      </c>
      <c r="N317" s="48">
        <f>IF(Table2[[#This Row],[Ship Mode]]=Introduction!$C$44,1,0)</f>
        <v>1</v>
      </c>
      <c r="O317" s="48">
        <f>IF(Table2[[#This Row],[Customer Segment]]=Introduction!$D$45,1,0)</f>
        <v>0</v>
      </c>
      <c r="P317" s="48">
        <f>IF(Table2[[#This Row],[Customer Segment]]=Introduction!$D$42,1,0)</f>
        <v>0</v>
      </c>
      <c r="Q317" s="48">
        <f>IF(Table2[[#This Row],[Customer Segment]]=Introduction!$D$44,1,0)</f>
        <v>1</v>
      </c>
      <c r="R317" s="38">
        <v>116.11</v>
      </c>
      <c r="S3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customFormat="1" x14ac:dyDescent="0.2">
      <c r="A318" s="1" t="s">
        <v>46</v>
      </c>
      <c r="B318" s="1" t="s">
        <v>14</v>
      </c>
      <c r="C318" s="1" t="s">
        <v>70</v>
      </c>
      <c r="D318" s="44">
        <v>0.09</v>
      </c>
      <c r="E318" s="44">
        <v>207.48</v>
      </c>
      <c r="F318" s="44">
        <v>0.99</v>
      </c>
      <c r="G318" s="44">
        <v>0.55000000000000004</v>
      </c>
      <c r="H318" s="44">
        <v>359.83</v>
      </c>
      <c r="I318" s="49">
        <f>IF(Table2[[#This Row],[Order Priority]]=Introduction!$B$42,1,0)</f>
        <v>0</v>
      </c>
      <c r="J318" s="49">
        <f>IF(Table2[[#This Row],[Order Priority]]=Introduction!$B$43,1,0)</f>
        <v>0</v>
      </c>
      <c r="K318" s="49">
        <f>IF(Table2[[#This Row],[Order Priority]]=Introduction!$B$44,1,0)</f>
        <v>0</v>
      </c>
      <c r="L318" s="49">
        <f>IF(Table2[[#This Row],[Order Priority]]=Introduction!$B$45,1,0)</f>
        <v>0</v>
      </c>
      <c r="M318" s="49">
        <f>IF(Table2[[#This Row],[Ship Mode]]=Introduction!$C$42,1,0)</f>
        <v>0</v>
      </c>
      <c r="N318" s="48">
        <f>IF(Table2[[#This Row],[Ship Mode]]=Introduction!$C$44,1,0)</f>
        <v>1</v>
      </c>
      <c r="O318" s="48">
        <f>IF(Table2[[#This Row],[Customer Segment]]=Introduction!$D$45,1,0)</f>
        <v>0</v>
      </c>
      <c r="P318" s="48">
        <f>IF(Table2[[#This Row],[Customer Segment]]=Introduction!$D$42,1,0)</f>
        <v>0</v>
      </c>
      <c r="Q318" s="48">
        <f>IF(Table2[[#This Row],[Customer Segment]]=Introduction!$D$44,1,0)</f>
        <v>0</v>
      </c>
      <c r="R318" s="41">
        <v>577.75</v>
      </c>
      <c r="S3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customFormat="1" x14ac:dyDescent="0.2">
      <c r="A319" s="1" t="s">
        <v>1</v>
      </c>
      <c r="B319" s="1" t="s">
        <v>14</v>
      </c>
      <c r="C319" s="1" t="s">
        <v>70</v>
      </c>
      <c r="D319" s="46">
        <v>0.03</v>
      </c>
      <c r="E319" s="46">
        <v>11.97</v>
      </c>
      <c r="F319" s="46">
        <v>4.9800000000000004</v>
      </c>
      <c r="G319" s="46">
        <v>0.57999999999999996</v>
      </c>
      <c r="H319" s="46">
        <v>-18.190000000000001</v>
      </c>
      <c r="I319" s="49">
        <f>IF(Table2[[#This Row],[Order Priority]]=Introduction!$B$42,1,0)</f>
        <v>1</v>
      </c>
      <c r="J319" s="49">
        <f>IF(Table2[[#This Row],[Order Priority]]=Introduction!$B$43,1,0)</f>
        <v>0</v>
      </c>
      <c r="K319" s="49">
        <f>IF(Table2[[#This Row],[Order Priority]]=Introduction!$B$44,1,0)</f>
        <v>0</v>
      </c>
      <c r="L319" s="49">
        <f>IF(Table2[[#This Row],[Order Priority]]=Introduction!$B$45,1,0)</f>
        <v>0</v>
      </c>
      <c r="M319" s="49">
        <f>IF(Table2[[#This Row],[Ship Mode]]=Introduction!$C$42,1,0)</f>
        <v>0</v>
      </c>
      <c r="N319" s="48">
        <f>IF(Table2[[#This Row],[Ship Mode]]=Introduction!$C$44,1,0)</f>
        <v>1</v>
      </c>
      <c r="O319" s="48">
        <f>IF(Table2[[#This Row],[Customer Segment]]=Introduction!$D$45,1,0)</f>
        <v>0</v>
      </c>
      <c r="P319" s="48">
        <f>IF(Table2[[#This Row],[Customer Segment]]=Introduction!$D$42,1,0)</f>
        <v>0</v>
      </c>
      <c r="Q319" s="48">
        <f>IF(Table2[[#This Row],[Customer Segment]]=Introduction!$D$44,1,0)</f>
        <v>0</v>
      </c>
      <c r="R319" s="38">
        <v>73.180000000000007</v>
      </c>
      <c r="S3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customFormat="1" x14ac:dyDescent="0.2">
      <c r="A320" s="1" t="s">
        <v>1</v>
      </c>
      <c r="B320" s="1" t="s">
        <v>14</v>
      </c>
      <c r="C320" s="1" t="s">
        <v>70</v>
      </c>
      <c r="D320" s="44">
        <v>0.09</v>
      </c>
      <c r="E320" s="44">
        <v>2.94</v>
      </c>
      <c r="F320" s="44">
        <v>0.7</v>
      </c>
      <c r="G320" s="44">
        <v>0.57999999999999996</v>
      </c>
      <c r="H320" s="44">
        <v>6.3840000000000003</v>
      </c>
      <c r="I320" s="49">
        <f>IF(Table2[[#This Row],[Order Priority]]=Introduction!$B$42,1,0)</f>
        <v>1</v>
      </c>
      <c r="J320" s="49">
        <f>IF(Table2[[#This Row],[Order Priority]]=Introduction!$B$43,1,0)</f>
        <v>0</v>
      </c>
      <c r="K320" s="49">
        <f>IF(Table2[[#This Row],[Order Priority]]=Introduction!$B$44,1,0)</f>
        <v>0</v>
      </c>
      <c r="L320" s="49">
        <f>IF(Table2[[#This Row],[Order Priority]]=Introduction!$B$45,1,0)</f>
        <v>0</v>
      </c>
      <c r="M320" s="49">
        <f>IF(Table2[[#This Row],[Ship Mode]]=Introduction!$C$42,1,0)</f>
        <v>0</v>
      </c>
      <c r="N320" s="48">
        <f>IF(Table2[[#This Row],[Ship Mode]]=Introduction!$C$44,1,0)</f>
        <v>1</v>
      </c>
      <c r="O320" s="48">
        <f>IF(Table2[[#This Row],[Customer Segment]]=Introduction!$D$45,1,0)</f>
        <v>0</v>
      </c>
      <c r="P320" s="48">
        <f>IF(Table2[[#This Row],[Customer Segment]]=Introduction!$D$42,1,0)</f>
        <v>0</v>
      </c>
      <c r="Q320" s="48">
        <f>IF(Table2[[#This Row],[Customer Segment]]=Introduction!$D$44,1,0)</f>
        <v>0</v>
      </c>
      <c r="R320" s="41">
        <v>25.22</v>
      </c>
      <c r="S3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customFormat="1" x14ac:dyDescent="0.2">
      <c r="A321" s="1" t="s">
        <v>1</v>
      </c>
      <c r="B321" s="1" t="s">
        <v>14</v>
      </c>
      <c r="C321" s="1" t="s">
        <v>70</v>
      </c>
      <c r="D321" s="46">
        <v>0.03</v>
      </c>
      <c r="E321" s="46">
        <v>43.98</v>
      </c>
      <c r="F321" s="46">
        <v>8.99</v>
      </c>
      <c r="G321" s="46">
        <v>0.57999999999999996</v>
      </c>
      <c r="H321" s="46">
        <v>274.0788</v>
      </c>
      <c r="I321" s="49">
        <f>IF(Table2[[#This Row],[Order Priority]]=Introduction!$B$42,1,0)</f>
        <v>1</v>
      </c>
      <c r="J321" s="49">
        <f>IF(Table2[[#This Row],[Order Priority]]=Introduction!$B$43,1,0)</f>
        <v>0</v>
      </c>
      <c r="K321" s="49">
        <f>IF(Table2[[#This Row],[Order Priority]]=Introduction!$B$44,1,0)</f>
        <v>0</v>
      </c>
      <c r="L321" s="49">
        <f>IF(Table2[[#This Row],[Order Priority]]=Introduction!$B$45,1,0)</f>
        <v>0</v>
      </c>
      <c r="M321" s="49">
        <f>IF(Table2[[#This Row],[Ship Mode]]=Introduction!$C$42,1,0)</f>
        <v>0</v>
      </c>
      <c r="N321" s="48">
        <f>IF(Table2[[#This Row],[Ship Mode]]=Introduction!$C$44,1,0)</f>
        <v>1</v>
      </c>
      <c r="O321" s="48">
        <f>IF(Table2[[#This Row],[Customer Segment]]=Introduction!$D$45,1,0)</f>
        <v>0</v>
      </c>
      <c r="P321" s="48">
        <f>IF(Table2[[#This Row],[Customer Segment]]=Introduction!$D$42,1,0)</f>
        <v>0</v>
      </c>
      <c r="Q321" s="48">
        <f>IF(Table2[[#This Row],[Customer Segment]]=Introduction!$D$44,1,0)</f>
        <v>0</v>
      </c>
      <c r="R321" s="38">
        <v>454.4</v>
      </c>
      <c r="S3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customFormat="1" x14ac:dyDescent="0.2">
      <c r="A322" s="1" t="s">
        <v>1</v>
      </c>
      <c r="B322" s="1" t="s">
        <v>14</v>
      </c>
      <c r="C322" s="1" t="s">
        <v>70</v>
      </c>
      <c r="D322" s="44">
        <v>0.06</v>
      </c>
      <c r="E322" s="44">
        <v>1.1399999999999999</v>
      </c>
      <c r="F322" s="44">
        <v>0.7</v>
      </c>
      <c r="G322" s="44">
        <v>0.38</v>
      </c>
      <c r="H322" s="44">
        <v>-3.782</v>
      </c>
      <c r="I322" s="49">
        <f>IF(Table2[[#This Row],[Order Priority]]=Introduction!$B$42,1,0)</f>
        <v>1</v>
      </c>
      <c r="J322" s="49">
        <f>IF(Table2[[#This Row],[Order Priority]]=Introduction!$B$43,1,0)</f>
        <v>0</v>
      </c>
      <c r="K322" s="49">
        <f>IF(Table2[[#This Row],[Order Priority]]=Introduction!$B$44,1,0)</f>
        <v>0</v>
      </c>
      <c r="L322" s="49">
        <f>IF(Table2[[#This Row],[Order Priority]]=Introduction!$B$45,1,0)</f>
        <v>0</v>
      </c>
      <c r="M322" s="49">
        <f>IF(Table2[[#This Row],[Ship Mode]]=Introduction!$C$42,1,0)</f>
        <v>0</v>
      </c>
      <c r="N322" s="48">
        <f>IF(Table2[[#This Row],[Ship Mode]]=Introduction!$C$44,1,0)</f>
        <v>1</v>
      </c>
      <c r="O322" s="48">
        <f>IF(Table2[[#This Row],[Customer Segment]]=Introduction!$D$45,1,0)</f>
        <v>0</v>
      </c>
      <c r="P322" s="48">
        <f>IF(Table2[[#This Row],[Customer Segment]]=Introduction!$D$42,1,0)</f>
        <v>0</v>
      </c>
      <c r="Q322" s="48">
        <f>IF(Table2[[#This Row],[Customer Segment]]=Introduction!$D$44,1,0)</f>
        <v>0</v>
      </c>
      <c r="R322" s="41">
        <v>14.53</v>
      </c>
      <c r="S3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customFormat="1" x14ac:dyDescent="0.2">
      <c r="A323" s="1" t="s">
        <v>23</v>
      </c>
      <c r="B323" s="1" t="s">
        <v>14</v>
      </c>
      <c r="C323" s="1" t="s">
        <v>70</v>
      </c>
      <c r="D323" s="46">
        <v>0.1</v>
      </c>
      <c r="E323" s="46">
        <v>6.3</v>
      </c>
      <c r="F323" s="46">
        <v>0.5</v>
      </c>
      <c r="G323" s="46">
        <v>0.39</v>
      </c>
      <c r="H323" s="46">
        <v>-464.28199999999998</v>
      </c>
      <c r="I323" s="49">
        <f>IF(Table2[[#This Row],[Order Priority]]=Introduction!$B$42,1,0)</f>
        <v>0</v>
      </c>
      <c r="J323" s="49">
        <f>IF(Table2[[#This Row],[Order Priority]]=Introduction!$B$43,1,0)</f>
        <v>0</v>
      </c>
      <c r="K323" s="49">
        <f>IF(Table2[[#This Row],[Order Priority]]=Introduction!$B$44,1,0)</f>
        <v>1</v>
      </c>
      <c r="L323" s="49">
        <f>IF(Table2[[#This Row],[Order Priority]]=Introduction!$B$45,1,0)</f>
        <v>0</v>
      </c>
      <c r="M323" s="49">
        <f>IF(Table2[[#This Row],[Ship Mode]]=Introduction!$C$42,1,0)</f>
        <v>0</v>
      </c>
      <c r="N323" s="48">
        <f>IF(Table2[[#This Row],[Ship Mode]]=Introduction!$C$44,1,0)</f>
        <v>1</v>
      </c>
      <c r="O323" s="48">
        <f>IF(Table2[[#This Row],[Customer Segment]]=Introduction!$D$45,1,0)</f>
        <v>0</v>
      </c>
      <c r="P323" s="48">
        <f>IF(Table2[[#This Row],[Customer Segment]]=Introduction!$D$42,1,0)</f>
        <v>0</v>
      </c>
      <c r="Q323" s="48">
        <f>IF(Table2[[#This Row],[Customer Segment]]=Introduction!$D$44,1,0)</f>
        <v>0</v>
      </c>
      <c r="R323" s="38">
        <v>68.72</v>
      </c>
      <c r="S3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customFormat="1" x14ac:dyDescent="0.2">
      <c r="A324" s="1" t="s">
        <v>92</v>
      </c>
      <c r="B324" s="1" t="s">
        <v>14</v>
      </c>
      <c r="C324" s="1" t="s">
        <v>3</v>
      </c>
      <c r="D324" s="44">
        <v>0.08</v>
      </c>
      <c r="E324" s="44">
        <v>2.94</v>
      </c>
      <c r="F324" s="44">
        <v>0.96</v>
      </c>
      <c r="G324" s="44">
        <v>0.57999999999999996</v>
      </c>
      <c r="H324" s="44">
        <v>-1.18</v>
      </c>
      <c r="I324" s="49">
        <f>IF(Table2[[#This Row],[Order Priority]]=Introduction!$B$42,1,0)</f>
        <v>0</v>
      </c>
      <c r="J324" s="49">
        <f>IF(Table2[[#This Row],[Order Priority]]=Introduction!$B$43,1,0)</f>
        <v>0</v>
      </c>
      <c r="K324" s="49">
        <f>IF(Table2[[#This Row],[Order Priority]]=Introduction!$B$44,1,0)</f>
        <v>0</v>
      </c>
      <c r="L324" s="49">
        <f>IF(Table2[[#This Row],[Order Priority]]=Introduction!$B$45,1,0)</f>
        <v>1</v>
      </c>
      <c r="M324" s="49">
        <f>IF(Table2[[#This Row],[Ship Mode]]=Introduction!$C$42,1,0)</f>
        <v>0</v>
      </c>
      <c r="N324" s="48">
        <f>IF(Table2[[#This Row],[Ship Mode]]=Introduction!$C$44,1,0)</f>
        <v>1</v>
      </c>
      <c r="O324" s="48">
        <f>IF(Table2[[#This Row],[Customer Segment]]=Introduction!$D$45,1,0)</f>
        <v>1</v>
      </c>
      <c r="P324" s="48">
        <f>IF(Table2[[#This Row],[Customer Segment]]=Introduction!$D$42,1,0)</f>
        <v>0</v>
      </c>
      <c r="Q324" s="48">
        <f>IF(Table2[[#This Row],[Customer Segment]]=Introduction!$D$44,1,0)</f>
        <v>0</v>
      </c>
      <c r="R324" s="41">
        <v>25.35</v>
      </c>
      <c r="S3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customFormat="1" x14ac:dyDescent="0.2">
      <c r="A325" s="1" t="s">
        <v>92</v>
      </c>
      <c r="B325" s="1" t="s">
        <v>14</v>
      </c>
      <c r="C325" s="1" t="s">
        <v>15</v>
      </c>
      <c r="D325" s="46">
        <v>0.02</v>
      </c>
      <c r="E325" s="46">
        <v>110.99</v>
      </c>
      <c r="F325" s="46">
        <v>2.5</v>
      </c>
      <c r="G325" s="46">
        <v>0.56999999999999995</v>
      </c>
      <c r="H325" s="46">
        <v>-39.808999999999997</v>
      </c>
      <c r="I325" s="49">
        <f>IF(Table2[[#This Row],[Order Priority]]=Introduction!$B$42,1,0)</f>
        <v>0</v>
      </c>
      <c r="J325" s="49">
        <f>IF(Table2[[#This Row],[Order Priority]]=Introduction!$B$43,1,0)</f>
        <v>0</v>
      </c>
      <c r="K325" s="49">
        <f>IF(Table2[[#This Row],[Order Priority]]=Introduction!$B$44,1,0)</f>
        <v>0</v>
      </c>
      <c r="L325" s="49">
        <f>IF(Table2[[#This Row],[Order Priority]]=Introduction!$B$45,1,0)</f>
        <v>1</v>
      </c>
      <c r="M325" s="49">
        <f>IF(Table2[[#This Row],[Ship Mode]]=Introduction!$C$42,1,0)</f>
        <v>0</v>
      </c>
      <c r="N325" s="48">
        <f>IF(Table2[[#This Row],[Ship Mode]]=Introduction!$C$44,1,0)</f>
        <v>1</v>
      </c>
      <c r="O325" s="48">
        <f>IF(Table2[[#This Row],[Customer Segment]]=Introduction!$D$45,1,0)</f>
        <v>0</v>
      </c>
      <c r="P325" s="48">
        <f>IF(Table2[[#This Row],[Customer Segment]]=Introduction!$D$42,1,0)</f>
        <v>1</v>
      </c>
      <c r="Q325" s="48">
        <f>IF(Table2[[#This Row],[Customer Segment]]=Introduction!$D$44,1,0)</f>
        <v>0</v>
      </c>
      <c r="R325" s="38">
        <v>94.3</v>
      </c>
      <c r="S3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customFormat="1" x14ac:dyDescent="0.2">
      <c r="A326" s="1" t="s">
        <v>46</v>
      </c>
      <c r="B326" s="1" t="s">
        <v>14</v>
      </c>
      <c r="C326" s="1" t="s">
        <v>3</v>
      </c>
      <c r="D326" s="44">
        <v>0.02</v>
      </c>
      <c r="E326" s="44">
        <v>1.74</v>
      </c>
      <c r="F326" s="44">
        <v>4.08</v>
      </c>
      <c r="G326" s="44">
        <v>0.53</v>
      </c>
      <c r="H326" s="44">
        <v>-37.39</v>
      </c>
      <c r="I326" s="49">
        <f>IF(Table2[[#This Row],[Order Priority]]=Introduction!$B$42,1,0)</f>
        <v>0</v>
      </c>
      <c r="J326" s="49">
        <f>IF(Table2[[#This Row],[Order Priority]]=Introduction!$B$43,1,0)</f>
        <v>0</v>
      </c>
      <c r="K326" s="49">
        <f>IF(Table2[[#This Row],[Order Priority]]=Introduction!$B$44,1,0)</f>
        <v>0</v>
      </c>
      <c r="L326" s="49">
        <f>IF(Table2[[#This Row],[Order Priority]]=Introduction!$B$45,1,0)</f>
        <v>0</v>
      </c>
      <c r="M326" s="49">
        <f>IF(Table2[[#This Row],[Ship Mode]]=Introduction!$C$42,1,0)</f>
        <v>0</v>
      </c>
      <c r="N326" s="48">
        <f>IF(Table2[[#This Row],[Ship Mode]]=Introduction!$C$44,1,0)</f>
        <v>1</v>
      </c>
      <c r="O326" s="48">
        <f>IF(Table2[[#This Row],[Customer Segment]]=Introduction!$D$45,1,0)</f>
        <v>1</v>
      </c>
      <c r="P326" s="48">
        <f>IF(Table2[[#This Row],[Customer Segment]]=Introduction!$D$42,1,0)</f>
        <v>0</v>
      </c>
      <c r="Q326" s="48">
        <f>IF(Table2[[#This Row],[Customer Segment]]=Introduction!$D$44,1,0)</f>
        <v>0</v>
      </c>
      <c r="R326" s="41">
        <v>10.23</v>
      </c>
      <c r="S3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customFormat="1" x14ac:dyDescent="0.2">
      <c r="A327" s="1" t="s">
        <v>46</v>
      </c>
      <c r="B327" s="1" t="s">
        <v>14</v>
      </c>
      <c r="C327" s="1" t="s">
        <v>3</v>
      </c>
      <c r="D327" s="46">
        <v>0.02</v>
      </c>
      <c r="E327" s="46">
        <v>12.53</v>
      </c>
      <c r="F327" s="46">
        <v>0.49</v>
      </c>
      <c r="G327" s="46">
        <v>0.38</v>
      </c>
      <c r="H327" s="46">
        <v>263.39999999999998</v>
      </c>
      <c r="I327" s="49">
        <f>IF(Table2[[#This Row],[Order Priority]]=Introduction!$B$42,1,0)</f>
        <v>0</v>
      </c>
      <c r="J327" s="49">
        <f>IF(Table2[[#This Row],[Order Priority]]=Introduction!$B$43,1,0)</f>
        <v>0</v>
      </c>
      <c r="K327" s="49">
        <f>IF(Table2[[#This Row],[Order Priority]]=Introduction!$B$44,1,0)</f>
        <v>0</v>
      </c>
      <c r="L327" s="49">
        <f>IF(Table2[[#This Row],[Order Priority]]=Introduction!$B$45,1,0)</f>
        <v>0</v>
      </c>
      <c r="M327" s="49">
        <f>IF(Table2[[#This Row],[Ship Mode]]=Introduction!$C$42,1,0)</f>
        <v>0</v>
      </c>
      <c r="N327" s="48">
        <f>IF(Table2[[#This Row],[Ship Mode]]=Introduction!$C$44,1,0)</f>
        <v>1</v>
      </c>
      <c r="O327" s="48">
        <f>IF(Table2[[#This Row],[Customer Segment]]=Introduction!$D$45,1,0)</f>
        <v>1</v>
      </c>
      <c r="P327" s="48">
        <f>IF(Table2[[#This Row],[Customer Segment]]=Introduction!$D$42,1,0)</f>
        <v>0</v>
      </c>
      <c r="Q327" s="48">
        <f>IF(Table2[[#This Row],[Customer Segment]]=Introduction!$D$44,1,0)</f>
        <v>0</v>
      </c>
      <c r="R327" s="38">
        <v>594.44000000000005</v>
      </c>
      <c r="S3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customFormat="1" x14ac:dyDescent="0.2">
      <c r="A328" s="1" t="s">
        <v>46</v>
      </c>
      <c r="B328" s="1" t="s">
        <v>63</v>
      </c>
      <c r="C328" s="1" t="s">
        <v>3</v>
      </c>
      <c r="D328" s="44">
        <v>7.0000000000000007E-2</v>
      </c>
      <c r="E328" s="44">
        <v>5.18</v>
      </c>
      <c r="F328" s="44">
        <v>2.04</v>
      </c>
      <c r="G328" s="44">
        <v>0.36</v>
      </c>
      <c r="H328" s="44">
        <v>37.31</v>
      </c>
      <c r="I328" s="49">
        <f>IF(Table2[[#This Row],[Order Priority]]=Introduction!$B$42,1,0)</f>
        <v>0</v>
      </c>
      <c r="J328" s="49">
        <f>IF(Table2[[#This Row],[Order Priority]]=Introduction!$B$43,1,0)</f>
        <v>0</v>
      </c>
      <c r="K328" s="49">
        <f>IF(Table2[[#This Row],[Order Priority]]=Introduction!$B$44,1,0)</f>
        <v>0</v>
      </c>
      <c r="L328" s="49">
        <f>IF(Table2[[#This Row],[Order Priority]]=Introduction!$B$45,1,0)</f>
        <v>0</v>
      </c>
      <c r="M328" s="49">
        <f>IF(Table2[[#This Row],[Ship Mode]]=Introduction!$C$42,1,0)</f>
        <v>0</v>
      </c>
      <c r="N328" s="48">
        <f>IF(Table2[[#This Row],[Ship Mode]]=Introduction!$C$44,1,0)</f>
        <v>0</v>
      </c>
      <c r="O328" s="48">
        <f>IF(Table2[[#This Row],[Customer Segment]]=Introduction!$D$45,1,0)</f>
        <v>1</v>
      </c>
      <c r="P328" s="48">
        <f>IF(Table2[[#This Row],[Customer Segment]]=Introduction!$D$42,1,0)</f>
        <v>0</v>
      </c>
      <c r="Q328" s="48">
        <f>IF(Table2[[#This Row],[Customer Segment]]=Introduction!$D$44,1,0)</f>
        <v>0</v>
      </c>
      <c r="R328" s="41">
        <v>228.5</v>
      </c>
      <c r="S3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customFormat="1" x14ac:dyDescent="0.2">
      <c r="A329" s="1" t="s">
        <v>46</v>
      </c>
      <c r="B329" s="1" t="s">
        <v>14</v>
      </c>
      <c r="C329" s="1" t="s">
        <v>3</v>
      </c>
      <c r="D329" s="46">
        <v>0.02</v>
      </c>
      <c r="E329" s="46">
        <v>12.53</v>
      </c>
      <c r="F329" s="46">
        <v>0.49</v>
      </c>
      <c r="G329" s="46">
        <v>0.38</v>
      </c>
      <c r="H329" s="46">
        <v>104.7213</v>
      </c>
      <c r="I329" s="49">
        <f>IF(Table2[[#This Row],[Order Priority]]=Introduction!$B$42,1,0)</f>
        <v>0</v>
      </c>
      <c r="J329" s="49">
        <f>IF(Table2[[#This Row],[Order Priority]]=Introduction!$B$43,1,0)</f>
        <v>0</v>
      </c>
      <c r="K329" s="49">
        <f>IF(Table2[[#This Row],[Order Priority]]=Introduction!$B$44,1,0)</f>
        <v>0</v>
      </c>
      <c r="L329" s="49">
        <f>IF(Table2[[#This Row],[Order Priority]]=Introduction!$B$45,1,0)</f>
        <v>0</v>
      </c>
      <c r="M329" s="49">
        <f>IF(Table2[[#This Row],[Ship Mode]]=Introduction!$C$42,1,0)</f>
        <v>0</v>
      </c>
      <c r="N329" s="48">
        <f>IF(Table2[[#This Row],[Ship Mode]]=Introduction!$C$44,1,0)</f>
        <v>1</v>
      </c>
      <c r="O329" s="48">
        <f>IF(Table2[[#This Row],[Customer Segment]]=Introduction!$D$45,1,0)</f>
        <v>1</v>
      </c>
      <c r="P329" s="48">
        <f>IF(Table2[[#This Row],[Customer Segment]]=Introduction!$D$42,1,0)</f>
        <v>0</v>
      </c>
      <c r="Q329" s="48">
        <f>IF(Table2[[#This Row],[Customer Segment]]=Introduction!$D$44,1,0)</f>
        <v>0</v>
      </c>
      <c r="R329" s="38">
        <v>151.77000000000001</v>
      </c>
      <c r="S3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customFormat="1" x14ac:dyDescent="0.2">
      <c r="A330" s="1" t="s">
        <v>46</v>
      </c>
      <c r="B330" s="1" t="s">
        <v>63</v>
      </c>
      <c r="C330" s="1" t="s">
        <v>3</v>
      </c>
      <c r="D330" s="44">
        <v>7.0000000000000007E-2</v>
      </c>
      <c r="E330" s="44">
        <v>5.18</v>
      </c>
      <c r="F330" s="44">
        <v>2.04</v>
      </c>
      <c r="G330" s="44">
        <v>0.36</v>
      </c>
      <c r="H330" s="44">
        <v>37.31</v>
      </c>
      <c r="I330" s="49">
        <f>IF(Table2[[#This Row],[Order Priority]]=Introduction!$B$42,1,0)</f>
        <v>0</v>
      </c>
      <c r="J330" s="49">
        <f>IF(Table2[[#This Row],[Order Priority]]=Introduction!$B$43,1,0)</f>
        <v>0</v>
      </c>
      <c r="K330" s="49">
        <f>IF(Table2[[#This Row],[Order Priority]]=Introduction!$B$44,1,0)</f>
        <v>0</v>
      </c>
      <c r="L330" s="49">
        <f>IF(Table2[[#This Row],[Order Priority]]=Introduction!$B$45,1,0)</f>
        <v>0</v>
      </c>
      <c r="M330" s="49">
        <f>IF(Table2[[#This Row],[Ship Mode]]=Introduction!$C$42,1,0)</f>
        <v>0</v>
      </c>
      <c r="N330" s="48">
        <f>IF(Table2[[#This Row],[Ship Mode]]=Introduction!$C$44,1,0)</f>
        <v>0</v>
      </c>
      <c r="O330" s="48">
        <f>IF(Table2[[#This Row],[Customer Segment]]=Introduction!$D$45,1,0)</f>
        <v>1</v>
      </c>
      <c r="P330" s="48">
        <f>IF(Table2[[#This Row],[Customer Segment]]=Introduction!$D$42,1,0)</f>
        <v>0</v>
      </c>
      <c r="Q330" s="48">
        <f>IF(Table2[[#This Row],[Customer Segment]]=Introduction!$D$44,1,0)</f>
        <v>0</v>
      </c>
      <c r="R330" s="41">
        <v>57.13</v>
      </c>
      <c r="S3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customFormat="1" x14ac:dyDescent="0.2">
      <c r="A331" s="1" t="s">
        <v>46</v>
      </c>
      <c r="B331" s="1" t="s">
        <v>63</v>
      </c>
      <c r="C331" s="1" t="s">
        <v>47</v>
      </c>
      <c r="D331" s="46">
        <v>0.1</v>
      </c>
      <c r="E331" s="46">
        <v>110.99</v>
      </c>
      <c r="F331" s="46">
        <v>8.99</v>
      </c>
      <c r="G331" s="46">
        <v>0.56999999999999995</v>
      </c>
      <c r="H331" s="46">
        <v>3285.48</v>
      </c>
      <c r="I331" s="49">
        <f>IF(Table2[[#This Row],[Order Priority]]=Introduction!$B$42,1,0)</f>
        <v>0</v>
      </c>
      <c r="J331" s="49">
        <f>IF(Table2[[#This Row],[Order Priority]]=Introduction!$B$43,1,0)</f>
        <v>0</v>
      </c>
      <c r="K331" s="49">
        <f>IF(Table2[[#This Row],[Order Priority]]=Introduction!$B$44,1,0)</f>
        <v>0</v>
      </c>
      <c r="L331" s="49">
        <f>IF(Table2[[#This Row],[Order Priority]]=Introduction!$B$45,1,0)</f>
        <v>0</v>
      </c>
      <c r="M331" s="49">
        <f>IF(Table2[[#This Row],[Ship Mode]]=Introduction!$C$42,1,0)</f>
        <v>0</v>
      </c>
      <c r="N331" s="48">
        <f>IF(Table2[[#This Row],[Ship Mode]]=Introduction!$C$44,1,0)</f>
        <v>0</v>
      </c>
      <c r="O331" s="48">
        <f>IF(Table2[[#This Row],[Customer Segment]]=Introduction!$D$45,1,0)</f>
        <v>0</v>
      </c>
      <c r="P331" s="48">
        <f>IF(Table2[[#This Row],[Customer Segment]]=Introduction!$D$42,1,0)</f>
        <v>0</v>
      </c>
      <c r="Q331" s="48">
        <f>IF(Table2[[#This Row],[Customer Segment]]=Introduction!$D$44,1,0)</f>
        <v>1</v>
      </c>
      <c r="R331" s="38">
        <v>627.78</v>
      </c>
      <c r="S3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customFormat="1" x14ac:dyDescent="0.2">
      <c r="A332" s="1" t="s">
        <v>46</v>
      </c>
      <c r="B332" s="1" t="s">
        <v>14</v>
      </c>
      <c r="C332" s="1" t="s">
        <v>47</v>
      </c>
      <c r="D332" s="44">
        <v>0.08</v>
      </c>
      <c r="E332" s="44">
        <v>205.99</v>
      </c>
      <c r="F332" s="44">
        <v>2.5</v>
      </c>
      <c r="G332" s="44">
        <v>0.59</v>
      </c>
      <c r="H332" s="44">
        <v>997.38144</v>
      </c>
      <c r="I332" s="49">
        <f>IF(Table2[[#This Row],[Order Priority]]=Introduction!$B$42,1,0)</f>
        <v>0</v>
      </c>
      <c r="J332" s="49">
        <f>IF(Table2[[#This Row],[Order Priority]]=Introduction!$B$43,1,0)</f>
        <v>0</v>
      </c>
      <c r="K332" s="49">
        <f>IF(Table2[[#This Row],[Order Priority]]=Introduction!$B$44,1,0)</f>
        <v>0</v>
      </c>
      <c r="L332" s="49">
        <f>IF(Table2[[#This Row],[Order Priority]]=Introduction!$B$45,1,0)</f>
        <v>0</v>
      </c>
      <c r="M332" s="49">
        <f>IF(Table2[[#This Row],[Ship Mode]]=Introduction!$C$42,1,0)</f>
        <v>0</v>
      </c>
      <c r="N332" s="48">
        <f>IF(Table2[[#This Row],[Ship Mode]]=Introduction!$C$44,1,0)</f>
        <v>1</v>
      </c>
      <c r="O332" s="48">
        <f>IF(Table2[[#This Row],[Customer Segment]]=Introduction!$D$45,1,0)</f>
        <v>0</v>
      </c>
      <c r="P332" s="48">
        <f>IF(Table2[[#This Row],[Customer Segment]]=Introduction!$D$42,1,0)</f>
        <v>0</v>
      </c>
      <c r="Q332" s="48">
        <f>IF(Table2[[#This Row],[Customer Segment]]=Introduction!$D$44,1,0)</f>
        <v>1</v>
      </c>
      <c r="R332" s="41">
        <v>1610.84</v>
      </c>
      <c r="S3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customFormat="1" x14ac:dyDescent="0.2">
      <c r="A333" s="1" t="s">
        <v>1</v>
      </c>
      <c r="B333" s="1" t="s">
        <v>2</v>
      </c>
      <c r="C333" s="1" t="s">
        <v>70</v>
      </c>
      <c r="D333" s="46">
        <v>7.0000000000000007E-2</v>
      </c>
      <c r="E333" s="46">
        <v>3502.14</v>
      </c>
      <c r="F333" s="46">
        <v>8.73</v>
      </c>
      <c r="G333" s="46">
        <v>0.56999999999999995</v>
      </c>
      <c r="H333" s="46">
        <v>-6923.5991999999997</v>
      </c>
      <c r="I333" s="49">
        <f>IF(Table2[[#This Row],[Order Priority]]=Introduction!$B$42,1,0)</f>
        <v>1</v>
      </c>
      <c r="J333" s="49">
        <f>IF(Table2[[#This Row],[Order Priority]]=Introduction!$B$43,1,0)</f>
        <v>0</v>
      </c>
      <c r="K333" s="49">
        <f>IF(Table2[[#This Row],[Order Priority]]=Introduction!$B$44,1,0)</f>
        <v>0</v>
      </c>
      <c r="L333" s="49">
        <f>IF(Table2[[#This Row],[Order Priority]]=Introduction!$B$45,1,0)</f>
        <v>0</v>
      </c>
      <c r="M333" s="49">
        <f>IF(Table2[[#This Row],[Ship Mode]]=Introduction!$C$42,1,0)</f>
        <v>1</v>
      </c>
      <c r="N333" s="48">
        <f>IF(Table2[[#This Row],[Ship Mode]]=Introduction!$C$44,1,0)</f>
        <v>0</v>
      </c>
      <c r="O333" s="48">
        <f>IF(Table2[[#This Row],[Customer Segment]]=Introduction!$D$45,1,0)</f>
        <v>0</v>
      </c>
      <c r="P333" s="48">
        <f>IF(Table2[[#This Row],[Customer Segment]]=Introduction!$D$42,1,0)</f>
        <v>0</v>
      </c>
      <c r="Q333" s="48">
        <f>IF(Table2[[#This Row],[Customer Segment]]=Introduction!$D$44,1,0)</f>
        <v>0</v>
      </c>
      <c r="R333" s="38">
        <v>3267.55</v>
      </c>
      <c r="S3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customFormat="1" x14ac:dyDescent="0.2">
      <c r="A334" s="1" t="s">
        <v>1</v>
      </c>
      <c r="B334" s="1" t="s">
        <v>2</v>
      </c>
      <c r="C334" s="1" t="s">
        <v>70</v>
      </c>
      <c r="D334" s="44">
        <v>0</v>
      </c>
      <c r="E334" s="44">
        <v>122.99</v>
      </c>
      <c r="F334" s="44">
        <v>70.2</v>
      </c>
      <c r="G334" s="44">
        <v>0.74</v>
      </c>
      <c r="H334" s="44">
        <v>-1764.29</v>
      </c>
      <c r="I334" s="49">
        <f>IF(Table2[[#This Row],[Order Priority]]=Introduction!$B$42,1,0)</f>
        <v>1</v>
      </c>
      <c r="J334" s="49">
        <f>IF(Table2[[#This Row],[Order Priority]]=Introduction!$B$43,1,0)</f>
        <v>0</v>
      </c>
      <c r="K334" s="49">
        <f>IF(Table2[[#This Row],[Order Priority]]=Introduction!$B$44,1,0)</f>
        <v>0</v>
      </c>
      <c r="L334" s="49">
        <f>IF(Table2[[#This Row],[Order Priority]]=Introduction!$B$45,1,0)</f>
        <v>0</v>
      </c>
      <c r="M334" s="49">
        <f>IF(Table2[[#This Row],[Ship Mode]]=Introduction!$C$42,1,0)</f>
        <v>1</v>
      </c>
      <c r="N334" s="48">
        <f>IF(Table2[[#This Row],[Ship Mode]]=Introduction!$C$44,1,0)</f>
        <v>0</v>
      </c>
      <c r="O334" s="48">
        <f>IF(Table2[[#This Row],[Customer Segment]]=Introduction!$D$45,1,0)</f>
        <v>0</v>
      </c>
      <c r="P334" s="48">
        <f>IF(Table2[[#This Row],[Customer Segment]]=Introduction!$D$42,1,0)</f>
        <v>0</v>
      </c>
      <c r="Q334" s="48">
        <f>IF(Table2[[#This Row],[Customer Segment]]=Introduction!$D$44,1,0)</f>
        <v>0</v>
      </c>
      <c r="R334" s="41">
        <v>1794.88</v>
      </c>
      <c r="S3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customFormat="1" x14ac:dyDescent="0.2">
      <c r="A335" s="1" t="s">
        <v>1</v>
      </c>
      <c r="B335" s="1" t="s">
        <v>63</v>
      </c>
      <c r="C335" s="1" t="s">
        <v>70</v>
      </c>
      <c r="D335" s="46">
        <v>0.01</v>
      </c>
      <c r="E335" s="46">
        <v>60.97</v>
      </c>
      <c r="F335" s="46">
        <v>4.5</v>
      </c>
      <c r="G335" s="46">
        <v>0.56000000000000005</v>
      </c>
      <c r="H335" s="46">
        <v>527.87760000000003</v>
      </c>
      <c r="I335" s="49">
        <f>IF(Table2[[#This Row],[Order Priority]]=Introduction!$B$42,1,0)</f>
        <v>1</v>
      </c>
      <c r="J335" s="49">
        <f>IF(Table2[[#This Row],[Order Priority]]=Introduction!$B$43,1,0)</f>
        <v>0</v>
      </c>
      <c r="K335" s="49">
        <f>IF(Table2[[#This Row],[Order Priority]]=Introduction!$B$44,1,0)</f>
        <v>0</v>
      </c>
      <c r="L335" s="49">
        <f>IF(Table2[[#This Row],[Order Priority]]=Introduction!$B$45,1,0)</f>
        <v>0</v>
      </c>
      <c r="M335" s="49">
        <f>IF(Table2[[#This Row],[Ship Mode]]=Introduction!$C$42,1,0)</f>
        <v>0</v>
      </c>
      <c r="N335" s="48">
        <f>IF(Table2[[#This Row],[Ship Mode]]=Introduction!$C$44,1,0)</f>
        <v>0</v>
      </c>
      <c r="O335" s="48">
        <f>IF(Table2[[#This Row],[Customer Segment]]=Introduction!$D$45,1,0)</f>
        <v>0</v>
      </c>
      <c r="P335" s="48">
        <f>IF(Table2[[#This Row],[Customer Segment]]=Introduction!$D$42,1,0)</f>
        <v>0</v>
      </c>
      <c r="Q335" s="48">
        <f>IF(Table2[[#This Row],[Customer Segment]]=Introduction!$D$44,1,0)</f>
        <v>0</v>
      </c>
      <c r="R335" s="38">
        <v>765.04</v>
      </c>
      <c r="S3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customFormat="1" x14ac:dyDescent="0.2">
      <c r="A336" s="1" t="s">
        <v>13</v>
      </c>
      <c r="B336" s="1" t="s">
        <v>14</v>
      </c>
      <c r="C336" s="1" t="s">
        <v>70</v>
      </c>
      <c r="D336" s="44">
        <v>0.06</v>
      </c>
      <c r="E336" s="44">
        <v>55.48</v>
      </c>
      <c r="F336" s="44">
        <v>14.3</v>
      </c>
      <c r="G336" s="44">
        <v>0.37</v>
      </c>
      <c r="H336" s="44">
        <v>-28.296800000000001</v>
      </c>
      <c r="I336" s="49">
        <f>IF(Table2[[#This Row],[Order Priority]]=Introduction!$B$42,1,0)</f>
        <v>0</v>
      </c>
      <c r="J336" s="49">
        <f>IF(Table2[[#This Row],[Order Priority]]=Introduction!$B$43,1,0)</f>
        <v>1</v>
      </c>
      <c r="K336" s="49">
        <f>IF(Table2[[#This Row],[Order Priority]]=Introduction!$B$44,1,0)</f>
        <v>0</v>
      </c>
      <c r="L336" s="49">
        <f>IF(Table2[[#This Row],[Order Priority]]=Introduction!$B$45,1,0)</f>
        <v>0</v>
      </c>
      <c r="M336" s="49">
        <f>IF(Table2[[#This Row],[Ship Mode]]=Introduction!$C$42,1,0)</f>
        <v>0</v>
      </c>
      <c r="N336" s="48">
        <f>IF(Table2[[#This Row],[Ship Mode]]=Introduction!$C$44,1,0)</f>
        <v>1</v>
      </c>
      <c r="O336" s="48">
        <f>IF(Table2[[#This Row],[Customer Segment]]=Introduction!$D$45,1,0)</f>
        <v>0</v>
      </c>
      <c r="P336" s="48">
        <f>IF(Table2[[#This Row],[Customer Segment]]=Introduction!$D$42,1,0)</f>
        <v>0</v>
      </c>
      <c r="Q336" s="48">
        <f>IF(Table2[[#This Row],[Customer Segment]]=Introduction!$D$44,1,0)</f>
        <v>0</v>
      </c>
      <c r="R336" s="41">
        <v>67.489999999999995</v>
      </c>
      <c r="S3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customFormat="1" x14ac:dyDescent="0.2">
      <c r="A337" s="1" t="s">
        <v>13</v>
      </c>
      <c r="B337" s="1" t="s">
        <v>14</v>
      </c>
      <c r="C337" s="1" t="s">
        <v>70</v>
      </c>
      <c r="D337" s="46">
        <v>0.02</v>
      </c>
      <c r="E337" s="46">
        <v>1.68</v>
      </c>
      <c r="F337" s="46">
        <v>1.57</v>
      </c>
      <c r="G337" s="46">
        <v>0.59</v>
      </c>
      <c r="H337" s="46">
        <v>-5.3071999999999999</v>
      </c>
      <c r="I337" s="49">
        <f>IF(Table2[[#This Row],[Order Priority]]=Introduction!$B$42,1,0)</f>
        <v>0</v>
      </c>
      <c r="J337" s="49">
        <f>IF(Table2[[#This Row],[Order Priority]]=Introduction!$B$43,1,0)</f>
        <v>1</v>
      </c>
      <c r="K337" s="49">
        <f>IF(Table2[[#This Row],[Order Priority]]=Introduction!$B$44,1,0)</f>
        <v>0</v>
      </c>
      <c r="L337" s="49">
        <f>IF(Table2[[#This Row],[Order Priority]]=Introduction!$B$45,1,0)</f>
        <v>0</v>
      </c>
      <c r="M337" s="49">
        <f>IF(Table2[[#This Row],[Ship Mode]]=Introduction!$C$42,1,0)</f>
        <v>0</v>
      </c>
      <c r="N337" s="48">
        <f>IF(Table2[[#This Row],[Ship Mode]]=Introduction!$C$44,1,0)</f>
        <v>1</v>
      </c>
      <c r="O337" s="48">
        <f>IF(Table2[[#This Row],[Customer Segment]]=Introduction!$D$45,1,0)</f>
        <v>0</v>
      </c>
      <c r="P337" s="48">
        <f>IF(Table2[[#This Row],[Customer Segment]]=Introduction!$D$42,1,0)</f>
        <v>0</v>
      </c>
      <c r="Q337" s="48">
        <f>IF(Table2[[#This Row],[Customer Segment]]=Introduction!$D$44,1,0)</f>
        <v>0</v>
      </c>
      <c r="R337" s="38">
        <v>2.25</v>
      </c>
      <c r="S3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customFormat="1" x14ac:dyDescent="0.2">
      <c r="A338" s="1" t="s">
        <v>23</v>
      </c>
      <c r="B338" s="1" t="s">
        <v>14</v>
      </c>
      <c r="C338" s="1" t="s">
        <v>70</v>
      </c>
      <c r="D338" s="44">
        <v>0.02</v>
      </c>
      <c r="E338" s="44">
        <v>59.98</v>
      </c>
      <c r="F338" s="44">
        <v>3.99</v>
      </c>
      <c r="G338" s="44">
        <v>0.56999999999999995</v>
      </c>
      <c r="H338" s="44">
        <v>-54.622</v>
      </c>
      <c r="I338" s="49">
        <f>IF(Table2[[#This Row],[Order Priority]]=Introduction!$B$42,1,0)</f>
        <v>0</v>
      </c>
      <c r="J338" s="49">
        <f>IF(Table2[[#This Row],[Order Priority]]=Introduction!$B$43,1,0)</f>
        <v>0</v>
      </c>
      <c r="K338" s="49">
        <f>IF(Table2[[#This Row],[Order Priority]]=Introduction!$B$44,1,0)</f>
        <v>1</v>
      </c>
      <c r="L338" s="49">
        <f>IF(Table2[[#This Row],[Order Priority]]=Introduction!$B$45,1,0)</f>
        <v>0</v>
      </c>
      <c r="M338" s="49">
        <f>IF(Table2[[#This Row],[Ship Mode]]=Introduction!$C$42,1,0)</f>
        <v>0</v>
      </c>
      <c r="N338" s="48">
        <f>IF(Table2[[#This Row],[Ship Mode]]=Introduction!$C$44,1,0)</f>
        <v>1</v>
      </c>
      <c r="O338" s="48">
        <f>IF(Table2[[#This Row],[Customer Segment]]=Introduction!$D$45,1,0)</f>
        <v>0</v>
      </c>
      <c r="P338" s="48">
        <f>IF(Table2[[#This Row],[Customer Segment]]=Introduction!$D$42,1,0)</f>
        <v>0</v>
      </c>
      <c r="Q338" s="48">
        <f>IF(Table2[[#This Row],[Customer Segment]]=Introduction!$D$44,1,0)</f>
        <v>0</v>
      </c>
      <c r="R338" s="41">
        <v>63.48</v>
      </c>
      <c r="S3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customFormat="1" x14ac:dyDescent="0.2">
      <c r="A339" s="1" t="s">
        <v>23</v>
      </c>
      <c r="B339" s="1" t="s">
        <v>14</v>
      </c>
      <c r="C339" s="1" t="s">
        <v>70</v>
      </c>
      <c r="D339" s="46">
        <v>0.03</v>
      </c>
      <c r="E339" s="46">
        <v>5.18</v>
      </c>
      <c r="F339" s="46">
        <v>5.74</v>
      </c>
      <c r="G339" s="46">
        <v>0.36</v>
      </c>
      <c r="H339" s="46">
        <v>-126.81417999999999</v>
      </c>
      <c r="I339" s="49">
        <f>IF(Table2[[#This Row],[Order Priority]]=Introduction!$B$42,1,0)</f>
        <v>0</v>
      </c>
      <c r="J339" s="49">
        <f>IF(Table2[[#This Row],[Order Priority]]=Introduction!$B$43,1,0)</f>
        <v>0</v>
      </c>
      <c r="K339" s="49">
        <f>IF(Table2[[#This Row],[Order Priority]]=Introduction!$B$44,1,0)</f>
        <v>1</v>
      </c>
      <c r="L339" s="49">
        <f>IF(Table2[[#This Row],[Order Priority]]=Introduction!$B$45,1,0)</f>
        <v>0</v>
      </c>
      <c r="M339" s="49">
        <f>IF(Table2[[#This Row],[Ship Mode]]=Introduction!$C$42,1,0)</f>
        <v>0</v>
      </c>
      <c r="N339" s="48">
        <f>IF(Table2[[#This Row],[Ship Mode]]=Introduction!$C$44,1,0)</f>
        <v>1</v>
      </c>
      <c r="O339" s="48">
        <f>IF(Table2[[#This Row],[Customer Segment]]=Introduction!$D$45,1,0)</f>
        <v>0</v>
      </c>
      <c r="P339" s="48">
        <f>IF(Table2[[#This Row],[Customer Segment]]=Introduction!$D$42,1,0)</f>
        <v>0</v>
      </c>
      <c r="Q339" s="48">
        <f>IF(Table2[[#This Row],[Customer Segment]]=Introduction!$D$44,1,0)</f>
        <v>0</v>
      </c>
      <c r="R339" s="38">
        <v>47.64</v>
      </c>
      <c r="S3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customFormat="1" x14ac:dyDescent="0.2">
      <c r="A340" s="1" t="s">
        <v>92</v>
      </c>
      <c r="B340" s="1" t="s">
        <v>63</v>
      </c>
      <c r="C340" s="1" t="s">
        <v>47</v>
      </c>
      <c r="D340" s="44">
        <v>0</v>
      </c>
      <c r="E340" s="44">
        <v>6.88</v>
      </c>
      <c r="F340" s="44">
        <v>2</v>
      </c>
      <c r="G340" s="44">
        <v>0.39</v>
      </c>
      <c r="H340" s="44">
        <v>34.067999999999998</v>
      </c>
      <c r="I340" s="49">
        <f>IF(Table2[[#This Row],[Order Priority]]=Introduction!$B$42,1,0)</f>
        <v>0</v>
      </c>
      <c r="J340" s="49">
        <f>IF(Table2[[#This Row],[Order Priority]]=Introduction!$B$43,1,0)</f>
        <v>0</v>
      </c>
      <c r="K340" s="49">
        <f>IF(Table2[[#This Row],[Order Priority]]=Introduction!$B$44,1,0)</f>
        <v>0</v>
      </c>
      <c r="L340" s="49">
        <f>IF(Table2[[#This Row],[Order Priority]]=Introduction!$B$45,1,0)</f>
        <v>1</v>
      </c>
      <c r="M340" s="49">
        <f>IF(Table2[[#This Row],[Ship Mode]]=Introduction!$C$42,1,0)</f>
        <v>0</v>
      </c>
      <c r="N340" s="48">
        <f>IF(Table2[[#This Row],[Ship Mode]]=Introduction!$C$44,1,0)</f>
        <v>0</v>
      </c>
      <c r="O340" s="48">
        <f>IF(Table2[[#This Row],[Customer Segment]]=Introduction!$D$45,1,0)</f>
        <v>0</v>
      </c>
      <c r="P340" s="48">
        <f>IF(Table2[[#This Row],[Customer Segment]]=Introduction!$D$42,1,0)</f>
        <v>0</v>
      </c>
      <c r="Q340" s="48">
        <f>IF(Table2[[#This Row],[Customer Segment]]=Introduction!$D$44,1,0)</f>
        <v>1</v>
      </c>
      <c r="R340" s="41">
        <v>267.52999999999997</v>
      </c>
      <c r="S3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customFormat="1" x14ac:dyDescent="0.2">
      <c r="A341" s="1" t="s">
        <v>92</v>
      </c>
      <c r="B341" s="1" t="s">
        <v>63</v>
      </c>
      <c r="C341" s="1" t="s">
        <v>47</v>
      </c>
      <c r="D341" s="46">
        <v>0</v>
      </c>
      <c r="E341" s="46">
        <v>6.88</v>
      </c>
      <c r="F341" s="46">
        <v>2</v>
      </c>
      <c r="G341" s="46">
        <v>0.39</v>
      </c>
      <c r="H341" s="46">
        <v>46.147199999999998</v>
      </c>
      <c r="I341" s="49">
        <f>IF(Table2[[#This Row],[Order Priority]]=Introduction!$B$42,1,0)</f>
        <v>0</v>
      </c>
      <c r="J341" s="49">
        <f>IF(Table2[[#This Row],[Order Priority]]=Introduction!$B$43,1,0)</f>
        <v>0</v>
      </c>
      <c r="K341" s="49">
        <f>IF(Table2[[#This Row],[Order Priority]]=Introduction!$B$44,1,0)</f>
        <v>0</v>
      </c>
      <c r="L341" s="49">
        <f>IF(Table2[[#This Row],[Order Priority]]=Introduction!$B$45,1,0)</f>
        <v>1</v>
      </c>
      <c r="M341" s="49">
        <f>IF(Table2[[#This Row],[Ship Mode]]=Introduction!$C$42,1,0)</f>
        <v>0</v>
      </c>
      <c r="N341" s="48">
        <f>IF(Table2[[#This Row],[Ship Mode]]=Introduction!$C$44,1,0)</f>
        <v>0</v>
      </c>
      <c r="O341" s="48">
        <f>IF(Table2[[#This Row],[Customer Segment]]=Introduction!$D$45,1,0)</f>
        <v>0</v>
      </c>
      <c r="P341" s="48">
        <f>IF(Table2[[#This Row],[Customer Segment]]=Introduction!$D$42,1,0)</f>
        <v>0</v>
      </c>
      <c r="Q341" s="48">
        <f>IF(Table2[[#This Row],[Customer Segment]]=Introduction!$D$44,1,0)</f>
        <v>1</v>
      </c>
      <c r="R341" s="38">
        <v>66.88</v>
      </c>
      <c r="S3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customFormat="1" x14ac:dyDescent="0.2">
      <c r="A342" s="1" t="s">
        <v>92</v>
      </c>
      <c r="B342" s="1" t="s">
        <v>63</v>
      </c>
      <c r="C342" s="1" t="s">
        <v>47</v>
      </c>
      <c r="D342" s="44">
        <v>0.03</v>
      </c>
      <c r="E342" s="44">
        <v>32.479999999999997</v>
      </c>
      <c r="F342" s="44">
        <v>35</v>
      </c>
      <c r="G342" s="44">
        <v>0.81</v>
      </c>
      <c r="H342" s="44">
        <v>-1116.3348000000001</v>
      </c>
      <c r="I342" s="49">
        <f>IF(Table2[[#This Row],[Order Priority]]=Introduction!$B$42,1,0)</f>
        <v>0</v>
      </c>
      <c r="J342" s="49">
        <f>IF(Table2[[#This Row],[Order Priority]]=Introduction!$B$43,1,0)</f>
        <v>0</v>
      </c>
      <c r="K342" s="49">
        <f>IF(Table2[[#This Row],[Order Priority]]=Introduction!$B$44,1,0)</f>
        <v>0</v>
      </c>
      <c r="L342" s="49">
        <f>IF(Table2[[#This Row],[Order Priority]]=Introduction!$B$45,1,0)</f>
        <v>1</v>
      </c>
      <c r="M342" s="49">
        <f>IF(Table2[[#This Row],[Ship Mode]]=Introduction!$C$42,1,0)</f>
        <v>0</v>
      </c>
      <c r="N342" s="48">
        <f>IF(Table2[[#This Row],[Ship Mode]]=Introduction!$C$44,1,0)</f>
        <v>0</v>
      </c>
      <c r="O342" s="48">
        <f>IF(Table2[[#This Row],[Customer Segment]]=Introduction!$D$45,1,0)</f>
        <v>0</v>
      </c>
      <c r="P342" s="48">
        <f>IF(Table2[[#This Row],[Customer Segment]]=Introduction!$D$42,1,0)</f>
        <v>0</v>
      </c>
      <c r="Q342" s="48">
        <f>IF(Table2[[#This Row],[Customer Segment]]=Introduction!$D$44,1,0)</f>
        <v>1</v>
      </c>
      <c r="R342" s="41">
        <v>274.91000000000003</v>
      </c>
      <c r="S3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customFormat="1" x14ac:dyDescent="0.2">
      <c r="A343" s="1" t="s">
        <v>1</v>
      </c>
      <c r="B343" s="1" t="s">
        <v>14</v>
      </c>
      <c r="C343" s="1" t="s">
        <v>15</v>
      </c>
      <c r="D343" s="46">
        <v>0.09</v>
      </c>
      <c r="E343" s="46">
        <v>95.99</v>
      </c>
      <c r="F343" s="46">
        <v>4.9000000000000004</v>
      </c>
      <c r="G343" s="46">
        <v>0.56000000000000005</v>
      </c>
      <c r="H343" s="46">
        <v>34.302</v>
      </c>
      <c r="I343" s="49">
        <f>IF(Table2[[#This Row],[Order Priority]]=Introduction!$B$42,1,0)</f>
        <v>1</v>
      </c>
      <c r="J343" s="49">
        <f>IF(Table2[[#This Row],[Order Priority]]=Introduction!$B$43,1,0)</f>
        <v>0</v>
      </c>
      <c r="K343" s="49">
        <f>IF(Table2[[#This Row],[Order Priority]]=Introduction!$B$44,1,0)</f>
        <v>0</v>
      </c>
      <c r="L343" s="49">
        <f>IF(Table2[[#This Row],[Order Priority]]=Introduction!$B$45,1,0)</f>
        <v>0</v>
      </c>
      <c r="M343" s="49">
        <f>IF(Table2[[#This Row],[Ship Mode]]=Introduction!$C$42,1,0)</f>
        <v>0</v>
      </c>
      <c r="N343" s="48">
        <f>IF(Table2[[#This Row],[Ship Mode]]=Introduction!$C$44,1,0)</f>
        <v>1</v>
      </c>
      <c r="O343" s="48">
        <f>IF(Table2[[#This Row],[Customer Segment]]=Introduction!$D$45,1,0)</f>
        <v>0</v>
      </c>
      <c r="P343" s="48">
        <f>IF(Table2[[#This Row],[Customer Segment]]=Introduction!$D$42,1,0)</f>
        <v>1</v>
      </c>
      <c r="Q343" s="48">
        <f>IF(Table2[[#This Row],[Customer Segment]]=Introduction!$D$44,1,0)</f>
        <v>0</v>
      </c>
      <c r="R343" s="38">
        <v>320.75</v>
      </c>
      <c r="S3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customFormat="1" x14ac:dyDescent="0.2">
      <c r="A344" s="1" t="s">
        <v>1</v>
      </c>
      <c r="B344" s="1" t="s">
        <v>14</v>
      </c>
      <c r="C344" s="1" t="s">
        <v>70</v>
      </c>
      <c r="D344" s="44">
        <v>0.1</v>
      </c>
      <c r="E344" s="44">
        <v>7.45</v>
      </c>
      <c r="F344" s="44">
        <v>6.28</v>
      </c>
      <c r="G344" s="44">
        <v>0.4</v>
      </c>
      <c r="H344" s="44">
        <v>-69.873999999999995</v>
      </c>
      <c r="I344" s="49">
        <f>IF(Table2[[#This Row],[Order Priority]]=Introduction!$B$42,1,0)</f>
        <v>1</v>
      </c>
      <c r="J344" s="49">
        <f>IF(Table2[[#This Row],[Order Priority]]=Introduction!$B$43,1,0)</f>
        <v>0</v>
      </c>
      <c r="K344" s="49">
        <f>IF(Table2[[#This Row],[Order Priority]]=Introduction!$B$44,1,0)</f>
        <v>0</v>
      </c>
      <c r="L344" s="49">
        <f>IF(Table2[[#This Row],[Order Priority]]=Introduction!$B$45,1,0)</f>
        <v>0</v>
      </c>
      <c r="M344" s="49">
        <f>IF(Table2[[#This Row],[Ship Mode]]=Introduction!$C$42,1,0)</f>
        <v>0</v>
      </c>
      <c r="N344" s="48">
        <f>IF(Table2[[#This Row],[Ship Mode]]=Introduction!$C$44,1,0)</f>
        <v>1</v>
      </c>
      <c r="O344" s="48">
        <f>IF(Table2[[#This Row],[Customer Segment]]=Introduction!$D$45,1,0)</f>
        <v>0</v>
      </c>
      <c r="P344" s="48">
        <f>IF(Table2[[#This Row],[Customer Segment]]=Introduction!$D$42,1,0)</f>
        <v>0</v>
      </c>
      <c r="Q344" s="48">
        <f>IF(Table2[[#This Row],[Customer Segment]]=Introduction!$D$44,1,0)</f>
        <v>0</v>
      </c>
      <c r="R344" s="41">
        <v>59.4</v>
      </c>
      <c r="S3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customFormat="1" x14ac:dyDescent="0.2">
      <c r="A345" s="1" t="s">
        <v>1</v>
      </c>
      <c r="B345" s="1" t="s">
        <v>14</v>
      </c>
      <c r="C345" s="1" t="s">
        <v>70</v>
      </c>
      <c r="D345" s="46">
        <v>0.01</v>
      </c>
      <c r="E345" s="46">
        <v>6.48</v>
      </c>
      <c r="F345" s="46">
        <v>7.86</v>
      </c>
      <c r="G345" s="46">
        <v>0.37</v>
      </c>
      <c r="H345" s="46">
        <v>-135.74</v>
      </c>
      <c r="I345" s="49">
        <f>IF(Table2[[#This Row],[Order Priority]]=Introduction!$B$42,1,0)</f>
        <v>1</v>
      </c>
      <c r="J345" s="49">
        <f>IF(Table2[[#This Row],[Order Priority]]=Introduction!$B$43,1,0)</f>
        <v>0</v>
      </c>
      <c r="K345" s="49">
        <f>IF(Table2[[#This Row],[Order Priority]]=Introduction!$B$44,1,0)</f>
        <v>0</v>
      </c>
      <c r="L345" s="49">
        <f>IF(Table2[[#This Row],[Order Priority]]=Introduction!$B$45,1,0)</f>
        <v>0</v>
      </c>
      <c r="M345" s="49">
        <f>IF(Table2[[#This Row],[Ship Mode]]=Introduction!$C$42,1,0)</f>
        <v>0</v>
      </c>
      <c r="N345" s="48">
        <f>IF(Table2[[#This Row],[Ship Mode]]=Introduction!$C$44,1,0)</f>
        <v>1</v>
      </c>
      <c r="O345" s="48">
        <f>IF(Table2[[#This Row],[Customer Segment]]=Introduction!$D$45,1,0)</f>
        <v>0</v>
      </c>
      <c r="P345" s="48">
        <f>IF(Table2[[#This Row],[Customer Segment]]=Introduction!$D$42,1,0)</f>
        <v>0</v>
      </c>
      <c r="Q345" s="48">
        <f>IF(Table2[[#This Row],[Customer Segment]]=Introduction!$D$44,1,0)</f>
        <v>0</v>
      </c>
      <c r="R345" s="38">
        <v>66.459999999999994</v>
      </c>
      <c r="S3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customFormat="1" x14ac:dyDescent="0.2">
      <c r="A346" s="1" t="s">
        <v>92</v>
      </c>
      <c r="B346" s="1" t="s">
        <v>14</v>
      </c>
      <c r="C346" s="1" t="s">
        <v>15</v>
      </c>
      <c r="D346" s="44">
        <v>7.0000000000000007E-2</v>
      </c>
      <c r="E346" s="44">
        <v>5.0199999999999996</v>
      </c>
      <c r="F346" s="44">
        <v>5.14</v>
      </c>
      <c r="G346" s="44">
        <v>0.79</v>
      </c>
      <c r="H346" s="44">
        <v>-168.72</v>
      </c>
      <c r="I346" s="49">
        <f>IF(Table2[[#This Row],[Order Priority]]=Introduction!$B$42,1,0)</f>
        <v>0</v>
      </c>
      <c r="J346" s="49">
        <f>IF(Table2[[#This Row],[Order Priority]]=Introduction!$B$43,1,0)</f>
        <v>0</v>
      </c>
      <c r="K346" s="49">
        <f>IF(Table2[[#This Row],[Order Priority]]=Introduction!$B$44,1,0)</f>
        <v>0</v>
      </c>
      <c r="L346" s="49">
        <f>IF(Table2[[#This Row],[Order Priority]]=Introduction!$B$45,1,0)</f>
        <v>1</v>
      </c>
      <c r="M346" s="49">
        <f>IF(Table2[[#This Row],[Ship Mode]]=Introduction!$C$42,1,0)</f>
        <v>0</v>
      </c>
      <c r="N346" s="48">
        <f>IF(Table2[[#This Row],[Ship Mode]]=Introduction!$C$44,1,0)</f>
        <v>1</v>
      </c>
      <c r="O346" s="48">
        <f>IF(Table2[[#This Row],[Customer Segment]]=Introduction!$D$45,1,0)</f>
        <v>0</v>
      </c>
      <c r="P346" s="48">
        <f>IF(Table2[[#This Row],[Customer Segment]]=Introduction!$D$42,1,0)</f>
        <v>1</v>
      </c>
      <c r="Q346" s="48">
        <f>IF(Table2[[#This Row],[Customer Segment]]=Introduction!$D$44,1,0)</f>
        <v>0</v>
      </c>
      <c r="R346" s="41">
        <v>210.1</v>
      </c>
      <c r="S3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customFormat="1" x14ac:dyDescent="0.2">
      <c r="A347" s="1" t="s">
        <v>92</v>
      </c>
      <c r="B347" s="1" t="s">
        <v>2</v>
      </c>
      <c r="C347" s="1" t="s">
        <v>15</v>
      </c>
      <c r="D347" s="46">
        <v>7.0000000000000007E-2</v>
      </c>
      <c r="E347" s="46">
        <v>280.98</v>
      </c>
      <c r="F347" s="46">
        <v>57</v>
      </c>
      <c r="G347" s="46">
        <v>0.78</v>
      </c>
      <c r="H347" s="46">
        <v>-439.62</v>
      </c>
      <c r="I347" s="49">
        <f>IF(Table2[[#This Row],[Order Priority]]=Introduction!$B$42,1,0)</f>
        <v>0</v>
      </c>
      <c r="J347" s="49">
        <f>IF(Table2[[#This Row],[Order Priority]]=Introduction!$B$43,1,0)</f>
        <v>0</v>
      </c>
      <c r="K347" s="49">
        <f>IF(Table2[[#This Row],[Order Priority]]=Introduction!$B$44,1,0)</f>
        <v>0</v>
      </c>
      <c r="L347" s="49">
        <f>IF(Table2[[#This Row],[Order Priority]]=Introduction!$B$45,1,0)</f>
        <v>1</v>
      </c>
      <c r="M347" s="49">
        <f>IF(Table2[[#This Row],[Ship Mode]]=Introduction!$C$42,1,0)</f>
        <v>1</v>
      </c>
      <c r="N347" s="48">
        <f>IF(Table2[[#This Row],[Ship Mode]]=Introduction!$C$44,1,0)</f>
        <v>0</v>
      </c>
      <c r="O347" s="48">
        <f>IF(Table2[[#This Row],[Customer Segment]]=Introduction!$D$45,1,0)</f>
        <v>0</v>
      </c>
      <c r="P347" s="48">
        <f>IF(Table2[[#This Row],[Customer Segment]]=Introduction!$D$42,1,0)</f>
        <v>1</v>
      </c>
      <c r="Q347" s="48">
        <f>IF(Table2[[#This Row],[Customer Segment]]=Introduction!$D$44,1,0)</f>
        <v>0</v>
      </c>
      <c r="R347" s="38">
        <v>6499.87</v>
      </c>
      <c r="S3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customFormat="1" x14ac:dyDescent="0.2">
      <c r="A348" s="1" t="s">
        <v>92</v>
      </c>
      <c r="B348" s="1" t="s">
        <v>2</v>
      </c>
      <c r="C348" s="1" t="s">
        <v>70</v>
      </c>
      <c r="D348" s="44">
        <v>0.02</v>
      </c>
      <c r="E348" s="44">
        <v>240.98</v>
      </c>
      <c r="F348" s="44">
        <v>60.2</v>
      </c>
      <c r="G348" s="44">
        <v>0.56000000000000005</v>
      </c>
      <c r="H348" s="44">
        <v>-272.71319999999997</v>
      </c>
      <c r="I348" s="49">
        <f>IF(Table2[[#This Row],[Order Priority]]=Introduction!$B$42,1,0)</f>
        <v>0</v>
      </c>
      <c r="J348" s="49">
        <f>IF(Table2[[#This Row],[Order Priority]]=Introduction!$B$43,1,0)</f>
        <v>0</v>
      </c>
      <c r="K348" s="49">
        <f>IF(Table2[[#This Row],[Order Priority]]=Introduction!$B$44,1,0)</f>
        <v>0</v>
      </c>
      <c r="L348" s="49">
        <f>IF(Table2[[#This Row],[Order Priority]]=Introduction!$B$45,1,0)</f>
        <v>1</v>
      </c>
      <c r="M348" s="49">
        <f>IF(Table2[[#This Row],[Ship Mode]]=Introduction!$C$42,1,0)</f>
        <v>1</v>
      </c>
      <c r="N348" s="48">
        <f>IF(Table2[[#This Row],[Ship Mode]]=Introduction!$C$44,1,0)</f>
        <v>0</v>
      </c>
      <c r="O348" s="48">
        <f>IF(Table2[[#This Row],[Customer Segment]]=Introduction!$D$45,1,0)</f>
        <v>0</v>
      </c>
      <c r="P348" s="48">
        <f>IF(Table2[[#This Row],[Customer Segment]]=Introduction!$D$42,1,0)</f>
        <v>0</v>
      </c>
      <c r="Q348" s="48">
        <f>IF(Table2[[#This Row],[Customer Segment]]=Introduction!$D$44,1,0)</f>
        <v>0</v>
      </c>
      <c r="R348" s="41">
        <v>260.66000000000003</v>
      </c>
      <c r="S3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customFormat="1" x14ac:dyDescent="0.2">
      <c r="A349" s="1" t="s">
        <v>92</v>
      </c>
      <c r="B349" s="1" t="s">
        <v>14</v>
      </c>
      <c r="C349" s="1" t="s">
        <v>70</v>
      </c>
      <c r="D349" s="46">
        <v>0.02</v>
      </c>
      <c r="E349" s="46">
        <v>420.98</v>
      </c>
      <c r="F349" s="46">
        <v>19.989999999999998</v>
      </c>
      <c r="G349" s="46">
        <v>0.35</v>
      </c>
      <c r="H349" s="46">
        <v>-162.69399999999999</v>
      </c>
      <c r="I349" s="49">
        <f>IF(Table2[[#This Row],[Order Priority]]=Introduction!$B$42,1,0)</f>
        <v>0</v>
      </c>
      <c r="J349" s="49">
        <f>IF(Table2[[#This Row],[Order Priority]]=Introduction!$B$43,1,0)</f>
        <v>0</v>
      </c>
      <c r="K349" s="49">
        <f>IF(Table2[[#This Row],[Order Priority]]=Introduction!$B$44,1,0)</f>
        <v>0</v>
      </c>
      <c r="L349" s="49">
        <f>IF(Table2[[#This Row],[Order Priority]]=Introduction!$B$45,1,0)</f>
        <v>1</v>
      </c>
      <c r="M349" s="49">
        <f>IF(Table2[[#This Row],[Ship Mode]]=Introduction!$C$42,1,0)</f>
        <v>0</v>
      </c>
      <c r="N349" s="48">
        <f>IF(Table2[[#This Row],[Ship Mode]]=Introduction!$C$44,1,0)</f>
        <v>1</v>
      </c>
      <c r="O349" s="48">
        <f>IF(Table2[[#This Row],[Customer Segment]]=Introduction!$D$45,1,0)</f>
        <v>0</v>
      </c>
      <c r="P349" s="48">
        <f>IF(Table2[[#This Row],[Customer Segment]]=Introduction!$D$42,1,0)</f>
        <v>0</v>
      </c>
      <c r="Q349" s="48">
        <f>IF(Table2[[#This Row],[Customer Segment]]=Introduction!$D$44,1,0)</f>
        <v>0</v>
      </c>
      <c r="R349" s="38">
        <v>4249.37</v>
      </c>
      <c r="S3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customFormat="1" x14ac:dyDescent="0.2">
      <c r="A350" s="1" t="s">
        <v>1</v>
      </c>
      <c r="B350" s="1" t="s">
        <v>14</v>
      </c>
      <c r="C350" s="1" t="s">
        <v>70</v>
      </c>
      <c r="D350" s="44">
        <v>0.1</v>
      </c>
      <c r="E350" s="44">
        <v>31.78</v>
      </c>
      <c r="F350" s="44">
        <v>1.99</v>
      </c>
      <c r="G350" s="44">
        <v>0.42</v>
      </c>
      <c r="H350" s="44">
        <v>232.2816</v>
      </c>
      <c r="I350" s="49">
        <f>IF(Table2[[#This Row],[Order Priority]]=Introduction!$B$42,1,0)</f>
        <v>1</v>
      </c>
      <c r="J350" s="49">
        <f>IF(Table2[[#This Row],[Order Priority]]=Introduction!$B$43,1,0)</f>
        <v>0</v>
      </c>
      <c r="K350" s="49">
        <f>IF(Table2[[#This Row],[Order Priority]]=Introduction!$B$44,1,0)</f>
        <v>0</v>
      </c>
      <c r="L350" s="49">
        <f>IF(Table2[[#This Row],[Order Priority]]=Introduction!$B$45,1,0)</f>
        <v>0</v>
      </c>
      <c r="M350" s="49">
        <f>IF(Table2[[#This Row],[Ship Mode]]=Introduction!$C$42,1,0)</f>
        <v>0</v>
      </c>
      <c r="N350" s="48">
        <f>IF(Table2[[#This Row],[Ship Mode]]=Introduction!$C$44,1,0)</f>
        <v>1</v>
      </c>
      <c r="O350" s="48">
        <f>IF(Table2[[#This Row],[Customer Segment]]=Introduction!$D$45,1,0)</f>
        <v>0</v>
      </c>
      <c r="P350" s="48">
        <f>IF(Table2[[#This Row],[Customer Segment]]=Introduction!$D$42,1,0)</f>
        <v>0</v>
      </c>
      <c r="Q350" s="48">
        <f>IF(Table2[[#This Row],[Customer Segment]]=Introduction!$D$44,1,0)</f>
        <v>0</v>
      </c>
      <c r="R350" s="41">
        <v>336.64</v>
      </c>
      <c r="S3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customFormat="1" x14ac:dyDescent="0.2">
      <c r="A351" s="1" t="s">
        <v>13</v>
      </c>
      <c r="B351" s="1" t="s">
        <v>14</v>
      </c>
      <c r="C351" s="1" t="s">
        <v>70</v>
      </c>
      <c r="D351" s="46">
        <v>0.05</v>
      </c>
      <c r="E351" s="46">
        <v>1.68</v>
      </c>
      <c r="F351" s="46">
        <v>1.57</v>
      </c>
      <c r="G351" s="46">
        <v>0.59</v>
      </c>
      <c r="H351" s="46">
        <v>-33.340000000000003</v>
      </c>
      <c r="I351" s="49">
        <f>IF(Table2[[#This Row],[Order Priority]]=Introduction!$B$42,1,0)</f>
        <v>0</v>
      </c>
      <c r="J351" s="49">
        <f>IF(Table2[[#This Row],[Order Priority]]=Introduction!$B$43,1,0)</f>
        <v>1</v>
      </c>
      <c r="K351" s="49">
        <f>IF(Table2[[#This Row],[Order Priority]]=Introduction!$B$44,1,0)</f>
        <v>0</v>
      </c>
      <c r="L351" s="49">
        <f>IF(Table2[[#This Row],[Order Priority]]=Introduction!$B$45,1,0)</f>
        <v>0</v>
      </c>
      <c r="M351" s="49">
        <f>IF(Table2[[#This Row],[Ship Mode]]=Introduction!$C$42,1,0)</f>
        <v>0</v>
      </c>
      <c r="N351" s="48">
        <f>IF(Table2[[#This Row],[Ship Mode]]=Introduction!$C$44,1,0)</f>
        <v>1</v>
      </c>
      <c r="O351" s="48">
        <f>IF(Table2[[#This Row],[Customer Segment]]=Introduction!$D$45,1,0)</f>
        <v>0</v>
      </c>
      <c r="P351" s="48">
        <f>IF(Table2[[#This Row],[Customer Segment]]=Introduction!$D$42,1,0)</f>
        <v>0</v>
      </c>
      <c r="Q351" s="48">
        <f>IF(Table2[[#This Row],[Customer Segment]]=Introduction!$D$44,1,0)</f>
        <v>0</v>
      </c>
      <c r="R351" s="38">
        <v>18.75</v>
      </c>
      <c r="S3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customFormat="1" x14ac:dyDescent="0.2">
      <c r="A352" s="1" t="s">
        <v>13</v>
      </c>
      <c r="B352" s="1" t="s">
        <v>2</v>
      </c>
      <c r="C352" s="1" t="s">
        <v>70</v>
      </c>
      <c r="D352" s="44">
        <v>0.1</v>
      </c>
      <c r="E352" s="44">
        <v>218.75</v>
      </c>
      <c r="F352" s="44">
        <v>69.64</v>
      </c>
      <c r="G352" s="44">
        <v>0.77</v>
      </c>
      <c r="H352" s="44">
        <v>-201.27600000000001</v>
      </c>
      <c r="I352" s="49">
        <f>IF(Table2[[#This Row],[Order Priority]]=Introduction!$B$42,1,0)</f>
        <v>0</v>
      </c>
      <c r="J352" s="49">
        <f>IF(Table2[[#This Row],[Order Priority]]=Introduction!$B$43,1,0)</f>
        <v>1</v>
      </c>
      <c r="K352" s="49">
        <f>IF(Table2[[#This Row],[Order Priority]]=Introduction!$B$44,1,0)</f>
        <v>0</v>
      </c>
      <c r="L352" s="49">
        <f>IF(Table2[[#This Row],[Order Priority]]=Introduction!$B$45,1,0)</f>
        <v>0</v>
      </c>
      <c r="M352" s="49">
        <f>IF(Table2[[#This Row],[Ship Mode]]=Introduction!$C$42,1,0)</f>
        <v>1</v>
      </c>
      <c r="N352" s="48">
        <f>IF(Table2[[#This Row],[Ship Mode]]=Introduction!$C$44,1,0)</f>
        <v>0</v>
      </c>
      <c r="O352" s="48">
        <f>IF(Table2[[#This Row],[Customer Segment]]=Introduction!$D$45,1,0)</f>
        <v>0</v>
      </c>
      <c r="P352" s="48">
        <f>IF(Table2[[#This Row],[Customer Segment]]=Introduction!$D$42,1,0)</f>
        <v>0</v>
      </c>
      <c r="Q352" s="48">
        <f>IF(Table2[[#This Row],[Customer Segment]]=Introduction!$D$44,1,0)</f>
        <v>0</v>
      </c>
      <c r="R352" s="41">
        <v>188.51</v>
      </c>
      <c r="S3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customFormat="1" x14ac:dyDescent="0.2">
      <c r="A353" s="1" t="s">
        <v>13</v>
      </c>
      <c r="B353" s="1" t="s">
        <v>14</v>
      </c>
      <c r="C353" s="1" t="s">
        <v>70</v>
      </c>
      <c r="D353" s="46">
        <v>0</v>
      </c>
      <c r="E353" s="46">
        <v>15.04</v>
      </c>
      <c r="F353" s="46">
        <v>1.97</v>
      </c>
      <c r="G353" s="46">
        <v>0.39</v>
      </c>
      <c r="H353" s="46">
        <v>21.514199999999999</v>
      </c>
      <c r="I353" s="49">
        <f>IF(Table2[[#This Row],[Order Priority]]=Introduction!$B$42,1,0)</f>
        <v>0</v>
      </c>
      <c r="J353" s="49">
        <f>IF(Table2[[#This Row],[Order Priority]]=Introduction!$B$43,1,0)</f>
        <v>1</v>
      </c>
      <c r="K353" s="49">
        <f>IF(Table2[[#This Row],[Order Priority]]=Introduction!$B$44,1,0)</f>
        <v>0</v>
      </c>
      <c r="L353" s="49">
        <f>IF(Table2[[#This Row],[Order Priority]]=Introduction!$B$45,1,0)</f>
        <v>0</v>
      </c>
      <c r="M353" s="49">
        <f>IF(Table2[[#This Row],[Ship Mode]]=Introduction!$C$42,1,0)</f>
        <v>0</v>
      </c>
      <c r="N353" s="48">
        <f>IF(Table2[[#This Row],[Ship Mode]]=Introduction!$C$44,1,0)</f>
        <v>1</v>
      </c>
      <c r="O353" s="48">
        <f>IF(Table2[[#This Row],[Customer Segment]]=Introduction!$D$45,1,0)</f>
        <v>0</v>
      </c>
      <c r="P353" s="48">
        <f>IF(Table2[[#This Row],[Customer Segment]]=Introduction!$D$42,1,0)</f>
        <v>0</v>
      </c>
      <c r="Q353" s="48">
        <f>IF(Table2[[#This Row],[Customer Segment]]=Introduction!$D$44,1,0)</f>
        <v>0</v>
      </c>
      <c r="R353" s="38">
        <v>31.18</v>
      </c>
      <c r="S3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customFormat="1" x14ac:dyDescent="0.2">
      <c r="A354" s="1" t="s">
        <v>23</v>
      </c>
      <c r="B354" s="1" t="s">
        <v>63</v>
      </c>
      <c r="C354" s="1" t="s">
        <v>70</v>
      </c>
      <c r="D354" s="44">
        <v>0.02</v>
      </c>
      <c r="E354" s="44">
        <v>15.99</v>
      </c>
      <c r="F354" s="44">
        <v>13.18</v>
      </c>
      <c r="G354" s="44">
        <v>0.37</v>
      </c>
      <c r="H354" s="44">
        <v>-76.992500000000007</v>
      </c>
      <c r="I354" s="49">
        <f>IF(Table2[[#This Row],[Order Priority]]=Introduction!$B$42,1,0)</f>
        <v>0</v>
      </c>
      <c r="J354" s="49">
        <f>IF(Table2[[#This Row],[Order Priority]]=Introduction!$B$43,1,0)</f>
        <v>0</v>
      </c>
      <c r="K354" s="49">
        <f>IF(Table2[[#This Row],[Order Priority]]=Introduction!$B$44,1,0)</f>
        <v>1</v>
      </c>
      <c r="L354" s="49">
        <f>IF(Table2[[#This Row],[Order Priority]]=Introduction!$B$45,1,0)</f>
        <v>0</v>
      </c>
      <c r="M354" s="49">
        <f>IF(Table2[[#This Row],[Ship Mode]]=Introduction!$C$42,1,0)</f>
        <v>0</v>
      </c>
      <c r="N354" s="48">
        <f>IF(Table2[[#This Row],[Ship Mode]]=Introduction!$C$44,1,0)</f>
        <v>0</v>
      </c>
      <c r="O354" s="48">
        <f>IF(Table2[[#This Row],[Customer Segment]]=Introduction!$D$45,1,0)</f>
        <v>0</v>
      </c>
      <c r="P354" s="48">
        <f>IF(Table2[[#This Row],[Customer Segment]]=Introduction!$D$42,1,0)</f>
        <v>0</v>
      </c>
      <c r="Q354" s="48">
        <f>IF(Table2[[#This Row],[Customer Segment]]=Introduction!$D$44,1,0)</f>
        <v>0</v>
      </c>
      <c r="R354" s="41">
        <v>123.03</v>
      </c>
      <c r="S3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customFormat="1" x14ac:dyDescent="0.2">
      <c r="A355" s="1" t="s">
        <v>23</v>
      </c>
      <c r="B355" s="1" t="s">
        <v>63</v>
      </c>
      <c r="C355" s="1" t="s">
        <v>70</v>
      </c>
      <c r="D355" s="46">
        <v>0.09</v>
      </c>
      <c r="E355" s="46">
        <v>46.94</v>
      </c>
      <c r="F355" s="46">
        <v>6.77</v>
      </c>
      <c r="G355" s="46">
        <v>0.44</v>
      </c>
      <c r="H355" s="46">
        <v>297.96960000000001</v>
      </c>
      <c r="I355" s="49">
        <f>IF(Table2[[#This Row],[Order Priority]]=Introduction!$B$42,1,0)</f>
        <v>0</v>
      </c>
      <c r="J355" s="49">
        <f>IF(Table2[[#This Row],[Order Priority]]=Introduction!$B$43,1,0)</f>
        <v>0</v>
      </c>
      <c r="K355" s="49">
        <f>IF(Table2[[#This Row],[Order Priority]]=Introduction!$B$44,1,0)</f>
        <v>1</v>
      </c>
      <c r="L355" s="49">
        <f>IF(Table2[[#This Row],[Order Priority]]=Introduction!$B$45,1,0)</f>
        <v>0</v>
      </c>
      <c r="M355" s="49">
        <f>IF(Table2[[#This Row],[Ship Mode]]=Introduction!$C$42,1,0)</f>
        <v>0</v>
      </c>
      <c r="N355" s="48">
        <f>IF(Table2[[#This Row],[Ship Mode]]=Introduction!$C$44,1,0)</f>
        <v>0</v>
      </c>
      <c r="O355" s="48">
        <f>IF(Table2[[#This Row],[Customer Segment]]=Introduction!$D$45,1,0)</f>
        <v>0</v>
      </c>
      <c r="P355" s="48">
        <f>IF(Table2[[#This Row],[Customer Segment]]=Introduction!$D$42,1,0)</f>
        <v>0</v>
      </c>
      <c r="Q355" s="48">
        <f>IF(Table2[[#This Row],[Customer Segment]]=Introduction!$D$44,1,0)</f>
        <v>0</v>
      </c>
      <c r="R355" s="38">
        <v>431.84</v>
      </c>
      <c r="S3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customFormat="1" x14ac:dyDescent="0.2">
      <c r="A356" s="1" t="s">
        <v>23</v>
      </c>
      <c r="B356" s="1" t="s">
        <v>14</v>
      </c>
      <c r="C356" s="1" t="s">
        <v>15</v>
      </c>
      <c r="D356" s="44">
        <v>7.0000000000000007E-2</v>
      </c>
      <c r="E356" s="44">
        <v>574.74</v>
      </c>
      <c r="F356" s="44">
        <v>24.49</v>
      </c>
      <c r="G356" s="44">
        <v>0.37</v>
      </c>
      <c r="H356" s="44">
        <v>2860.9331999999999</v>
      </c>
      <c r="I356" s="49">
        <f>IF(Table2[[#This Row],[Order Priority]]=Introduction!$B$42,1,0)</f>
        <v>0</v>
      </c>
      <c r="J356" s="49">
        <f>IF(Table2[[#This Row],[Order Priority]]=Introduction!$B$43,1,0)</f>
        <v>0</v>
      </c>
      <c r="K356" s="49">
        <f>IF(Table2[[#This Row],[Order Priority]]=Introduction!$B$44,1,0)</f>
        <v>1</v>
      </c>
      <c r="L356" s="49">
        <f>IF(Table2[[#This Row],[Order Priority]]=Introduction!$B$45,1,0)</f>
        <v>0</v>
      </c>
      <c r="M356" s="49">
        <f>IF(Table2[[#This Row],[Ship Mode]]=Introduction!$C$42,1,0)</f>
        <v>0</v>
      </c>
      <c r="N356" s="48">
        <f>IF(Table2[[#This Row],[Ship Mode]]=Introduction!$C$44,1,0)</f>
        <v>1</v>
      </c>
      <c r="O356" s="48">
        <f>IF(Table2[[#This Row],[Customer Segment]]=Introduction!$D$45,1,0)</f>
        <v>0</v>
      </c>
      <c r="P356" s="48">
        <f>IF(Table2[[#This Row],[Customer Segment]]=Introduction!$D$42,1,0)</f>
        <v>1</v>
      </c>
      <c r="Q356" s="48">
        <f>IF(Table2[[#This Row],[Customer Segment]]=Introduction!$D$44,1,0)</f>
        <v>0</v>
      </c>
      <c r="R356" s="41">
        <v>4146.28</v>
      </c>
      <c r="S3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customFormat="1" x14ac:dyDescent="0.2">
      <c r="A357" s="1" t="s">
        <v>1</v>
      </c>
      <c r="B357" s="1" t="s">
        <v>14</v>
      </c>
      <c r="C357" s="1" t="s">
        <v>47</v>
      </c>
      <c r="D357" s="46">
        <v>0.03</v>
      </c>
      <c r="E357" s="46">
        <v>8.34</v>
      </c>
      <c r="F357" s="46">
        <v>2.64</v>
      </c>
      <c r="G357" s="46">
        <v>0.59</v>
      </c>
      <c r="H357" s="46">
        <v>0.68400000000000005</v>
      </c>
      <c r="I357" s="49">
        <f>IF(Table2[[#This Row],[Order Priority]]=Introduction!$B$42,1,0)</f>
        <v>1</v>
      </c>
      <c r="J357" s="49">
        <f>IF(Table2[[#This Row],[Order Priority]]=Introduction!$B$43,1,0)</f>
        <v>0</v>
      </c>
      <c r="K357" s="49">
        <f>IF(Table2[[#This Row],[Order Priority]]=Introduction!$B$44,1,0)</f>
        <v>0</v>
      </c>
      <c r="L357" s="49">
        <f>IF(Table2[[#This Row],[Order Priority]]=Introduction!$B$45,1,0)</f>
        <v>0</v>
      </c>
      <c r="M357" s="49">
        <f>IF(Table2[[#This Row],[Ship Mode]]=Introduction!$C$42,1,0)</f>
        <v>0</v>
      </c>
      <c r="N357" s="48">
        <f>IF(Table2[[#This Row],[Ship Mode]]=Introduction!$C$44,1,0)</f>
        <v>1</v>
      </c>
      <c r="O357" s="48">
        <f>IF(Table2[[#This Row],[Customer Segment]]=Introduction!$D$45,1,0)</f>
        <v>0</v>
      </c>
      <c r="P357" s="48">
        <f>IF(Table2[[#This Row],[Customer Segment]]=Introduction!$D$42,1,0)</f>
        <v>0</v>
      </c>
      <c r="Q357" s="48">
        <f>IF(Table2[[#This Row],[Customer Segment]]=Introduction!$D$44,1,0)</f>
        <v>1</v>
      </c>
      <c r="R357" s="38">
        <v>34.64</v>
      </c>
      <c r="S3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customFormat="1" x14ac:dyDescent="0.2">
      <c r="A358" s="1" t="s">
        <v>1</v>
      </c>
      <c r="B358" s="1" t="s">
        <v>2</v>
      </c>
      <c r="C358" s="1" t="s">
        <v>70</v>
      </c>
      <c r="D358" s="44">
        <v>0.03</v>
      </c>
      <c r="E358" s="44">
        <v>15.23</v>
      </c>
      <c r="F358" s="44">
        <v>27.75</v>
      </c>
      <c r="G358" s="44">
        <v>0.76</v>
      </c>
      <c r="H358" s="44">
        <v>11.65095</v>
      </c>
      <c r="I358" s="49">
        <f>IF(Table2[[#This Row],[Order Priority]]=Introduction!$B$42,1,0)</f>
        <v>1</v>
      </c>
      <c r="J358" s="49">
        <f>IF(Table2[[#This Row],[Order Priority]]=Introduction!$B$43,1,0)</f>
        <v>0</v>
      </c>
      <c r="K358" s="49">
        <f>IF(Table2[[#This Row],[Order Priority]]=Introduction!$B$44,1,0)</f>
        <v>0</v>
      </c>
      <c r="L358" s="49">
        <f>IF(Table2[[#This Row],[Order Priority]]=Introduction!$B$45,1,0)</f>
        <v>0</v>
      </c>
      <c r="M358" s="49">
        <f>IF(Table2[[#This Row],[Ship Mode]]=Introduction!$C$42,1,0)</f>
        <v>1</v>
      </c>
      <c r="N358" s="48">
        <f>IF(Table2[[#This Row],[Ship Mode]]=Introduction!$C$44,1,0)</f>
        <v>0</v>
      </c>
      <c r="O358" s="48">
        <f>IF(Table2[[#This Row],[Customer Segment]]=Introduction!$D$45,1,0)</f>
        <v>0</v>
      </c>
      <c r="P358" s="48">
        <f>IF(Table2[[#This Row],[Customer Segment]]=Introduction!$D$42,1,0)</f>
        <v>0</v>
      </c>
      <c r="Q358" s="48">
        <f>IF(Table2[[#This Row],[Customer Segment]]=Introduction!$D$44,1,0)</f>
        <v>0</v>
      </c>
      <c r="R358" s="41">
        <v>111.86</v>
      </c>
      <c r="S3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customFormat="1" x14ac:dyDescent="0.2">
      <c r="A359" s="1" t="s">
        <v>23</v>
      </c>
      <c r="B359" s="1" t="s">
        <v>63</v>
      </c>
      <c r="C359" s="1" t="s">
        <v>70</v>
      </c>
      <c r="D359" s="46">
        <v>0.1</v>
      </c>
      <c r="E359" s="46">
        <v>49.99</v>
      </c>
      <c r="F359" s="46">
        <v>19.989999999999998</v>
      </c>
      <c r="G359" s="46">
        <v>0.45</v>
      </c>
      <c r="H359" s="46">
        <v>13.507999999999999</v>
      </c>
      <c r="I359" s="49">
        <f>IF(Table2[[#This Row],[Order Priority]]=Introduction!$B$42,1,0)</f>
        <v>0</v>
      </c>
      <c r="J359" s="49">
        <f>IF(Table2[[#This Row],[Order Priority]]=Introduction!$B$43,1,0)</f>
        <v>0</v>
      </c>
      <c r="K359" s="49">
        <f>IF(Table2[[#This Row],[Order Priority]]=Introduction!$B$44,1,0)</f>
        <v>1</v>
      </c>
      <c r="L359" s="49">
        <f>IF(Table2[[#This Row],[Order Priority]]=Introduction!$B$45,1,0)</f>
        <v>0</v>
      </c>
      <c r="M359" s="49">
        <f>IF(Table2[[#This Row],[Ship Mode]]=Introduction!$C$42,1,0)</f>
        <v>0</v>
      </c>
      <c r="N359" s="48">
        <f>IF(Table2[[#This Row],[Ship Mode]]=Introduction!$C$44,1,0)</f>
        <v>0</v>
      </c>
      <c r="O359" s="48">
        <f>IF(Table2[[#This Row],[Customer Segment]]=Introduction!$D$45,1,0)</f>
        <v>0</v>
      </c>
      <c r="P359" s="48">
        <f>IF(Table2[[#This Row],[Customer Segment]]=Introduction!$D$42,1,0)</f>
        <v>0</v>
      </c>
      <c r="Q359" s="48">
        <f>IF(Table2[[#This Row],[Customer Segment]]=Introduction!$D$44,1,0)</f>
        <v>0</v>
      </c>
      <c r="R359" s="38">
        <v>2188.06</v>
      </c>
      <c r="S3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customFormat="1" x14ac:dyDescent="0.2">
      <c r="A360" s="1" t="s">
        <v>23</v>
      </c>
      <c r="B360" s="1" t="s">
        <v>2</v>
      </c>
      <c r="C360" s="1" t="s">
        <v>47</v>
      </c>
      <c r="D360" s="44">
        <v>0.09</v>
      </c>
      <c r="E360" s="44">
        <v>160.97999999999999</v>
      </c>
      <c r="F360" s="44">
        <v>30</v>
      </c>
      <c r="G360" s="44">
        <v>0.62</v>
      </c>
      <c r="H360" s="44">
        <v>357.428</v>
      </c>
      <c r="I360" s="49">
        <f>IF(Table2[[#This Row],[Order Priority]]=Introduction!$B$42,1,0)</f>
        <v>0</v>
      </c>
      <c r="J360" s="49">
        <f>IF(Table2[[#This Row],[Order Priority]]=Introduction!$B$43,1,0)</f>
        <v>0</v>
      </c>
      <c r="K360" s="49">
        <f>IF(Table2[[#This Row],[Order Priority]]=Introduction!$B$44,1,0)</f>
        <v>1</v>
      </c>
      <c r="L360" s="49">
        <f>IF(Table2[[#This Row],[Order Priority]]=Introduction!$B$45,1,0)</f>
        <v>0</v>
      </c>
      <c r="M360" s="49">
        <f>IF(Table2[[#This Row],[Ship Mode]]=Introduction!$C$42,1,0)</f>
        <v>1</v>
      </c>
      <c r="N360" s="48">
        <f>IF(Table2[[#This Row],[Ship Mode]]=Introduction!$C$44,1,0)</f>
        <v>0</v>
      </c>
      <c r="O360" s="48">
        <f>IF(Table2[[#This Row],[Customer Segment]]=Introduction!$D$45,1,0)</f>
        <v>0</v>
      </c>
      <c r="P360" s="48">
        <f>IF(Table2[[#This Row],[Customer Segment]]=Introduction!$D$42,1,0)</f>
        <v>0</v>
      </c>
      <c r="Q360" s="48">
        <f>IF(Table2[[#This Row],[Customer Segment]]=Introduction!$D$44,1,0)</f>
        <v>1</v>
      </c>
      <c r="R360" s="41">
        <v>1635.38</v>
      </c>
      <c r="S3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customFormat="1" x14ac:dyDescent="0.2">
      <c r="A361" s="1" t="s">
        <v>23</v>
      </c>
      <c r="B361" s="1" t="s">
        <v>14</v>
      </c>
      <c r="C361" s="1" t="s">
        <v>47</v>
      </c>
      <c r="D361" s="46">
        <v>0.09</v>
      </c>
      <c r="E361" s="46">
        <v>6.3</v>
      </c>
      <c r="F361" s="46">
        <v>0.5</v>
      </c>
      <c r="G361" s="46">
        <v>0.39</v>
      </c>
      <c r="H361" s="46">
        <v>40.351199999999999</v>
      </c>
      <c r="I361" s="49">
        <f>IF(Table2[[#This Row],[Order Priority]]=Introduction!$B$42,1,0)</f>
        <v>0</v>
      </c>
      <c r="J361" s="49">
        <f>IF(Table2[[#This Row],[Order Priority]]=Introduction!$B$43,1,0)</f>
        <v>0</v>
      </c>
      <c r="K361" s="49">
        <f>IF(Table2[[#This Row],[Order Priority]]=Introduction!$B$44,1,0)</f>
        <v>1</v>
      </c>
      <c r="L361" s="49">
        <f>IF(Table2[[#This Row],[Order Priority]]=Introduction!$B$45,1,0)</f>
        <v>0</v>
      </c>
      <c r="M361" s="49">
        <f>IF(Table2[[#This Row],[Ship Mode]]=Introduction!$C$42,1,0)</f>
        <v>0</v>
      </c>
      <c r="N361" s="48">
        <f>IF(Table2[[#This Row],[Ship Mode]]=Introduction!$C$44,1,0)</f>
        <v>1</v>
      </c>
      <c r="O361" s="48">
        <f>IF(Table2[[#This Row],[Customer Segment]]=Introduction!$D$45,1,0)</f>
        <v>0</v>
      </c>
      <c r="P361" s="48">
        <f>IF(Table2[[#This Row],[Customer Segment]]=Introduction!$D$42,1,0)</f>
        <v>0</v>
      </c>
      <c r="Q361" s="48">
        <f>IF(Table2[[#This Row],[Customer Segment]]=Introduction!$D$44,1,0)</f>
        <v>1</v>
      </c>
      <c r="R361" s="38">
        <v>58.48</v>
      </c>
      <c r="S3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customFormat="1" x14ac:dyDescent="0.2">
      <c r="A362" s="1" t="s">
        <v>23</v>
      </c>
      <c r="B362" s="1" t="s">
        <v>14</v>
      </c>
      <c r="C362" s="1" t="s">
        <v>47</v>
      </c>
      <c r="D362" s="44">
        <v>0</v>
      </c>
      <c r="E362" s="44">
        <v>4.9800000000000004</v>
      </c>
      <c r="F362" s="44">
        <v>0.8</v>
      </c>
      <c r="G362" s="44">
        <v>0.36</v>
      </c>
      <c r="H362" s="44">
        <v>27.634499999999999</v>
      </c>
      <c r="I362" s="49">
        <f>IF(Table2[[#This Row],[Order Priority]]=Introduction!$B$42,1,0)</f>
        <v>0</v>
      </c>
      <c r="J362" s="49">
        <f>IF(Table2[[#This Row],[Order Priority]]=Introduction!$B$43,1,0)</f>
        <v>0</v>
      </c>
      <c r="K362" s="49">
        <f>IF(Table2[[#This Row],[Order Priority]]=Introduction!$B$44,1,0)</f>
        <v>1</v>
      </c>
      <c r="L362" s="49">
        <f>IF(Table2[[#This Row],[Order Priority]]=Introduction!$B$45,1,0)</f>
        <v>0</v>
      </c>
      <c r="M362" s="49">
        <f>IF(Table2[[#This Row],[Ship Mode]]=Introduction!$C$42,1,0)</f>
        <v>0</v>
      </c>
      <c r="N362" s="48">
        <f>IF(Table2[[#This Row],[Ship Mode]]=Introduction!$C$44,1,0)</f>
        <v>1</v>
      </c>
      <c r="O362" s="48">
        <f>IF(Table2[[#This Row],[Customer Segment]]=Introduction!$D$45,1,0)</f>
        <v>0</v>
      </c>
      <c r="P362" s="48">
        <f>IF(Table2[[#This Row],[Customer Segment]]=Introduction!$D$42,1,0)</f>
        <v>0</v>
      </c>
      <c r="Q362" s="48">
        <f>IF(Table2[[#This Row],[Customer Segment]]=Introduction!$D$44,1,0)</f>
        <v>1</v>
      </c>
      <c r="R362" s="41">
        <v>40.049999999999997</v>
      </c>
      <c r="S3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customFormat="1" x14ac:dyDescent="0.2">
      <c r="A363" s="1" t="s">
        <v>23</v>
      </c>
      <c r="B363" s="1" t="s">
        <v>14</v>
      </c>
      <c r="C363" s="1" t="s">
        <v>15</v>
      </c>
      <c r="D363" s="46">
        <v>0.09</v>
      </c>
      <c r="E363" s="46">
        <v>2.16</v>
      </c>
      <c r="F363" s="46">
        <v>6.05</v>
      </c>
      <c r="G363" s="46">
        <v>0.37</v>
      </c>
      <c r="H363" s="46">
        <v>-37.789000000000001</v>
      </c>
      <c r="I363" s="49">
        <f>IF(Table2[[#This Row],[Order Priority]]=Introduction!$B$42,1,0)</f>
        <v>0</v>
      </c>
      <c r="J363" s="49">
        <f>IF(Table2[[#This Row],[Order Priority]]=Introduction!$B$43,1,0)</f>
        <v>0</v>
      </c>
      <c r="K363" s="49">
        <f>IF(Table2[[#This Row],[Order Priority]]=Introduction!$B$44,1,0)</f>
        <v>1</v>
      </c>
      <c r="L363" s="49">
        <f>IF(Table2[[#This Row],[Order Priority]]=Introduction!$B$45,1,0)</f>
        <v>0</v>
      </c>
      <c r="M363" s="49">
        <f>IF(Table2[[#This Row],[Ship Mode]]=Introduction!$C$42,1,0)</f>
        <v>0</v>
      </c>
      <c r="N363" s="48">
        <f>IF(Table2[[#This Row],[Ship Mode]]=Introduction!$C$44,1,0)</f>
        <v>1</v>
      </c>
      <c r="O363" s="48">
        <f>IF(Table2[[#This Row],[Customer Segment]]=Introduction!$D$45,1,0)</f>
        <v>0</v>
      </c>
      <c r="P363" s="48">
        <f>IF(Table2[[#This Row],[Customer Segment]]=Introduction!$D$42,1,0)</f>
        <v>1</v>
      </c>
      <c r="Q363" s="48">
        <f>IF(Table2[[#This Row],[Customer Segment]]=Introduction!$D$44,1,0)</f>
        <v>0</v>
      </c>
      <c r="R363" s="38">
        <v>5.48</v>
      </c>
      <c r="S3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customFormat="1" x14ac:dyDescent="0.2">
      <c r="A364" s="1" t="s">
        <v>23</v>
      </c>
      <c r="B364" s="1" t="s">
        <v>2</v>
      </c>
      <c r="C364" s="1" t="s">
        <v>15</v>
      </c>
      <c r="D364" s="44">
        <v>0.03</v>
      </c>
      <c r="E364" s="44">
        <v>808.49</v>
      </c>
      <c r="F364" s="44">
        <v>55.3</v>
      </c>
      <c r="G364" s="44">
        <v>0.4</v>
      </c>
      <c r="H364" s="44">
        <v>7576.11</v>
      </c>
      <c r="I364" s="49">
        <f>IF(Table2[[#This Row],[Order Priority]]=Introduction!$B$42,1,0)</f>
        <v>0</v>
      </c>
      <c r="J364" s="49">
        <f>IF(Table2[[#This Row],[Order Priority]]=Introduction!$B$43,1,0)</f>
        <v>0</v>
      </c>
      <c r="K364" s="49">
        <f>IF(Table2[[#This Row],[Order Priority]]=Introduction!$B$44,1,0)</f>
        <v>1</v>
      </c>
      <c r="L364" s="49">
        <f>IF(Table2[[#This Row],[Order Priority]]=Introduction!$B$45,1,0)</f>
        <v>0</v>
      </c>
      <c r="M364" s="49">
        <f>IF(Table2[[#This Row],[Ship Mode]]=Introduction!$C$42,1,0)</f>
        <v>1</v>
      </c>
      <c r="N364" s="48">
        <f>IF(Table2[[#This Row],[Ship Mode]]=Introduction!$C$44,1,0)</f>
        <v>0</v>
      </c>
      <c r="O364" s="48">
        <f>IF(Table2[[#This Row],[Customer Segment]]=Introduction!$D$45,1,0)</f>
        <v>0</v>
      </c>
      <c r="P364" s="48">
        <f>IF(Table2[[#This Row],[Customer Segment]]=Introduction!$D$42,1,0)</f>
        <v>1</v>
      </c>
      <c r="Q364" s="48">
        <f>IF(Table2[[#This Row],[Customer Segment]]=Introduction!$D$44,1,0)</f>
        <v>0</v>
      </c>
      <c r="R364" s="41">
        <v>8201.33</v>
      </c>
      <c r="S3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customFormat="1" x14ac:dyDescent="0.2">
      <c r="A365" s="1" t="s">
        <v>23</v>
      </c>
      <c r="B365" s="1" t="s">
        <v>14</v>
      </c>
      <c r="C365" s="1" t="s">
        <v>15</v>
      </c>
      <c r="D365" s="46">
        <v>0</v>
      </c>
      <c r="E365" s="46">
        <v>6.48</v>
      </c>
      <c r="F365" s="46">
        <v>8.19</v>
      </c>
      <c r="G365" s="46">
        <v>0.37</v>
      </c>
      <c r="H365" s="46">
        <v>-43.26</v>
      </c>
      <c r="I365" s="49">
        <f>IF(Table2[[#This Row],[Order Priority]]=Introduction!$B$42,1,0)</f>
        <v>0</v>
      </c>
      <c r="J365" s="49">
        <f>IF(Table2[[#This Row],[Order Priority]]=Introduction!$B$43,1,0)</f>
        <v>0</v>
      </c>
      <c r="K365" s="49">
        <f>IF(Table2[[#This Row],[Order Priority]]=Introduction!$B$44,1,0)</f>
        <v>1</v>
      </c>
      <c r="L365" s="49">
        <f>IF(Table2[[#This Row],[Order Priority]]=Introduction!$B$45,1,0)</f>
        <v>0</v>
      </c>
      <c r="M365" s="49">
        <f>IF(Table2[[#This Row],[Ship Mode]]=Introduction!$C$42,1,0)</f>
        <v>0</v>
      </c>
      <c r="N365" s="48">
        <f>IF(Table2[[#This Row],[Ship Mode]]=Introduction!$C$44,1,0)</f>
        <v>1</v>
      </c>
      <c r="O365" s="48">
        <f>IF(Table2[[#This Row],[Customer Segment]]=Introduction!$D$45,1,0)</f>
        <v>0</v>
      </c>
      <c r="P365" s="48">
        <f>IF(Table2[[#This Row],[Customer Segment]]=Introduction!$D$42,1,0)</f>
        <v>1</v>
      </c>
      <c r="Q365" s="48">
        <f>IF(Table2[[#This Row],[Customer Segment]]=Introduction!$D$44,1,0)</f>
        <v>0</v>
      </c>
      <c r="R365" s="38">
        <v>22.67</v>
      </c>
      <c r="S3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customFormat="1" x14ac:dyDescent="0.2">
      <c r="A366" s="1" t="s">
        <v>92</v>
      </c>
      <c r="B366" s="1" t="s">
        <v>2</v>
      </c>
      <c r="C366" s="1" t="s">
        <v>70</v>
      </c>
      <c r="D366" s="44">
        <v>0.01</v>
      </c>
      <c r="E366" s="44">
        <v>160.97999999999999</v>
      </c>
      <c r="F366" s="44">
        <v>30</v>
      </c>
      <c r="G366" s="44">
        <v>0.62</v>
      </c>
      <c r="H366" s="44">
        <v>788.79</v>
      </c>
      <c r="I366" s="49">
        <f>IF(Table2[[#This Row],[Order Priority]]=Introduction!$B$42,1,0)</f>
        <v>0</v>
      </c>
      <c r="J366" s="49">
        <f>IF(Table2[[#This Row],[Order Priority]]=Introduction!$B$43,1,0)</f>
        <v>0</v>
      </c>
      <c r="K366" s="49">
        <f>IF(Table2[[#This Row],[Order Priority]]=Introduction!$B$44,1,0)</f>
        <v>0</v>
      </c>
      <c r="L366" s="49">
        <f>IF(Table2[[#This Row],[Order Priority]]=Introduction!$B$45,1,0)</f>
        <v>1</v>
      </c>
      <c r="M366" s="49">
        <f>IF(Table2[[#This Row],[Ship Mode]]=Introduction!$C$42,1,0)</f>
        <v>1</v>
      </c>
      <c r="N366" s="48">
        <f>IF(Table2[[#This Row],[Ship Mode]]=Introduction!$C$44,1,0)</f>
        <v>0</v>
      </c>
      <c r="O366" s="48">
        <f>IF(Table2[[#This Row],[Customer Segment]]=Introduction!$D$45,1,0)</f>
        <v>0</v>
      </c>
      <c r="P366" s="48">
        <f>IF(Table2[[#This Row],[Customer Segment]]=Introduction!$D$42,1,0)</f>
        <v>0</v>
      </c>
      <c r="Q366" s="48">
        <f>IF(Table2[[#This Row],[Customer Segment]]=Introduction!$D$44,1,0)</f>
        <v>0</v>
      </c>
      <c r="R366" s="41">
        <v>1634.67</v>
      </c>
      <c r="S3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customFormat="1" x14ac:dyDescent="0.2">
      <c r="A367" s="1" t="s">
        <v>46</v>
      </c>
      <c r="B367" s="1" t="s">
        <v>14</v>
      </c>
      <c r="C367" s="1" t="s">
        <v>70</v>
      </c>
      <c r="D367" s="46">
        <v>0.05</v>
      </c>
      <c r="E367" s="46">
        <v>7.64</v>
      </c>
      <c r="F367" s="46">
        <v>5.83</v>
      </c>
      <c r="G367" s="46">
        <v>0.36</v>
      </c>
      <c r="H367" s="46">
        <v>-21.018000000000001</v>
      </c>
      <c r="I367" s="49">
        <f>IF(Table2[[#This Row],[Order Priority]]=Introduction!$B$42,1,0)</f>
        <v>0</v>
      </c>
      <c r="J367" s="49">
        <f>IF(Table2[[#This Row],[Order Priority]]=Introduction!$B$43,1,0)</f>
        <v>0</v>
      </c>
      <c r="K367" s="49">
        <f>IF(Table2[[#This Row],[Order Priority]]=Introduction!$B$44,1,0)</f>
        <v>0</v>
      </c>
      <c r="L367" s="49">
        <f>IF(Table2[[#This Row],[Order Priority]]=Introduction!$B$45,1,0)</f>
        <v>0</v>
      </c>
      <c r="M367" s="49">
        <f>IF(Table2[[#This Row],[Ship Mode]]=Introduction!$C$42,1,0)</f>
        <v>0</v>
      </c>
      <c r="N367" s="48">
        <f>IF(Table2[[#This Row],[Ship Mode]]=Introduction!$C$44,1,0)</f>
        <v>1</v>
      </c>
      <c r="O367" s="48">
        <f>IF(Table2[[#This Row],[Customer Segment]]=Introduction!$D$45,1,0)</f>
        <v>0</v>
      </c>
      <c r="P367" s="48">
        <f>IF(Table2[[#This Row],[Customer Segment]]=Introduction!$D$42,1,0)</f>
        <v>0</v>
      </c>
      <c r="Q367" s="48">
        <f>IF(Table2[[#This Row],[Customer Segment]]=Introduction!$D$44,1,0)</f>
        <v>0</v>
      </c>
      <c r="R367" s="38">
        <v>16.600000000000001</v>
      </c>
      <c r="S3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customFormat="1" x14ac:dyDescent="0.2">
      <c r="A368" s="1" t="s">
        <v>46</v>
      </c>
      <c r="B368" s="1" t="s">
        <v>2</v>
      </c>
      <c r="C368" s="1" t="s">
        <v>70</v>
      </c>
      <c r="D368" s="44">
        <v>0.04</v>
      </c>
      <c r="E368" s="44">
        <v>218.75</v>
      </c>
      <c r="F368" s="44">
        <v>69.64</v>
      </c>
      <c r="G368" s="44">
        <v>0.72</v>
      </c>
      <c r="H368" s="44">
        <v>-655.52987499999995</v>
      </c>
      <c r="I368" s="49">
        <f>IF(Table2[[#This Row],[Order Priority]]=Introduction!$B$42,1,0)</f>
        <v>0</v>
      </c>
      <c r="J368" s="49">
        <f>IF(Table2[[#This Row],[Order Priority]]=Introduction!$B$43,1,0)</f>
        <v>0</v>
      </c>
      <c r="K368" s="49">
        <f>IF(Table2[[#This Row],[Order Priority]]=Introduction!$B$44,1,0)</f>
        <v>0</v>
      </c>
      <c r="L368" s="49">
        <f>IF(Table2[[#This Row],[Order Priority]]=Introduction!$B$45,1,0)</f>
        <v>0</v>
      </c>
      <c r="M368" s="49">
        <f>IF(Table2[[#This Row],[Ship Mode]]=Introduction!$C$42,1,0)</f>
        <v>1</v>
      </c>
      <c r="N368" s="48">
        <f>IF(Table2[[#This Row],[Ship Mode]]=Introduction!$C$44,1,0)</f>
        <v>0</v>
      </c>
      <c r="O368" s="48">
        <f>IF(Table2[[#This Row],[Customer Segment]]=Introduction!$D$45,1,0)</f>
        <v>0</v>
      </c>
      <c r="P368" s="48">
        <f>IF(Table2[[#This Row],[Customer Segment]]=Introduction!$D$42,1,0)</f>
        <v>0</v>
      </c>
      <c r="Q368" s="48">
        <f>IF(Table2[[#This Row],[Customer Segment]]=Introduction!$D$44,1,0)</f>
        <v>0</v>
      </c>
      <c r="R368" s="41">
        <v>2285.41</v>
      </c>
      <c r="S3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customFormat="1" x14ac:dyDescent="0.2">
      <c r="A369" s="1" t="s">
        <v>46</v>
      </c>
      <c r="B369" s="1" t="s">
        <v>14</v>
      </c>
      <c r="C369" s="1" t="s">
        <v>70</v>
      </c>
      <c r="D369" s="46">
        <v>0</v>
      </c>
      <c r="E369" s="46">
        <v>6.98</v>
      </c>
      <c r="F369" s="46">
        <v>1.6</v>
      </c>
      <c r="G369" s="46">
        <v>0.38</v>
      </c>
      <c r="H369" s="46">
        <v>-343.86799999999999</v>
      </c>
      <c r="I369" s="49">
        <f>IF(Table2[[#This Row],[Order Priority]]=Introduction!$B$42,1,0)</f>
        <v>0</v>
      </c>
      <c r="J369" s="49">
        <f>IF(Table2[[#This Row],[Order Priority]]=Introduction!$B$43,1,0)</f>
        <v>0</v>
      </c>
      <c r="K369" s="49">
        <f>IF(Table2[[#This Row],[Order Priority]]=Introduction!$B$44,1,0)</f>
        <v>0</v>
      </c>
      <c r="L369" s="49">
        <f>IF(Table2[[#This Row],[Order Priority]]=Introduction!$B$45,1,0)</f>
        <v>0</v>
      </c>
      <c r="M369" s="49">
        <f>IF(Table2[[#This Row],[Ship Mode]]=Introduction!$C$42,1,0)</f>
        <v>0</v>
      </c>
      <c r="N369" s="48">
        <f>IF(Table2[[#This Row],[Ship Mode]]=Introduction!$C$44,1,0)</f>
        <v>1</v>
      </c>
      <c r="O369" s="48">
        <f>IF(Table2[[#This Row],[Customer Segment]]=Introduction!$D$45,1,0)</f>
        <v>0</v>
      </c>
      <c r="P369" s="48">
        <f>IF(Table2[[#This Row],[Customer Segment]]=Introduction!$D$42,1,0)</f>
        <v>0</v>
      </c>
      <c r="Q369" s="48">
        <f>IF(Table2[[#This Row],[Customer Segment]]=Introduction!$D$44,1,0)</f>
        <v>0</v>
      </c>
      <c r="R369" s="38">
        <v>64.48</v>
      </c>
      <c r="S3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customFormat="1" x14ac:dyDescent="0.2">
      <c r="A370" s="1" t="s">
        <v>1</v>
      </c>
      <c r="B370" s="1" t="s">
        <v>14</v>
      </c>
      <c r="C370" s="1" t="s">
        <v>70</v>
      </c>
      <c r="D370" s="44">
        <v>0.03</v>
      </c>
      <c r="E370" s="44">
        <v>6.37</v>
      </c>
      <c r="F370" s="44">
        <v>5.19</v>
      </c>
      <c r="G370" s="44">
        <v>0.38</v>
      </c>
      <c r="H370" s="44">
        <v>-29.092700000000001</v>
      </c>
      <c r="I370" s="49">
        <f>IF(Table2[[#This Row],[Order Priority]]=Introduction!$B$42,1,0)</f>
        <v>1</v>
      </c>
      <c r="J370" s="49">
        <f>IF(Table2[[#This Row],[Order Priority]]=Introduction!$B$43,1,0)</f>
        <v>0</v>
      </c>
      <c r="K370" s="49">
        <f>IF(Table2[[#This Row],[Order Priority]]=Introduction!$B$44,1,0)</f>
        <v>0</v>
      </c>
      <c r="L370" s="49">
        <f>IF(Table2[[#This Row],[Order Priority]]=Introduction!$B$45,1,0)</f>
        <v>0</v>
      </c>
      <c r="M370" s="49">
        <f>IF(Table2[[#This Row],[Ship Mode]]=Introduction!$C$42,1,0)</f>
        <v>0</v>
      </c>
      <c r="N370" s="48">
        <f>IF(Table2[[#This Row],[Ship Mode]]=Introduction!$C$44,1,0)</f>
        <v>1</v>
      </c>
      <c r="O370" s="48">
        <f>IF(Table2[[#This Row],[Customer Segment]]=Introduction!$D$45,1,0)</f>
        <v>0</v>
      </c>
      <c r="P370" s="48">
        <f>IF(Table2[[#This Row],[Customer Segment]]=Introduction!$D$42,1,0)</f>
        <v>0</v>
      </c>
      <c r="Q370" s="48">
        <f>IF(Table2[[#This Row],[Customer Segment]]=Introduction!$D$44,1,0)</f>
        <v>0</v>
      </c>
      <c r="R370" s="41">
        <v>89.79</v>
      </c>
      <c r="S3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customFormat="1" x14ac:dyDescent="0.2">
      <c r="A371" s="1" t="s">
        <v>1</v>
      </c>
      <c r="B371" s="1" t="s">
        <v>2</v>
      </c>
      <c r="C371" s="1" t="s">
        <v>15</v>
      </c>
      <c r="D371" s="46">
        <v>0.06</v>
      </c>
      <c r="E371" s="46">
        <v>80.97</v>
      </c>
      <c r="F371" s="46">
        <v>33.6</v>
      </c>
      <c r="G371" s="46">
        <v>0.37</v>
      </c>
      <c r="H371" s="46">
        <v>-15.1844</v>
      </c>
      <c r="I371" s="49">
        <f>IF(Table2[[#This Row],[Order Priority]]=Introduction!$B$42,1,0)</f>
        <v>1</v>
      </c>
      <c r="J371" s="49">
        <f>IF(Table2[[#This Row],[Order Priority]]=Introduction!$B$43,1,0)</f>
        <v>0</v>
      </c>
      <c r="K371" s="49">
        <f>IF(Table2[[#This Row],[Order Priority]]=Introduction!$B$44,1,0)</f>
        <v>0</v>
      </c>
      <c r="L371" s="49">
        <f>IF(Table2[[#This Row],[Order Priority]]=Introduction!$B$45,1,0)</f>
        <v>0</v>
      </c>
      <c r="M371" s="49">
        <f>IF(Table2[[#This Row],[Ship Mode]]=Introduction!$C$42,1,0)</f>
        <v>1</v>
      </c>
      <c r="N371" s="48">
        <f>IF(Table2[[#This Row],[Ship Mode]]=Introduction!$C$44,1,0)</f>
        <v>0</v>
      </c>
      <c r="O371" s="48">
        <f>IF(Table2[[#This Row],[Customer Segment]]=Introduction!$D$45,1,0)</f>
        <v>0</v>
      </c>
      <c r="P371" s="48">
        <f>IF(Table2[[#This Row],[Customer Segment]]=Introduction!$D$42,1,0)</f>
        <v>1</v>
      </c>
      <c r="Q371" s="48">
        <f>IF(Table2[[#This Row],[Customer Segment]]=Introduction!$D$44,1,0)</f>
        <v>0</v>
      </c>
      <c r="R371" s="38">
        <v>799.76</v>
      </c>
      <c r="S3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customFormat="1" x14ac:dyDescent="0.2">
      <c r="A372" s="1" t="s">
        <v>23</v>
      </c>
      <c r="B372" s="1" t="s">
        <v>14</v>
      </c>
      <c r="C372" s="1" t="s">
        <v>70</v>
      </c>
      <c r="D372" s="44">
        <v>0.01</v>
      </c>
      <c r="E372" s="44">
        <v>3.08</v>
      </c>
      <c r="F372" s="44">
        <v>0.5</v>
      </c>
      <c r="G372" s="44">
        <v>0.37</v>
      </c>
      <c r="H372" s="44">
        <v>9.0045000000000002</v>
      </c>
      <c r="I372" s="49">
        <f>IF(Table2[[#This Row],[Order Priority]]=Introduction!$B$42,1,0)</f>
        <v>0</v>
      </c>
      <c r="J372" s="49">
        <f>IF(Table2[[#This Row],[Order Priority]]=Introduction!$B$43,1,0)</f>
        <v>0</v>
      </c>
      <c r="K372" s="49">
        <f>IF(Table2[[#This Row],[Order Priority]]=Introduction!$B$44,1,0)</f>
        <v>1</v>
      </c>
      <c r="L372" s="49">
        <f>IF(Table2[[#This Row],[Order Priority]]=Introduction!$B$45,1,0)</f>
        <v>0</v>
      </c>
      <c r="M372" s="49">
        <f>IF(Table2[[#This Row],[Ship Mode]]=Introduction!$C$42,1,0)</f>
        <v>0</v>
      </c>
      <c r="N372" s="48">
        <f>IF(Table2[[#This Row],[Ship Mode]]=Introduction!$C$44,1,0)</f>
        <v>1</v>
      </c>
      <c r="O372" s="48">
        <f>IF(Table2[[#This Row],[Customer Segment]]=Introduction!$D$45,1,0)</f>
        <v>0</v>
      </c>
      <c r="P372" s="48">
        <f>IF(Table2[[#This Row],[Customer Segment]]=Introduction!$D$42,1,0)</f>
        <v>0</v>
      </c>
      <c r="Q372" s="48">
        <f>IF(Table2[[#This Row],[Customer Segment]]=Introduction!$D$44,1,0)</f>
        <v>0</v>
      </c>
      <c r="R372" s="41">
        <v>13.05</v>
      </c>
      <c r="S3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customFormat="1" x14ac:dyDescent="0.2">
      <c r="A373" s="1" t="s">
        <v>23</v>
      </c>
      <c r="B373" s="1" t="s">
        <v>2</v>
      </c>
      <c r="C373" s="1" t="s">
        <v>3</v>
      </c>
      <c r="D373" s="46">
        <v>0.05</v>
      </c>
      <c r="E373" s="46">
        <v>424.21</v>
      </c>
      <c r="F373" s="46">
        <v>110.2</v>
      </c>
      <c r="G373" s="46">
        <v>0.67</v>
      </c>
      <c r="H373" s="46">
        <v>-213.40280000000001</v>
      </c>
      <c r="I373" s="49">
        <f>IF(Table2[[#This Row],[Order Priority]]=Introduction!$B$42,1,0)</f>
        <v>0</v>
      </c>
      <c r="J373" s="49">
        <f>IF(Table2[[#This Row],[Order Priority]]=Introduction!$B$43,1,0)</f>
        <v>0</v>
      </c>
      <c r="K373" s="49">
        <f>IF(Table2[[#This Row],[Order Priority]]=Introduction!$B$44,1,0)</f>
        <v>1</v>
      </c>
      <c r="L373" s="49">
        <f>IF(Table2[[#This Row],[Order Priority]]=Introduction!$B$45,1,0)</f>
        <v>0</v>
      </c>
      <c r="M373" s="49">
        <f>IF(Table2[[#This Row],[Ship Mode]]=Introduction!$C$42,1,0)</f>
        <v>1</v>
      </c>
      <c r="N373" s="48">
        <f>IF(Table2[[#This Row],[Ship Mode]]=Introduction!$C$44,1,0)</f>
        <v>0</v>
      </c>
      <c r="O373" s="48">
        <f>IF(Table2[[#This Row],[Customer Segment]]=Introduction!$D$45,1,0)</f>
        <v>1</v>
      </c>
      <c r="P373" s="48">
        <f>IF(Table2[[#This Row],[Customer Segment]]=Introduction!$D$42,1,0)</f>
        <v>0</v>
      </c>
      <c r="Q373" s="48">
        <f>IF(Table2[[#This Row],[Customer Segment]]=Introduction!$D$44,1,0)</f>
        <v>0</v>
      </c>
      <c r="R373" s="38">
        <v>4935.22</v>
      </c>
      <c r="S3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customFormat="1" x14ac:dyDescent="0.2">
      <c r="A374" s="1" t="s">
        <v>46</v>
      </c>
      <c r="B374" s="1" t="s">
        <v>14</v>
      </c>
      <c r="C374" s="1" t="s">
        <v>70</v>
      </c>
      <c r="D374" s="44">
        <v>0.03</v>
      </c>
      <c r="E374" s="44">
        <v>60.98</v>
      </c>
      <c r="F374" s="44">
        <v>1.99</v>
      </c>
      <c r="G374" s="44">
        <v>0.5</v>
      </c>
      <c r="H374" s="44">
        <v>976.2672</v>
      </c>
      <c r="I374" s="49">
        <f>IF(Table2[[#This Row],[Order Priority]]=Introduction!$B$42,1,0)</f>
        <v>0</v>
      </c>
      <c r="J374" s="49">
        <f>IF(Table2[[#This Row],[Order Priority]]=Introduction!$B$43,1,0)</f>
        <v>0</v>
      </c>
      <c r="K374" s="49">
        <f>IF(Table2[[#This Row],[Order Priority]]=Introduction!$B$44,1,0)</f>
        <v>0</v>
      </c>
      <c r="L374" s="49">
        <f>IF(Table2[[#This Row],[Order Priority]]=Introduction!$B$45,1,0)</f>
        <v>0</v>
      </c>
      <c r="M374" s="49">
        <f>IF(Table2[[#This Row],[Ship Mode]]=Introduction!$C$42,1,0)</f>
        <v>0</v>
      </c>
      <c r="N374" s="48">
        <f>IF(Table2[[#This Row],[Ship Mode]]=Introduction!$C$44,1,0)</f>
        <v>1</v>
      </c>
      <c r="O374" s="48">
        <f>IF(Table2[[#This Row],[Customer Segment]]=Introduction!$D$45,1,0)</f>
        <v>0</v>
      </c>
      <c r="P374" s="48">
        <f>IF(Table2[[#This Row],[Customer Segment]]=Introduction!$D$42,1,0)</f>
        <v>0</v>
      </c>
      <c r="Q374" s="48">
        <f>IF(Table2[[#This Row],[Customer Segment]]=Introduction!$D$44,1,0)</f>
        <v>0</v>
      </c>
      <c r="R374" s="41">
        <v>1414.88</v>
      </c>
      <c r="S3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customFormat="1" x14ac:dyDescent="0.2">
      <c r="A375" s="1" t="s">
        <v>46</v>
      </c>
      <c r="B375" s="1" t="s">
        <v>14</v>
      </c>
      <c r="C375" s="1" t="s">
        <v>70</v>
      </c>
      <c r="D375" s="46">
        <v>0.04</v>
      </c>
      <c r="E375" s="46">
        <v>3.08</v>
      </c>
      <c r="F375" s="46">
        <v>0.99</v>
      </c>
      <c r="G375" s="46">
        <v>0.37</v>
      </c>
      <c r="H375" s="46">
        <v>23.204699999999999</v>
      </c>
      <c r="I375" s="49">
        <f>IF(Table2[[#This Row],[Order Priority]]=Introduction!$B$42,1,0)</f>
        <v>0</v>
      </c>
      <c r="J375" s="49">
        <f>IF(Table2[[#This Row],[Order Priority]]=Introduction!$B$43,1,0)</f>
        <v>0</v>
      </c>
      <c r="K375" s="49">
        <f>IF(Table2[[#This Row],[Order Priority]]=Introduction!$B$44,1,0)</f>
        <v>0</v>
      </c>
      <c r="L375" s="49">
        <f>IF(Table2[[#This Row],[Order Priority]]=Introduction!$B$45,1,0)</f>
        <v>0</v>
      </c>
      <c r="M375" s="49">
        <f>IF(Table2[[#This Row],[Ship Mode]]=Introduction!$C$42,1,0)</f>
        <v>0</v>
      </c>
      <c r="N375" s="48">
        <f>IF(Table2[[#This Row],[Ship Mode]]=Introduction!$C$44,1,0)</f>
        <v>1</v>
      </c>
      <c r="O375" s="48">
        <f>IF(Table2[[#This Row],[Customer Segment]]=Introduction!$D$45,1,0)</f>
        <v>0</v>
      </c>
      <c r="P375" s="48">
        <f>IF(Table2[[#This Row],[Customer Segment]]=Introduction!$D$42,1,0)</f>
        <v>0</v>
      </c>
      <c r="Q375" s="48">
        <f>IF(Table2[[#This Row],[Customer Segment]]=Introduction!$D$44,1,0)</f>
        <v>0</v>
      </c>
      <c r="R375" s="38">
        <v>33.630000000000003</v>
      </c>
      <c r="S3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customFormat="1" x14ac:dyDescent="0.2">
      <c r="A376" s="1" t="s">
        <v>46</v>
      </c>
      <c r="B376" s="1" t="s">
        <v>14</v>
      </c>
      <c r="C376" s="1" t="s">
        <v>70</v>
      </c>
      <c r="D376" s="44">
        <v>0</v>
      </c>
      <c r="E376" s="44">
        <v>10.31</v>
      </c>
      <c r="F376" s="44">
        <v>1.79</v>
      </c>
      <c r="G376" s="44">
        <v>0.38</v>
      </c>
      <c r="H376" s="44">
        <v>167.46299999999999</v>
      </c>
      <c r="I376" s="49">
        <f>IF(Table2[[#This Row],[Order Priority]]=Introduction!$B$42,1,0)</f>
        <v>0</v>
      </c>
      <c r="J376" s="49">
        <f>IF(Table2[[#This Row],[Order Priority]]=Introduction!$B$43,1,0)</f>
        <v>0</v>
      </c>
      <c r="K376" s="49">
        <f>IF(Table2[[#This Row],[Order Priority]]=Introduction!$B$44,1,0)</f>
        <v>0</v>
      </c>
      <c r="L376" s="49">
        <f>IF(Table2[[#This Row],[Order Priority]]=Introduction!$B$45,1,0)</f>
        <v>0</v>
      </c>
      <c r="M376" s="49">
        <f>IF(Table2[[#This Row],[Ship Mode]]=Introduction!$C$42,1,0)</f>
        <v>0</v>
      </c>
      <c r="N376" s="48">
        <f>IF(Table2[[#This Row],[Ship Mode]]=Introduction!$C$44,1,0)</f>
        <v>1</v>
      </c>
      <c r="O376" s="48">
        <f>IF(Table2[[#This Row],[Customer Segment]]=Introduction!$D$45,1,0)</f>
        <v>0</v>
      </c>
      <c r="P376" s="48">
        <f>IF(Table2[[#This Row],[Customer Segment]]=Introduction!$D$42,1,0)</f>
        <v>0</v>
      </c>
      <c r="Q376" s="48">
        <f>IF(Table2[[#This Row],[Customer Segment]]=Introduction!$D$44,1,0)</f>
        <v>0</v>
      </c>
      <c r="R376" s="41">
        <v>242.7</v>
      </c>
      <c r="S3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customFormat="1" x14ac:dyDescent="0.2">
      <c r="A377" s="1" t="s">
        <v>1</v>
      </c>
      <c r="B377" s="1" t="s">
        <v>14</v>
      </c>
      <c r="C377" s="1" t="s">
        <v>70</v>
      </c>
      <c r="D377" s="46">
        <v>0.1</v>
      </c>
      <c r="E377" s="46">
        <v>154.13</v>
      </c>
      <c r="F377" s="46">
        <v>69</v>
      </c>
      <c r="G377" s="46">
        <v>0.68</v>
      </c>
      <c r="H377" s="46">
        <v>-372.48597100000001</v>
      </c>
      <c r="I377" s="49">
        <f>IF(Table2[[#This Row],[Order Priority]]=Introduction!$B$42,1,0)</f>
        <v>1</v>
      </c>
      <c r="J377" s="49">
        <f>IF(Table2[[#This Row],[Order Priority]]=Introduction!$B$43,1,0)</f>
        <v>0</v>
      </c>
      <c r="K377" s="49">
        <f>IF(Table2[[#This Row],[Order Priority]]=Introduction!$B$44,1,0)</f>
        <v>0</v>
      </c>
      <c r="L377" s="49">
        <f>IF(Table2[[#This Row],[Order Priority]]=Introduction!$B$45,1,0)</f>
        <v>0</v>
      </c>
      <c r="M377" s="49">
        <f>IF(Table2[[#This Row],[Ship Mode]]=Introduction!$C$42,1,0)</f>
        <v>0</v>
      </c>
      <c r="N377" s="48">
        <f>IF(Table2[[#This Row],[Ship Mode]]=Introduction!$C$44,1,0)</f>
        <v>1</v>
      </c>
      <c r="O377" s="48">
        <f>IF(Table2[[#This Row],[Customer Segment]]=Introduction!$D$45,1,0)</f>
        <v>0</v>
      </c>
      <c r="P377" s="48">
        <f>IF(Table2[[#This Row],[Customer Segment]]=Introduction!$D$42,1,0)</f>
        <v>0</v>
      </c>
      <c r="Q377" s="48">
        <f>IF(Table2[[#This Row],[Customer Segment]]=Introduction!$D$44,1,0)</f>
        <v>0</v>
      </c>
      <c r="R377" s="38">
        <v>1216.32</v>
      </c>
      <c r="S3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customFormat="1" x14ac:dyDescent="0.2">
      <c r="A378" s="1" t="s">
        <v>1</v>
      </c>
      <c r="B378" s="1" t="s">
        <v>14</v>
      </c>
      <c r="C378" s="1" t="s">
        <v>47</v>
      </c>
      <c r="D378" s="44">
        <v>0</v>
      </c>
      <c r="E378" s="44">
        <v>12.97</v>
      </c>
      <c r="F378" s="44">
        <v>1.49</v>
      </c>
      <c r="G378" s="44">
        <v>0.35</v>
      </c>
      <c r="H378" s="44">
        <v>180.23490000000001</v>
      </c>
      <c r="I378" s="49">
        <f>IF(Table2[[#This Row],[Order Priority]]=Introduction!$B$42,1,0)</f>
        <v>1</v>
      </c>
      <c r="J378" s="49">
        <f>IF(Table2[[#This Row],[Order Priority]]=Introduction!$B$43,1,0)</f>
        <v>0</v>
      </c>
      <c r="K378" s="49">
        <f>IF(Table2[[#This Row],[Order Priority]]=Introduction!$B$44,1,0)</f>
        <v>0</v>
      </c>
      <c r="L378" s="49">
        <f>IF(Table2[[#This Row],[Order Priority]]=Introduction!$B$45,1,0)</f>
        <v>0</v>
      </c>
      <c r="M378" s="49">
        <f>IF(Table2[[#This Row],[Ship Mode]]=Introduction!$C$42,1,0)</f>
        <v>0</v>
      </c>
      <c r="N378" s="48">
        <f>IF(Table2[[#This Row],[Ship Mode]]=Introduction!$C$44,1,0)</f>
        <v>1</v>
      </c>
      <c r="O378" s="48">
        <f>IF(Table2[[#This Row],[Customer Segment]]=Introduction!$D$45,1,0)</f>
        <v>0</v>
      </c>
      <c r="P378" s="48">
        <f>IF(Table2[[#This Row],[Customer Segment]]=Introduction!$D$42,1,0)</f>
        <v>0</v>
      </c>
      <c r="Q378" s="48">
        <f>IF(Table2[[#This Row],[Customer Segment]]=Introduction!$D$44,1,0)</f>
        <v>1</v>
      </c>
      <c r="R378" s="41">
        <v>261.20999999999998</v>
      </c>
      <c r="S3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customFormat="1" x14ac:dyDescent="0.2">
      <c r="A379" s="1" t="s">
        <v>1</v>
      </c>
      <c r="B379" s="1" t="s">
        <v>14</v>
      </c>
      <c r="C379" s="1" t="s">
        <v>47</v>
      </c>
      <c r="D379" s="46">
        <v>0.06</v>
      </c>
      <c r="E379" s="46">
        <v>4.91</v>
      </c>
      <c r="F379" s="46">
        <v>0.5</v>
      </c>
      <c r="G379" s="46">
        <v>0.36</v>
      </c>
      <c r="H379" s="46">
        <v>29.525099999999998</v>
      </c>
      <c r="I379" s="49">
        <f>IF(Table2[[#This Row],[Order Priority]]=Introduction!$B$42,1,0)</f>
        <v>1</v>
      </c>
      <c r="J379" s="49">
        <f>IF(Table2[[#This Row],[Order Priority]]=Introduction!$B$43,1,0)</f>
        <v>0</v>
      </c>
      <c r="K379" s="49">
        <f>IF(Table2[[#This Row],[Order Priority]]=Introduction!$B$44,1,0)</f>
        <v>0</v>
      </c>
      <c r="L379" s="49">
        <f>IF(Table2[[#This Row],[Order Priority]]=Introduction!$B$45,1,0)</f>
        <v>0</v>
      </c>
      <c r="M379" s="49">
        <f>IF(Table2[[#This Row],[Ship Mode]]=Introduction!$C$42,1,0)</f>
        <v>0</v>
      </c>
      <c r="N379" s="48">
        <f>IF(Table2[[#This Row],[Ship Mode]]=Introduction!$C$44,1,0)</f>
        <v>1</v>
      </c>
      <c r="O379" s="48">
        <f>IF(Table2[[#This Row],[Customer Segment]]=Introduction!$D$45,1,0)</f>
        <v>0</v>
      </c>
      <c r="P379" s="48">
        <f>IF(Table2[[#This Row],[Customer Segment]]=Introduction!$D$42,1,0)</f>
        <v>0</v>
      </c>
      <c r="Q379" s="48">
        <f>IF(Table2[[#This Row],[Customer Segment]]=Introduction!$D$44,1,0)</f>
        <v>1</v>
      </c>
      <c r="R379" s="38">
        <v>42.79</v>
      </c>
      <c r="S3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customFormat="1" x14ac:dyDescent="0.2">
      <c r="A380" s="1" t="s">
        <v>13</v>
      </c>
      <c r="B380" s="1" t="s">
        <v>2</v>
      </c>
      <c r="C380" s="1" t="s">
        <v>70</v>
      </c>
      <c r="D380" s="44">
        <v>0.09</v>
      </c>
      <c r="E380" s="44">
        <v>122.99</v>
      </c>
      <c r="F380" s="44">
        <v>70.2</v>
      </c>
      <c r="G380" s="44">
        <v>0.74</v>
      </c>
      <c r="H380" s="44">
        <v>-2426.5500000000002</v>
      </c>
      <c r="I380" s="49">
        <f>IF(Table2[[#This Row],[Order Priority]]=Introduction!$B$42,1,0)</f>
        <v>0</v>
      </c>
      <c r="J380" s="49">
        <f>IF(Table2[[#This Row],[Order Priority]]=Introduction!$B$43,1,0)</f>
        <v>1</v>
      </c>
      <c r="K380" s="49">
        <f>IF(Table2[[#This Row],[Order Priority]]=Introduction!$B$44,1,0)</f>
        <v>0</v>
      </c>
      <c r="L380" s="49">
        <f>IF(Table2[[#This Row],[Order Priority]]=Introduction!$B$45,1,0)</f>
        <v>0</v>
      </c>
      <c r="M380" s="49">
        <f>IF(Table2[[#This Row],[Ship Mode]]=Introduction!$C$42,1,0)</f>
        <v>1</v>
      </c>
      <c r="N380" s="48">
        <f>IF(Table2[[#This Row],[Ship Mode]]=Introduction!$C$44,1,0)</f>
        <v>0</v>
      </c>
      <c r="O380" s="48">
        <f>IF(Table2[[#This Row],[Customer Segment]]=Introduction!$D$45,1,0)</f>
        <v>0</v>
      </c>
      <c r="P380" s="48">
        <f>IF(Table2[[#This Row],[Customer Segment]]=Introduction!$D$42,1,0)</f>
        <v>0</v>
      </c>
      <c r="Q380" s="48">
        <f>IF(Table2[[#This Row],[Customer Segment]]=Introduction!$D$44,1,0)</f>
        <v>0</v>
      </c>
      <c r="R380" s="41">
        <v>5718.85</v>
      </c>
      <c r="S3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customFormat="1" x14ac:dyDescent="0.2">
      <c r="A381" s="1" t="s">
        <v>13</v>
      </c>
      <c r="B381" s="1" t="s">
        <v>2</v>
      </c>
      <c r="C381" s="1" t="s">
        <v>70</v>
      </c>
      <c r="D381" s="46">
        <v>0.09</v>
      </c>
      <c r="E381" s="46">
        <v>122.99</v>
      </c>
      <c r="F381" s="46">
        <v>70.2</v>
      </c>
      <c r="G381" s="46">
        <v>0.74</v>
      </c>
      <c r="H381" s="46">
        <v>-2426.5500000000002</v>
      </c>
      <c r="I381" s="49">
        <f>IF(Table2[[#This Row],[Order Priority]]=Introduction!$B$42,1,0)</f>
        <v>0</v>
      </c>
      <c r="J381" s="49">
        <f>IF(Table2[[#This Row],[Order Priority]]=Introduction!$B$43,1,0)</f>
        <v>1</v>
      </c>
      <c r="K381" s="49">
        <f>IF(Table2[[#This Row],[Order Priority]]=Introduction!$B$44,1,0)</f>
        <v>0</v>
      </c>
      <c r="L381" s="49">
        <f>IF(Table2[[#This Row],[Order Priority]]=Introduction!$B$45,1,0)</f>
        <v>0</v>
      </c>
      <c r="M381" s="49">
        <f>IF(Table2[[#This Row],[Ship Mode]]=Introduction!$C$42,1,0)</f>
        <v>1</v>
      </c>
      <c r="N381" s="48">
        <f>IF(Table2[[#This Row],[Ship Mode]]=Introduction!$C$44,1,0)</f>
        <v>0</v>
      </c>
      <c r="O381" s="48">
        <f>IF(Table2[[#This Row],[Customer Segment]]=Introduction!$D$45,1,0)</f>
        <v>0</v>
      </c>
      <c r="P381" s="48">
        <f>IF(Table2[[#This Row],[Customer Segment]]=Introduction!$D$42,1,0)</f>
        <v>0</v>
      </c>
      <c r="Q381" s="48">
        <f>IF(Table2[[#This Row],[Customer Segment]]=Introduction!$D$44,1,0)</f>
        <v>0</v>
      </c>
      <c r="R381" s="38">
        <v>1400.53</v>
      </c>
      <c r="S3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customFormat="1" x14ac:dyDescent="0.2">
      <c r="A382" s="1" t="s">
        <v>23</v>
      </c>
      <c r="B382" s="1" t="s">
        <v>14</v>
      </c>
      <c r="C382" s="1" t="s">
        <v>70</v>
      </c>
      <c r="D382" s="44">
        <v>0.02</v>
      </c>
      <c r="E382" s="44">
        <v>1.1399999999999999</v>
      </c>
      <c r="F382" s="44">
        <v>0.7</v>
      </c>
      <c r="G382" s="44">
        <v>0.38</v>
      </c>
      <c r="H382" s="44">
        <v>-0.49</v>
      </c>
      <c r="I382" s="49">
        <f>IF(Table2[[#This Row],[Order Priority]]=Introduction!$B$42,1,0)</f>
        <v>0</v>
      </c>
      <c r="J382" s="49">
        <f>IF(Table2[[#This Row],[Order Priority]]=Introduction!$B$43,1,0)</f>
        <v>0</v>
      </c>
      <c r="K382" s="49">
        <f>IF(Table2[[#This Row],[Order Priority]]=Introduction!$B$44,1,0)</f>
        <v>1</v>
      </c>
      <c r="L382" s="49">
        <f>IF(Table2[[#This Row],[Order Priority]]=Introduction!$B$45,1,0)</f>
        <v>0</v>
      </c>
      <c r="M382" s="49">
        <f>IF(Table2[[#This Row],[Ship Mode]]=Introduction!$C$42,1,0)</f>
        <v>0</v>
      </c>
      <c r="N382" s="48">
        <f>IF(Table2[[#This Row],[Ship Mode]]=Introduction!$C$44,1,0)</f>
        <v>1</v>
      </c>
      <c r="O382" s="48">
        <f>IF(Table2[[#This Row],[Customer Segment]]=Introduction!$D$45,1,0)</f>
        <v>0</v>
      </c>
      <c r="P382" s="48">
        <f>IF(Table2[[#This Row],[Customer Segment]]=Introduction!$D$42,1,0)</f>
        <v>0</v>
      </c>
      <c r="Q382" s="48">
        <f>IF(Table2[[#This Row],[Customer Segment]]=Introduction!$D$44,1,0)</f>
        <v>0</v>
      </c>
      <c r="R382" s="41">
        <v>44.85</v>
      </c>
      <c r="S3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customFormat="1" x14ac:dyDescent="0.2">
      <c r="A383" s="1" t="s">
        <v>92</v>
      </c>
      <c r="B383" s="1" t="s">
        <v>14</v>
      </c>
      <c r="C383" s="1" t="s">
        <v>3</v>
      </c>
      <c r="D383" s="46">
        <v>0.09</v>
      </c>
      <c r="E383" s="46">
        <v>6.28</v>
      </c>
      <c r="F383" s="46">
        <v>5.41</v>
      </c>
      <c r="G383" s="46">
        <v>0.53</v>
      </c>
      <c r="H383" s="46">
        <v>-61.59</v>
      </c>
      <c r="I383" s="49">
        <f>IF(Table2[[#This Row],[Order Priority]]=Introduction!$B$42,1,0)</f>
        <v>0</v>
      </c>
      <c r="J383" s="49">
        <f>IF(Table2[[#This Row],[Order Priority]]=Introduction!$B$43,1,0)</f>
        <v>0</v>
      </c>
      <c r="K383" s="49">
        <f>IF(Table2[[#This Row],[Order Priority]]=Introduction!$B$44,1,0)</f>
        <v>0</v>
      </c>
      <c r="L383" s="49">
        <f>IF(Table2[[#This Row],[Order Priority]]=Introduction!$B$45,1,0)</f>
        <v>1</v>
      </c>
      <c r="M383" s="49">
        <f>IF(Table2[[#This Row],[Ship Mode]]=Introduction!$C$42,1,0)</f>
        <v>0</v>
      </c>
      <c r="N383" s="48">
        <f>IF(Table2[[#This Row],[Ship Mode]]=Introduction!$C$44,1,0)</f>
        <v>1</v>
      </c>
      <c r="O383" s="48">
        <f>IF(Table2[[#This Row],[Customer Segment]]=Introduction!$D$45,1,0)</f>
        <v>1</v>
      </c>
      <c r="P383" s="48">
        <f>IF(Table2[[#This Row],[Customer Segment]]=Introduction!$D$42,1,0)</f>
        <v>0</v>
      </c>
      <c r="Q383" s="48">
        <f>IF(Table2[[#This Row],[Customer Segment]]=Introduction!$D$44,1,0)</f>
        <v>0</v>
      </c>
      <c r="R383" s="38">
        <v>355.4</v>
      </c>
      <c r="S3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customFormat="1" x14ac:dyDescent="0.2">
      <c r="A384" s="1" t="s">
        <v>92</v>
      </c>
      <c r="B384" s="1" t="s">
        <v>14</v>
      </c>
      <c r="C384" s="1" t="s">
        <v>3</v>
      </c>
      <c r="D384" s="44">
        <v>0.09</v>
      </c>
      <c r="E384" s="44">
        <v>6.28</v>
      </c>
      <c r="F384" s="44">
        <v>5.41</v>
      </c>
      <c r="G384" s="44">
        <v>0.53</v>
      </c>
      <c r="H384" s="44">
        <v>-32.026800000000001</v>
      </c>
      <c r="I384" s="49">
        <f>IF(Table2[[#This Row],[Order Priority]]=Introduction!$B$42,1,0)</f>
        <v>0</v>
      </c>
      <c r="J384" s="49">
        <f>IF(Table2[[#This Row],[Order Priority]]=Introduction!$B$43,1,0)</f>
        <v>0</v>
      </c>
      <c r="K384" s="49">
        <f>IF(Table2[[#This Row],[Order Priority]]=Introduction!$B$44,1,0)</f>
        <v>0</v>
      </c>
      <c r="L384" s="49">
        <f>IF(Table2[[#This Row],[Order Priority]]=Introduction!$B$45,1,0)</f>
        <v>1</v>
      </c>
      <c r="M384" s="49">
        <f>IF(Table2[[#This Row],[Ship Mode]]=Introduction!$C$42,1,0)</f>
        <v>0</v>
      </c>
      <c r="N384" s="48">
        <f>IF(Table2[[#This Row],[Ship Mode]]=Introduction!$C$44,1,0)</f>
        <v>1</v>
      </c>
      <c r="O384" s="48">
        <f>IF(Table2[[#This Row],[Customer Segment]]=Introduction!$D$45,1,0)</f>
        <v>1</v>
      </c>
      <c r="P384" s="48">
        <f>IF(Table2[[#This Row],[Customer Segment]]=Introduction!$D$42,1,0)</f>
        <v>0</v>
      </c>
      <c r="Q384" s="48">
        <f>IF(Table2[[#This Row],[Customer Segment]]=Introduction!$D$44,1,0)</f>
        <v>0</v>
      </c>
      <c r="R384" s="41">
        <v>88.85</v>
      </c>
      <c r="S3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customFormat="1" x14ac:dyDescent="0.2">
      <c r="A385" s="1" t="s">
        <v>46</v>
      </c>
      <c r="B385" s="1" t="s">
        <v>14</v>
      </c>
      <c r="C385" s="1" t="s">
        <v>15</v>
      </c>
      <c r="D385" s="46">
        <v>0</v>
      </c>
      <c r="E385" s="46">
        <v>8.09</v>
      </c>
      <c r="F385" s="46">
        <v>7.96</v>
      </c>
      <c r="G385" s="46">
        <v>0.49</v>
      </c>
      <c r="H385" s="46">
        <v>-144.56</v>
      </c>
      <c r="I385" s="49">
        <f>IF(Table2[[#This Row],[Order Priority]]=Introduction!$B$42,1,0)</f>
        <v>0</v>
      </c>
      <c r="J385" s="49">
        <f>IF(Table2[[#This Row],[Order Priority]]=Introduction!$B$43,1,0)</f>
        <v>0</v>
      </c>
      <c r="K385" s="49">
        <f>IF(Table2[[#This Row],[Order Priority]]=Introduction!$B$44,1,0)</f>
        <v>0</v>
      </c>
      <c r="L385" s="49">
        <f>IF(Table2[[#This Row],[Order Priority]]=Introduction!$B$45,1,0)</f>
        <v>0</v>
      </c>
      <c r="M385" s="49">
        <f>IF(Table2[[#This Row],[Ship Mode]]=Introduction!$C$42,1,0)</f>
        <v>0</v>
      </c>
      <c r="N385" s="48">
        <f>IF(Table2[[#This Row],[Ship Mode]]=Introduction!$C$44,1,0)</f>
        <v>1</v>
      </c>
      <c r="O385" s="48">
        <f>IF(Table2[[#This Row],[Customer Segment]]=Introduction!$D$45,1,0)</f>
        <v>0</v>
      </c>
      <c r="P385" s="48">
        <f>IF(Table2[[#This Row],[Customer Segment]]=Introduction!$D$42,1,0)</f>
        <v>1</v>
      </c>
      <c r="Q385" s="48">
        <f>IF(Table2[[#This Row],[Customer Segment]]=Introduction!$D$44,1,0)</f>
        <v>0</v>
      </c>
      <c r="R385" s="38">
        <v>90.98</v>
      </c>
      <c r="S3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customFormat="1" x14ac:dyDescent="0.2">
      <c r="A386" s="1" t="s">
        <v>46</v>
      </c>
      <c r="B386" s="1" t="s">
        <v>14</v>
      </c>
      <c r="C386" s="1" t="s">
        <v>70</v>
      </c>
      <c r="D386" s="44">
        <v>0.08</v>
      </c>
      <c r="E386" s="44">
        <v>3.38</v>
      </c>
      <c r="F386" s="44">
        <v>0.85</v>
      </c>
      <c r="G386" s="44">
        <v>0.48</v>
      </c>
      <c r="H386" s="44">
        <v>20.453600000000002</v>
      </c>
      <c r="I386" s="49">
        <f>IF(Table2[[#This Row],[Order Priority]]=Introduction!$B$42,1,0)</f>
        <v>0</v>
      </c>
      <c r="J386" s="49">
        <f>IF(Table2[[#This Row],[Order Priority]]=Introduction!$B$43,1,0)</f>
        <v>0</v>
      </c>
      <c r="K386" s="49">
        <f>IF(Table2[[#This Row],[Order Priority]]=Introduction!$B$44,1,0)</f>
        <v>0</v>
      </c>
      <c r="L386" s="49">
        <f>IF(Table2[[#This Row],[Order Priority]]=Introduction!$B$45,1,0)</f>
        <v>0</v>
      </c>
      <c r="M386" s="49">
        <f>IF(Table2[[#This Row],[Ship Mode]]=Introduction!$C$42,1,0)</f>
        <v>0</v>
      </c>
      <c r="N386" s="48">
        <f>IF(Table2[[#This Row],[Ship Mode]]=Introduction!$C$44,1,0)</f>
        <v>1</v>
      </c>
      <c r="O386" s="48">
        <f>IF(Table2[[#This Row],[Customer Segment]]=Introduction!$D$45,1,0)</f>
        <v>0</v>
      </c>
      <c r="P386" s="48">
        <f>IF(Table2[[#This Row],[Customer Segment]]=Introduction!$D$42,1,0)</f>
        <v>0</v>
      </c>
      <c r="Q386" s="48">
        <f>IF(Table2[[#This Row],[Customer Segment]]=Introduction!$D$44,1,0)</f>
        <v>0</v>
      </c>
      <c r="R386" s="41">
        <v>38.81</v>
      </c>
      <c r="S3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customFormat="1" x14ac:dyDescent="0.2">
      <c r="A387" s="1" t="s">
        <v>46</v>
      </c>
      <c r="B387" s="1" t="s">
        <v>63</v>
      </c>
      <c r="C387" s="1" t="s">
        <v>70</v>
      </c>
      <c r="D387" s="46">
        <v>0.02</v>
      </c>
      <c r="E387" s="46">
        <v>16.48</v>
      </c>
      <c r="F387" s="46">
        <v>1.99</v>
      </c>
      <c r="G387" s="46">
        <v>0.42</v>
      </c>
      <c r="H387" s="46">
        <v>69.61</v>
      </c>
      <c r="I387" s="49">
        <f>IF(Table2[[#This Row],[Order Priority]]=Introduction!$B$42,1,0)</f>
        <v>0</v>
      </c>
      <c r="J387" s="49">
        <f>IF(Table2[[#This Row],[Order Priority]]=Introduction!$B$43,1,0)</f>
        <v>0</v>
      </c>
      <c r="K387" s="49">
        <f>IF(Table2[[#This Row],[Order Priority]]=Introduction!$B$44,1,0)</f>
        <v>0</v>
      </c>
      <c r="L387" s="49">
        <f>IF(Table2[[#This Row],[Order Priority]]=Introduction!$B$45,1,0)</f>
        <v>0</v>
      </c>
      <c r="M387" s="49">
        <f>IF(Table2[[#This Row],[Ship Mode]]=Introduction!$C$42,1,0)</f>
        <v>0</v>
      </c>
      <c r="N387" s="48">
        <f>IF(Table2[[#This Row],[Ship Mode]]=Introduction!$C$44,1,0)</f>
        <v>0</v>
      </c>
      <c r="O387" s="48">
        <f>IF(Table2[[#This Row],[Customer Segment]]=Introduction!$D$45,1,0)</f>
        <v>0</v>
      </c>
      <c r="P387" s="48">
        <f>IF(Table2[[#This Row],[Customer Segment]]=Introduction!$D$42,1,0)</f>
        <v>0</v>
      </c>
      <c r="Q387" s="48">
        <f>IF(Table2[[#This Row],[Customer Segment]]=Introduction!$D$44,1,0)</f>
        <v>0</v>
      </c>
      <c r="R387" s="38">
        <v>484.56</v>
      </c>
      <c r="S3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customFormat="1" x14ac:dyDescent="0.2">
      <c r="A388" s="1" t="s">
        <v>46</v>
      </c>
      <c r="B388" s="1" t="s">
        <v>2</v>
      </c>
      <c r="C388" s="1" t="s">
        <v>47</v>
      </c>
      <c r="D388" s="44">
        <v>0.03</v>
      </c>
      <c r="E388" s="44">
        <v>200.97</v>
      </c>
      <c r="F388" s="44">
        <v>15.59</v>
      </c>
      <c r="G388" s="44">
        <v>0.36</v>
      </c>
      <c r="H388" s="44">
        <v>1951.3</v>
      </c>
      <c r="I388" s="49">
        <f>IF(Table2[[#This Row],[Order Priority]]=Introduction!$B$42,1,0)</f>
        <v>0</v>
      </c>
      <c r="J388" s="49">
        <f>IF(Table2[[#This Row],[Order Priority]]=Introduction!$B$43,1,0)</f>
        <v>0</v>
      </c>
      <c r="K388" s="49">
        <f>IF(Table2[[#This Row],[Order Priority]]=Introduction!$B$44,1,0)</f>
        <v>0</v>
      </c>
      <c r="L388" s="49">
        <f>IF(Table2[[#This Row],[Order Priority]]=Introduction!$B$45,1,0)</f>
        <v>0</v>
      </c>
      <c r="M388" s="49">
        <f>IF(Table2[[#This Row],[Ship Mode]]=Introduction!$C$42,1,0)</f>
        <v>1</v>
      </c>
      <c r="N388" s="48">
        <f>IF(Table2[[#This Row],[Ship Mode]]=Introduction!$C$44,1,0)</f>
        <v>0</v>
      </c>
      <c r="O388" s="48">
        <f>IF(Table2[[#This Row],[Customer Segment]]=Introduction!$D$45,1,0)</f>
        <v>0</v>
      </c>
      <c r="P388" s="48">
        <f>IF(Table2[[#This Row],[Customer Segment]]=Introduction!$D$42,1,0)</f>
        <v>0</v>
      </c>
      <c r="Q388" s="48">
        <f>IF(Table2[[#This Row],[Customer Segment]]=Introduction!$D$44,1,0)</f>
        <v>1</v>
      </c>
      <c r="R388" s="41">
        <v>8717.75</v>
      </c>
      <c r="S3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customFormat="1" x14ac:dyDescent="0.2">
      <c r="A389" s="1" t="s">
        <v>46</v>
      </c>
      <c r="B389" s="1" t="s">
        <v>2</v>
      </c>
      <c r="C389" s="1" t="s">
        <v>47</v>
      </c>
      <c r="D389" s="46">
        <v>0.03</v>
      </c>
      <c r="E389" s="46">
        <v>200.97</v>
      </c>
      <c r="F389" s="46">
        <v>15.59</v>
      </c>
      <c r="G389" s="46">
        <v>0.36</v>
      </c>
      <c r="H389" s="46">
        <v>1538.7828</v>
      </c>
      <c r="I389" s="49">
        <f>IF(Table2[[#This Row],[Order Priority]]=Introduction!$B$42,1,0)</f>
        <v>0</v>
      </c>
      <c r="J389" s="49">
        <f>IF(Table2[[#This Row],[Order Priority]]=Introduction!$B$43,1,0)</f>
        <v>0</v>
      </c>
      <c r="K389" s="49">
        <f>IF(Table2[[#This Row],[Order Priority]]=Introduction!$B$44,1,0)</f>
        <v>0</v>
      </c>
      <c r="L389" s="49">
        <f>IF(Table2[[#This Row],[Order Priority]]=Introduction!$B$45,1,0)</f>
        <v>0</v>
      </c>
      <c r="M389" s="49">
        <f>IF(Table2[[#This Row],[Ship Mode]]=Introduction!$C$42,1,0)</f>
        <v>1</v>
      </c>
      <c r="N389" s="48">
        <f>IF(Table2[[#This Row],[Ship Mode]]=Introduction!$C$44,1,0)</f>
        <v>0</v>
      </c>
      <c r="O389" s="48">
        <f>IF(Table2[[#This Row],[Customer Segment]]=Introduction!$D$45,1,0)</f>
        <v>0</v>
      </c>
      <c r="P389" s="48">
        <f>IF(Table2[[#This Row],[Customer Segment]]=Introduction!$D$42,1,0)</f>
        <v>0</v>
      </c>
      <c r="Q389" s="48">
        <f>IF(Table2[[#This Row],[Customer Segment]]=Introduction!$D$44,1,0)</f>
        <v>1</v>
      </c>
      <c r="R389" s="38">
        <v>2230.12</v>
      </c>
      <c r="S3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customFormat="1" x14ac:dyDescent="0.2">
      <c r="A390" s="1" t="s">
        <v>23</v>
      </c>
      <c r="B390" s="1" t="s">
        <v>2</v>
      </c>
      <c r="C390" s="1" t="s">
        <v>3</v>
      </c>
      <c r="D390" s="44">
        <v>0</v>
      </c>
      <c r="E390" s="44">
        <v>180.98</v>
      </c>
      <c r="F390" s="44">
        <v>30</v>
      </c>
      <c r="G390" s="44">
        <v>0.69</v>
      </c>
      <c r="H390" s="44">
        <v>9.2040000000000006</v>
      </c>
      <c r="I390" s="49">
        <f>IF(Table2[[#This Row],[Order Priority]]=Introduction!$B$42,1,0)</f>
        <v>0</v>
      </c>
      <c r="J390" s="49">
        <f>IF(Table2[[#This Row],[Order Priority]]=Introduction!$B$43,1,0)</f>
        <v>0</v>
      </c>
      <c r="K390" s="49">
        <f>IF(Table2[[#This Row],[Order Priority]]=Introduction!$B$44,1,0)</f>
        <v>1</v>
      </c>
      <c r="L390" s="49">
        <f>IF(Table2[[#This Row],[Order Priority]]=Introduction!$B$45,1,0)</f>
        <v>0</v>
      </c>
      <c r="M390" s="49">
        <f>IF(Table2[[#This Row],[Ship Mode]]=Introduction!$C$42,1,0)</f>
        <v>1</v>
      </c>
      <c r="N390" s="48">
        <f>IF(Table2[[#This Row],[Ship Mode]]=Introduction!$C$44,1,0)</f>
        <v>0</v>
      </c>
      <c r="O390" s="48">
        <f>IF(Table2[[#This Row],[Customer Segment]]=Introduction!$D$45,1,0)</f>
        <v>1</v>
      </c>
      <c r="P390" s="48">
        <f>IF(Table2[[#This Row],[Customer Segment]]=Introduction!$D$42,1,0)</f>
        <v>0</v>
      </c>
      <c r="Q390" s="48">
        <f>IF(Table2[[#This Row],[Customer Segment]]=Introduction!$D$44,1,0)</f>
        <v>0</v>
      </c>
      <c r="R390" s="41">
        <v>2084.16</v>
      </c>
      <c r="S3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customFormat="1" x14ac:dyDescent="0.2">
      <c r="A391" s="1" t="s">
        <v>92</v>
      </c>
      <c r="B391" s="1" t="s">
        <v>14</v>
      </c>
      <c r="C391" s="1" t="s">
        <v>70</v>
      </c>
      <c r="D391" s="46">
        <v>0.06</v>
      </c>
      <c r="E391" s="46">
        <v>125.99</v>
      </c>
      <c r="F391" s="46">
        <v>2.5</v>
      </c>
      <c r="G391" s="46">
        <v>0.6</v>
      </c>
      <c r="H391" s="46">
        <v>402.06599999999997</v>
      </c>
      <c r="I391" s="49">
        <f>IF(Table2[[#This Row],[Order Priority]]=Introduction!$B$42,1,0)</f>
        <v>0</v>
      </c>
      <c r="J391" s="49">
        <f>IF(Table2[[#This Row],[Order Priority]]=Introduction!$B$43,1,0)</f>
        <v>0</v>
      </c>
      <c r="K391" s="49">
        <f>IF(Table2[[#This Row],[Order Priority]]=Introduction!$B$44,1,0)</f>
        <v>0</v>
      </c>
      <c r="L391" s="49">
        <f>IF(Table2[[#This Row],[Order Priority]]=Introduction!$B$45,1,0)</f>
        <v>1</v>
      </c>
      <c r="M391" s="49">
        <f>IF(Table2[[#This Row],[Ship Mode]]=Introduction!$C$42,1,0)</f>
        <v>0</v>
      </c>
      <c r="N391" s="48">
        <f>IF(Table2[[#This Row],[Ship Mode]]=Introduction!$C$44,1,0)</f>
        <v>1</v>
      </c>
      <c r="O391" s="48">
        <f>IF(Table2[[#This Row],[Customer Segment]]=Introduction!$D$45,1,0)</f>
        <v>0</v>
      </c>
      <c r="P391" s="48">
        <f>IF(Table2[[#This Row],[Customer Segment]]=Introduction!$D$42,1,0)</f>
        <v>0</v>
      </c>
      <c r="Q391" s="48">
        <f>IF(Table2[[#This Row],[Customer Segment]]=Introduction!$D$44,1,0)</f>
        <v>0</v>
      </c>
      <c r="R391" s="38">
        <v>1173.76</v>
      </c>
      <c r="S3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customFormat="1" x14ac:dyDescent="0.2">
      <c r="A392" s="1" t="s">
        <v>46</v>
      </c>
      <c r="B392" s="1" t="s">
        <v>14</v>
      </c>
      <c r="C392" s="1" t="s">
        <v>47</v>
      </c>
      <c r="D392" s="44">
        <v>0.02</v>
      </c>
      <c r="E392" s="44">
        <v>35.99</v>
      </c>
      <c r="F392" s="44">
        <v>5</v>
      </c>
      <c r="G392" s="44">
        <v>0.85</v>
      </c>
      <c r="H392" s="44">
        <v>-120.934</v>
      </c>
      <c r="I392" s="49">
        <f>IF(Table2[[#This Row],[Order Priority]]=Introduction!$B$42,1,0)</f>
        <v>0</v>
      </c>
      <c r="J392" s="49">
        <f>IF(Table2[[#This Row],[Order Priority]]=Introduction!$B$43,1,0)</f>
        <v>0</v>
      </c>
      <c r="K392" s="49">
        <f>IF(Table2[[#This Row],[Order Priority]]=Introduction!$B$44,1,0)</f>
        <v>0</v>
      </c>
      <c r="L392" s="49">
        <f>IF(Table2[[#This Row],[Order Priority]]=Introduction!$B$45,1,0)</f>
        <v>0</v>
      </c>
      <c r="M392" s="49">
        <f>IF(Table2[[#This Row],[Ship Mode]]=Introduction!$C$42,1,0)</f>
        <v>0</v>
      </c>
      <c r="N392" s="48">
        <f>IF(Table2[[#This Row],[Ship Mode]]=Introduction!$C$44,1,0)</f>
        <v>1</v>
      </c>
      <c r="O392" s="48">
        <f>IF(Table2[[#This Row],[Customer Segment]]=Introduction!$D$45,1,0)</f>
        <v>0</v>
      </c>
      <c r="P392" s="48">
        <f>IF(Table2[[#This Row],[Customer Segment]]=Introduction!$D$42,1,0)</f>
        <v>0</v>
      </c>
      <c r="Q392" s="48">
        <f>IF(Table2[[#This Row],[Customer Segment]]=Introduction!$D$44,1,0)</f>
        <v>1</v>
      </c>
      <c r="R392" s="41">
        <v>227.79</v>
      </c>
      <c r="S3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customFormat="1" x14ac:dyDescent="0.2">
      <c r="A393" s="1" t="s">
        <v>1</v>
      </c>
      <c r="B393" s="1" t="s">
        <v>2</v>
      </c>
      <c r="C393" s="1" t="s">
        <v>70</v>
      </c>
      <c r="D393" s="46">
        <v>0.01</v>
      </c>
      <c r="E393" s="46">
        <v>3502.14</v>
      </c>
      <c r="F393" s="46">
        <v>8.73</v>
      </c>
      <c r="G393" s="46">
        <v>0.56999999999999995</v>
      </c>
      <c r="H393" s="46">
        <v>-4075.9339920000002</v>
      </c>
      <c r="I393" s="49">
        <f>IF(Table2[[#This Row],[Order Priority]]=Introduction!$B$42,1,0)</f>
        <v>1</v>
      </c>
      <c r="J393" s="49">
        <f>IF(Table2[[#This Row],[Order Priority]]=Introduction!$B$43,1,0)</f>
        <v>0</v>
      </c>
      <c r="K393" s="49">
        <f>IF(Table2[[#This Row],[Order Priority]]=Introduction!$B$44,1,0)</f>
        <v>0</v>
      </c>
      <c r="L393" s="49">
        <f>IF(Table2[[#This Row],[Order Priority]]=Introduction!$B$45,1,0)</f>
        <v>0</v>
      </c>
      <c r="M393" s="49">
        <f>IF(Table2[[#This Row],[Ship Mode]]=Introduction!$C$42,1,0)</f>
        <v>1</v>
      </c>
      <c r="N393" s="48">
        <f>IF(Table2[[#This Row],[Ship Mode]]=Introduction!$C$44,1,0)</f>
        <v>0</v>
      </c>
      <c r="O393" s="48">
        <f>IF(Table2[[#This Row],[Customer Segment]]=Introduction!$D$45,1,0)</f>
        <v>0</v>
      </c>
      <c r="P393" s="48">
        <f>IF(Table2[[#This Row],[Customer Segment]]=Introduction!$D$42,1,0)</f>
        <v>0</v>
      </c>
      <c r="Q393" s="48">
        <f>IF(Table2[[#This Row],[Customer Segment]]=Introduction!$D$44,1,0)</f>
        <v>0</v>
      </c>
      <c r="R393" s="38">
        <v>3501.79</v>
      </c>
      <c r="S3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customFormat="1" x14ac:dyDescent="0.2">
      <c r="A394" s="1" t="s">
        <v>1</v>
      </c>
      <c r="B394" s="1" t="s">
        <v>14</v>
      </c>
      <c r="C394" s="1" t="s">
        <v>70</v>
      </c>
      <c r="D394" s="44">
        <v>0.06</v>
      </c>
      <c r="E394" s="44">
        <v>15.73</v>
      </c>
      <c r="F394" s="44">
        <v>7.42</v>
      </c>
      <c r="G394" s="44">
        <v>0.56000000000000005</v>
      </c>
      <c r="H394" s="44">
        <v>-18.558800000000002</v>
      </c>
      <c r="I394" s="49">
        <f>IF(Table2[[#This Row],[Order Priority]]=Introduction!$B$42,1,0)</f>
        <v>1</v>
      </c>
      <c r="J394" s="49">
        <f>IF(Table2[[#This Row],[Order Priority]]=Introduction!$B$43,1,0)</f>
        <v>0</v>
      </c>
      <c r="K394" s="49">
        <f>IF(Table2[[#This Row],[Order Priority]]=Introduction!$B$44,1,0)</f>
        <v>0</v>
      </c>
      <c r="L394" s="49">
        <f>IF(Table2[[#This Row],[Order Priority]]=Introduction!$B$45,1,0)</f>
        <v>0</v>
      </c>
      <c r="M394" s="49">
        <f>IF(Table2[[#This Row],[Ship Mode]]=Introduction!$C$42,1,0)</f>
        <v>0</v>
      </c>
      <c r="N394" s="48">
        <f>IF(Table2[[#This Row],[Ship Mode]]=Introduction!$C$44,1,0)</f>
        <v>1</v>
      </c>
      <c r="O394" s="48">
        <f>IF(Table2[[#This Row],[Customer Segment]]=Introduction!$D$45,1,0)</f>
        <v>0</v>
      </c>
      <c r="P394" s="48">
        <f>IF(Table2[[#This Row],[Customer Segment]]=Introduction!$D$42,1,0)</f>
        <v>0</v>
      </c>
      <c r="Q394" s="48">
        <f>IF(Table2[[#This Row],[Customer Segment]]=Introduction!$D$44,1,0)</f>
        <v>0</v>
      </c>
      <c r="R394" s="41">
        <v>63.04</v>
      </c>
      <c r="S3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customFormat="1" x14ac:dyDescent="0.2">
      <c r="A395" s="1" t="s">
        <v>1</v>
      </c>
      <c r="B395" s="1" t="s">
        <v>14</v>
      </c>
      <c r="C395" s="1" t="s">
        <v>3</v>
      </c>
      <c r="D395" s="46">
        <v>0.1</v>
      </c>
      <c r="E395" s="46">
        <v>10.89</v>
      </c>
      <c r="F395" s="46">
        <v>4.5</v>
      </c>
      <c r="G395" s="46">
        <v>0.59</v>
      </c>
      <c r="H395" s="46">
        <v>-19.2972</v>
      </c>
      <c r="I395" s="49">
        <f>IF(Table2[[#This Row],[Order Priority]]=Introduction!$B$42,1,0)</f>
        <v>1</v>
      </c>
      <c r="J395" s="49">
        <f>IF(Table2[[#This Row],[Order Priority]]=Introduction!$B$43,1,0)</f>
        <v>0</v>
      </c>
      <c r="K395" s="49">
        <f>IF(Table2[[#This Row],[Order Priority]]=Introduction!$B$44,1,0)</f>
        <v>0</v>
      </c>
      <c r="L395" s="49">
        <f>IF(Table2[[#This Row],[Order Priority]]=Introduction!$B$45,1,0)</f>
        <v>0</v>
      </c>
      <c r="M395" s="49">
        <f>IF(Table2[[#This Row],[Ship Mode]]=Introduction!$C$42,1,0)</f>
        <v>0</v>
      </c>
      <c r="N395" s="48">
        <f>IF(Table2[[#This Row],[Ship Mode]]=Introduction!$C$44,1,0)</f>
        <v>1</v>
      </c>
      <c r="O395" s="48">
        <f>IF(Table2[[#This Row],[Customer Segment]]=Introduction!$D$45,1,0)</f>
        <v>1</v>
      </c>
      <c r="P395" s="48">
        <f>IF(Table2[[#This Row],[Customer Segment]]=Introduction!$D$42,1,0)</f>
        <v>0</v>
      </c>
      <c r="Q395" s="48">
        <f>IF(Table2[[#This Row],[Customer Segment]]=Introduction!$D$44,1,0)</f>
        <v>0</v>
      </c>
      <c r="R395" s="38">
        <v>178.68</v>
      </c>
      <c r="S3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customFormat="1" x14ac:dyDescent="0.2">
      <c r="A396" s="1" t="s">
        <v>23</v>
      </c>
      <c r="B396" s="1" t="s">
        <v>14</v>
      </c>
      <c r="C396" s="1" t="s">
        <v>47</v>
      </c>
      <c r="D396" s="44">
        <v>0.03</v>
      </c>
      <c r="E396" s="44">
        <v>2.94</v>
      </c>
      <c r="F396" s="44">
        <v>0.96</v>
      </c>
      <c r="G396" s="44">
        <v>0.57999999999999996</v>
      </c>
      <c r="H396" s="44">
        <v>-4.2</v>
      </c>
      <c r="I396" s="49">
        <f>IF(Table2[[#This Row],[Order Priority]]=Introduction!$B$42,1,0)</f>
        <v>0</v>
      </c>
      <c r="J396" s="49">
        <f>IF(Table2[[#This Row],[Order Priority]]=Introduction!$B$43,1,0)</f>
        <v>0</v>
      </c>
      <c r="K396" s="49">
        <f>IF(Table2[[#This Row],[Order Priority]]=Introduction!$B$44,1,0)</f>
        <v>1</v>
      </c>
      <c r="L396" s="49">
        <f>IF(Table2[[#This Row],[Order Priority]]=Introduction!$B$45,1,0)</f>
        <v>0</v>
      </c>
      <c r="M396" s="49">
        <f>IF(Table2[[#This Row],[Ship Mode]]=Introduction!$C$42,1,0)</f>
        <v>0</v>
      </c>
      <c r="N396" s="48">
        <f>IF(Table2[[#This Row],[Ship Mode]]=Introduction!$C$44,1,0)</f>
        <v>1</v>
      </c>
      <c r="O396" s="48">
        <f>IF(Table2[[#This Row],[Customer Segment]]=Introduction!$D$45,1,0)</f>
        <v>0</v>
      </c>
      <c r="P396" s="48">
        <f>IF(Table2[[#This Row],[Customer Segment]]=Introduction!$D$42,1,0)</f>
        <v>0</v>
      </c>
      <c r="Q396" s="48">
        <f>IF(Table2[[#This Row],[Customer Segment]]=Introduction!$D$44,1,0)</f>
        <v>1</v>
      </c>
      <c r="R396" s="41">
        <v>3.51</v>
      </c>
      <c r="S3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customFormat="1" x14ac:dyDescent="0.2">
      <c r="A397" s="1" t="s">
        <v>23</v>
      </c>
      <c r="B397" s="1" t="s">
        <v>14</v>
      </c>
      <c r="C397" s="1" t="s">
        <v>47</v>
      </c>
      <c r="D397" s="46">
        <v>0.03</v>
      </c>
      <c r="E397" s="46">
        <v>2.94</v>
      </c>
      <c r="F397" s="46">
        <v>0.96</v>
      </c>
      <c r="G397" s="46">
        <v>0.57999999999999996</v>
      </c>
      <c r="H397" s="46">
        <v>-4.2</v>
      </c>
      <c r="I397" s="49">
        <f>IF(Table2[[#This Row],[Order Priority]]=Introduction!$B$42,1,0)</f>
        <v>0</v>
      </c>
      <c r="J397" s="49">
        <f>IF(Table2[[#This Row],[Order Priority]]=Introduction!$B$43,1,0)</f>
        <v>0</v>
      </c>
      <c r="K397" s="49">
        <f>IF(Table2[[#This Row],[Order Priority]]=Introduction!$B$44,1,0)</f>
        <v>1</v>
      </c>
      <c r="L397" s="49">
        <f>IF(Table2[[#This Row],[Order Priority]]=Introduction!$B$45,1,0)</f>
        <v>0</v>
      </c>
      <c r="M397" s="49">
        <f>IF(Table2[[#This Row],[Ship Mode]]=Introduction!$C$42,1,0)</f>
        <v>0</v>
      </c>
      <c r="N397" s="48">
        <f>IF(Table2[[#This Row],[Ship Mode]]=Introduction!$C$44,1,0)</f>
        <v>1</v>
      </c>
      <c r="O397" s="48">
        <f>IF(Table2[[#This Row],[Customer Segment]]=Introduction!$D$45,1,0)</f>
        <v>0</v>
      </c>
      <c r="P397" s="48">
        <f>IF(Table2[[#This Row],[Customer Segment]]=Introduction!$D$42,1,0)</f>
        <v>0</v>
      </c>
      <c r="Q397" s="48">
        <f>IF(Table2[[#This Row],[Customer Segment]]=Introduction!$D$44,1,0)</f>
        <v>1</v>
      </c>
      <c r="R397" s="38">
        <v>7.01</v>
      </c>
      <c r="S3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customFormat="1" x14ac:dyDescent="0.2">
      <c r="A398" s="1" t="s">
        <v>23</v>
      </c>
      <c r="B398" s="1" t="s">
        <v>63</v>
      </c>
      <c r="C398" s="1" t="s">
        <v>70</v>
      </c>
      <c r="D398" s="44">
        <v>7.0000000000000007E-2</v>
      </c>
      <c r="E398" s="44">
        <v>29.89</v>
      </c>
      <c r="F398" s="44">
        <v>1.99</v>
      </c>
      <c r="G398" s="44">
        <v>0.5</v>
      </c>
      <c r="H398" s="44">
        <v>258.6189</v>
      </c>
      <c r="I398" s="49">
        <f>IF(Table2[[#This Row],[Order Priority]]=Introduction!$B$42,1,0)</f>
        <v>0</v>
      </c>
      <c r="J398" s="49">
        <f>IF(Table2[[#This Row],[Order Priority]]=Introduction!$B$43,1,0)</f>
        <v>0</v>
      </c>
      <c r="K398" s="49">
        <f>IF(Table2[[#This Row],[Order Priority]]=Introduction!$B$44,1,0)</f>
        <v>1</v>
      </c>
      <c r="L398" s="49">
        <f>IF(Table2[[#This Row],[Order Priority]]=Introduction!$B$45,1,0)</f>
        <v>0</v>
      </c>
      <c r="M398" s="49">
        <f>IF(Table2[[#This Row],[Ship Mode]]=Introduction!$C$42,1,0)</f>
        <v>0</v>
      </c>
      <c r="N398" s="48">
        <f>IF(Table2[[#This Row],[Ship Mode]]=Introduction!$C$44,1,0)</f>
        <v>0</v>
      </c>
      <c r="O398" s="48">
        <f>IF(Table2[[#This Row],[Customer Segment]]=Introduction!$D$45,1,0)</f>
        <v>0</v>
      </c>
      <c r="P398" s="48">
        <f>IF(Table2[[#This Row],[Customer Segment]]=Introduction!$D$42,1,0)</f>
        <v>0</v>
      </c>
      <c r="Q398" s="48">
        <f>IF(Table2[[#This Row],[Customer Segment]]=Introduction!$D$44,1,0)</f>
        <v>0</v>
      </c>
      <c r="R398" s="41">
        <v>374.81</v>
      </c>
      <c r="S3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customFormat="1" x14ac:dyDescent="0.2">
      <c r="A399" s="1" t="s">
        <v>23</v>
      </c>
      <c r="B399" s="1" t="s">
        <v>14</v>
      </c>
      <c r="C399" s="1" t="s">
        <v>70</v>
      </c>
      <c r="D399" s="46">
        <v>0.03</v>
      </c>
      <c r="E399" s="46">
        <v>8.34</v>
      </c>
      <c r="F399" s="46">
        <v>4.82</v>
      </c>
      <c r="G399" s="46">
        <v>0.4</v>
      </c>
      <c r="H399" s="46">
        <v>-6.71</v>
      </c>
      <c r="I399" s="49">
        <f>IF(Table2[[#This Row],[Order Priority]]=Introduction!$B$42,1,0)</f>
        <v>0</v>
      </c>
      <c r="J399" s="49">
        <f>IF(Table2[[#This Row],[Order Priority]]=Introduction!$B$43,1,0)</f>
        <v>0</v>
      </c>
      <c r="K399" s="49">
        <f>IF(Table2[[#This Row],[Order Priority]]=Introduction!$B$44,1,0)</f>
        <v>1</v>
      </c>
      <c r="L399" s="49">
        <f>IF(Table2[[#This Row],[Order Priority]]=Introduction!$B$45,1,0)</f>
        <v>0</v>
      </c>
      <c r="M399" s="49">
        <f>IF(Table2[[#This Row],[Ship Mode]]=Introduction!$C$42,1,0)</f>
        <v>0</v>
      </c>
      <c r="N399" s="48">
        <f>IF(Table2[[#This Row],[Ship Mode]]=Introduction!$C$44,1,0)</f>
        <v>1</v>
      </c>
      <c r="O399" s="48">
        <f>IF(Table2[[#This Row],[Customer Segment]]=Introduction!$D$45,1,0)</f>
        <v>0</v>
      </c>
      <c r="P399" s="48">
        <f>IF(Table2[[#This Row],[Customer Segment]]=Introduction!$D$42,1,0)</f>
        <v>0</v>
      </c>
      <c r="Q399" s="48">
        <f>IF(Table2[[#This Row],[Customer Segment]]=Introduction!$D$44,1,0)</f>
        <v>0</v>
      </c>
      <c r="R399" s="38">
        <v>43.27</v>
      </c>
      <c r="S3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customFormat="1" x14ac:dyDescent="0.2">
      <c r="A400" s="1" t="s">
        <v>23</v>
      </c>
      <c r="B400" s="1" t="s">
        <v>2</v>
      </c>
      <c r="C400" s="1" t="s">
        <v>47</v>
      </c>
      <c r="D400" s="44">
        <v>0.08</v>
      </c>
      <c r="E400" s="44">
        <v>145.44999999999999</v>
      </c>
      <c r="F400" s="44">
        <v>17.850000000000001</v>
      </c>
      <c r="G400" s="44">
        <v>0.56000000000000005</v>
      </c>
      <c r="H400" s="44">
        <v>751.58</v>
      </c>
      <c r="I400" s="49">
        <f>IF(Table2[[#This Row],[Order Priority]]=Introduction!$B$42,1,0)</f>
        <v>0</v>
      </c>
      <c r="J400" s="49">
        <f>IF(Table2[[#This Row],[Order Priority]]=Introduction!$B$43,1,0)</f>
        <v>0</v>
      </c>
      <c r="K400" s="49">
        <f>IF(Table2[[#This Row],[Order Priority]]=Introduction!$B$44,1,0)</f>
        <v>1</v>
      </c>
      <c r="L400" s="49">
        <f>IF(Table2[[#This Row],[Order Priority]]=Introduction!$B$45,1,0)</f>
        <v>0</v>
      </c>
      <c r="M400" s="49">
        <f>IF(Table2[[#This Row],[Ship Mode]]=Introduction!$C$42,1,0)</f>
        <v>1</v>
      </c>
      <c r="N400" s="48">
        <f>IF(Table2[[#This Row],[Ship Mode]]=Introduction!$C$44,1,0)</f>
        <v>0</v>
      </c>
      <c r="O400" s="48">
        <f>IF(Table2[[#This Row],[Customer Segment]]=Introduction!$D$45,1,0)</f>
        <v>0</v>
      </c>
      <c r="P400" s="48">
        <f>IF(Table2[[#This Row],[Customer Segment]]=Introduction!$D$42,1,0)</f>
        <v>0</v>
      </c>
      <c r="Q400" s="48">
        <f>IF(Table2[[#This Row],[Customer Segment]]=Introduction!$D$44,1,0)</f>
        <v>1</v>
      </c>
      <c r="R400" s="41">
        <v>1117.6600000000001</v>
      </c>
      <c r="S4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customFormat="1" x14ac:dyDescent="0.2">
      <c r="A401" s="1" t="s">
        <v>23</v>
      </c>
      <c r="B401" s="1" t="s">
        <v>2</v>
      </c>
      <c r="C401" s="1" t="s">
        <v>47</v>
      </c>
      <c r="D401" s="46">
        <v>7.0000000000000007E-2</v>
      </c>
      <c r="E401" s="46">
        <v>33.94</v>
      </c>
      <c r="F401" s="46">
        <v>19.190000000000001</v>
      </c>
      <c r="G401" s="46">
        <v>0.57999999999999996</v>
      </c>
      <c r="H401" s="46">
        <v>-157.56</v>
      </c>
      <c r="I401" s="49">
        <f>IF(Table2[[#This Row],[Order Priority]]=Introduction!$B$42,1,0)</f>
        <v>0</v>
      </c>
      <c r="J401" s="49">
        <f>IF(Table2[[#This Row],[Order Priority]]=Introduction!$B$43,1,0)</f>
        <v>0</v>
      </c>
      <c r="K401" s="49">
        <f>IF(Table2[[#This Row],[Order Priority]]=Introduction!$B$44,1,0)</f>
        <v>1</v>
      </c>
      <c r="L401" s="49">
        <f>IF(Table2[[#This Row],[Order Priority]]=Introduction!$B$45,1,0)</f>
        <v>0</v>
      </c>
      <c r="M401" s="49">
        <f>IF(Table2[[#This Row],[Ship Mode]]=Introduction!$C$42,1,0)</f>
        <v>1</v>
      </c>
      <c r="N401" s="48">
        <f>IF(Table2[[#This Row],[Ship Mode]]=Introduction!$C$44,1,0)</f>
        <v>0</v>
      </c>
      <c r="O401" s="48">
        <f>IF(Table2[[#This Row],[Customer Segment]]=Introduction!$D$45,1,0)</f>
        <v>0</v>
      </c>
      <c r="P401" s="48">
        <f>IF(Table2[[#This Row],[Customer Segment]]=Introduction!$D$42,1,0)</f>
        <v>0</v>
      </c>
      <c r="Q401" s="48">
        <f>IF(Table2[[#This Row],[Customer Segment]]=Introduction!$D$44,1,0)</f>
        <v>1</v>
      </c>
      <c r="R401" s="38">
        <v>169.46</v>
      </c>
      <c r="S4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customFormat="1" x14ac:dyDescent="0.2">
      <c r="A402" s="1" t="s">
        <v>92</v>
      </c>
      <c r="B402" s="1" t="s">
        <v>14</v>
      </c>
      <c r="C402" s="1" t="s">
        <v>3</v>
      </c>
      <c r="D402" s="44">
        <v>7.0000000000000007E-2</v>
      </c>
      <c r="E402" s="44">
        <v>1.7</v>
      </c>
      <c r="F402" s="44">
        <v>1.99</v>
      </c>
      <c r="G402" s="44">
        <v>0.51</v>
      </c>
      <c r="H402" s="44">
        <v>-51.42</v>
      </c>
      <c r="I402" s="49">
        <f>IF(Table2[[#This Row],[Order Priority]]=Introduction!$B$42,1,0)</f>
        <v>0</v>
      </c>
      <c r="J402" s="49">
        <f>IF(Table2[[#This Row],[Order Priority]]=Introduction!$B$43,1,0)</f>
        <v>0</v>
      </c>
      <c r="K402" s="49">
        <f>IF(Table2[[#This Row],[Order Priority]]=Introduction!$B$44,1,0)</f>
        <v>0</v>
      </c>
      <c r="L402" s="49">
        <f>IF(Table2[[#This Row],[Order Priority]]=Introduction!$B$45,1,0)</f>
        <v>1</v>
      </c>
      <c r="M402" s="49">
        <f>IF(Table2[[#This Row],[Ship Mode]]=Introduction!$C$42,1,0)</f>
        <v>0</v>
      </c>
      <c r="N402" s="48">
        <f>IF(Table2[[#This Row],[Ship Mode]]=Introduction!$C$44,1,0)</f>
        <v>1</v>
      </c>
      <c r="O402" s="48">
        <f>IF(Table2[[#This Row],[Customer Segment]]=Introduction!$D$45,1,0)</f>
        <v>1</v>
      </c>
      <c r="P402" s="48">
        <f>IF(Table2[[#This Row],[Customer Segment]]=Introduction!$D$42,1,0)</f>
        <v>0</v>
      </c>
      <c r="Q402" s="48">
        <f>IF(Table2[[#This Row],[Customer Segment]]=Introduction!$D$44,1,0)</f>
        <v>0</v>
      </c>
      <c r="R402" s="41">
        <v>17.420000000000002</v>
      </c>
      <c r="S4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customFormat="1" x14ac:dyDescent="0.2">
      <c r="A403" s="1" t="s">
        <v>92</v>
      </c>
      <c r="B403" s="1" t="s">
        <v>14</v>
      </c>
      <c r="C403" s="1" t="s">
        <v>15</v>
      </c>
      <c r="D403" s="46">
        <v>0.05</v>
      </c>
      <c r="E403" s="46">
        <v>12.97</v>
      </c>
      <c r="F403" s="46">
        <v>1.49</v>
      </c>
      <c r="G403" s="46">
        <v>0.35</v>
      </c>
      <c r="H403" s="46">
        <v>5.4660000000000002</v>
      </c>
      <c r="I403" s="49">
        <f>IF(Table2[[#This Row],[Order Priority]]=Introduction!$B$42,1,0)</f>
        <v>0</v>
      </c>
      <c r="J403" s="49">
        <f>IF(Table2[[#This Row],[Order Priority]]=Introduction!$B$43,1,0)</f>
        <v>0</v>
      </c>
      <c r="K403" s="49">
        <f>IF(Table2[[#This Row],[Order Priority]]=Introduction!$B$44,1,0)</f>
        <v>0</v>
      </c>
      <c r="L403" s="49">
        <f>IF(Table2[[#This Row],[Order Priority]]=Introduction!$B$45,1,0)</f>
        <v>1</v>
      </c>
      <c r="M403" s="49">
        <f>IF(Table2[[#This Row],[Ship Mode]]=Introduction!$C$42,1,0)</f>
        <v>0</v>
      </c>
      <c r="N403" s="48">
        <f>IF(Table2[[#This Row],[Ship Mode]]=Introduction!$C$44,1,0)</f>
        <v>1</v>
      </c>
      <c r="O403" s="48">
        <f>IF(Table2[[#This Row],[Customer Segment]]=Introduction!$D$45,1,0)</f>
        <v>0</v>
      </c>
      <c r="P403" s="48">
        <f>IF(Table2[[#This Row],[Customer Segment]]=Introduction!$D$42,1,0)</f>
        <v>1</v>
      </c>
      <c r="Q403" s="48">
        <f>IF(Table2[[#This Row],[Customer Segment]]=Introduction!$D$44,1,0)</f>
        <v>0</v>
      </c>
      <c r="R403" s="38">
        <v>26.37</v>
      </c>
      <c r="S4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customFormat="1" x14ac:dyDescent="0.2">
      <c r="A404" s="1" t="s">
        <v>92</v>
      </c>
      <c r="B404" s="1" t="s">
        <v>14</v>
      </c>
      <c r="C404" s="1" t="s">
        <v>15</v>
      </c>
      <c r="D404" s="44">
        <v>0.06</v>
      </c>
      <c r="E404" s="44">
        <v>5.81</v>
      </c>
      <c r="F404" s="44">
        <v>3.37</v>
      </c>
      <c r="G404" s="44">
        <v>0.54</v>
      </c>
      <c r="H404" s="44">
        <v>-149.1182</v>
      </c>
      <c r="I404" s="49">
        <f>IF(Table2[[#This Row],[Order Priority]]=Introduction!$B$42,1,0)</f>
        <v>0</v>
      </c>
      <c r="J404" s="49">
        <f>IF(Table2[[#This Row],[Order Priority]]=Introduction!$B$43,1,0)</f>
        <v>0</v>
      </c>
      <c r="K404" s="49">
        <f>IF(Table2[[#This Row],[Order Priority]]=Introduction!$B$44,1,0)</f>
        <v>0</v>
      </c>
      <c r="L404" s="49">
        <f>IF(Table2[[#This Row],[Order Priority]]=Introduction!$B$45,1,0)</f>
        <v>1</v>
      </c>
      <c r="M404" s="49">
        <f>IF(Table2[[#This Row],[Ship Mode]]=Introduction!$C$42,1,0)</f>
        <v>0</v>
      </c>
      <c r="N404" s="48">
        <f>IF(Table2[[#This Row],[Ship Mode]]=Introduction!$C$44,1,0)</f>
        <v>1</v>
      </c>
      <c r="O404" s="48">
        <f>IF(Table2[[#This Row],[Customer Segment]]=Introduction!$D$45,1,0)</f>
        <v>0</v>
      </c>
      <c r="P404" s="48">
        <f>IF(Table2[[#This Row],[Customer Segment]]=Introduction!$D$42,1,0)</f>
        <v>1</v>
      </c>
      <c r="Q404" s="48">
        <f>IF(Table2[[#This Row],[Customer Segment]]=Introduction!$D$44,1,0)</f>
        <v>0</v>
      </c>
      <c r="R404" s="41">
        <v>53.44</v>
      </c>
      <c r="S4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customFormat="1" x14ac:dyDescent="0.2">
      <c r="A405" s="1" t="s">
        <v>92</v>
      </c>
      <c r="B405" s="1" t="s">
        <v>14</v>
      </c>
      <c r="C405" s="1" t="s">
        <v>47</v>
      </c>
      <c r="D405" s="46">
        <v>0.05</v>
      </c>
      <c r="E405" s="46">
        <v>2.16</v>
      </c>
      <c r="F405" s="46">
        <v>6.05</v>
      </c>
      <c r="G405" s="46">
        <v>0.37</v>
      </c>
      <c r="H405" s="46">
        <v>-298.88600000000002</v>
      </c>
      <c r="I405" s="49">
        <f>IF(Table2[[#This Row],[Order Priority]]=Introduction!$B$42,1,0)</f>
        <v>0</v>
      </c>
      <c r="J405" s="49">
        <f>IF(Table2[[#This Row],[Order Priority]]=Introduction!$B$43,1,0)</f>
        <v>0</v>
      </c>
      <c r="K405" s="49">
        <f>IF(Table2[[#This Row],[Order Priority]]=Introduction!$B$44,1,0)</f>
        <v>0</v>
      </c>
      <c r="L405" s="49">
        <f>IF(Table2[[#This Row],[Order Priority]]=Introduction!$B$45,1,0)</f>
        <v>1</v>
      </c>
      <c r="M405" s="49">
        <f>IF(Table2[[#This Row],[Ship Mode]]=Introduction!$C$42,1,0)</f>
        <v>0</v>
      </c>
      <c r="N405" s="48">
        <f>IF(Table2[[#This Row],[Ship Mode]]=Introduction!$C$44,1,0)</f>
        <v>1</v>
      </c>
      <c r="O405" s="48">
        <f>IF(Table2[[#This Row],[Customer Segment]]=Introduction!$D$45,1,0)</f>
        <v>0</v>
      </c>
      <c r="P405" s="48">
        <f>IF(Table2[[#This Row],[Customer Segment]]=Introduction!$D$42,1,0)</f>
        <v>0</v>
      </c>
      <c r="Q405" s="48">
        <f>IF(Table2[[#This Row],[Customer Segment]]=Introduction!$D$44,1,0)</f>
        <v>1</v>
      </c>
      <c r="R405" s="38">
        <v>18.59</v>
      </c>
      <c r="S4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customFormat="1" x14ac:dyDescent="0.2">
      <c r="A406" s="1" t="s">
        <v>92</v>
      </c>
      <c r="B406" s="1" t="s">
        <v>14</v>
      </c>
      <c r="C406" s="1" t="s">
        <v>47</v>
      </c>
      <c r="D406" s="44">
        <v>0.03</v>
      </c>
      <c r="E406" s="44">
        <v>6.48</v>
      </c>
      <c r="F406" s="44">
        <v>6.6</v>
      </c>
      <c r="G406" s="44">
        <v>0.37</v>
      </c>
      <c r="H406" s="44">
        <v>-145.852</v>
      </c>
      <c r="I406" s="49">
        <f>IF(Table2[[#This Row],[Order Priority]]=Introduction!$B$42,1,0)</f>
        <v>0</v>
      </c>
      <c r="J406" s="49">
        <f>IF(Table2[[#This Row],[Order Priority]]=Introduction!$B$43,1,0)</f>
        <v>0</v>
      </c>
      <c r="K406" s="49">
        <f>IF(Table2[[#This Row],[Order Priority]]=Introduction!$B$44,1,0)</f>
        <v>0</v>
      </c>
      <c r="L406" s="49">
        <f>IF(Table2[[#This Row],[Order Priority]]=Introduction!$B$45,1,0)</f>
        <v>1</v>
      </c>
      <c r="M406" s="49">
        <f>IF(Table2[[#This Row],[Ship Mode]]=Introduction!$C$42,1,0)</f>
        <v>0</v>
      </c>
      <c r="N406" s="48">
        <f>IF(Table2[[#This Row],[Ship Mode]]=Introduction!$C$44,1,0)</f>
        <v>1</v>
      </c>
      <c r="O406" s="48">
        <f>IF(Table2[[#This Row],[Customer Segment]]=Introduction!$D$45,1,0)</f>
        <v>0</v>
      </c>
      <c r="P406" s="48">
        <f>IF(Table2[[#This Row],[Customer Segment]]=Introduction!$D$42,1,0)</f>
        <v>0</v>
      </c>
      <c r="Q406" s="48">
        <f>IF(Table2[[#This Row],[Customer Segment]]=Introduction!$D$44,1,0)</f>
        <v>1</v>
      </c>
      <c r="R406" s="41">
        <v>58.83</v>
      </c>
      <c r="S4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customFormat="1" x14ac:dyDescent="0.2">
      <c r="A407" s="1" t="s">
        <v>92</v>
      </c>
      <c r="B407" s="1" t="s">
        <v>2</v>
      </c>
      <c r="C407" s="1" t="s">
        <v>47</v>
      </c>
      <c r="D407" s="46">
        <v>0.08</v>
      </c>
      <c r="E407" s="46">
        <v>146.05000000000001</v>
      </c>
      <c r="F407" s="46">
        <v>80.2</v>
      </c>
      <c r="G407" s="46">
        <v>0.71</v>
      </c>
      <c r="H407" s="46">
        <v>-27.951000000000001</v>
      </c>
      <c r="I407" s="49">
        <f>IF(Table2[[#This Row],[Order Priority]]=Introduction!$B$42,1,0)</f>
        <v>0</v>
      </c>
      <c r="J407" s="49">
        <f>IF(Table2[[#This Row],[Order Priority]]=Introduction!$B$43,1,0)</f>
        <v>0</v>
      </c>
      <c r="K407" s="49">
        <f>IF(Table2[[#This Row],[Order Priority]]=Introduction!$B$44,1,0)</f>
        <v>0</v>
      </c>
      <c r="L407" s="49">
        <f>IF(Table2[[#This Row],[Order Priority]]=Introduction!$B$45,1,0)</f>
        <v>1</v>
      </c>
      <c r="M407" s="49">
        <f>IF(Table2[[#This Row],[Ship Mode]]=Introduction!$C$42,1,0)</f>
        <v>1</v>
      </c>
      <c r="N407" s="48">
        <f>IF(Table2[[#This Row],[Ship Mode]]=Introduction!$C$44,1,0)</f>
        <v>0</v>
      </c>
      <c r="O407" s="48">
        <f>IF(Table2[[#This Row],[Customer Segment]]=Introduction!$D$45,1,0)</f>
        <v>0</v>
      </c>
      <c r="P407" s="48">
        <f>IF(Table2[[#This Row],[Customer Segment]]=Introduction!$D$42,1,0)</f>
        <v>0</v>
      </c>
      <c r="Q407" s="48">
        <f>IF(Table2[[#This Row],[Customer Segment]]=Introduction!$D$44,1,0)</f>
        <v>1</v>
      </c>
      <c r="R407" s="38">
        <v>1557.66</v>
      </c>
      <c r="S4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customFormat="1" x14ac:dyDescent="0.2">
      <c r="A408" s="1" t="s">
        <v>92</v>
      </c>
      <c r="B408" s="1" t="s">
        <v>14</v>
      </c>
      <c r="C408" s="1" t="s">
        <v>70</v>
      </c>
      <c r="D408" s="44">
        <v>0</v>
      </c>
      <c r="E408" s="44">
        <v>4.91</v>
      </c>
      <c r="F408" s="44">
        <v>0.5</v>
      </c>
      <c r="G408" s="44">
        <v>0.36</v>
      </c>
      <c r="H408" s="44">
        <v>99.197999999999993</v>
      </c>
      <c r="I408" s="49">
        <f>IF(Table2[[#This Row],[Order Priority]]=Introduction!$B$42,1,0)</f>
        <v>0</v>
      </c>
      <c r="J408" s="49">
        <f>IF(Table2[[#This Row],[Order Priority]]=Introduction!$B$43,1,0)</f>
        <v>0</v>
      </c>
      <c r="K408" s="49">
        <f>IF(Table2[[#This Row],[Order Priority]]=Introduction!$B$44,1,0)</f>
        <v>0</v>
      </c>
      <c r="L408" s="49">
        <f>IF(Table2[[#This Row],[Order Priority]]=Introduction!$B$45,1,0)</f>
        <v>1</v>
      </c>
      <c r="M408" s="49">
        <f>IF(Table2[[#This Row],[Ship Mode]]=Introduction!$C$42,1,0)</f>
        <v>0</v>
      </c>
      <c r="N408" s="48">
        <f>IF(Table2[[#This Row],[Ship Mode]]=Introduction!$C$44,1,0)</f>
        <v>1</v>
      </c>
      <c r="O408" s="48">
        <f>IF(Table2[[#This Row],[Customer Segment]]=Introduction!$D$45,1,0)</f>
        <v>0</v>
      </c>
      <c r="P408" s="48">
        <f>IF(Table2[[#This Row],[Customer Segment]]=Introduction!$D$42,1,0)</f>
        <v>0</v>
      </c>
      <c r="Q408" s="48">
        <f>IF(Table2[[#This Row],[Customer Segment]]=Introduction!$D$44,1,0)</f>
        <v>0</v>
      </c>
      <c r="R408" s="41">
        <v>61.87</v>
      </c>
      <c r="S4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customFormat="1" x14ac:dyDescent="0.2">
      <c r="A409" s="1" t="s">
        <v>92</v>
      </c>
      <c r="B409" s="1" t="s">
        <v>14</v>
      </c>
      <c r="C409" s="1" t="s">
        <v>70</v>
      </c>
      <c r="D409" s="46">
        <v>0.01</v>
      </c>
      <c r="E409" s="46">
        <v>7.28</v>
      </c>
      <c r="F409" s="46">
        <v>11.15</v>
      </c>
      <c r="G409" s="46">
        <v>0.37</v>
      </c>
      <c r="H409" s="46">
        <v>136.03139999999999</v>
      </c>
      <c r="I409" s="49">
        <f>IF(Table2[[#This Row],[Order Priority]]=Introduction!$B$42,1,0)</f>
        <v>0</v>
      </c>
      <c r="J409" s="49">
        <f>IF(Table2[[#This Row],[Order Priority]]=Introduction!$B$43,1,0)</f>
        <v>0</v>
      </c>
      <c r="K409" s="49">
        <f>IF(Table2[[#This Row],[Order Priority]]=Introduction!$B$44,1,0)</f>
        <v>0</v>
      </c>
      <c r="L409" s="49">
        <f>IF(Table2[[#This Row],[Order Priority]]=Introduction!$B$45,1,0)</f>
        <v>1</v>
      </c>
      <c r="M409" s="49">
        <f>IF(Table2[[#This Row],[Ship Mode]]=Introduction!$C$42,1,0)</f>
        <v>0</v>
      </c>
      <c r="N409" s="48">
        <f>IF(Table2[[#This Row],[Ship Mode]]=Introduction!$C$44,1,0)</f>
        <v>1</v>
      </c>
      <c r="O409" s="48">
        <f>IF(Table2[[#This Row],[Customer Segment]]=Introduction!$D$45,1,0)</f>
        <v>0</v>
      </c>
      <c r="P409" s="48">
        <f>IF(Table2[[#This Row],[Customer Segment]]=Introduction!$D$42,1,0)</f>
        <v>0</v>
      </c>
      <c r="Q409" s="48">
        <f>IF(Table2[[#This Row],[Customer Segment]]=Introduction!$D$44,1,0)</f>
        <v>0</v>
      </c>
      <c r="R409" s="38">
        <v>48.88</v>
      </c>
      <c r="S4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customFormat="1" x14ac:dyDescent="0.2">
      <c r="A410" s="1" t="s">
        <v>92</v>
      </c>
      <c r="B410" s="1" t="s">
        <v>14</v>
      </c>
      <c r="C410" s="1" t="s">
        <v>70</v>
      </c>
      <c r="D410" s="44">
        <v>0.1</v>
      </c>
      <c r="E410" s="44">
        <v>6.68</v>
      </c>
      <c r="F410" s="44">
        <v>6.93</v>
      </c>
      <c r="G410" s="44">
        <v>0.37</v>
      </c>
      <c r="H410" s="44">
        <v>-100.072</v>
      </c>
      <c r="I410" s="49">
        <f>IF(Table2[[#This Row],[Order Priority]]=Introduction!$B$42,1,0)</f>
        <v>0</v>
      </c>
      <c r="J410" s="49">
        <f>IF(Table2[[#This Row],[Order Priority]]=Introduction!$B$43,1,0)</f>
        <v>0</v>
      </c>
      <c r="K410" s="49">
        <f>IF(Table2[[#This Row],[Order Priority]]=Introduction!$B$44,1,0)</f>
        <v>0</v>
      </c>
      <c r="L410" s="49">
        <f>IF(Table2[[#This Row],[Order Priority]]=Introduction!$B$45,1,0)</f>
        <v>1</v>
      </c>
      <c r="M410" s="49">
        <f>IF(Table2[[#This Row],[Ship Mode]]=Introduction!$C$42,1,0)</f>
        <v>0</v>
      </c>
      <c r="N410" s="48">
        <f>IF(Table2[[#This Row],[Ship Mode]]=Introduction!$C$44,1,0)</f>
        <v>1</v>
      </c>
      <c r="O410" s="48">
        <f>IF(Table2[[#This Row],[Customer Segment]]=Introduction!$D$45,1,0)</f>
        <v>0</v>
      </c>
      <c r="P410" s="48">
        <f>IF(Table2[[#This Row],[Customer Segment]]=Introduction!$D$42,1,0)</f>
        <v>0</v>
      </c>
      <c r="Q410" s="48">
        <f>IF(Table2[[#This Row],[Customer Segment]]=Introduction!$D$44,1,0)</f>
        <v>0</v>
      </c>
      <c r="R410" s="41">
        <v>21.56</v>
      </c>
      <c r="S4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customFormat="1" x14ac:dyDescent="0.2">
      <c r="A411" s="1" t="s">
        <v>92</v>
      </c>
      <c r="B411" s="1" t="s">
        <v>14</v>
      </c>
      <c r="C411" s="1" t="s">
        <v>70</v>
      </c>
      <c r="D411" s="46">
        <v>7.0000000000000007E-2</v>
      </c>
      <c r="E411" s="46">
        <v>80.98</v>
      </c>
      <c r="F411" s="46">
        <v>7.18</v>
      </c>
      <c r="G411" s="46">
        <v>0.48</v>
      </c>
      <c r="H411" s="46">
        <v>779.47230000000002</v>
      </c>
      <c r="I411" s="49">
        <f>IF(Table2[[#This Row],[Order Priority]]=Introduction!$B$42,1,0)</f>
        <v>0</v>
      </c>
      <c r="J411" s="49">
        <f>IF(Table2[[#This Row],[Order Priority]]=Introduction!$B$43,1,0)</f>
        <v>0</v>
      </c>
      <c r="K411" s="49">
        <f>IF(Table2[[#This Row],[Order Priority]]=Introduction!$B$44,1,0)</f>
        <v>0</v>
      </c>
      <c r="L411" s="49">
        <f>IF(Table2[[#This Row],[Order Priority]]=Introduction!$B$45,1,0)</f>
        <v>1</v>
      </c>
      <c r="M411" s="49">
        <f>IF(Table2[[#This Row],[Ship Mode]]=Introduction!$C$42,1,0)</f>
        <v>0</v>
      </c>
      <c r="N411" s="48">
        <f>IF(Table2[[#This Row],[Ship Mode]]=Introduction!$C$44,1,0)</f>
        <v>1</v>
      </c>
      <c r="O411" s="48">
        <f>IF(Table2[[#This Row],[Customer Segment]]=Introduction!$D$45,1,0)</f>
        <v>0</v>
      </c>
      <c r="P411" s="48">
        <f>IF(Table2[[#This Row],[Customer Segment]]=Introduction!$D$42,1,0)</f>
        <v>0</v>
      </c>
      <c r="Q411" s="48">
        <f>IF(Table2[[#This Row],[Customer Segment]]=Introduction!$D$44,1,0)</f>
        <v>0</v>
      </c>
      <c r="R411" s="38">
        <v>1129.67</v>
      </c>
      <c r="S4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customFormat="1" x14ac:dyDescent="0.2">
      <c r="A412" s="1" t="s">
        <v>92</v>
      </c>
      <c r="B412" s="1" t="s">
        <v>14</v>
      </c>
      <c r="C412" s="1" t="s">
        <v>3</v>
      </c>
      <c r="D412" s="44">
        <v>7.0000000000000007E-2</v>
      </c>
      <c r="E412" s="44">
        <v>14.48</v>
      </c>
      <c r="F412" s="44">
        <v>6.46</v>
      </c>
      <c r="G412" s="44">
        <v>0.38</v>
      </c>
      <c r="H412" s="44">
        <v>67.864000000000004</v>
      </c>
      <c r="I412" s="49">
        <f>IF(Table2[[#This Row],[Order Priority]]=Introduction!$B$42,1,0)</f>
        <v>0</v>
      </c>
      <c r="J412" s="49">
        <f>IF(Table2[[#This Row],[Order Priority]]=Introduction!$B$43,1,0)</f>
        <v>0</v>
      </c>
      <c r="K412" s="49">
        <f>IF(Table2[[#This Row],[Order Priority]]=Introduction!$B$44,1,0)</f>
        <v>0</v>
      </c>
      <c r="L412" s="49">
        <f>IF(Table2[[#This Row],[Order Priority]]=Introduction!$B$45,1,0)</f>
        <v>1</v>
      </c>
      <c r="M412" s="49">
        <f>IF(Table2[[#This Row],[Ship Mode]]=Introduction!$C$42,1,0)</f>
        <v>0</v>
      </c>
      <c r="N412" s="48">
        <f>IF(Table2[[#This Row],[Ship Mode]]=Introduction!$C$44,1,0)</f>
        <v>1</v>
      </c>
      <c r="O412" s="48">
        <f>IF(Table2[[#This Row],[Customer Segment]]=Introduction!$D$45,1,0)</f>
        <v>1</v>
      </c>
      <c r="P412" s="48">
        <f>IF(Table2[[#This Row],[Customer Segment]]=Introduction!$D$42,1,0)</f>
        <v>0</v>
      </c>
      <c r="Q412" s="48">
        <f>IF(Table2[[#This Row],[Customer Segment]]=Introduction!$D$44,1,0)</f>
        <v>0</v>
      </c>
      <c r="R412" s="41">
        <v>171.33</v>
      </c>
      <c r="S4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customFormat="1" x14ac:dyDescent="0.2">
      <c r="A413" s="1" t="s">
        <v>46</v>
      </c>
      <c r="B413" s="1" t="s">
        <v>14</v>
      </c>
      <c r="C413" s="1" t="s">
        <v>15</v>
      </c>
      <c r="D413" s="46">
        <v>0.08</v>
      </c>
      <c r="E413" s="46">
        <v>5.78</v>
      </c>
      <c r="F413" s="46">
        <v>5.67</v>
      </c>
      <c r="G413" s="46">
        <v>0.36</v>
      </c>
      <c r="H413" s="46">
        <v>-53.898000000000003</v>
      </c>
      <c r="I413" s="49">
        <f>IF(Table2[[#This Row],[Order Priority]]=Introduction!$B$42,1,0)</f>
        <v>0</v>
      </c>
      <c r="J413" s="49">
        <f>IF(Table2[[#This Row],[Order Priority]]=Introduction!$B$43,1,0)</f>
        <v>0</v>
      </c>
      <c r="K413" s="49">
        <f>IF(Table2[[#This Row],[Order Priority]]=Introduction!$B$44,1,0)</f>
        <v>0</v>
      </c>
      <c r="L413" s="49">
        <f>IF(Table2[[#This Row],[Order Priority]]=Introduction!$B$45,1,0)</f>
        <v>0</v>
      </c>
      <c r="M413" s="49">
        <f>IF(Table2[[#This Row],[Ship Mode]]=Introduction!$C$42,1,0)</f>
        <v>0</v>
      </c>
      <c r="N413" s="48">
        <f>IF(Table2[[#This Row],[Ship Mode]]=Introduction!$C$44,1,0)</f>
        <v>1</v>
      </c>
      <c r="O413" s="48">
        <f>IF(Table2[[#This Row],[Customer Segment]]=Introduction!$D$45,1,0)</f>
        <v>0</v>
      </c>
      <c r="P413" s="48">
        <f>IF(Table2[[#This Row],[Customer Segment]]=Introduction!$D$42,1,0)</f>
        <v>1</v>
      </c>
      <c r="Q413" s="48">
        <f>IF(Table2[[#This Row],[Customer Segment]]=Introduction!$D$44,1,0)</f>
        <v>0</v>
      </c>
      <c r="R413" s="38">
        <v>106.57</v>
      </c>
      <c r="S4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customFormat="1" x14ac:dyDescent="0.2">
      <c r="A414" s="1" t="s">
        <v>46</v>
      </c>
      <c r="B414" s="1" t="s">
        <v>14</v>
      </c>
      <c r="C414" s="1" t="s">
        <v>15</v>
      </c>
      <c r="D414" s="44">
        <v>0.01</v>
      </c>
      <c r="E414" s="44">
        <v>7.64</v>
      </c>
      <c r="F414" s="44">
        <v>1.39</v>
      </c>
      <c r="G414" s="44">
        <v>0.36</v>
      </c>
      <c r="H414" s="44">
        <v>112.1181</v>
      </c>
      <c r="I414" s="49">
        <f>IF(Table2[[#This Row],[Order Priority]]=Introduction!$B$42,1,0)</f>
        <v>0</v>
      </c>
      <c r="J414" s="49">
        <f>IF(Table2[[#This Row],[Order Priority]]=Introduction!$B$43,1,0)</f>
        <v>0</v>
      </c>
      <c r="K414" s="49">
        <f>IF(Table2[[#This Row],[Order Priority]]=Introduction!$B$44,1,0)</f>
        <v>0</v>
      </c>
      <c r="L414" s="49">
        <f>IF(Table2[[#This Row],[Order Priority]]=Introduction!$B$45,1,0)</f>
        <v>0</v>
      </c>
      <c r="M414" s="49">
        <f>IF(Table2[[#This Row],[Ship Mode]]=Introduction!$C$42,1,0)</f>
        <v>0</v>
      </c>
      <c r="N414" s="48">
        <f>IF(Table2[[#This Row],[Ship Mode]]=Introduction!$C$44,1,0)</f>
        <v>1</v>
      </c>
      <c r="O414" s="48">
        <f>IF(Table2[[#This Row],[Customer Segment]]=Introduction!$D$45,1,0)</f>
        <v>0</v>
      </c>
      <c r="P414" s="48">
        <f>IF(Table2[[#This Row],[Customer Segment]]=Introduction!$D$42,1,0)</f>
        <v>1</v>
      </c>
      <c r="Q414" s="48">
        <f>IF(Table2[[#This Row],[Customer Segment]]=Introduction!$D$44,1,0)</f>
        <v>0</v>
      </c>
      <c r="R414" s="41">
        <v>162.49</v>
      </c>
      <c r="S4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customFormat="1" x14ac:dyDescent="0.2">
      <c r="A415" s="1" t="s">
        <v>1</v>
      </c>
      <c r="B415" s="1" t="s">
        <v>2</v>
      </c>
      <c r="C415" s="1" t="s">
        <v>3</v>
      </c>
      <c r="D415" s="46">
        <v>0.06</v>
      </c>
      <c r="E415" s="46">
        <v>279.81</v>
      </c>
      <c r="F415" s="46">
        <v>23.19</v>
      </c>
      <c r="G415" s="46">
        <v>0.59</v>
      </c>
      <c r="H415" s="46">
        <v>1103.9724000000001</v>
      </c>
      <c r="I415" s="49">
        <f>IF(Table2[[#This Row],[Order Priority]]=Introduction!$B$42,1,0)</f>
        <v>1</v>
      </c>
      <c r="J415" s="49">
        <f>IF(Table2[[#This Row],[Order Priority]]=Introduction!$B$43,1,0)</f>
        <v>0</v>
      </c>
      <c r="K415" s="49">
        <f>IF(Table2[[#This Row],[Order Priority]]=Introduction!$B$44,1,0)</f>
        <v>0</v>
      </c>
      <c r="L415" s="49">
        <f>IF(Table2[[#This Row],[Order Priority]]=Introduction!$B$45,1,0)</f>
        <v>0</v>
      </c>
      <c r="M415" s="49">
        <f>IF(Table2[[#This Row],[Ship Mode]]=Introduction!$C$42,1,0)</f>
        <v>1</v>
      </c>
      <c r="N415" s="48">
        <f>IF(Table2[[#This Row],[Ship Mode]]=Introduction!$C$44,1,0)</f>
        <v>0</v>
      </c>
      <c r="O415" s="48">
        <f>IF(Table2[[#This Row],[Customer Segment]]=Introduction!$D$45,1,0)</f>
        <v>1</v>
      </c>
      <c r="P415" s="48">
        <f>IF(Table2[[#This Row],[Customer Segment]]=Introduction!$D$42,1,0)</f>
        <v>0</v>
      </c>
      <c r="Q415" s="48">
        <f>IF(Table2[[#This Row],[Customer Segment]]=Introduction!$D$44,1,0)</f>
        <v>0</v>
      </c>
      <c r="R415" s="38">
        <v>1599.96</v>
      </c>
      <c r="S4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customFormat="1" x14ac:dyDescent="0.2">
      <c r="A416" s="1" t="s">
        <v>1</v>
      </c>
      <c r="B416" s="1" t="s">
        <v>14</v>
      </c>
      <c r="C416" s="1" t="s">
        <v>47</v>
      </c>
      <c r="D416" s="44">
        <v>0</v>
      </c>
      <c r="E416" s="44">
        <v>7.28</v>
      </c>
      <c r="F416" s="44">
        <v>1.77</v>
      </c>
      <c r="G416" s="44">
        <v>0.37</v>
      </c>
      <c r="H416" s="44">
        <v>167.16</v>
      </c>
      <c r="I416" s="49">
        <f>IF(Table2[[#This Row],[Order Priority]]=Introduction!$B$42,1,0)</f>
        <v>1</v>
      </c>
      <c r="J416" s="49">
        <f>IF(Table2[[#This Row],[Order Priority]]=Introduction!$B$43,1,0)</f>
        <v>0</v>
      </c>
      <c r="K416" s="49">
        <f>IF(Table2[[#This Row],[Order Priority]]=Introduction!$B$44,1,0)</f>
        <v>0</v>
      </c>
      <c r="L416" s="49">
        <f>IF(Table2[[#This Row],[Order Priority]]=Introduction!$B$45,1,0)</f>
        <v>0</v>
      </c>
      <c r="M416" s="49">
        <f>IF(Table2[[#This Row],[Ship Mode]]=Introduction!$C$42,1,0)</f>
        <v>0</v>
      </c>
      <c r="N416" s="48">
        <f>IF(Table2[[#This Row],[Ship Mode]]=Introduction!$C$44,1,0)</f>
        <v>1</v>
      </c>
      <c r="O416" s="48">
        <f>IF(Table2[[#This Row],[Customer Segment]]=Introduction!$D$45,1,0)</f>
        <v>0</v>
      </c>
      <c r="P416" s="48">
        <f>IF(Table2[[#This Row],[Customer Segment]]=Introduction!$D$42,1,0)</f>
        <v>0</v>
      </c>
      <c r="Q416" s="48">
        <f>IF(Table2[[#This Row],[Customer Segment]]=Introduction!$D$44,1,0)</f>
        <v>1</v>
      </c>
      <c r="R416" s="41">
        <v>53.42</v>
      </c>
      <c r="S4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customFormat="1" x14ac:dyDescent="0.2">
      <c r="A417" s="1" t="s">
        <v>23</v>
      </c>
      <c r="B417" s="1" t="s">
        <v>14</v>
      </c>
      <c r="C417" s="1" t="s">
        <v>3</v>
      </c>
      <c r="D417" s="46">
        <v>7.0000000000000007E-2</v>
      </c>
      <c r="E417" s="46">
        <v>2.88</v>
      </c>
      <c r="F417" s="46">
        <v>1.01</v>
      </c>
      <c r="G417" s="46">
        <v>0.55000000000000004</v>
      </c>
      <c r="H417" s="46">
        <v>9.59</v>
      </c>
      <c r="I417" s="49">
        <f>IF(Table2[[#This Row],[Order Priority]]=Introduction!$B$42,1,0)</f>
        <v>0</v>
      </c>
      <c r="J417" s="49">
        <f>IF(Table2[[#This Row],[Order Priority]]=Introduction!$B$43,1,0)</f>
        <v>0</v>
      </c>
      <c r="K417" s="49">
        <f>IF(Table2[[#This Row],[Order Priority]]=Introduction!$B$44,1,0)</f>
        <v>1</v>
      </c>
      <c r="L417" s="49">
        <f>IF(Table2[[#This Row],[Order Priority]]=Introduction!$B$45,1,0)</f>
        <v>0</v>
      </c>
      <c r="M417" s="49">
        <f>IF(Table2[[#This Row],[Ship Mode]]=Introduction!$C$42,1,0)</f>
        <v>0</v>
      </c>
      <c r="N417" s="48">
        <f>IF(Table2[[#This Row],[Ship Mode]]=Introduction!$C$44,1,0)</f>
        <v>1</v>
      </c>
      <c r="O417" s="48">
        <f>IF(Table2[[#This Row],[Customer Segment]]=Introduction!$D$45,1,0)</f>
        <v>1</v>
      </c>
      <c r="P417" s="48">
        <f>IF(Table2[[#This Row],[Customer Segment]]=Introduction!$D$42,1,0)</f>
        <v>0</v>
      </c>
      <c r="Q417" s="48">
        <f>IF(Table2[[#This Row],[Customer Segment]]=Introduction!$D$44,1,0)</f>
        <v>0</v>
      </c>
      <c r="R417" s="38">
        <v>34.97</v>
      </c>
      <c r="S4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customFormat="1" x14ac:dyDescent="0.2">
      <c r="A418" s="1" t="s">
        <v>23</v>
      </c>
      <c r="B418" s="1" t="s">
        <v>14</v>
      </c>
      <c r="C418" s="1" t="s">
        <v>3</v>
      </c>
      <c r="D418" s="44">
        <v>0.1</v>
      </c>
      <c r="E418" s="44">
        <v>195.99</v>
      </c>
      <c r="F418" s="44">
        <v>3.99</v>
      </c>
      <c r="G418" s="44">
        <v>0.57999999999999996</v>
      </c>
      <c r="H418" s="44">
        <v>-655.42399999999998</v>
      </c>
      <c r="I418" s="49">
        <f>IF(Table2[[#This Row],[Order Priority]]=Introduction!$B$42,1,0)</f>
        <v>0</v>
      </c>
      <c r="J418" s="49">
        <f>IF(Table2[[#This Row],[Order Priority]]=Introduction!$B$43,1,0)</f>
        <v>0</v>
      </c>
      <c r="K418" s="49">
        <f>IF(Table2[[#This Row],[Order Priority]]=Introduction!$B$44,1,0)</f>
        <v>1</v>
      </c>
      <c r="L418" s="49">
        <f>IF(Table2[[#This Row],[Order Priority]]=Introduction!$B$45,1,0)</f>
        <v>0</v>
      </c>
      <c r="M418" s="49">
        <f>IF(Table2[[#This Row],[Ship Mode]]=Introduction!$C$42,1,0)</f>
        <v>0</v>
      </c>
      <c r="N418" s="48">
        <f>IF(Table2[[#This Row],[Ship Mode]]=Introduction!$C$44,1,0)</f>
        <v>1</v>
      </c>
      <c r="O418" s="48">
        <f>IF(Table2[[#This Row],[Customer Segment]]=Introduction!$D$45,1,0)</f>
        <v>1</v>
      </c>
      <c r="P418" s="48">
        <f>IF(Table2[[#This Row],[Customer Segment]]=Introduction!$D$42,1,0)</f>
        <v>0</v>
      </c>
      <c r="Q418" s="48">
        <f>IF(Table2[[#This Row],[Customer Segment]]=Introduction!$D$44,1,0)</f>
        <v>0</v>
      </c>
      <c r="R418" s="41">
        <v>308.86</v>
      </c>
      <c r="S4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customFormat="1" x14ac:dyDescent="0.2">
      <c r="A419" s="1" t="s">
        <v>23</v>
      </c>
      <c r="B419" s="1" t="s">
        <v>14</v>
      </c>
      <c r="C419" s="1" t="s">
        <v>47</v>
      </c>
      <c r="D419" s="46">
        <v>0.09</v>
      </c>
      <c r="E419" s="46">
        <v>125.99</v>
      </c>
      <c r="F419" s="46">
        <v>2.5</v>
      </c>
      <c r="G419" s="46">
        <v>0.6</v>
      </c>
      <c r="H419" s="46">
        <v>1258.7877000000001</v>
      </c>
      <c r="I419" s="49">
        <f>IF(Table2[[#This Row],[Order Priority]]=Introduction!$B$42,1,0)</f>
        <v>0</v>
      </c>
      <c r="J419" s="49">
        <f>IF(Table2[[#This Row],[Order Priority]]=Introduction!$B$43,1,0)</f>
        <v>0</v>
      </c>
      <c r="K419" s="49">
        <f>IF(Table2[[#This Row],[Order Priority]]=Introduction!$B$44,1,0)</f>
        <v>1</v>
      </c>
      <c r="L419" s="49">
        <f>IF(Table2[[#This Row],[Order Priority]]=Introduction!$B$45,1,0)</f>
        <v>0</v>
      </c>
      <c r="M419" s="49">
        <f>IF(Table2[[#This Row],[Ship Mode]]=Introduction!$C$42,1,0)</f>
        <v>0</v>
      </c>
      <c r="N419" s="48">
        <f>IF(Table2[[#This Row],[Ship Mode]]=Introduction!$C$44,1,0)</f>
        <v>1</v>
      </c>
      <c r="O419" s="48">
        <f>IF(Table2[[#This Row],[Customer Segment]]=Introduction!$D$45,1,0)</f>
        <v>0</v>
      </c>
      <c r="P419" s="48">
        <f>IF(Table2[[#This Row],[Customer Segment]]=Introduction!$D$42,1,0)</f>
        <v>0</v>
      </c>
      <c r="Q419" s="48">
        <f>IF(Table2[[#This Row],[Customer Segment]]=Introduction!$D$44,1,0)</f>
        <v>1</v>
      </c>
      <c r="R419" s="38">
        <v>1824.33</v>
      </c>
      <c r="S4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customFormat="1" x14ac:dyDescent="0.2">
      <c r="A420" s="1" t="s">
        <v>23</v>
      </c>
      <c r="B420" s="1" t="s">
        <v>14</v>
      </c>
      <c r="C420" s="1" t="s">
        <v>15</v>
      </c>
      <c r="D420" s="44">
        <v>0.01</v>
      </c>
      <c r="E420" s="44">
        <v>10.48</v>
      </c>
      <c r="F420" s="44">
        <v>2.89</v>
      </c>
      <c r="G420" s="44">
        <v>0.6</v>
      </c>
      <c r="H420" s="44">
        <v>60.561599999999999</v>
      </c>
      <c r="I420" s="49">
        <f>IF(Table2[[#This Row],[Order Priority]]=Introduction!$B$42,1,0)</f>
        <v>0</v>
      </c>
      <c r="J420" s="49">
        <f>IF(Table2[[#This Row],[Order Priority]]=Introduction!$B$43,1,0)</f>
        <v>0</v>
      </c>
      <c r="K420" s="49">
        <f>IF(Table2[[#This Row],[Order Priority]]=Introduction!$B$44,1,0)</f>
        <v>1</v>
      </c>
      <c r="L420" s="49">
        <f>IF(Table2[[#This Row],[Order Priority]]=Introduction!$B$45,1,0)</f>
        <v>0</v>
      </c>
      <c r="M420" s="49">
        <f>IF(Table2[[#This Row],[Ship Mode]]=Introduction!$C$42,1,0)</f>
        <v>0</v>
      </c>
      <c r="N420" s="48">
        <f>IF(Table2[[#This Row],[Ship Mode]]=Introduction!$C$44,1,0)</f>
        <v>1</v>
      </c>
      <c r="O420" s="48">
        <f>IF(Table2[[#This Row],[Customer Segment]]=Introduction!$D$45,1,0)</f>
        <v>0</v>
      </c>
      <c r="P420" s="48">
        <f>IF(Table2[[#This Row],[Customer Segment]]=Introduction!$D$42,1,0)</f>
        <v>1</v>
      </c>
      <c r="Q420" s="48">
        <f>IF(Table2[[#This Row],[Customer Segment]]=Introduction!$D$44,1,0)</f>
        <v>0</v>
      </c>
      <c r="R420" s="41">
        <v>202.38</v>
      </c>
      <c r="S4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customFormat="1" x14ac:dyDescent="0.2">
      <c r="A421" s="1" t="s">
        <v>23</v>
      </c>
      <c r="B421" s="1" t="s">
        <v>14</v>
      </c>
      <c r="C421" s="1" t="s">
        <v>15</v>
      </c>
      <c r="D421" s="46">
        <v>0.01</v>
      </c>
      <c r="E421" s="46">
        <v>10.48</v>
      </c>
      <c r="F421" s="46">
        <v>2.89</v>
      </c>
      <c r="G421" s="46">
        <v>0.6</v>
      </c>
      <c r="H421" s="46">
        <v>40.92</v>
      </c>
      <c r="I421" s="49">
        <f>IF(Table2[[#This Row],[Order Priority]]=Introduction!$B$42,1,0)</f>
        <v>0</v>
      </c>
      <c r="J421" s="49">
        <f>IF(Table2[[#This Row],[Order Priority]]=Introduction!$B$43,1,0)</f>
        <v>0</v>
      </c>
      <c r="K421" s="49">
        <f>IF(Table2[[#This Row],[Order Priority]]=Introduction!$B$44,1,0)</f>
        <v>1</v>
      </c>
      <c r="L421" s="49">
        <f>IF(Table2[[#This Row],[Order Priority]]=Introduction!$B$45,1,0)</f>
        <v>0</v>
      </c>
      <c r="M421" s="49">
        <f>IF(Table2[[#This Row],[Ship Mode]]=Introduction!$C$42,1,0)</f>
        <v>0</v>
      </c>
      <c r="N421" s="48">
        <f>IF(Table2[[#This Row],[Ship Mode]]=Introduction!$C$44,1,0)</f>
        <v>1</v>
      </c>
      <c r="O421" s="48">
        <f>IF(Table2[[#This Row],[Customer Segment]]=Introduction!$D$45,1,0)</f>
        <v>0</v>
      </c>
      <c r="P421" s="48">
        <f>IF(Table2[[#This Row],[Customer Segment]]=Introduction!$D$42,1,0)</f>
        <v>1</v>
      </c>
      <c r="Q421" s="48">
        <f>IF(Table2[[#This Row],[Customer Segment]]=Introduction!$D$44,1,0)</f>
        <v>0</v>
      </c>
      <c r="R421" s="38">
        <v>809.51</v>
      </c>
      <c r="S4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customFormat="1" x14ac:dyDescent="0.2">
      <c r="A422" s="1" t="s">
        <v>92</v>
      </c>
      <c r="B422" s="1" t="s">
        <v>14</v>
      </c>
      <c r="C422" s="1" t="s">
        <v>70</v>
      </c>
      <c r="D422" s="44">
        <v>0</v>
      </c>
      <c r="E422" s="44">
        <v>37.76</v>
      </c>
      <c r="F422" s="44">
        <v>12.9</v>
      </c>
      <c r="G422" s="44">
        <v>0.56999999999999995</v>
      </c>
      <c r="H422" s="44">
        <v>93.846800000000002</v>
      </c>
      <c r="I422" s="49">
        <f>IF(Table2[[#This Row],[Order Priority]]=Introduction!$B$42,1,0)</f>
        <v>0</v>
      </c>
      <c r="J422" s="49">
        <f>IF(Table2[[#This Row],[Order Priority]]=Introduction!$B$43,1,0)</f>
        <v>0</v>
      </c>
      <c r="K422" s="49">
        <f>IF(Table2[[#This Row],[Order Priority]]=Introduction!$B$44,1,0)</f>
        <v>0</v>
      </c>
      <c r="L422" s="49">
        <f>IF(Table2[[#This Row],[Order Priority]]=Introduction!$B$45,1,0)</f>
        <v>1</v>
      </c>
      <c r="M422" s="49">
        <f>IF(Table2[[#This Row],[Ship Mode]]=Introduction!$C$42,1,0)</f>
        <v>0</v>
      </c>
      <c r="N422" s="48">
        <f>IF(Table2[[#This Row],[Ship Mode]]=Introduction!$C$44,1,0)</f>
        <v>1</v>
      </c>
      <c r="O422" s="48">
        <f>IF(Table2[[#This Row],[Customer Segment]]=Introduction!$D$45,1,0)</f>
        <v>0</v>
      </c>
      <c r="P422" s="48">
        <f>IF(Table2[[#This Row],[Customer Segment]]=Introduction!$D$42,1,0)</f>
        <v>0</v>
      </c>
      <c r="Q422" s="48">
        <f>IF(Table2[[#This Row],[Customer Segment]]=Introduction!$D$44,1,0)</f>
        <v>0</v>
      </c>
      <c r="R422" s="41">
        <v>477.2</v>
      </c>
      <c r="S4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customFormat="1" x14ac:dyDescent="0.2">
      <c r="A423" s="1" t="s">
        <v>92</v>
      </c>
      <c r="B423" s="1" t="s">
        <v>2</v>
      </c>
      <c r="C423" s="1" t="s">
        <v>70</v>
      </c>
      <c r="D423" s="46">
        <v>0.08</v>
      </c>
      <c r="E423" s="46">
        <v>400.98</v>
      </c>
      <c r="F423" s="46">
        <v>42.52</v>
      </c>
      <c r="G423" s="46">
        <v>0.71</v>
      </c>
      <c r="H423" s="46">
        <v>3031.9724000000001</v>
      </c>
      <c r="I423" s="49">
        <f>IF(Table2[[#This Row],[Order Priority]]=Introduction!$B$42,1,0)</f>
        <v>0</v>
      </c>
      <c r="J423" s="49">
        <f>IF(Table2[[#This Row],[Order Priority]]=Introduction!$B$43,1,0)</f>
        <v>0</v>
      </c>
      <c r="K423" s="49">
        <f>IF(Table2[[#This Row],[Order Priority]]=Introduction!$B$44,1,0)</f>
        <v>0</v>
      </c>
      <c r="L423" s="49">
        <f>IF(Table2[[#This Row],[Order Priority]]=Introduction!$B$45,1,0)</f>
        <v>1</v>
      </c>
      <c r="M423" s="49">
        <f>IF(Table2[[#This Row],[Ship Mode]]=Introduction!$C$42,1,0)</f>
        <v>1</v>
      </c>
      <c r="N423" s="48">
        <f>IF(Table2[[#This Row],[Ship Mode]]=Introduction!$C$44,1,0)</f>
        <v>0</v>
      </c>
      <c r="O423" s="48">
        <f>IF(Table2[[#This Row],[Customer Segment]]=Introduction!$D$45,1,0)</f>
        <v>0</v>
      </c>
      <c r="P423" s="48">
        <f>IF(Table2[[#This Row],[Customer Segment]]=Introduction!$D$42,1,0)</f>
        <v>0</v>
      </c>
      <c r="Q423" s="48">
        <f>IF(Table2[[#This Row],[Customer Segment]]=Introduction!$D$44,1,0)</f>
        <v>0</v>
      </c>
      <c r="R423" s="38">
        <v>7840.04</v>
      </c>
      <c r="S4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customFormat="1" x14ac:dyDescent="0.2">
      <c r="A424" s="1" t="s">
        <v>92</v>
      </c>
      <c r="B424" s="1" t="s">
        <v>14</v>
      </c>
      <c r="C424" s="1" t="s">
        <v>47</v>
      </c>
      <c r="D424" s="44">
        <v>0.04</v>
      </c>
      <c r="E424" s="44">
        <v>5.98</v>
      </c>
      <c r="F424" s="44">
        <v>5.79</v>
      </c>
      <c r="G424" s="44">
        <v>0.36</v>
      </c>
      <c r="H424" s="44">
        <v>-36.030799999999999</v>
      </c>
      <c r="I424" s="49">
        <f>IF(Table2[[#This Row],[Order Priority]]=Introduction!$B$42,1,0)</f>
        <v>0</v>
      </c>
      <c r="J424" s="49">
        <f>IF(Table2[[#This Row],[Order Priority]]=Introduction!$B$43,1,0)</f>
        <v>0</v>
      </c>
      <c r="K424" s="49">
        <f>IF(Table2[[#This Row],[Order Priority]]=Introduction!$B$44,1,0)</f>
        <v>0</v>
      </c>
      <c r="L424" s="49">
        <f>IF(Table2[[#This Row],[Order Priority]]=Introduction!$B$45,1,0)</f>
        <v>1</v>
      </c>
      <c r="M424" s="49">
        <f>IF(Table2[[#This Row],[Ship Mode]]=Introduction!$C$42,1,0)</f>
        <v>0</v>
      </c>
      <c r="N424" s="48">
        <f>IF(Table2[[#This Row],[Ship Mode]]=Introduction!$C$44,1,0)</f>
        <v>1</v>
      </c>
      <c r="O424" s="48">
        <f>IF(Table2[[#This Row],[Customer Segment]]=Introduction!$D$45,1,0)</f>
        <v>0</v>
      </c>
      <c r="P424" s="48">
        <f>IF(Table2[[#This Row],[Customer Segment]]=Introduction!$D$42,1,0)</f>
        <v>0</v>
      </c>
      <c r="Q424" s="48">
        <f>IF(Table2[[#This Row],[Customer Segment]]=Introduction!$D$44,1,0)</f>
        <v>1</v>
      </c>
      <c r="R424" s="41">
        <v>86.12</v>
      </c>
      <c r="S4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customFormat="1" x14ac:dyDescent="0.2">
      <c r="A425" s="1" t="s">
        <v>92</v>
      </c>
      <c r="B425" s="1" t="s">
        <v>14</v>
      </c>
      <c r="C425" s="1" t="s">
        <v>70</v>
      </c>
      <c r="D425" s="46">
        <v>0.08</v>
      </c>
      <c r="E425" s="46">
        <v>9.98</v>
      </c>
      <c r="F425" s="46">
        <v>12.52</v>
      </c>
      <c r="G425" s="46">
        <v>0.56999999999999995</v>
      </c>
      <c r="H425" s="46">
        <v>-102.93</v>
      </c>
      <c r="I425" s="49">
        <f>IF(Table2[[#This Row],[Order Priority]]=Introduction!$B$42,1,0)</f>
        <v>0</v>
      </c>
      <c r="J425" s="49">
        <f>IF(Table2[[#This Row],[Order Priority]]=Introduction!$B$43,1,0)</f>
        <v>0</v>
      </c>
      <c r="K425" s="49">
        <f>IF(Table2[[#This Row],[Order Priority]]=Introduction!$B$44,1,0)</f>
        <v>0</v>
      </c>
      <c r="L425" s="49">
        <f>IF(Table2[[#This Row],[Order Priority]]=Introduction!$B$45,1,0)</f>
        <v>1</v>
      </c>
      <c r="M425" s="49">
        <f>IF(Table2[[#This Row],[Ship Mode]]=Introduction!$C$42,1,0)</f>
        <v>0</v>
      </c>
      <c r="N425" s="48">
        <f>IF(Table2[[#This Row],[Ship Mode]]=Introduction!$C$44,1,0)</f>
        <v>1</v>
      </c>
      <c r="O425" s="48">
        <f>IF(Table2[[#This Row],[Customer Segment]]=Introduction!$D$45,1,0)</f>
        <v>0</v>
      </c>
      <c r="P425" s="48">
        <f>IF(Table2[[#This Row],[Customer Segment]]=Introduction!$D$42,1,0)</f>
        <v>0</v>
      </c>
      <c r="Q425" s="48">
        <f>IF(Table2[[#This Row],[Customer Segment]]=Introduction!$D$44,1,0)</f>
        <v>0</v>
      </c>
      <c r="R425" s="38">
        <v>150.24</v>
      </c>
      <c r="S4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customFormat="1" x14ac:dyDescent="0.2">
      <c r="A426" s="1" t="s">
        <v>92</v>
      </c>
      <c r="B426" s="1" t="s">
        <v>2</v>
      </c>
      <c r="C426" s="1" t="s">
        <v>3</v>
      </c>
      <c r="D426" s="44">
        <v>7.0000000000000007E-2</v>
      </c>
      <c r="E426" s="44">
        <v>500.98</v>
      </c>
      <c r="F426" s="44">
        <v>28.14</v>
      </c>
      <c r="G426" s="44">
        <v>0.38</v>
      </c>
      <c r="H426" s="44">
        <v>2699.9838</v>
      </c>
      <c r="I426" s="49">
        <f>IF(Table2[[#This Row],[Order Priority]]=Introduction!$B$42,1,0)</f>
        <v>0</v>
      </c>
      <c r="J426" s="49">
        <f>IF(Table2[[#This Row],[Order Priority]]=Introduction!$B$43,1,0)</f>
        <v>0</v>
      </c>
      <c r="K426" s="49">
        <f>IF(Table2[[#This Row],[Order Priority]]=Introduction!$B$44,1,0)</f>
        <v>0</v>
      </c>
      <c r="L426" s="49">
        <f>IF(Table2[[#This Row],[Order Priority]]=Introduction!$B$45,1,0)</f>
        <v>1</v>
      </c>
      <c r="M426" s="49">
        <f>IF(Table2[[#This Row],[Ship Mode]]=Introduction!$C$42,1,0)</f>
        <v>1</v>
      </c>
      <c r="N426" s="48">
        <f>IF(Table2[[#This Row],[Ship Mode]]=Introduction!$C$44,1,0)</f>
        <v>0</v>
      </c>
      <c r="O426" s="48">
        <f>IF(Table2[[#This Row],[Customer Segment]]=Introduction!$D$45,1,0)</f>
        <v>1</v>
      </c>
      <c r="P426" s="48">
        <f>IF(Table2[[#This Row],[Customer Segment]]=Introduction!$D$42,1,0)</f>
        <v>0</v>
      </c>
      <c r="Q426" s="48">
        <f>IF(Table2[[#This Row],[Customer Segment]]=Introduction!$D$44,1,0)</f>
        <v>0</v>
      </c>
      <c r="R426" s="41">
        <v>3913.02</v>
      </c>
      <c r="S4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customFormat="1" x14ac:dyDescent="0.2">
      <c r="A427" s="1" t="s">
        <v>92</v>
      </c>
      <c r="B427" s="1" t="s">
        <v>14</v>
      </c>
      <c r="C427" s="1" t="s">
        <v>3</v>
      </c>
      <c r="D427" s="46">
        <v>0.1</v>
      </c>
      <c r="E427" s="46">
        <v>178.47</v>
      </c>
      <c r="F427" s="46">
        <v>19.989999999999998</v>
      </c>
      <c r="G427" s="46">
        <v>0.55000000000000004</v>
      </c>
      <c r="H427" s="46">
        <v>-170.98</v>
      </c>
      <c r="I427" s="49">
        <f>IF(Table2[[#This Row],[Order Priority]]=Introduction!$B$42,1,0)</f>
        <v>0</v>
      </c>
      <c r="J427" s="49">
        <f>IF(Table2[[#This Row],[Order Priority]]=Introduction!$B$43,1,0)</f>
        <v>0</v>
      </c>
      <c r="K427" s="49">
        <f>IF(Table2[[#This Row],[Order Priority]]=Introduction!$B$44,1,0)</f>
        <v>0</v>
      </c>
      <c r="L427" s="49">
        <f>IF(Table2[[#This Row],[Order Priority]]=Introduction!$B$45,1,0)</f>
        <v>1</v>
      </c>
      <c r="M427" s="49">
        <f>IF(Table2[[#This Row],[Ship Mode]]=Introduction!$C$42,1,0)</f>
        <v>0</v>
      </c>
      <c r="N427" s="48">
        <f>IF(Table2[[#This Row],[Ship Mode]]=Introduction!$C$44,1,0)</f>
        <v>1</v>
      </c>
      <c r="O427" s="48">
        <f>IF(Table2[[#This Row],[Customer Segment]]=Introduction!$D$45,1,0)</f>
        <v>1</v>
      </c>
      <c r="P427" s="48">
        <f>IF(Table2[[#This Row],[Customer Segment]]=Introduction!$D$42,1,0)</f>
        <v>0</v>
      </c>
      <c r="Q427" s="48">
        <f>IF(Table2[[#This Row],[Customer Segment]]=Introduction!$D$44,1,0)</f>
        <v>0</v>
      </c>
      <c r="R427" s="38">
        <v>180.14</v>
      </c>
      <c r="S4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customFormat="1" x14ac:dyDescent="0.2">
      <c r="A428" s="1" t="s">
        <v>46</v>
      </c>
      <c r="B428" s="1" t="s">
        <v>14</v>
      </c>
      <c r="C428" s="1" t="s">
        <v>47</v>
      </c>
      <c r="D428" s="44">
        <v>0.06</v>
      </c>
      <c r="E428" s="44">
        <v>64.650000000000006</v>
      </c>
      <c r="F428" s="44">
        <v>35</v>
      </c>
      <c r="G428" s="44">
        <v>0.8</v>
      </c>
      <c r="H428" s="44">
        <v>-139.28720000000001</v>
      </c>
      <c r="I428" s="49">
        <f>IF(Table2[[#This Row],[Order Priority]]=Introduction!$B$42,1,0)</f>
        <v>0</v>
      </c>
      <c r="J428" s="49">
        <f>IF(Table2[[#This Row],[Order Priority]]=Introduction!$B$43,1,0)</f>
        <v>0</v>
      </c>
      <c r="K428" s="49">
        <f>IF(Table2[[#This Row],[Order Priority]]=Introduction!$B$44,1,0)</f>
        <v>0</v>
      </c>
      <c r="L428" s="49">
        <f>IF(Table2[[#This Row],[Order Priority]]=Introduction!$B$45,1,0)</f>
        <v>0</v>
      </c>
      <c r="M428" s="49">
        <f>IF(Table2[[#This Row],[Ship Mode]]=Introduction!$C$42,1,0)</f>
        <v>0</v>
      </c>
      <c r="N428" s="48">
        <f>IF(Table2[[#This Row],[Ship Mode]]=Introduction!$C$44,1,0)</f>
        <v>1</v>
      </c>
      <c r="O428" s="48">
        <f>IF(Table2[[#This Row],[Customer Segment]]=Introduction!$D$45,1,0)</f>
        <v>0</v>
      </c>
      <c r="P428" s="48">
        <f>IF(Table2[[#This Row],[Customer Segment]]=Introduction!$D$42,1,0)</f>
        <v>0</v>
      </c>
      <c r="Q428" s="48">
        <f>IF(Table2[[#This Row],[Customer Segment]]=Introduction!$D$44,1,0)</f>
        <v>1</v>
      </c>
      <c r="R428" s="41">
        <v>277.60000000000002</v>
      </c>
      <c r="S4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customFormat="1" x14ac:dyDescent="0.2">
      <c r="A429" s="1" t="s">
        <v>46</v>
      </c>
      <c r="B429" s="1" t="s">
        <v>14</v>
      </c>
      <c r="C429" s="1" t="s">
        <v>3</v>
      </c>
      <c r="D429" s="46">
        <v>0.08</v>
      </c>
      <c r="E429" s="46">
        <v>1.68</v>
      </c>
      <c r="F429" s="46">
        <v>1.57</v>
      </c>
      <c r="G429" s="46">
        <v>0.59</v>
      </c>
      <c r="H429" s="46">
        <v>-46.25</v>
      </c>
      <c r="I429" s="49">
        <f>IF(Table2[[#This Row],[Order Priority]]=Introduction!$B$42,1,0)</f>
        <v>0</v>
      </c>
      <c r="J429" s="49">
        <f>IF(Table2[[#This Row],[Order Priority]]=Introduction!$B$43,1,0)</f>
        <v>0</v>
      </c>
      <c r="K429" s="49">
        <f>IF(Table2[[#This Row],[Order Priority]]=Introduction!$B$44,1,0)</f>
        <v>0</v>
      </c>
      <c r="L429" s="49">
        <f>IF(Table2[[#This Row],[Order Priority]]=Introduction!$B$45,1,0)</f>
        <v>0</v>
      </c>
      <c r="M429" s="49">
        <f>IF(Table2[[#This Row],[Ship Mode]]=Introduction!$C$42,1,0)</f>
        <v>0</v>
      </c>
      <c r="N429" s="48">
        <f>IF(Table2[[#This Row],[Ship Mode]]=Introduction!$C$44,1,0)</f>
        <v>1</v>
      </c>
      <c r="O429" s="48">
        <f>IF(Table2[[#This Row],[Customer Segment]]=Introduction!$D$45,1,0)</f>
        <v>1</v>
      </c>
      <c r="P429" s="48">
        <f>IF(Table2[[#This Row],[Customer Segment]]=Introduction!$D$42,1,0)</f>
        <v>0</v>
      </c>
      <c r="Q429" s="48">
        <f>IF(Table2[[#This Row],[Customer Segment]]=Introduction!$D$44,1,0)</f>
        <v>0</v>
      </c>
      <c r="R429" s="38">
        <v>148.36000000000001</v>
      </c>
      <c r="S4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customFormat="1" x14ac:dyDescent="0.2">
      <c r="A430" s="1" t="s">
        <v>1</v>
      </c>
      <c r="B430" s="1" t="s">
        <v>14</v>
      </c>
      <c r="C430" s="1" t="s">
        <v>3</v>
      </c>
      <c r="D430" s="44">
        <v>0.09</v>
      </c>
      <c r="E430" s="44">
        <v>999.99</v>
      </c>
      <c r="F430" s="44">
        <v>13.99</v>
      </c>
      <c r="G430" s="44">
        <v>0.36</v>
      </c>
      <c r="H430" s="44">
        <v>-2531.4825000000001</v>
      </c>
      <c r="I430" s="49">
        <f>IF(Table2[[#This Row],[Order Priority]]=Introduction!$B$42,1,0)</f>
        <v>1</v>
      </c>
      <c r="J430" s="49">
        <f>IF(Table2[[#This Row],[Order Priority]]=Introduction!$B$43,1,0)</f>
        <v>0</v>
      </c>
      <c r="K430" s="49">
        <f>IF(Table2[[#This Row],[Order Priority]]=Introduction!$B$44,1,0)</f>
        <v>0</v>
      </c>
      <c r="L430" s="49">
        <f>IF(Table2[[#This Row],[Order Priority]]=Introduction!$B$45,1,0)</f>
        <v>0</v>
      </c>
      <c r="M430" s="49">
        <f>IF(Table2[[#This Row],[Ship Mode]]=Introduction!$C$42,1,0)</f>
        <v>0</v>
      </c>
      <c r="N430" s="48">
        <f>IF(Table2[[#This Row],[Ship Mode]]=Introduction!$C$44,1,0)</f>
        <v>1</v>
      </c>
      <c r="O430" s="48">
        <f>IF(Table2[[#This Row],[Customer Segment]]=Introduction!$D$45,1,0)</f>
        <v>1</v>
      </c>
      <c r="P430" s="48">
        <f>IF(Table2[[#This Row],[Customer Segment]]=Introduction!$D$42,1,0)</f>
        <v>0</v>
      </c>
      <c r="Q430" s="48">
        <f>IF(Table2[[#This Row],[Customer Segment]]=Introduction!$D$44,1,0)</f>
        <v>0</v>
      </c>
      <c r="R430" s="41">
        <v>919.09</v>
      </c>
      <c r="S4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customFormat="1" x14ac:dyDescent="0.2">
      <c r="A431" s="1" t="s">
        <v>1</v>
      </c>
      <c r="B431" s="1" t="s">
        <v>14</v>
      </c>
      <c r="C431" s="1" t="s">
        <v>3</v>
      </c>
      <c r="D431" s="46">
        <v>7.0000000000000007E-2</v>
      </c>
      <c r="E431" s="46">
        <v>4.13</v>
      </c>
      <c r="F431" s="46">
        <v>5.04</v>
      </c>
      <c r="G431" s="46">
        <v>0.38</v>
      </c>
      <c r="H431" s="46">
        <v>-76.424400000000006</v>
      </c>
      <c r="I431" s="49">
        <f>IF(Table2[[#This Row],[Order Priority]]=Introduction!$B$42,1,0)</f>
        <v>1</v>
      </c>
      <c r="J431" s="49">
        <f>IF(Table2[[#This Row],[Order Priority]]=Introduction!$B$43,1,0)</f>
        <v>0</v>
      </c>
      <c r="K431" s="49">
        <f>IF(Table2[[#This Row],[Order Priority]]=Introduction!$B$44,1,0)</f>
        <v>0</v>
      </c>
      <c r="L431" s="49">
        <f>IF(Table2[[#This Row],[Order Priority]]=Introduction!$B$45,1,0)</f>
        <v>0</v>
      </c>
      <c r="M431" s="49">
        <f>IF(Table2[[#This Row],[Ship Mode]]=Introduction!$C$42,1,0)</f>
        <v>0</v>
      </c>
      <c r="N431" s="48">
        <f>IF(Table2[[#This Row],[Ship Mode]]=Introduction!$C$44,1,0)</f>
        <v>1</v>
      </c>
      <c r="O431" s="48">
        <f>IF(Table2[[#This Row],[Customer Segment]]=Introduction!$D$45,1,0)</f>
        <v>1</v>
      </c>
      <c r="P431" s="48">
        <f>IF(Table2[[#This Row],[Customer Segment]]=Introduction!$D$42,1,0)</f>
        <v>0</v>
      </c>
      <c r="Q431" s="48">
        <f>IF(Table2[[#This Row],[Customer Segment]]=Introduction!$D$44,1,0)</f>
        <v>0</v>
      </c>
      <c r="R431" s="38">
        <v>79.06</v>
      </c>
      <c r="S4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customFormat="1" x14ac:dyDescent="0.2">
      <c r="A432" s="1" t="s">
        <v>1</v>
      </c>
      <c r="B432" s="1" t="s">
        <v>14</v>
      </c>
      <c r="C432" s="1" t="s">
        <v>3</v>
      </c>
      <c r="D432" s="44">
        <v>0</v>
      </c>
      <c r="E432" s="44">
        <v>4.4800000000000004</v>
      </c>
      <c r="F432" s="44">
        <v>2.5</v>
      </c>
      <c r="G432" s="44">
        <v>0.37</v>
      </c>
      <c r="H432" s="44">
        <v>8.7319999999999993</v>
      </c>
      <c r="I432" s="49">
        <f>IF(Table2[[#This Row],[Order Priority]]=Introduction!$B$42,1,0)</f>
        <v>1</v>
      </c>
      <c r="J432" s="49">
        <f>IF(Table2[[#This Row],[Order Priority]]=Introduction!$B$43,1,0)</f>
        <v>0</v>
      </c>
      <c r="K432" s="49">
        <f>IF(Table2[[#This Row],[Order Priority]]=Introduction!$B$44,1,0)</f>
        <v>0</v>
      </c>
      <c r="L432" s="49">
        <f>IF(Table2[[#This Row],[Order Priority]]=Introduction!$B$45,1,0)</f>
        <v>0</v>
      </c>
      <c r="M432" s="49">
        <f>IF(Table2[[#This Row],[Ship Mode]]=Introduction!$C$42,1,0)</f>
        <v>0</v>
      </c>
      <c r="N432" s="48">
        <f>IF(Table2[[#This Row],[Ship Mode]]=Introduction!$C$44,1,0)</f>
        <v>1</v>
      </c>
      <c r="O432" s="48">
        <f>IF(Table2[[#This Row],[Customer Segment]]=Introduction!$D$45,1,0)</f>
        <v>1</v>
      </c>
      <c r="P432" s="48">
        <f>IF(Table2[[#This Row],[Customer Segment]]=Introduction!$D$42,1,0)</f>
        <v>0</v>
      </c>
      <c r="Q432" s="48">
        <f>IF(Table2[[#This Row],[Customer Segment]]=Introduction!$D$44,1,0)</f>
        <v>0</v>
      </c>
      <c r="R432" s="41">
        <v>65.14</v>
      </c>
      <c r="S4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customFormat="1" x14ac:dyDescent="0.2">
      <c r="A433" s="1" t="s">
        <v>13</v>
      </c>
      <c r="B433" s="1" t="s">
        <v>14</v>
      </c>
      <c r="C433" s="1" t="s">
        <v>70</v>
      </c>
      <c r="D433" s="46">
        <v>0.02</v>
      </c>
      <c r="E433" s="46">
        <v>4.8899999999999997</v>
      </c>
      <c r="F433" s="46">
        <v>4.93</v>
      </c>
      <c r="G433" s="46">
        <v>0.66</v>
      </c>
      <c r="H433" s="46">
        <v>-56.445999999999998</v>
      </c>
      <c r="I433" s="49">
        <f>IF(Table2[[#This Row],[Order Priority]]=Introduction!$B$42,1,0)</f>
        <v>0</v>
      </c>
      <c r="J433" s="49">
        <f>IF(Table2[[#This Row],[Order Priority]]=Introduction!$B$43,1,0)</f>
        <v>1</v>
      </c>
      <c r="K433" s="49">
        <f>IF(Table2[[#This Row],[Order Priority]]=Introduction!$B$44,1,0)</f>
        <v>0</v>
      </c>
      <c r="L433" s="49">
        <f>IF(Table2[[#This Row],[Order Priority]]=Introduction!$B$45,1,0)</f>
        <v>0</v>
      </c>
      <c r="M433" s="49">
        <f>IF(Table2[[#This Row],[Ship Mode]]=Introduction!$C$42,1,0)</f>
        <v>0</v>
      </c>
      <c r="N433" s="48">
        <f>IF(Table2[[#This Row],[Ship Mode]]=Introduction!$C$44,1,0)</f>
        <v>1</v>
      </c>
      <c r="O433" s="48">
        <f>IF(Table2[[#This Row],[Customer Segment]]=Introduction!$D$45,1,0)</f>
        <v>0</v>
      </c>
      <c r="P433" s="48">
        <f>IF(Table2[[#This Row],[Customer Segment]]=Introduction!$D$42,1,0)</f>
        <v>0</v>
      </c>
      <c r="Q433" s="48">
        <f>IF(Table2[[#This Row],[Customer Segment]]=Introduction!$D$44,1,0)</f>
        <v>0</v>
      </c>
      <c r="R433" s="38">
        <v>74.010000000000005</v>
      </c>
      <c r="S4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customFormat="1" x14ac:dyDescent="0.2">
      <c r="A434" s="1" t="s">
        <v>13</v>
      </c>
      <c r="B434" s="1" t="s">
        <v>14</v>
      </c>
      <c r="C434" s="1" t="s">
        <v>70</v>
      </c>
      <c r="D434" s="44">
        <v>7.0000000000000007E-2</v>
      </c>
      <c r="E434" s="44">
        <v>10.06</v>
      </c>
      <c r="F434" s="44">
        <v>2.06</v>
      </c>
      <c r="G434" s="44">
        <v>0.39</v>
      </c>
      <c r="H434" s="44">
        <v>33.189</v>
      </c>
      <c r="I434" s="49">
        <f>IF(Table2[[#This Row],[Order Priority]]=Introduction!$B$42,1,0)</f>
        <v>0</v>
      </c>
      <c r="J434" s="49">
        <f>IF(Table2[[#This Row],[Order Priority]]=Introduction!$B$43,1,0)</f>
        <v>1</v>
      </c>
      <c r="K434" s="49">
        <f>IF(Table2[[#This Row],[Order Priority]]=Introduction!$B$44,1,0)</f>
        <v>0</v>
      </c>
      <c r="L434" s="49">
        <f>IF(Table2[[#This Row],[Order Priority]]=Introduction!$B$45,1,0)</f>
        <v>0</v>
      </c>
      <c r="M434" s="49">
        <f>IF(Table2[[#This Row],[Ship Mode]]=Introduction!$C$42,1,0)</f>
        <v>0</v>
      </c>
      <c r="N434" s="48">
        <f>IF(Table2[[#This Row],[Ship Mode]]=Introduction!$C$44,1,0)</f>
        <v>1</v>
      </c>
      <c r="O434" s="48">
        <f>IF(Table2[[#This Row],[Customer Segment]]=Introduction!$D$45,1,0)</f>
        <v>0</v>
      </c>
      <c r="P434" s="48">
        <f>IF(Table2[[#This Row],[Customer Segment]]=Introduction!$D$42,1,0)</f>
        <v>0</v>
      </c>
      <c r="Q434" s="48">
        <f>IF(Table2[[#This Row],[Customer Segment]]=Introduction!$D$44,1,0)</f>
        <v>0</v>
      </c>
      <c r="R434" s="41">
        <v>48.1</v>
      </c>
      <c r="S4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customFormat="1" x14ac:dyDescent="0.2">
      <c r="A435" s="1" t="s">
        <v>13</v>
      </c>
      <c r="B435" s="1" t="s">
        <v>2</v>
      </c>
      <c r="C435" s="1" t="s">
        <v>47</v>
      </c>
      <c r="D435" s="46">
        <v>0.02</v>
      </c>
      <c r="E435" s="46">
        <v>259.70999999999998</v>
      </c>
      <c r="F435" s="46">
        <v>66.67</v>
      </c>
      <c r="G435" s="46">
        <v>0.65</v>
      </c>
      <c r="H435" s="46">
        <v>-14.448</v>
      </c>
      <c r="I435" s="49">
        <f>IF(Table2[[#This Row],[Order Priority]]=Introduction!$B$42,1,0)</f>
        <v>0</v>
      </c>
      <c r="J435" s="49">
        <f>IF(Table2[[#This Row],[Order Priority]]=Introduction!$B$43,1,0)</f>
        <v>1</v>
      </c>
      <c r="K435" s="49">
        <f>IF(Table2[[#This Row],[Order Priority]]=Introduction!$B$44,1,0)</f>
        <v>0</v>
      </c>
      <c r="L435" s="49">
        <f>IF(Table2[[#This Row],[Order Priority]]=Introduction!$B$45,1,0)</f>
        <v>0</v>
      </c>
      <c r="M435" s="49">
        <f>IF(Table2[[#This Row],[Ship Mode]]=Introduction!$C$42,1,0)</f>
        <v>1</v>
      </c>
      <c r="N435" s="48">
        <f>IF(Table2[[#This Row],[Ship Mode]]=Introduction!$C$44,1,0)</f>
        <v>0</v>
      </c>
      <c r="O435" s="48">
        <f>IF(Table2[[#This Row],[Customer Segment]]=Introduction!$D$45,1,0)</f>
        <v>0</v>
      </c>
      <c r="P435" s="48">
        <f>IF(Table2[[#This Row],[Customer Segment]]=Introduction!$D$42,1,0)</f>
        <v>0</v>
      </c>
      <c r="Q435" s="48">
        <f>IF(Table2[[#This Row],[Customer Segment]]=Introduction!$D$44,1,0)</f>
        <v>1</v>
      </c>
      <c r="R435" s="38">
        <v>1757.15</v>
      </c>
      <c r="S4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customFormat="1" x14ac:dyDescent="0.2">
      <c r="A436" s="1" t="s">
        <v>13</v>
      </c>
      <c r="B436" s="1" t="s">
        <v>14</v>
      </c>
      <c r="C436" s="1" t="s">
        <v>47</v>
      </c>
      <c r="D436" s="44">
        <v>0.01</v>
      </c>
      <c r="E436" s="44">
        <v>28.99</v>
      </c>
      <c r="F436" s="44">
        <v>8.59</v>
      </c>
      <c r="G436" s="44">
        <v>0.56000000000000005</v>
      </c>
      <c r="H436" s="44">
        <v>196.52328</v>
      </c>
      <c r="I436" s="49">
        <f>IF(Table2[[#This Row],[Order Priority]]=Introduction!$B$42,1,0)</f>
        <v>0</v>
      </c>
      <c r="J436" s="49">
        <f>IF(Table2[[#This Row],[Order Priority]]=Introduction!$B$43,1,0)</f>
        <v>1</v>
      </c>
      <c r="K436" s="49">
        <f>IF(Table2[[#This Row],[Order Priority]]=Introduction!$B$44,1,0)</f>
        <v>0</v>
      </c>
      <c r="L436" s="49">
        <f>IF(Table2[[#This Row],[Order Priority]]=Introduction!$B$45,1,0)</f>
        <v>0</v>
      </c>
      <c r="M436" s="49">
        <f>IF(Table2[[#This Row],[Ship Mode]]=Introduction!$C$42,1,0)</f>
        <v>0</v>
      </c>
      <c r="N436" s="48">
        <f>IF(Table2[[#This Row],[Ship Mode]]=Introduction!$C$44,1,0)</f>
        <v>1</v>
      </c>
      <c r="O436" s="48">
        <f>IF(Table2[[#This Row],[Customer Segment]]=Introduction!$D$45,1,0)</f>
        <v>0</v>
      </c>
      <c r="P436" s="48">
        <f>IF(Table2[[#This Row],[Customer Segment]]=Introduction!$D$42,1,0)</f>
        <v>0</v>
      </c>
      <c r="Q436" s="48">
        <f>IF(Table2[[#This Row],[Customer Segment]]=Introduction!$D$44,1,0)</f>
        <v>1</v>
      </c>
      <c r="R436" s="41">
        <v>556.61</v>
      </c>
      <c r="S4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customFormat="1" x14ac:dyDescent="0.2">
      <c r="A437" s="1" t="s">
        <v>13</v>
      </c>
      <c r="B437" s="1" t="s">
        <v>14</v>
      </c>
      <c r="C437" s="1" t="s">
        <v>3</v>
      </c>
      <c r="D437" s="46">
        <v>0.02</v>
      </c>
      <c r="E437" s="46">
        <v>71.37</v>
      </c>
      <c r="F437" s="46">
        <v>69</v>
      </c>
      <c r="G437" s="46">
        <v>0.68</v>
      </c>
      <c r="H437" s="46">
        <v>-439.90800000000002</v>
      </c>
      <c r="I437" s="49">
        <f>IF(Table2[[#This Row],[Order Priority]]=Introduction!$B$42,1,0)</f>
        <v>0</v>
      </c>
      <c r="J437" s="49">
        <f>IF(Table2[[#This Row],[Order Priority]]=Introduction!$B$43,1,0)</f>
        <v>1</v>
      </c>
      <c r="K437" s="49">
        <f>IF(Table2[[#This Row],[Order Priority]]=Introduction!$B$44,1,0)</f>
        <v>0</v>
      </c>
      <c r="L437" s="49">
        <f>IF(Table2[[#This Row],[Order Priority]]=Introduction!$B$45,1,0)</f>
        <v>0</v>
      </c>
      <c r="M437" s="49">
        <f>IF(Table2[[#This Row],[Ship Mode]]=Introduction!$C$42,1,0)</f>
        <v>0</v>
      </c>
      <c r="N437" s="48">
        <f>IF(Table2[[#This Row],[Ship Mode]]=Introduction!$C$44,1,0)</f>
        <v>1</v>
      </c>
      <c r="O437" s="48">
        <f>IF(Table2[[#This Row],[Customer Segment]]=Introduction!$D$45,1,0)</f>
        <v>1</v>
      </c>
      <c r="P437" s="48">
        <f>IF(Table2[[#This Row],[Customer Segment]]=Introduction!$D$42,1,0)</f>
        <v>0</v>
      </c>
      <c r="Q437" s="48">
        <f>IF(Table2[[#This Row],[Customer Segment]]=Introduction!$D$44,1,0)</f>
        <v>0</v>
      </c>
      <c r="R437" s="38">
        <v>237.62</v>
      </c>
      <c r="S4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customFormat="1" x14ac:dyDescent="0.2">
      <c r="A438" s="1" t="s">
        <v>13</v>
      </c>
      <c r="B438" s="1" t="s">
        <v>63</v>
      </c>
      <c r="C438" s="1" t="s">
        <v>3</v>
      </c>
      <c r="D438" s="44">
        <v>0.03</v>
      </c>
      <c r="E438" s="44">
        <v>205.99</v>
      </c>
      <c r="F438" s="44">
        <v>8.99</v>
      </c>
      <c r="G438" s="44">
        <v>0.6</v>
      </c>
      <c r="H438" s="44">
        <v>1087.7159999999999</v>
      </c>
      <c r="I438" s="49">
        <f>IF(Table2[[#This Row],[Order Priority]]=Introduction!$B$42,1,0)</f>
        <v>0</v>
      </c>
      <c r="J438" s="49">
        <f>IF(Table2[[#This Row],[Order Priority]]=Introduction!$B$43,1,0)</f>
        <v>1</v>
      </c>
      <c r="K438" s="49">
        <f>IF(Table2[[#This Row],[Order Priority]]=Introduction!$B$44,1,0)</f>
        <v>0</v>
      </c>
      <c r="L438" s="49">
        <f>IF(Table2[[#This Row],[Order Priority]]=Introduction!$B$45,1,0)</f>
        <v>0</v>
      </c>
      <c r="M438" s="49">
        <f>IF(Table2[[#This Row],[Ship Mode]]=Introduction!$C$42,1,0)</f>
        <v>0</v>
      </c>
      <c r="N438" s="48">
        <f>IF(Table2[[#This Row],[Ship Mode]]=Introduction!$C$44,1,0)</f>
        <v>0</v>
      </c>
      <c r="O438" s="48">
        <f>IF(Table2[[#This Row],[Customer Segment]]=Introduction!$D$45,1,0)</f>
        <v>1</v>
      </c>
      <c r="P438" s="48">
        <f>IF(Table2[[#This Row],[Customer Segment]]=Introduction!$D$42,1,0)</f>
        <v>0</v>
      </c>
      <c r="Q438" s="48">
        <f>IF(Table2[[#This Row],[Customer Segment]]=Introduction!$D$44,1,0)</f>
        <v>0</v>
      </c>
      <c r="R438" s="41">
        <v>176.42</v>
      </c>
      <c r="S4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customFormat="1" x14ac:dyDescent="0.2">
      <c r="A439" s="1" t="s">
        <v>23</v>
      </c>
      <c r="B439" s="1" t="s">
        <v>2</v>
      </c>
      <c r="C439" s="1" t="s">
        <v>70</v>
      </c>
      <c r="D439" s="46">
        <v>0.03</v>
      </c>
      <c r="E439" s="46">
        <v>160.97999999999999</v>
      </c>
      <c r="F439" s="46">
        <v>30</v>
      </c>
      <c r="G439" s="46">
        <v>0.62</v>
      </c>
      <c r="H439" s="46">
        <v>1273.2086999999999</v>
      </c>
      <c r="I439" s="49">
        <f>IF(Table2[[#This Row],[Order Priority]]=Introduction!$B$42,1,0)</f>
        <v>0</v>
      </c>
      <c r="J439" s="49">
        <f>IF(Table2[[#This Row],[Order Priority]]=Introduction!$B$43,1,0)</f>
        <v>0</v>
      </c>
      <c r="K439" s="49">
        <f>IF(Table2[[#This Row],[Order Priority]]=Introduction!$B$44,1,0)</f>
        <v>1</v>
      </c>
      <c r="L439" s="49">
        <f>IF(Table2[[#This Row],[Order Priority]]=Introduction!$B$45,1,0)</f>
        <v>0</v>
      </c>
      <c r="M439" s="49">
        <f>IF(Table2[[#This Row],[Ship Mode]]=Introduction!$C$42,1,0)</f>
        <v>1</v>
      </c>
      <c r="N439" s="48">
        <f>IF(Table2[[#This Row],[Ship Mode]]=Introduction!$C$44,1,0)</f>
        <v>0</v>
      </c>
      <c r="O439" s="48">
        <f>IF(Table2[[#This Row],[Customer Segment]]=Introduction!$D$45,1,0)</f>
        <v>0</v>
      </c>
      <c r="P439" s="48">
        <f>IF(Table2[[#This Row],[Customer Segment]]=Introduction!$D$42,1,0)</f>
        <v>0</v>
      </c>
      <c r="Q439" s="48">
        <f>IF(Table2[[#This Row],[Customer Segment]]=Introduction!$D$44,1,0)</f>
        <v>0</v>
      </c>
      <c r="R439" s="38">
        <v>1845.23</v>
      </c>
      <c r="S4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customFormat="1" x14ac:dyDescent="0.2">
      <c r="A440" s="1" t="s">
        <v>23</v>
      </c>
      <c r="B440" s="1" t="s">
        <v>63</v>
      </c>
      <c r="C440" s="1" t="s">
        <v>47</v>
      </c>
      <c r="D440" s="44">
        <v>0.1</v>
      </c>
      <c r="E440" s="44">
        <v>5.68</v>
      </c>
      <c r="F440" s="44">
        <v>3.6</v>
      </c>
      <c r="G440" s="44">
        <v>0.56000000000000005</v>
      </c>
      <c r="H440" s="44">
        <v>-33.2956</v>
      </c>
      <c r="I440" s="49">
        <f>IF(Table2[[#This Row],[Order Priority]]=Introduction!$B$42,1,0)</f>
        <v>0</v>
      </c>
      <c r="J440" s="49">
        <f>IF(Table2[[#This Row],[Order Priority]]=Introduction!$B$43,1,0)</f>
        <v>0</v>
      </c>
      <c r="K440" s="49">
        <f>IF(Table2[[#This Row],[Order Priority]]=Introduction!$B$44,1,0)</f>
        <v>1</v>
      </c>
      <c r="L440" s="49">
        <f>IF(Table2[[#This Row],[Order Priority]]=Introduction!$B$45,1,0)</f>
        <v>0</v>
      </c>
      <c r="M440" s="49">
        <f>IF(Table2[[#This Row],[Ship Mode]]=Introduction!$C$42,1,0)</f>
        <v>0</v>
      </c>
      <c r="N440" s="48">
        <f>IF(Table2[[#This Row],[Ship Mode]]=Introduction!$C$44,1,0)</f>
        <v>0</v>
      </c>
      <c r="O440" s="48">
        <f>IF(Table2[[#This Row],[Customer Segment]]=Introduction!$D$45,1,0)</f>
        <v>0</v>
      </c>
      <c r="P440" s="48">
        <f>IF(Table2[[#This Row],[Customer Segment]]=Introduction!$D$42,1,0)</f>
        <v>0</v>
      </c>
      <c r="Q440" s="48">
        <f>IF(Table2[[#This Row],[Customer Segment]]=Introduction!$D$44,1,0)</f>
        <v>1</v>
      </c>
      <c r="R440" s="41">
        <v>118.35</v>
      </c>
      <c r="S4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customFormat="1" x14ac:dyDescent="0.2">
      <c r="A441" s="1" t="s">
        <v>23</v>
      </c>
      <c r="B441" s="1" t="s">
        <v>14</v>
      </c>
      <c r="C441" s="1" t="s">
        <v>3</v>
      </c>
      <c r="D441" s="46">
        <v>0.01</v>
      </c>
      <c r="E441" s="46">
        <v>20.48</v>
      </c>
      <c r="F441" s="46">
        <v>6.32</v>
      </c>
      <c r="G441" s="46">
        <v>0.57999999999999996</v>
      </c>
      <c r="H441" s="46">
        <v>711.24480000000005</v>
      </c>
      <c r="I441" s="49">
        <f>IF(Table2[[#This Row],[Order Priority]]=Introduction!$B$42,1,0)</f>
        <v>0</v>
      </c>
      <c r="J441" s="49">
        <f>IF(Table2[[#This Row],[Order Priority]]=Introduction!$B$43,1,0)</f>
        <v>0</v>
      </c>
      <c r="K441" s="49">
        <f>IF(Table2[[#This Row],[Order Priority]]=Introduction!$B$44,1,0)</f>
        <v>1</v>
      </c>
      <c r="L441" s="49">
        <f>IF(Table2[[#This Row],[Order Priority]]=Introduction!$B$45,1,0)</f>
        <v>0</v>
      </c>
      <c r="M441" s="49">
        <f>IF(Table2[[#This Row],[Ship Mode]]=Introduction!$C$42,1,0)</f>
        <v>0</v>
      </c>
      <c r="N441" s="48">
        <f>IF(Table2[[#This Row],[Ship Mode]]=Introduction!$C$44,1,0)</f>
        <v>1</v>
      </c>
      <c r="O441" s="48">
        <f>IF(Table2[[#This Row],[Customer Segment]]=Introduction!$D$45,1,0)</f>
        <v>1</v>
      </c>
      <c r="P441" s="48">
        <f>IF(Table2[[#This Row],[Customer Segment]]=Introduction!$D$42,1,0)</f>
        <v>0</v>
      </c>
      <c r="Q441" s="48">
        <f>IF(Table2[[#This Row],[Customer Segment]]=Introduction!$D$44,1,0)</f>
        <v>0</v>
      </c>
      <c r="R441" s="38">
        <v>375.03</v>
      </c>
      <c r="S4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customFormat="1" x14ac:dyDescent="0.2">
      <c r="A442" s="1" t="s">
        <v>23</v>
      </c>
      <c r="B442" s="1" t="s">
        <v>14</v>
      </c>
      <c r="C442" s="1" t="s">
        <v>3</v>
      </c>
      <c r="D442" s="44">
        <v>0.09</v>
      </c>
      <c r="E442" s="44">
        <v>1.86</v>
      </c>
      <c r="F442" s="44">
        <v>2.58</v>
      </c>
      <c r="G442" s="44">
        <v>0.82</v>
      </c>
      <c r="H442" s="44">
        <v>-1084.8469631999999</v>
      </c>
      <c r="I442" s="49">
        <f>IF(Table2[[#This Row],[Order Priority]]=Introduction!$B$42,1,0)</f>
        <v>0</v>
      </c>
      <c r="J442" s="49">
        <f>IF(Table2[[#This Row],[Order Priority]]=Introduction!$B$43,1,0)</f>
        <v>0</v>
      </c>
      <c r="K442" s="49">
        <f>IF(Table2[[#This Row],[Order Priority]]=Introduction!$B$44,1,0)</f>
        <v>1</v>
      </c>
      <c r="L442" s="49">
        <f>IF(Table2[[#This Row],[Order Priority]]=Introduction!$B$45,1,0)</f>
        <v>0</v>
      </c>
      <c r="M442" s="49">
        <f>IF(Table2[[#This Row],[Ship Mode]]=Introduction!$C$42,1,0)</f>
        <v>0</v>
      </c>
      <c r="N442" s="48">
        <f>IF(Table2[[#This Row],[Ship Mode]]=Introduction!$C$44,1,0)</f>
        <v>1</v>
      </c>
      <c r="O442" s="48">
        <f>IF(Table2[[#This Row],[Customer Segment]]=Introduction!$D$45,1,0)</f>
        <v>1</v>
      </c>
      <c r="P442" s="48">
        <f>IF(Table2[[#This Row],[Customer Segment]]=Introduction!$D$42,1,0)</f>
        <v>0</v>
      </c>
      <c r="Q442" s="48">
        <f>IF(Table2[[#This Row],[Customer Segment]]=Introduction!$D$44,1,0)</f>
        <v>0</v>
      </c>
      <c r="R442" s="41">
        <v>22.11</v>
      </c>
      <c r="S4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customFormat="1" x14ac:dyDescent="0.2">
      <c r="A443" s="1" t="s">
        <v>23</v>
      </c>
      <c r="B443" s="1" t="s">
        <v>14</v>
      </c>
      <c r="C443" s="1" t="s">
        <v>3</v>
      </c>
      <c r="D443" s="46">
        <v>0.08</v>
      </c>
      <c r="E443" s="46">
        <v>205.99</v>
      </c>
      <c r="F443" s="46">
        <v>2.5</v>
      </c>
      <c r="G443" s="46">
        <v>0.59</v>
      </c>
      <c r="H443" s="46">
        <v>-156.77199999999999</v>
      </c>
      <c r="I443" s="49">
        <f>IF(Table2[[#This Row],[Order Priority]]=Introduction!$B$42,1,0)</f>
        <v>0</v>
      </c>
      <c r="J443" s="49">
        <f>IF(Table2[[#This Row],[Order Priority]]=Introduction!$B$43,1,0)</f>
        <v>0</v>
      </c>
      <c r="K443" s="49">
        <f>IF(Table2[[#This Row],[Order Priority]]=Introduction!$B$44,1,0)</f>
        <v>1</v>
      </c>
      <c r="L443" s="49">
        <f>IF(Table2[[#This Row],[Order Priority]]=Introduction!$B$45,1,0)</f>
        <v>0</v>
      </c>
      <c r="M443" s="49">
        <f>IF(Table2[[#This Row],[Ship Mode]]=Introduction!$C$42,1,0)</f>
        <v>0</v>
      </c>
      <c r="N443" s="48">
        <f>IF(Table2[[#This Row],[Ship Mode]]=Introduction!$C$44,1,0)</f>
        <v>1</v>
      </c>
      <c r="O443" s="48">
        <f>IF(Table2[[#This Row],[Customer Segment]]=Introduction!$D$45,1,0)</f>
        <v>1</v>
      </c>
      <c r="P443" s="48">
        <f>IF(Table2[[#This Row],[Customer Segment]]=Introduction!$D$42,1,0)</f>
        <v>0</v>
      </c>
      <c r="Q443" s="48">
        <f>IF(Table2[[#This Row],[Customer Segment]]=Introduction!$D$44,1,0)</f>
        <v>0</v>
      </c>
      <c r="R443" s="38">
        <v>2875.35</v>
      </c>
      <c r="S4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customFormat="1" x14ac:dyDescent="0.2">
      <c r="A444" s="1" t="s">
        <v>1</v>
      </c>
      <c r="B444" s="1" t="s">
        <v>14</v>
      </c>
      <c r="C444" s="1" t="s">
        <v>70</v>
      </c>
      <c r="D444" s="44">
        <v>0.08</v>
      </c>
      <c r="E444" s="44">
        <v>14.81</v>
      </c>
      <c r="F444" s="44">
        <v>13.32</v>
      </c>
      <c r="G444" s="44">
        <v>0.43</v>
      </c>
      <c r="H444" s="44">
        <v>-131.6172</v>
      </c>
      <c r="I444" s="49">
        <f>IF(Table2[[#This Row],[Order Priority]]=Introduction!$B$42,1,0)</f>
        <v>1</v>
      </c>
      <c r="J444" s="49">
        <f>IF(Table2[[#This Row],[Order Priority]]=Introduction!$B$43,1,0)</f>
        <v>0</v>
      </c>
      <c r="K444" s="49">
        <f>IF(Table2[[#This Row],[Order Priority]]=Introduction!$B$44,1,0)</f>
        <v>0</v>
      </c>
      <c r="L444" s="49">
        <f>IF(Table2[[#This Row],[Order Priority]]=Introduction!$B$45,1,0)</f>
        <v>0</v>
      </c>
      <c r="M444" s="49">
        <f>IF(Table2[[#This Row],[Ship Mode]]=Introduction!$C$42,1,0)</f>
        <v>0</v>
      </c>
      <c r="N444" s="48">
        <f>IF(Table2[[#This Row],[Ship Mode]]=Introduction!$C$44,1,0)</f>
        <v>1</v>
      </c>
      <c r="O444" s="48">
        <f>IF(Table2[[#This Row],[Customer Segment]]=Introduction!$D$45,1,0)</f>
        <v>0</v>
      </c>
      <c r="P444" s="48">
        <f>IF(Table2[[#This Row],[Customer Segment]]=Introduction!$D$42,1,0)</f>
        <v>0</v>
      </c>
      <c r="Q444" s="48">
        <f>IF(Table2[[#This Row],[Customer Segment]]=Introduction!$D$44,1,0)</f>
        <v>0</v>
      </c>
      <c r="R444" s="41">
        <v>292.18</v>
      </c>
      <c r="S4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customFormat="1" x14ac:dyDescent="0.2">
      <c r="A445" s="1" t="s">
        <v>1</v>
      </c>
      <c r="B445" s="1" t="s">
        <v>14</v>
      </c>
      <c r="C445" s="1" t="s">
        <v>70</v>
      </c>
      <c r="D445" s="46">
        <v>0.08</v>
      </c>
      <c r="E445" s="46">
        <v>14.81</v>
      </c>
      <c r="F445" s="46">
        <v>13.32</v>
      </c>
      <c r="G445" s="46">
        <v>0.43</v>
      </c>
      <c r="H445" s="46">
        <v>-253.11</v>
      </c>
      <c r="I445" s="49">
        <f>IF(Table2[[#This Row],[Order Priority]]=Introduction!$B$42,1,0)</f>
        <v>1</v>
      </c>
      <c r="J445" s="49">
        <f>IF(Table2[[#This Row],[Order Priority]]=Introduction!$B$43,1,0)</f>
        <v>0</v>
      </c>
      <c r="K445" s="49">
        <f>IF(Table2[[#This Row],[Order Priority]]=Introduction!$B$44,1,0)</f>
        <v>0</v>
      </c>
      <c r="L445" s="49">
        <f>IF(Table2[[#This Row],[Order Priority]]=Introduction!$B$45,1,0)</f>
        <v>0</v>
      </c>
      <c r="M445" s="49">
        <f>IF(Table2[[#This Row],[Ship Mode]]=Introduction!$C$42,1,0)</f>
        <v>0</v>
      </c>
      <c r="N445" s="48">
        <f>IF(Table2[[#This Row],[Ship Mode]]=Introduction!$C$44,1,0)</f>
        <v>1</v>
      </c>
      <c r="O445" s="48">
        <f>IF(Table2[[#This Row],[Customer Segment]]=Introduction!$D$45,1,0)</f>
        <v>0</v>
      </c>
      <c r="P445" s="48">
        <f>IF(Table2[[#This Row],[Customer Segment]]=Introduction!$D$42,1,0)</f>
        <v>0</v>
      </c>
      <c r="Q445" s="48">
        <f>IF(Table2[[#This Row],[Customer Segment]]=Introduction!$D$44,1,0)</f>
        <v>0</v>
      </c>
      <c r="R445" s="38">
        <v>1154.1199999999999</v>
      </c>
      <c r="S4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customFormat="1" x14ac:dyDescent="0.2">
      <c r="A446" s="1" t="s">
        <v>13</v>
      </c>
      <c r="B446" s="1" t="s">
        <v>14</v>
      </c>
      <c r="C446" s="1" t="s">
        <v>15</v>
      </c>
      <c r="D446" s="44">
        <v>0.1</v>
      </c>
      <c r="E446" s="44">
        <v>41.94</v>
      </c>
      <c r="F446" s="44">
        <v>2.99</v>
      </c>
      <c r="G446" s="44">
        <v>0.35</v>
      </c>
      <c r="H446" s="44">
        <v>164.08199999999999</v>
      </c>
      <c r="I446" s="49">
        <f>IF(Table2[[#This Row],[Order Priority]]=Introduction!$B$42,1,0)</f>
        <v>0</v>
      </c>
      <c r="J446" s="49">
        <f>IF(Table2[[#This Row],[Order Priority]]=Introduction!$B$43,1,0)</f>
        <v>1</v>
      </c>
      <c r="K446" s="49">
        <f>IF(Table2[[#This Row],[Order Priority]]=Introduction!$B$44,1,0)</f>
        <v>0</v>
      </c>
      <c r="L446" s="49">
        <f>IF(Table2[[#This Row],[Order Priority]]=Introduction!$B$45,1,0)</f>
        <v>0</v>
      </c>
      <c r="M446" s="49">
        <f>IF(Table2[[#This Row],[Ship Mode]]=Introduction!$C$42,1,0)</f>
        <v>0</v>
      </c>
      <c r="N446" s="48">
        <f>IF(Table2[[#This Row],[Ship Mode]]=Introduction!$C$44,1,0)</f>
        <v>1</v>
      </c>
      <c r="O446" s="48">
        <f>IF(Table2[[#This Row],[Customer Segment]]=Introduction!$D$45,1,0)</f>
        <v>0</v>
      </c>
      <c r="P446" s="48">
        <f>IF(Table2[[#This Row],[Customer Segment]]=Introduction!$D$42,1,0)</f>
        <v>1</v>
      </c>
      <c r="Q446" s="48">
        <f>IF(Table2[[#This Row],[Customer Segment]]=Introduction!$D$44,1,0)</f>
        <v>0</v>
      </c>
      <c r="R446" s="41">
        <v>237.8</v>
      </c>
      <c r="S4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customFormat="1" x14ac:dyDescent="0.2">
      <c r="A447" s="1" t="s">
        <v>13</v>
      </c>
      <c r="B447" s="1" t="s">
        <v>63</v>
      </c>
      <c r="C447" s="1" t="s">
        <v>3</v>
      </c>
      <c r="D447" s="46">
        <v>0.06</v>
      </c>
      <c r="E447" s="46">
        <v>6.7</v>
      </c>
      <c r="F447" s="46">
        <v>1.56</v>
      </c>
      <c r="G447" s="46">
        <v>0.52</v>
      </c>
      <c r="H447" s="46">
        <v>40.6556</v>
      </c>
      <c r="I447" s="49">
        <f>IF(Table2[[#This Row],[Order Priority]]=Introduction!$B$42,1,0)</f>
        <v>0</v>
      </c>
      <c r="J447" s="49">
        <f>IF(Table2[[#This Row],[Order Priority]]=Introduction!$B$43,1,0)</f>
        <v>1</v>
      </c>
      <c r="K447" s="49">
        <f>IF(Table2[[#This Row],[Order Priority]]=Introduction!$B$44,1,0)</f>
        <v>0</v>
      </c>
      <c r="L447" s="49">
        <f>IF(Table2[[#This Row],[Order Priority]]=Introduction!$B$45,1,0)</f>
        <v>0</v>
      </c>
      <c r="M447" s="49">
        <f>IF(Table2[[#This Row],[Ship Mode]]=Introduction!$C$42,1,0)</f>
        <v>0</v>
      </c>
      <c r="N447" s="48">
        <f>IF(Table2[[#This Row],[Ship Mode]]=Introduction!$C$44,1,0)</f>
        <v>0</v>
      </c>
      <c r="O447" s="48">
        <f>IF(Table2[[#This Row],[Customer Segment]]=Introduction!$D$45,1,0)</f>
        <v>1</v>
      </c>
      <c r="P447" s="48">
        <f>IF(Table2[[#This Row],[Customer Segment]]=Introduction!$D$42,1,0)</f>
        <v>0</v>
      </c>
      <c r="Q447" s="48">
        <f>IF(Table2[[#This Row],[Customer Segment]]=Introduction!$D$44,1,0)</f>
        <v>0</v>
      </c>
      <c r="R447" s="38">
        <v>79.39</v>
      </c>
      <c r="S4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customFormat="1" x14ac:dyDescent="0.2">
      <c r="A448" s="1" t="s">
        <v>23</v>
      </c>
      <c r="B448" s="1" t="s">
        <v>14</v>
      </c>
      <c r="C448" s="1" t="s">
        <v>15</v>
      </c>
      <c r="D448" s="44">
        <v>0.04</v>
      </c>
      <c r="E448" s="44">
        <v>19.98</v>
      </c>
      <c r="F448" s="44">
        <v>8.68</v>
      </c>
      <c r="G448" s="44">
        <v>0.37</v>
      </c>
      <c r="H448" s="44">
        <v>108</v>
      </c>
      <c r="I448" s="49">
        <f>IF(Table2[[#This Row],[Order Priority]]=Introduction!$B$42,1,0)</f>
        <v>0</v>
      </c>
      <c r="J448" s="49">
        <f>IF(Table2[[#This Row],[Order Priority]]=Introduction!$B$43,1,0)</f>
        <v>0</v>
      </c>
      <c r="K448" s="49">
        <f>IF(Table2[[#This Row],[Order Priority]]=Introduction!$B$44,1,0)</f>
        <v>1</v>
      </c>
      <c r="L448" s="49">
        <f>IF(Table2[[#This Row],[Order Priority]]=Introduction!$B$45,1,0)</f>
        <v>0</v>
      </c>
      <c r="M448" s="49">
        <f>IF(Table2[[#This Row],[Ship Mode]]=Introduction!$C$42,1,0)</f>
        <v>0</v>
      </c>
      <c r="N448" s="48">
        <f>IF(Table2[[#This Row],[Ship Mode]]=Introduction!$C$44,1,0)</f>
        <v>1</v>
      </c>
      <c r="O448" s="48">
        <f>IF(Table2[[#This Row],[Customer Segment]]=Introduction!$D$45,1,0)</f>
        <v>0</v>
      </c>
      <c r="P448" s="48">
        <f>IF(Table2[[#This Row],[Customer Segment]]=Introduction!$D$42,1,0)</f>
        <v>1</v>
      </c>
      <c r="Q448" s="48">
        <f>IF(Table2[[#This Row],[Customer Segment]]=Introduction!$D$44,1,0)</f>
        <v>0</v>
      </c>
      <c r="R448" s="41">
        <v>168.04</v>
      </c>
      <c r="S4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customFormat="1" x14ac:dyDescent="0.2">
      <c r="A449" s="1" t="s">
        <v>23</v>
      </c>
      <c r="B449" s="1" t="s">
        <v>14</v>
      </c>
      <c r="C449" s="1" t="s">
        <v>15</v>
      </c>
      <c r="D449" s="46">
        <v>0.08</v>
      </c>
      <c r="E449" s="46">
        <v>125.99</v>
      </c>
      <c r="F449" s="46">
        <v>7.69</v>
      </c>
      <c r="G449" s="46">
        <v>0.57999999999999996</v>
      </c>
      <c r="H449" s="46">
        <v>377.154</v>
      </c>
      <c r="I449" s="49">
        <f>IF(Table2[[#This Row],[Order Priority]]=Introduction!$B$42,1,0)</f>
        <v>0</v>
      </c>
      <c r="J449" s="49">
        <f>IF(Table2[[#This Row],[Order Priority]]=Introduction!$B$43,1,0)</f>
        <v>0</v>
      </c>
      <c r="K449" s="49">
        <f>IF(Table2[[#This Row],[Order Priority]]=Introduction!$B$44,1,0)</f>
        <v>1</v>
      </c>
      <c r="L449" s="49">
        <f>IF(Table2[[#This Row],[Order Priority]]=Introduction!$B$45,1,0)</f>
        <v>0</v>
      </c>
      <c r="M449" s="49">
        <f>IF(Table2[[#This Row],[Ship Mode]]=Introduction!$C$42,1,0)</f>
        <v>0</v>
      </c>
      <c r="N449" s="48">
        <f>IF(Table2[[#This Row],[Ship Mode]]=Introduction!$C$44,1,0)</f>
        <v>1</v>
      </c>
      <c r="O449" s="48">
        <f>IF(Table2[[#This Row],[Customer Segment]]=Introduction!$D$45,1,0)</f>
        <v>0</v>
      </c>
      <c r="P449" s="48">
        <f>IF(Table2[[#This Row],[Customer Segment]]=Introduction!$D$42,1,0)</f>
        <v>1</v>
      </c>
      <c r="Q449" s="48">
        <f>IF(Table2[[#This Row],[Customer Segment]]=Introduction!$D$44,1,0)</f>
        <v>0</v>
      </c>
      <c r="R449" s="38">
        <v>703.46</v>
      </c>
      <c r="S4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customFormat="1" x14ac:dyDescent="0.2">
      <c r="A450" s="1" t="s">
        <v>92</v>
      </c>
      <c r="B450" s="1" t="s">
        <v>14</v>
      </c>
      <c r="C450" s="1" t="s">
        <v>70</v>
      </c>
      <c r="D450" s="44">
        <v>0.05</v>
      </c>
      <c r="E450" s="44">
        <v>6.68</v>
      </c>
      <c r="F450" s="44">
        <v>5.66</v>
      </c>
      <c r="G450" s="44">
        <v>0.37</v>
      </c>
      <c r="H450" s="44">
        <v>-66.48</v>
      </c>
      <c r="I450" s="49">
        <f>IF(Table2[[#This Row],[Order Priority]]=Introduction!$B$42,1,0)</f>
        <v>0</v>
      </c>
      <c r="J450" s="49">
        <f>IF(Table2[[#This Row],[Order Priority]]=Introduction!$B$43,1,0)</f>
        <v>0</v>
      </c>
      <c r="K450" s="49">
        <f>IF(Table2[[#This Row],[Order Priority]]=Introduction!$B$44,1,0)</f>
        <v>0</v>
      </c>
      <c r="L450" s="49">
        <f>IF(Table2[[#This Row],[Order Priority]]=Introduction!$B$45,1,0)</f>
        <v>1</v>
      </c>
      <c r="M450" s="49">
        <f>IF(Table2[[#This Row],[Ship Mode]]=Introduction!$C$42,1,0)</f>
        <v>0</v>
      </c>
      <c r="N450" s="48">
        <f>IF(Table2[[#This Row],[Ship Mode]]=Introduction!$C$44,1,0)</f>
        <v>1</v>
      </c>
      <c r="O450" s="48">
        <f>IF(Table2[[#This Row],[Customer Segment]]=Introduction!$D$45,1,0)</f>
        <v>0</v>
      </c>
      <c r="P450" s="48">
        <f>IF(Table2[[#This Row],[Customer Segment]]=Introduction!$D$42,1,0)</f>
        <v>0</v>
      </c>
      <c r="Q450" s="48">
        <f>IF(Table2[[#This Row],[Customer Segment]]=Introduction!$D$44,1,0)</f>
        <v>0</v>
      </c>
      <c r="R450" s="41">
        <v>320.93</v>
      </c>
      <c r="S4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customFormat="1" x14ac:dyDescent="0.2">
      <c r="A451" s="1" t="s">
        <v>92</v>
      </c>
      <c r="B451" s="1" t="s">
        <v>14</v>
      </c>
      <c r="C451" s="1" t="s">
        <v>70</v>
      </c>
      <c r="D451" s="46">
        <v>0.03</v>
      </c>
      <c r="E451" s="46">
        <v>17.7</v>
      </c>
      <c r="F451" s="46">
        <v>9.4700000000000006</v>
      </c>
      <c r="G451" s="46">
        <v>0.59</v>
      </c>
      <c r="H451" s="46">
        <v>-52.33</v>
      </c>
      <c r="I451" s="49">
        <f>IF(Table2[[#This Row],[Order Priority]]=Introduction!$B$42,1,0)</f>
        <v>0</v>
      </c>
      <c r="J451" s="49">
        <f>IF(Table2[[#This Row],[Order Priority]]=Introduction!$B$43,1,0)</f>
        <v>0</v>
      </c>
      <c r="K451" s="49">
        <f>IF(Table2[[#This Row],[Order Priority]]=Introduction!$B$44,1,0)</f>
        <v>0</v>
      </c>
      <c r="L451" s="49">
        <f>IF(Table2[[#This Row],[Order Priority]]=Introduction!$B$45,1,0)</f>
        <v>1</v>
      </c>
      <c r="M451" s="49">
        <f>IF(Table2[[#This Row],[Ship Mode]]=Introduction!$C$42,1,0)</f>
        <v>0</v>
      </c>
      <c r="N451" s="48">
        <f>IF(Table2[[#This Row],[Ship Mode]]=Introduction!$C$44,1,0)</f>
        <v>1</v>
      </c>
      <c r="O451" s="48">
        <f>IF(Table2[[#This Row],[Customer Segment]]=Introduction!$D$45,1,0)</f>
        <v>0</v>
      </c>
      <c r="P451" s="48">
        <f>IF(Table2[[#This Row],[Customer Segment]]=Introduction!$D$42,1,0)</f>
        <v>0</v>
      </c>
      <c r="Q451" s="48">
        <f>IF(Table2[[#This Row],[Customer Segment]]=Introduction!$D$44,1,0)</f>
        <v>0</v>
      </c>
      <c r="R451" s="38">
        <v>261.85000000000002</v>
      </c>
      <c r="S4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customFormat="1" x14ac:dyDescent="0.2">
      <c r="A452" s="1" t="s">
        <v>92</v>
      </c>
      <c r="B452" s="1" t="s">
        <v>14</v>
      </c>
      <c r="C452" s="1" t="s">
        <v>70</v>
      </c>
      <c r="D452" s="44">
        <v>7.0000000000000007E-2</v>
      </c>
      <c r="E452" s="44">
        <v>30.56</v>
      </c>
      <c r="F452" s="44">
        <v>2.99</v>
      </c>
      <c r="G452" s="44">
        <v>0.35</v>
      </c>
      <c r="H452" s="44">
        <v>-95.618600000000001</v>
      </c>
      <c r="I452" s="49">
        <f>IF(Table2[[#This Row],[Order Priority]]=Introduction!$B$42,1,0)</f>
        <v>0</v>
      </c>
      <c r="J452" s="49">
        <f>IF(Table2[[#This Row],[Order Priority]]=Introduction!$B$43,1,0)</f>
        <v>0</v>
      </c>
      <c r="K452" s="49">
        <f>IF(Table2[[#This Row],[Order Priority]]=Introduction!$B$44,1,0)</f>
        <v>0</v>
      </c>
      <c r="L452" s="49">
        <f>IF(Table2[[#This Row],[Order Priority]]=Introduction!$B$45,1,0)</f>
        <v>1</v>
      </c>
      <c r="M452" s="49">
        <f>IF(Table2[[#This Row],[Ship Mode]]=Introduction!$C$42,1,0)</f>
        <v>0</v>
      </c>
      <c r="N452" s="48">
        <f>IF(Table2[[#This Row],[Ship Mode]]=Introduction!$C$44,1,0)</f>
        <v>1</v>
      </c>
      <c r="O452" s="48">
        <f>IF(Table2[[#This Row],[Customer Segment]]=Introduction!$D$45,1,0)</f>
        <v>0</v>
      </c>
      <c r="P452" s="48">
        <f>IF(Table2[[#This Row],[Customer Segment]]=Introduction!$D$42,1,0)</f>
        <v>0</v>
      </c>
      <c r="Q452" s="48">
        <f>IF(Table2[[#This Row],[Customer Segment]]=Introduction!$D$44,1,0)</f>
        <v>0</v>
      </c>
      <c r="R452" s="41">
        <v>364.92</v>
      </c>
      <c r="S4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customFormat="1" x14ac:dyDescent="0.2">
      <c r="A453" s="1" t="s">
        <v>46</v>
      </c>
      <c r="B453" s="1" t="s">
        <v>14</v>
      </c>
      <c r="C453" s="1" t="s">
        <v>3</v>
      </c>
      <c r="D453" s="46">
        <v>0.08</v>
      </c>
      <c r="E453" s="46">
        <v>65.989999999999995</v>
      </c>
      <c r="F453" s="46">
        <v>5.92</v>
      </c>
      <c r="G453" s="46">
        <v>0.57999999999999996</v>
      </c>
      <c r="H453" s="46">
        <v>624.40164000000004</v>
      </c>
      <c r="I453" s="49">
        <f>IF(Table2[[#This Row],[Order Priority]]=Introduction!$B$42,1,0)</f>
        <v>0</v>
      </c>
      <c r="J453" s="49">
        <f>IF(Table2[[#This Row],[Order Priority]]=Introduction!$B$43,1,0)</f>
        <v>0</v>
      </c>
      <c r="K453" s="49">
        <f>IF(Table2[[#This Row],[Order Priority]]=Introduction!$B$44,1,0)</f>
        <v>0</v>
      </c>
      <c r="L453" s="49">
        <f>IF(Table2[[#This Row],[Order Priority]]=Introduction!$B$45,1,0)</f>
        <v>0</v>
      </c>
      <c r="M453" s="49">
        <f>IF(Table2[[#This Row],[Ship Mode]]=Introduction!$C$42,1,0)</f>
        <v>0</v>
      </c>
      <c r="N453" s="48">
        <f>IF(Table2[[#This Row],[Ship Mode]]=Introduction!$C$44,1,0)</f>
        <v>1</v>
      </c>
      <c r="O453" s="48">
        <f>IF(Table2[[#This Row],[Customer Segment]]=Introduction!$D$45,1,0)</f>
        <v>1</v>
      </c>
      <c r="P453" s="48">
        <f>IF(Table2[[#This Row],[Customer Segment]]=Introduction!$D$42,1,0)</f>
        <v>0</v>
      </c>
      <c r="Q453" s="48">
        <f>IF(Table2[[#This Row],[Customer Segment]]=Introduction!$D$44,1,0)</f>
        <v>0</v>
      </c>
      <c r="R453" s="38">
        <v>1137.5999999999999</v>
      </c>
      <c r="S4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customFormat="1" x14ac:dyDescent="0.2">
      <c r="A454" s="1" t="s">
        <v>13</v>
      </c>
      <c r="B454" s="1" t="s">
        <v>63</v>
      </c>
      <c r="C454" s="1" t="s">
        <v>15</v>
      </c>
      <c r="D454" s="44">
        <v>0.1</v>
      </c>
      <c r="E454" s="44">
        <v>105.98</v>
      </c>
      <c r="F454" s="44">
        <v>13.99</v>
      </c>
      <c r="G454" s="44">
        <v>0.65</v>
      </c>
      <c r="H454" s="44">
        <v>349.48500000000001</v>
      </c>
      <c r="I454" s="49">
        <f>IF(Table2[[#This Row],[Order Priority]]=Introduction!$B$42,1,0)</f>
        <v>0</v>
      </c>
      <c r="J454" s="49">
        <f>IF(Table2[[#This Row],[Order Priority]]=Introduction!$B$43,1,0)</f>
        <v>1</v>
      </c>
      <c r="K454" s="49">
        <f>IF(Table2[[#This Row],[Order Priority]]=Introduction!$B$44,1,0)</f>
        <v>0</v>
      </c>
      <c r="L454" s="49">
        <f>IF(Table2[[#This Row],[Order Priority]]=Introduction!$B$45,1,0)</f>
        <v>0</v>
      </c>
      <c r="M454" s="49">
        <f>IF(Table2[[#This Row],[Ship Mode]]=Introduction!$C$42,1,0)</f>
        <v>0</v>
      </c>
      <c r="N454" s="48">
        <f>IF(Table2[[#This Row],[Ship Mode]]=Introduction!$C$44,1,0)</f>
        <v>0</v>
      </c>
      <c r="O454" s="48">
        <f>IF(Table2[[#This Row],[Customer Segment]]=Introduction!$D$45,1,0)</f>
        <v>0</v>
      </c>
      <c r="P454" s="48">
        <f>IF(Table2[[#This Row],[Customer Segment]]=Introduction!$D$42,1,0)</f>
        <v>1</v>
      </c>
      <c r="Q454" s="48">
        <f>IF(Table2[[#This Row],[Customer Segment]]=Introduction!$D$44,1,0)</f>
        <v>0</v>
      </c>
      <c r="R454" s="41">
        <v>506.5</v>
      </c>
      <c r="S4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customFormat="1" x14ac:dyDescent="0.2">
      <c r="A455" s="1" t="s">
        <v>46</v>
      </c>
      <c r="B455" s="1" t="s">
        <v>63</v>
      </c>
      <c r="C455" s="1" t="s">
        <v>15</v>
      </c>
      <c r="D455" s="46">
        <v>7.0000000000000007E-2</v>
      </c>
      <c r="E455" s="46">
        <v>179.99</v>
      </c>
      <c r="F455" s="46">
        <v>19.989999999999998</v>
      </c>
      <c r="G455" s="46">
        <v>0.48</v>
      </c>
      <c r="H455" s="46">
        <v>-568.53510000000006</v>
      </c>
      <c r="I455" s="49">
        <f>IF(Table2[[#This Row],[Order Priority]]=Introduction!$B$42,1,0)</f>
        <v>0</v>
      </c>
      <c r="J455" s="49">
        <f>IF(Table2[[#This Row],[Order Priority]]=Introduction!$B$43,1,0)</f>
        <v>0</v>
      </c>
      <c r="K455" s="49">
        <f>IF(Table2[[#This Row],[Order Priority]]=Introduction!$B$44,1,0)</f>
        <v>0</v>
      </c>
      <c r="L455" s="49">
        <f>IF(Table2[[#This Row],[Order Priority]]=Introduction!$B$45,1,0)</f>
        <v>0</v>
      </c>
      <c r="M455" s="49">
        <f>IF(Table2[[#This Row],[Ship Mode]]=Introduction!$C$42,1,0)</f>
        <v>0</v>
      </c>
      <c r="N455" s="48">
        <f>IF(Table2[[#This Row],[Ship Mode]]=Introduction!$C$44,1,0)</f>
        <v>0</v>
      </c>
      <c r="O455" s="48">
        <f>IF(Table2[[#This Row],[Customer Segment]]=Introduction!$D$45,1,0)</f>
        <v>0</v>
      </c>
      <c r="P455" s="48">
        <f>IF(Table2[[#This Row],[Customer Segment]]=Introduction!$D$42,1,0)</f>
        <v>1</v>
      </c>
      <c r="Q455" s="48">
        <f>IF(Table2[[#This Row],[Customer Segment]]=Introduction!$D$44,1,0)</f>
        <v>0</v>
      </c>
      <c r="R455" s="38">
        <v>718.03</v>
      </c>
      <c r="S4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customFormat="1" x14ac:dyDescent="0.2">
      <c r="A456" s="1" t="s">
        <v>46</v>
      </c>
      <c r="B456" s="1" t="s">
        <v>63</v>
      </c>
      <c r="C456" s="1" t="s">
        <v>15</v>
      </c>
      <c r="D456" s="44">
        <v>7.0000000000000007E-2</v>
      </c>
      <c r="E456" s="44">
        <v>179.99</v>
      </c>
      <c r="F456" s="44">
        <v>19.989999999999998</v>
      </c>
      <c r="G456" s="44">
        <v>0.48</v>
      </c>
      <c r="H456" s="44">
        <v>-427.47</v>
      </c>
      <c r="I456" s="49">
        <f>IF(Table2[[#This Row],[Order Priority]]=Introduction!$B$42,1,0)</f>
        <v>0</v>
      </c>
      <c r="J456" s="49">
        <f>IF(Table2[[#This Row],[Order Priority]]=Introduction!$B$43,1,0)</f>
        <v>0</v>
      </c>
      <c r="K456" s="49">
        <f>IF(Table2[[#This Row],[Order Priority]]=Introduction!$B$44,1,0)</f>
        <v>0</v>
      </c>
      <c r="L456" s="49">
        <f>IF(Table2[[#This Row],[Order Priority]]=Introduction!$B$45,1,0)</f>
        <v>0</v>
      </c>
      <c r="M456" s="49">
        <f>IF(Table2[[#This Row],[Ship Mode]]=Introduction!$C$42,1,0)</f>
        <v>0</v>
      </c>
      <c r="N456" s="48">
        <f>IF(Table2[[#This Row],[Ship Mode]]=Introduction!$C$44,1,0)</f>
        <v>0</v>
      </c>
      <c r="O456" s="48">
        <f>IF(Table2[[#This Row],[Customer Segment]]=Introduction!$D$45,1,0)</f>
        <v>0</v>
      </c>
      <c r="P456" s="48">
        <f>IF(Table2[[#This Row],[Customer Segment]]=Introduction!$D$42,1,0)</f>
        <v>1</v>
      </c>
      <c r="Q456" s="48">
        <f>IF(Table2[[#This Row],[Customer Segment]]=Introduction!$D$44,1,0)</f>
        <v>0</v>
      </c>
      <c r="R456" s="41">
        <v>179.51</v>
      </c>
      <c r="S4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customFormat="1" x14ac:dyDescent="0.2">
      <c r="A457" s="1" t="s">
        <v>13</v>
      </c>
      <c r="B457" s="1" t="s">
        <v>14</v>
      </c>
      <c r="C457" s="1" t="s">
        <v>70</v>
      </c>
      <c r="D457" s="46">
        <v>0.08</v>
      </c>
      <c r="E457" s="46">
        <v>5.74</v>
      </c>
      <c r="F457" s="46">
        <v>5.01</v>
      </c>
      <c r="G457" s="46">
        <v>0.39</v>
      </c>
      <c r="H457" s="46">
        <v>-6.9308199999999998</v>
      </c>
      <c r="I457" s="49">
        <f>IF(Table2[[#This Row],[Order Priority]]=Introduction!$B$42,1,0)</f>
        <v>0</v>
      </c>
      <c r="J457" s="49">
        <f>IF(Table2[[#This Row],[Order Priority]]=Introduction!$B$43,1,0)</f>
        <v>1</v>
      </c>
      <c r="K457" s="49">
        <f>IF(Table2[[#This Row],[Order Priority]]=Introduction!$B$44,1,0)</f>
        <v>0</v>
      </c>
      <c r="L457" s="49">
        <f>IF(Table2[[#This Row],[Order Priority]]=Introduction!$B$45,1,0)</f>
        <v>0</v>
      </c>
      <c r="M457" s="49">
        <f>IF(Table2[[#This Row],[Ship Mode]]=Introduction!$C$42,1,0)</f>
        <v>0</v>
      </c>
      <c r="N457" s="48">
        <f>IF(Table2[[#This Row],[Ship Mode]]=Introduction!$C$44,1,0)</f>
        <v>1</v>
      </c>
      <c r="O457" s="48">
        <f>IF(Table2[[#This Row],[Customer Segment]]=Introduction!$D$45,1,0)</f>
        <v>0</v>
      </c>
      <c r="P457" s="48">
        <f>IF(Table2[[#This Row],[Customer Segment]]=Introduction!$D$42,1,0)</f>
        <v>0</v>
      </c>
      <c r="Q457" s="48">
        <f>IF(Table2[[#This Row],[Customer Segment]]=Introduction!$D$44,1,0)</f>
        <v>0</v>
      </c>
      <c r="R457" s="38">
        <v>7.21</v>
      </c>
      <c r="S4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customFormat="1" x14ac:dyDescent="0.2">
      <c r="A458" s="1" t="s">
        <v>23</v>
      </c>
      <c r="B458" s="1" t="s">
        <v>14</v>
      </c>
      <c r="C458" s="1" t="s">
        <v>3</v>
      </c>
      <c r="D458" s="44">
        <v>0.1</v>
      </c>
      <c r="E458" s="44">
        <v>4.13</v>
      </c>
      <c r="F458" s="44">
        <v>0.99</v>
      </c>
      <c r="G458" s="44">
        <v>0.39</v>
      </c>
      <c r="H458" s="44">
        <v>-40.53</v>
      </c>
      <c r="I458" s="49">
        <f>IF(Table2[[#This Row],[Order Priority]]=Introduction!$B$42,1,0)</f>
        <v>0</v>
      </c>
      <c r="J458" s="49">
        <f>IF(Table2[[#This Row],[Order Priority]]=Introduction!$B$43,1,0)</f>
        <v>0</v>
      </c>
      <c r="K458" s="49">
        <f>IF(Table2[[#This Row],[Order Priority]]=Introduction!$B$44,1,0)</f>
        <v>1</v>
      </c>
      <c r="L458" s="49">
        <f>IF(Table2[[#This Row],[Order Priority]]=Introduction!$B$45,1,0)</f>
        <v>0</v>
      </c>
      <c r="M458" s="49">
        <f>IF(Table2[[#This Row],[Ship Mode]]=Introduction!$C$42,1,0)</f>
        <v>0</v>
      </c>
      <c r="N458" s="48">
        <f>IF(Table2[[#This Row],[Ship Mode]]=Introduction!$C$44,1,0)</f>
        <v>1</v>
      </c>
      <c r="O458" s="48">
        <f>IF(Table2[[#This Row],[Customer Segment]]=Introduction!$D$45,1,0)</f>
        <v>1</v>
      </c>
      <c r="P458" s="48">
        <f>IF(Table2[[#This Row],[Customer Segment]]=Introduction!$D$42,1,0)</f>
        <v>0</v>
      </c>
      <c r="Q458" s="48">
        <f>IF(Table2[[#This Row],[Customer Segment]]=Introduction!$D$44,1,0)</f>
        <v>0</v>
      </c>
      <c r="R458" s="41">
        <v>52.16</v>
      </c>
      <c r="S4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customFormat="1" x14ac:dyDescent="0.2">
      <c r="A459" s="1" t="s">
        <v>92</v>
      </c>
      <c r="B459" s="1" t="s">
        <v>14</v>
      </c>
      <c r="C459" s="1" t="s">
        <v>15</v>
      </c>
      <c r="D459" s="46">
        <v>7.0000000000000007E-2</v>
      </c>
      <c r="E459" s="46">
        <v>20.95</v>
      </c>
      <c r="F459" s="46">
        <v>5.99</v>
      </c>
      <c r="G459" s="46">
        <v>0.65</v>
      </c>
      <c r="H459" s="46">
        <v>27.234000000000002</v>
      </c>
      <c r="I459" s="49">
        <f>IF(Table2[[#This Row],[Order Priority]]=Introduction!$B$42,1,0)</f>
        <v>0</v>
      </c>
      <c r="J459" s="49">
        <f>IF(Table2[[#This Row],[Order Priority]]=Introduction!$B$43,1,0)</f>
        <v>0</v>
      </c>
      <c r="K459" s="49">
        <f>IF(Table2[[#This Row],[Order Priority]]=Introduction!$B$44,1,0)</f>
        <v>0</v>
      </c>
      <c r="L459" s="49">
        <f>IF(Table2[[#This Row],[Order Priority]]=Introduction!$B$45,1,0)</f>
        <v>1</v>
      </c>
      <c r="M459" s="49">
        <f>IF(Table2[[#This Row],[Ship Mode]]=Introduction!$C$42,1,0)</f>
        <v>0</v>
      </c>
      <c r="N459" s="48">
        <f>IF(Table2[[#This Row],[Ship Mode]]=Introduction!$C$44,1,0)</f>
        <v>1</v>
      </c>
      <c r="O459" s="48">
        <f>IF(Table2[[#This Row],[Customer Segment]]=Introduction!$D$45,1,0)</f>
        <v>0</v>
      </c>
      <c r="P459" s="48">
        <f>IF(Table2[[#This Row],[Customer Segment]]=Introduction!$D$42,1,0)</f>
        <v>1</v>
      </c>
      <c r="Q459" s="48">
        <f>IF(Table2[[#This Row],[Customer Segment]]=Introduction!$D$44,1,0)</f>
        <v>0</v>
      </c>
      <c r="R459" s="38">
        <v>391.4</v>
      </c>
      <c r="S4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customFormat="1" x14ac:dyDescent="0.2">
      <c r="A460" s="1" t="s">
        <v>46</v>
      </c>
      <c r="B460" s="1" t="s">
        <v>14</v>
      </c>
      <c r="C460" s="1" t="s">
        <v>70</v>
      </c>
      <c r="D460" s="44">
        <v>0.1</v>
      </c>
      <c r="E460" s="44">
        <v>30.98</v>
      </c>
      <c r="F460" s="44">
        <v>8.99</v>
      </c>
      <c r="G460" s="44">
        <v>0.57999999999999996</v>
      </c>
      <c r="H460" s="44">
        <v>-20.222799999999999</v>
      </c>
      <c r="I460" s="49">
        <f>IF(Table2[[#This Row],[Order Priority]]=Introduction!$B$42,1,0)</f>
        <v>0</v>
      </c>
      <c r="J460" s="49">
        <f>IF(Table2[[#This Row],[Order Priority]]=Introduction!$B$43,1,0)</f>
        <v>0</v>
      </c>
      <c r="K460" s="49">
        <f>IF(Table2[[#This Row],[Order Priority]]=Introduction!$B$44,1,0)</f>
        <v>0</v>
      </c>
      <c r="L460" s="49">
        <f>IF(Table2[[#This Row],[Order Priority]]=Introduction!$B$45,1,0)</f>
        <v>0</v>
      </c>
      <c r="M460" s="49">
        <f>IF(Table2[[#This Row],[Ship Mode]]=Introduction!$C$42,1,0)</f>
        <v>0</v>
      </c>
      <c r="N460" s="48">
        <f>IF(Table2[[#This Row],[Ship Mode]]=Introduction!$C$44,1,0)</f>
        <v>1</v>
      </c>
      <c r="O460" s="48">
        <f>IF(Table2[[#This Row],[Customer Segment]]=Introduction!$D$45,1,0)</f>
        <v>0</v>
      </c>
      <c r="P460" s="48">
        <f>IF(Table2[[#This Row],[Customer Segment]]=Introduction!$D$42,1,0)</f>
        <v>0</v>
      </c>
      <c r="Q460" s="48">
        <f>IF(Table2[[#This Row],[Customer Segment]]=Introduction!$D$44,1,0)</f>
        <v>0</v>
      </c>
      <c r="R460" s="41">
        <v>119.37</v>
      </c>
      <c r="S4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customFormat="1" x14ac:dyDescent="0.2">
      <c r="A461" s="1" t="s">
        <v>1</v>
      </c>
      <c r="B461" s="1" t="s">
        <v>14</v>
      </c>
      <c r="C461" s="1" t="s">
        <v>15</v>
      </c>
      <c r="D461" s="46">
        <v>0.01</v>
      </c>
      <c r="E461" s="46">
        <v>4.9800000000000004</v>
      </c>
      <c r="F461" s="46">
        <v>6.07</v>
      </c>
      <c r="G461" s="46">
        <v>0.36</v>
      </c>
      <c r="H461" s="46">
        <v>-69.069999999999993</v>
      </c>
      <c r="I461" s="49">
        <f>IF(Table2[[#This Row],[Order Priority]]=Introduction!$B$42,1,0)</f>
        <v>1</v>
      </c>
      <c r="J461" s="49">
        <f>IF(Table2[[#This Row],[Order Priority]]=Introduction!$B$43,1,0)</f>
        <v>0</v>
      </c>
      <c r="K461" s="49">
        <f>IF(Table2[[#This Row],[Order Priority]]=Introduction!$B$44,1,0)</f>
        <v>0</v>
      </c>
      <c r="L461" s="49">
        <f>IF(Table2[[#This Row],[Order Priority]]=Introduction!$B$45,1,0)</f>
        <v>0</v>
      </c>
      <c r="M461" s="49">
        <f>IF(Table2[[#This Row],[Ship Mode]]=Introduction!$C$42,1,0)</f>
        <v>0</v>
      </c>
      <c r="N461" s="48">
        <f>IF(Table2[[#This Row],[Ship Mode]]=Introduction!$C$44,1,0)</f>
        <v>1</v>
      </c>
      <c r="O461" s="48">
        <f>IF(Table2[[#This Row],[Customer Segment]]=Introduction!$D$45,1,0)</f>
        <v>0</v>
      </c>
      <c r="P461" s="48">
        <f>IF(Table2[[#This Row],[Customer Segment]]=Introduction!$D$42,1,0)</f>
        <v>1</v>
      </c>
      <c r="Q461" s="48">
        <f>IF(Table2[[#This Row],[Customer Segment]]=Introduction!$D$44,1,0)</f>
        <v>0</v>
      </c>
      <c r="R461" s="38">
        <v>217</v>
      </c>
      <c r="S4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customFormat="1" x14ac:dyDescent="0.2">
      <c r="A462" s="1" t="s">
        <v>1</v>
      </c>
      <c r="B462" s="1" t="s">
        <v>14</v>
      </c>
      <c r="C462" s="1" t="s">
        <v>15</v>
      </c>
      <c r="D462" s="44">
        <v>0.01</v>
      </c>
      <c r="E462" s="44">
        <v>4.9800000000000004</v>
      </c>
      <c r="F462" s="44">
        <v>6.07</v>
      </c>
      <c r="G462" s="44">
        <v>0.36</v>
      </c>
      <c r="H462" s="44">
        <v>-35.916400000000003</v>
      </c>
      <c r="I462" s="49">
        <f>IF(Table2[[#This Row],[Order Priority]]=Introduction!$B$42,1,0)</f>
        <v>1</v>
      </c>
      <c r="J462" s="49">
        <f>IF(Table2[[#This Row],[Order Priority]]=Introduction!$B$43,1,0)</f>
        <v>0</v>
      </c>
      <c r="K462" s="49">
        <f>IF(Table2[[#This Row],[Order Priority]]=Introduction!$B$44,1,0)</f>
        <v>0</v>
      </c>
      <c r="L462" s="49">
        <f>IF(Table2[[#This Row],[Order Priority]]=Introduction!$B$45,1,0)</f>
        <v>0</v>
      </c>
      <c r="M462" s="49">
        <f>IF(Table2[[#This Row],[Ship Mode]]=Introduction!$C$42,1,0)</f>
        <v>0</v>
      </c>
      <c r="N462" s="48">
        <f>IF(Table2[[#This Row],[Ship Mode]]=Introduction!$C$44,1,0)</f>
        <v>1</v>
      </c>
      <c r="O462" s="48">
        <f>IF(Table2[[#This Row],[Customer Segment]]=Introduction!$D$45,1,0)</f>
        <v>0</v>
      </c>
      <c r="P462" s="48">
        <f>IF(Table2[[#This Row],[Customer Segment]]=Introduction!$D$42,1,0)</f>
        <v>1</v>
      </c>
      <c r="Q462" s="48">
        <f>IF(Table2[[#This Row],[Customer Segment]]=Introduction!$D$44,1,0)</f>
        <v>0</v>
      </c>
      <c r="R462" s="41">
        <v>52.93</v>
      </c>
      <c r="S4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customFormat="1" x14ac:dyDescent="0.2">
      <c r="A463" s="1" t="s">
        <v>1</v>
      </c>
      <c r="B463" s="1" t="s">
        <v>14</v>
      </c>
      <c r="C463" s="1" t="s">
        <v>70</v>
      </c>
      <c r="D463" s="46">
        <v>0.01</v>
      </c>
      <c r="E463" s="46">
        <v>13.99</v>
      </c>
      <c r="F463" s="46">
        <v>7.51</v>
      </c>
      <c r="G463" s="46">
        <v>0.39</v>
      </c>
      <c r="H463" s="46">
        <v>533.74199999999996</v>
      </c>
      <c r="I463" s="49">
        <f>IF(Table2[[#This Row],[Order Priority]]=Introduction!$B$42,1,0)</f>
        <v>1</v>
      </c>
      <c r="J463" s="49">
        <f>IF(Table2[[#This Row],[Order Priority]]=Introduction!$B$43,1,0)</f>
        <v>0</v>
      </c>
      <c r="K463" s="49">
        <f>IF(Table2[[#This Row],[Order Priority]]=Introduction!$B$44,1,0)</f>
        <v>0</v>
      </c>
      <c r="L463" s="49">
        <f>IF(Table2[[#This Row],[Order Priority]]=Introduction!$B$45,1,0)</f>
        <v>0</v>
      </c>
      <c r="M463" s="49">
        <f>IF(Table2[[#This Row],[Ship Mode]]=Introduction!$C$42,1,0)</f>
        <v>0</v>
      </c>
      <c r="N463" s="48">
        <f>IF(Table2[[#This Row],[Ship Mode]]=Introduction!$C$44,1,0)</f>
        <v>1</v>
      </c>
      <c r="O463" s="48">
        <f>IF(Table2[[#This Row],[Customer Segment]]=Introduction!$D$45,1,0)</f>
        <v>0</v>
      </c>
      <c r="P463" s="48">
        <f>IF(Table2[[#This Row],[Customer Segment]]=Introduction!$D$42,1,0)</f>
        <v>0</v>
      </c>
      <c r="Q463" s="48">
        <f>IF(Table2[[#This Row],[Customer Segment]]=Introduction!$D$44,1,0)</f>
        <v>0</v>
      </c>
      <c r="R463" s="38">
        <v>29.85</v>
      </c>
      <c r="S4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customFormat="1" x14ac:dyDescent="0.2">
      <c r="A464" s="1" t="s">
        <v>1</v>
      </c>
      <c r="B464" s="1" t="s">
        <v>63</v>
      </c>
      <c r="C464" s="1" t="s">
        <v>15</v>
      </c>
      <c r="D464" s="44">
        <v>0.01</v>
      </c>
      <c r="E464" s="44">
        <v>6.48</v>
      </c>
      <c r="F464" s="44">
        <v>6.22</v>
      </c>
      <c r="G464" s="44">
        <v>0.37</v>
      </c>
      <c r="H464" s="44">
        <v>-15.6312</v>
      </c>
      <c r="I464" s="49">
        <f>IF(Table2[[#This Row],[Order Priority]]=Introduction!$B$42,1,0)</f>
        <v>1</v>
      </c>
      <c r="J464" s="49">
        <f>IF(Table2[[#This Row],[Order Priority]]=Introduction!$B$43,1,0)</f>
        <v>0</v>
      </c>
      <c r="K464" s="49">
        <f>IF(Table2[[#This Row],[Order Priority]]=Introduction!$B$44,1,0)</f>
        <v>0</v>
      </c>
      <c r="L464" s="49">
        <f>IF(Table2[[#This Row],[Order Priority]]=Introduction!$B$45,1,0)</f>
        <v>0</v>
      </c>
      <c r="M464" s="49">
        <f>IF(Table2[[#This Row],[Ship Mode]]=Introduction!$C$42,1,0)</f>
        <v>0</v>
      </c>
      <c r="N464" s="48">
        <f>IF(Table2[[#This Row],[Ship Mode]]=Introduction!$C$44,1,0)</f>
        <v>0</v>
      </c>
      <c r="O464" s="48">
        <f>IF(Table2[[#This Row],[Customer Segment]]=Introduction!$D$45,1,0)</f>
        <v>0</v>
      </c>
      <c r="P464" s="48">
        <f>IF(Table2[[#This Row],[Customer Segment]]=Introduction!$D$42,1,0)</f>
        <v>1</v>
      </c>
      <c r="Q464" s="48">
        <f>IF(Table2[[#This Row],[Customer Segment]]=Introduction!$D$44,1,0)</f>
        <v>0</v>
      </c>
      <c r="R464" s="41">
        <v>69.459999999999994</v>
      </c>
      <c r="S4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customFormat="1" x14ac:dyDescent="0.2">
      <c r="A465" s="1" t="s">
        <v>1</v>
      </c>
      <c r="B465" s="1" t="s">
        <v>14</v>
      </c>
      <c r="C465" s="1" t="s">
        <v>15</v>
      </c>
      <c r="D465" s="46">
        <v>0.03</v>
      </c>
      <c r="E465" s="46">
        <v>85.99</v>
      </c>
      <c r="F465" s="46">
        <v>3.3</v>
      </c>
      <c r="G465" s="46">
        <v>0.37</v>
      </c>
      <c r="H465" s="46">
        <v>790.54679999999996</v>
      </c>
      <c r="I465" s="49">
        <f>IF(Table2[[#This Row],[Order Priority]]=Introduction!$B$42,1,0)</f>
        <v>1</v>
      </c>
      <c r="J465" s="49">
        <f>IF(Table2[[#This Row],[Order Priority]]=Introduction!$B$43,1,0)</f>
        <v>0</v>
      </c>
      <c r="K465" s="49">
        <f>IF(Table2[[#This Row],[Order Priority]]=Introduction!$B$44,1,0)</f>
        <v>0</v>
      </c>
      <c r="L465" s="49">
        <f>IF(Table2[[#This Row],[Order Priority]]=Introduction!$B$45,1,0)</f>
        <v>0</v>
      </c>
      <c r="M465" s="49">
        <f>IF(Table2[[#This Row],[Ship Mode]]=Introduction!$C$42,1,0)</f>
        <v>0</v>
      </c>
      <c r="N465" s="48">
        <f>IF(Table2[[#This Row],[Ship Mode]]=Introduction!$C$44,1,0)</f>
        <v>1</v>
      </c>
      <c r="O465" s="48">
        <f>IF(Table2[[#This Row],[Customer Segment]]=Introduction!$D$45,1,0)</f>
        <v>0</v>
      </c>
      <c r="P465" s="48">
        <f>IF(Table2[[#This Row],[Customer Segment]]=Introduction!$D$42,1,0)</f>
        <v>1</v>
      </c>
      <c r="Q465" s="48">
        <f>IF(Table2[[#This Row],[Customer Segment]]=Introduction!$D$44,1,0)</f>
        <v>0</v>
      </c>
      <c r="R465" s="38">
        <v>1145.72</v>
      </c>
      <c r="S4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customFormat="1" x14ac:dyDescent="0.2">
      <c r="A466" s="1" t="s">
        <v>1</v>
      </c>
      <c r="B466" s="1" t="s">
        <v>2</v>
      </c>
      <c r="C466" s="1" t="s">
        <v>15</v>
      </c>
      <c r="D466" s="44">
        <v>0.04</v>
      </c>
      <c r="E466" s="44">
        <v>296.18</v>
      </c>
      <c r="F466" s="44">
        <v>154.12</v>
      </c>
      <c r="G466" s="44">
        <v>0.76</v>
      </c>
      <c r="H466" s="44">
        <v>-87.998040000000003</v>
      </c>
      <c r="I466" s="49">
        <f>IF(Table2[[#This Row],[Order Priority]]=Introduction!$B$42,1,0)</f>
        <v>1</v>
      </c>
      <c r="J466" s="49">
        <f>IF(Table2[[#This Row],[Order Priority]]=Introduction!$B$43,1,0)</f>
        <v>0</v>
      </c>
      <c r="K466" s="49">
        <f>IF(Table2[[#This Row],[Order Priority]]=Introduction!$B$44,1,0)</f>
        <v>0</v>
      </c>
      <c r="L466" s="49">
        <f>IF(Table2[[#This Row],[Order Priority]]=Introduction!$B$45,1,0)</f>
        <v>0</v>
      </c>
      <c r="M466" s="49">
        <f>IF(Table2[[#This Row],[Ship Mode]]=Introduction!$C$42,1,0)</f>
        <v>1</v>
      </c>
      <c r="N466" s="48">
        <f>IF(Table2[[#This Row],[Ship Mode]]=Introduction!$C$44,1,0)</f>
        <v>0</v>
      </c>
      <c r="O466" s="48">
        <f>IF(Table2[[#This Row],[Customer Segment]]=Introduction!$D$45,1,0)</f>
        <v>0</v>
      </c>
      <c r="P466" s="48">
        <f>IF(Table2[[#This Row],[Customer Segment]]=Introduction!$D$42,1,0)</f>
        <v>1</v>
      </c>
      <c r="Q466" s="48">
        <f>IF(Table2[[#This Row],[Customer Segment]]=Introduction!$D$44,1,0)</f>
        <v>0</v>
      </c>
      <c r="R466" s="41">
        <v>5768.12</v>
      </c>
      <c r="S4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customFormat="1" x14ac:dyDescent="0.2">
      <c r="A467" s="1" t="s">
        <v>13</v>
      </c>
      <c r="B467" s="1" t="s">
        <v>14</v>
      </c>
      <c r="C467" s="1" t="s">
        <v>47</v>
      </c>
      <c r="D467" s="46">
        <v>0.04</v>
      </c>
      <c r="E467" s="46">
        <v>11.34</v>
      </c>
      <c r="F467" s="46">
        <v>5.01</v>
      </c>
      <c r="G467" s="46">
        <v>0.36</v>
      </c>
      <c r="H467" s="46">
        <v>-189.22399999999999</v>
      </c>
      <c r="I467" s="49">
        <f>IF(Table2[[#This Row],[Order Priority]]=Introduction!$B$42,1,0)</f>
        <v>0</v>
      </c>
      <c r="J467" s="49">
        <f>IF(Table2[[#This Row],[Order Priority]]=Introduction!$B$43,1,0)</f>
        <v>1</v>
      </c>
      <c r="K467" s="49">
        <f>IF(Table2[[#This Row],[Order Priority]]=Introduction!$B$44,1,0)</f>
        <v>0</v>
      </c>
      <c r="L467" s="49">
        <f>IF(Table2[[#This Row],[Order Priority]]=Introduction!$B$45,1,0)</f>
        <v>0</v>
      </c>
      <c r="M467" s="49">
        <f>IF(Table2[[#This Row],[Ship Mode]]=Introduction!$C$42,1,0)</f>
        <v>0</v>
      </c>
      <c r="N467" s="48">
        <f>IF(Table2[[#This Row],[Ship Mode]]=Introduction!$C$44,1,0)</f>
        <v>1</v>
      </c>
      <c r="O467" s="48">
        <f>IF(Table2[[#This Row],[Customer Segment]]=Introduction!$D$45,1,0)</f>
        <v>0</v>
      </c>
      <c r="P467" s="48">
        <f>IF(Table2[[#This Row],[Customer Segment]]=Introduction!$D$42,1,0)</f>
        <v>0</v>
      </c>
      <c r="Q467" s="48">
        <f>IF(Table2[[#This Row],[Customer Segment]]=Introduction!$D$44,1,0)</f>
        <v>1</v>
      </c>
      <c r="R467" s="38">
        <v>115.53</v>
      </c>
      <c r="S4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customFormat="1" x14ac:dyDescent="0.2">
      <c r="A468" s="1" t="s">
        <v>23</v>
      </c>
      <c r="B468" s="1" t="s">
        <v>14</v>
      </c>
      <c r="C468" s="1" t="s">
        <v>47</v>
      </c>
      <c r="D468" s="44">
        <v>0.02</v>
      </c>
      <c r="E468" s="44">
        <v>55.99</v>
      </c>
      <c r="F468" s="44">
        <v>3.3</v>
      </c>
      <c r="G468" s="44">
        <v>0.59</v>
      </c>
      <c r="H468" s="44">
        <v>525.20039999999995</v>
      </c>
      <c r="I468" s="49">
        <f>IF(Table2[[#This Row],[Order Priority]]=Introduction!$B$42,1,0)</f>
        <v>0</v>
      </c>
      <c r="J468" s="49">
        <f>IF(Table2[[#This Row],[Order Priority]]=Introduction!$B$43,1,0)</f>
        <v>0</v>
      </c>
      <c r="K468" s="49">
        <f>IF(Table2[[#This Row],[Order Priority]]=Introduction!$B$44,1,0)</f>
        <v>1</v>
      </c>
      <c r="L468" s="49">
        <f>IF(Table2[[#This Row],[Order Priority]]=Introduction!$B$45,1,0)</f>
        <v>0</v>
      </c>
      <c r="M468" s="49">
        <f>IF(Table2[[#This Row],[Ship Mode]]=Introduction!$C$42,1,0)</f>
        <v>0</v>
      </c>
      <c r="N468" s="48">
        <f>IF(Table2[[#This Row],[Ship Mode]]=Introduction!$C$44,1,0)</f>
        <v>1</v>
      </c>
      <c r="O468" s="48">
        <f>IF(Table2[[#This Row],[Customer Segment]]=Introduction!$D$45,1,0)</f>
        <v>0</v>
      </c>
      <c r="P468" s="48">
        <f>IF(Table2[[#This Row],[Customer Segment]]=Introduction!$D$42,1,0)</f>
        <v>0</v>
      </c>
      <c r="Q468" s="48">
        <f>IF(Table2[[#This Row],[Customer Segment]]=Introduction!$D$44,1,0)</f>
        <v>1</v>
      </c>
      <c r="R468" s="41">
        <v>761.16</v>
      </c>
      <c r="S4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customFormat="1" x14ac:dyDescent="0.2">
      <c r="A469" s="1" t="s">
        <v>23</v>
      </c>
      <c r="B469" s="1" t="s">
        <v>63</v>
      </c>
      <c r="C469" s="1" t="s">
        <v>47</v>
      </c>
      <c r="D469" s="46">
        <v>0</v>
      </c>
      <c r="E469" s="46">
        <v>22.38</v>
      </c>
      <c r="F469" s="46">
        <v>15.1</v>
      </c>
      <c r="G469" s="46">
        <v>0.38</v>
      </c>
      <c r="H469" s="46">
        <v>-52.646999999999998</v>
      </c>
      <c r="I469" s="49">
        <f>IF(Table2[[#This Row],[Order Priority]]=Introduction!$B$42,1,0)</f>
        <v>0</v>
      </c>
      <c r="J469" s="49">
        <f>IF(Table2[[#This Row],[Order Priority]]=Introduction!$B$43,1,0)</f>
        <v>0</v>
      </c>
      <c r="K469" s="49">
        <f>IF(Table2[[#This Row],[Order Priority]]=Introduction!$B$44,1,0)</f>
        <v>1</v>
      </c>
      <c r="L469" s="49">
        <f>IF(Table2[[#This Row],[Order Priority]]=Introduction!$B$45,1,0)</f>
        <v>0</v>
      </c>
      <c r="M469" s="49">
        <f>IF(Table2[[#This Row],[Ship Mode]]=Introduction!$C$42,1,0)</f>
        <v>0</v>
      </c>
      <c r="N469" s="48">
        <f>IF(Table2[[#This Row],[Ship Mode]]=Introduction!$C$44,1,0)</f>
        <v>0</v>
      </c>
      <c r="O469" s="48">
        <f>IF(Table2[[#This Row],[Customer Segment]]=Introduction!$D$45,1,0)</f>
        <v>0</v>
      </c>
      <c r="P469" s="48">
        <f>IF(Table2[[#This Row],[Customer Segment]]=Introduction!$D$42,1,0)</f>
        <v>0</v>
      </c>
      <c r="Q469" s="48">
        <f>IF(Table2[[#This Row],[Customer Segment]]=Introduction!$D$44,1,0)</f>
        <v>1</v>
      </c>
      <c r="R469" s="38">
        <v>682.68</v>
      </c>
      <c r="S4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customFormat="1" x14ac:dyDescent="0.2">
      <c r="A470" s="1" t="s">
        <v>23</v>
      </c>
      <c r="B470" s="1" t="s">
        <v>14</v>
      </c>
      <c r="C470" s="1" t="s">
        <v>47</v>
      </c>
      <c r="D470" s="44">
        <v>7.0000000000000007E-2</v>
      </c>
      <c r="E470" s="44">
        <v>5.98</v>
      </c>
      <c r="F470" s="44">
        <v>4.6900000000000004</v>
      </c>
      <c r="G470" s="44">
        <v>0.68</v>
      </c>
      <c r="H470" s="44">
        <v>-24.44</v>
      </c>
      <c r="I470" s="49">
        <f>IF(Table2[[#This Row],[Order Priority]]=Introduction!$B$42,1,0)</f>
        <v>0</v>
      </c>
      <c r="J470" s="49">
        <f>IF(Table2[[#This Row],[Order Priority]]=Introduction!$B$43,1,0)</f>
        <v>0</v>
      </c>
      <c r="K470" s="49">
        <f>IF(Table2[[#This Row],[Order Priority]]=Introduction!$B$44,1,0)</f>
        <v>1</v>
      </c>
      <c r="L470" s="49">
        <f>IF(Table2[[#This Row],[Order Priority]]=Introduction!$B$45,1,0)</f>
        <v>0</v>
      </c>
      <c r="M470" s="49">
        <f>IF(Table2[[#This Row],[Ship Mode]]=Introduction!$C$42,1,0)</f>
        <v>0</v>
      </c>
      <c r="N470" s="48">
        <f>IF(Table2[[#This Row],[Ship Mode]]=Introduction!$C$44,1,0)</f>
        <v>1</v>
      </c>
      <c r="O470" s="48">
        <f>IF(Table2[[#This Row],[Customer Segment]]=Introduction!$D$45,1,0)</f>
        <v>0</v>
      </c>
      <c r="P470" s="48">
        <f>IF(Table2[[#This Row],[Customer Segment]]=Introduction!$D$42,1,0)</f>
        <v>0</v>
      </c>
      <c r="Q470" s="48">
        <f>IF(Table2[[#This Row],[Customer Segment]]=Introduction!$D$44,1,0)</f>
        <v>1</v>
      </c>
      <c r="R470" s="41">
        <v>73.44</v>
      </c>
      <c r="S4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customFormat="1" x14ac:dyDescent="0.2">
      <c r="A471" s="1" t="s">
        <v>23</v>
      </c>
      <c r="B471" s="1" t="s">
        <v>14</v>
      </c>
      <c r="C471" s="1" t="s">
        <v>47</v>
      </c>
      <c r="D471" s="46">
        <v>0.02</v>
      </c>
      <c r="E471" s="46">
        <v>55.99</v>
      </c>
      <c r="F471" s="46">
        <v>3.3</v>
      </c>
      <c r="G471" s="46">
        <v>0.59</v>
      </c>
      <c r="H471" s="46">
        <v>366.50700000000001</v>
      </c>
      <c r="I471" s="49">
        <f>IF(Table2[[#This Row],[Order Priority]]=Introduction!$B$42,1,0)</f>
        <v>0</v>
      </c>
      <c r="J471" s="49">
        <f>IF(Table2[[#This Row],[Order Priority]]=Introduction!$B$43,1,0)</f>
        <v>0</v>
      </c>
      <c r="K471" s="49">
        <f>IF(Table2[[#This Row],[Order Priority]]=Introduction!$B$44,1,0)</f>
        <v>1</v>
      </c>
      <c r="L471" s="49">
        <f>IF(Table2[[#This Row],[Order Priority]]=Introduction!$B$45,1,0)</f>
        <v>0</v>
      </c>
      <c r="M471" s="49">
        <f>IF(Table2[[#This Row],[Ship Mode]]=Introduction!$C$42,1,0)</f>
        <v>0</v>
      </c>
      <c r="N471" s="48">
        <f>IF(Table2[[#This Row],[Ship Mode]]=Introduction!$C$44,1,0)</f>
        <v>1</v>
      </c>
      <c r="O471" s="48">
        <f>IF(Table2[[#This Row],[Customer Segment]]=Introduction!$D$45,1,0)</f>
        <v>0</v>
      </c>
      <c r="P471" s="48">
        <f>IF(Table2[[#This Row],[Customer Segment]]=Introduction!$D$42,1,0)</f>
        <v>0</v>
      </c>
      <c r="Q471" s="48">
        <f>IF(Table2[[#This Row],[Customer Segment]]=Introduction!$D$44,1,0)</f>
        <v>1</v>
      </c>
      <c r="R471" s="38">
        <v>2997.07</v>
      </c>
      <c r="S4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customFormat="1" x14ac:dyDescent="0.2">
      <c r="A472" s="1" t="s">
        <v>23</v>
      </c>
      <c r="B472" s="1" t="s">
        <v>14</v>
      </c>
      <c r="C472" s="1" t="s">
        <v>47</v>
      </c>
      <c r="D472" s="44">
        <v>7.0000000000000007E-2</v>
      </c>
      <c r="E472" s="44">
        <v>5.98</v>
      </c>
      <c r="F472" s="44">
        <v>4.6900000000000004</v>
      </c>
      <c r="G472" s="44">
        <v>0.68</v>
      </c>
      <c r="H472" s="44">
        <v>-12.7088</v>
      </c>
      <c r="I472" s="49">
        <f>IF(Table2[[#This Row],[Order Priority]]=Introduction!$B$42,1,0)</f>
        <v>0</v>
      </c>
      <c r="J472" s="49">
        <f>IF(Table2[[#This Row],[Order Priority]]=Introduction!$B$43,1,0)</f>
        <v>0</v>
      </c>
      <c r="K472" s="49">
        <f>IF(Table2[[#This Row],[Order Priority]]=Introduction!$B$44,1,0)</f>
        <v>1</v>
      </c>
      <c r="L472" s="49">
        <f>IF(Table2[[#This Row],[Order Priority]]=Introduction!$B$45,1,0)</f>
        <v>0</v>
      </c>
      <c r="M472" s="49">
        <f>IF(Table2[[#This Row],[Ship Mode]]=Introduction!$C$42,1,0)</f>
        <v>0</v>
      </c>
      <c r="N472" s="48">
        <f>IF(Table2[[#This Row],[Ship Mode]]=Introduction!$C$44,1,0)</f>
        <v>1</v>
      </c>
      <c r="O472" s="48">
        <f>IF(Table2[[#This Row],[Customer Segment]]=Introduction!$D$45,1,0)</f>
        <v>0</v>
      </c>
      <c r="P472" s="48">
        <f>IF(Table2[[#This Row],[Customer Segment]]=Introduction!$D$42,1,0)</f>
        <v>0</v>
      </c>
      <c r="Q472" s="48">
        <f>IF(Table2[[#This Row],[Customer Segment]]=Introduction!$D$44,1,0)</f>
        <v>1</v>
      </c>
      <c r="R472" s="41">
        <v>20.03</v>
      </c>
      <c r="S4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customFormat="1" x14ac:dyDescent="0.2">
      <c r="A473" s="1" t="s">
        <v>23</v>
      </c>
      <c r="B473" s="1" t="s">
        <v>14</v>
      </c>
      <c r="C473" s="1" t="s">
        <v>70</v>
      </c>
      <c r="D473" s="46">
        <v>0.08</v>
      </c>
      <c r="E473" s="46">
        <v>6.48</v>
      </c>
      <c r="F473" s="46">
        <v>6.81</v>
      </c>
      <c r="G473" s="46">
        <v>0.36</v>
      </c>
      <c r="H473" s="46">
        <v>-94.59</v>
      </c>
      <c r="I473" s="49">
        <f>IF(Table2[[#This Row],[Order Priority]]=Introduction!$B$42,1,0)</f>
        <v>0</v>
      </c>
      <c r="J473" s="49">
        <f>IF(Table2[[#This Row],[Order Priority]]=Introduction!$B$43,1,0)</f>
        <v>0</v>
      </c>
      <c r="K473" s="49">
        <f>IF(Table2[[#This Row],[Order Priority]]=Introduction!$B$44,1,0)</f>
        <v>1</v>
      </c>
      <c r="L473" s="49">
        <f>IF(Table2[[#This Row],[Order Priority]]=Introduction!$B$45,1,0)</f>
        <v>0</v>
      </c>
      <c r="M473" s="49">
        <f>IF(Table2[[#This Row],[Ship Mode]]=Introduction!$C$42,1,0)</f>
        <v>0</v>
      </c>
      <c r="N473" s="48">
        <f>IF(Table2[[#This Row],[Ship Mode]]=Introduction!$C$44,1,0)</f>
        <v>1</v>
      </c>
      <c r="O473" s="48">
        <f>IF(Table2[[#This Row],[Customer Segment]]=Introduction!$D$45,1,0)</f>
        <v>0</v>
      </c>
      <c r="P473" s="48">
        <f>IF(Table2[[#This Row],[Customer Segment]]=Introduction!$D$42,1,0)</f>
        <v>0</v>
      </c>
      <c r="Q473" s="48">
        <f>IF(Table2[[#This Row],[Customer Segment]]=Introduction!$D$44,1,0)</f>
        <v>0</v>
      </c>
      <c r="R473" s="38">
        <v>382.33</v>
      </c>
      <c r="S4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customFormat="1" x14ac:dyDescent="0.2">
      <c r="A474" s="1" t="s">
        <v>23</v>
      </c>
      <c r="B474" s="1" t="s">
        <v>2</v>
      </c>
      <c r="C474" s="1" t="s">
        <v>70</v>
      </c>
      <c r="D474" s="44">
        <v>0.09</v>
      </c>
      <c r="E474" s="44">
        <v>20.98</v>
      </c>
      <c r="F474" s="44">
        <v>53.03</v>
      </c>
      <c r="G474" s="44">
        <v>0.78</v>
      </c>
      <c r="H474" s="44">
        <v>-293.74</v>
      </c>
      <c r="I474" s="49">
        <f>IF(Table2[[#This Row],[Order Priority]]=Introduction!$B$42,1,0)</f>
        <v>0</v>
      </c>
      <c r="J474" s="49">
        <f>IF(Table2[[#This Row],[Order Priority]]=Introduction!$B$43,1,0)</f>
        <v>0</v>
      </c>
      <c r="K474" s="49">
        <f>IF(Table2[[#This Row],[Order Priority]]=Introduction!$B$44,1,0)</f>
        <v>1</v>
      </c>
      <c r="L474" s="49">
        <f>IF(Table2[[#This Row],[Order Priority]]=Introduction!$B$45,1,0)</f>
        <v>0</v>
      </c>
      <c r="M474" s="49">
        <f>IF(Table2[[#This Row],[Ship Mode]]=Introduction!$C$42,1,0)</f>
        <v>1</v>
      </c>
      <c r="N474" s="48">
        <f>IF(Table2[[#This Row],[Ship Mode]]=Introduction!$C$44,1,0)</f>
        <v>0</v>
      </c>
      <c r="O474" s="48">
        <f>IF(Table2[[#This Row],[Customer Segment]]=Introduction!$D$45,1,0)</f>
        <v>0</v>
      </c>
      <c r="P474" s="48">
        <f>IF(Table2[[#This Row],[Customer Segment]]=Introduction!$D$42,1,0)</f>
        <v>0</v>
      </c>
      <c r="Q474" s="48">
        <f>IF(Table2[[#This Row],[Customer Segment]]=Introduction!$D$44,1,0)</f>
        <v>0</v>
      </c>
      <c r="R474" s="41">
        <v>356.61</v>
      </c>
      <c r="S4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customFormat="1" x14ac:dyDescent="0.2">
      <c r="A475" s="1" t="s">
        <v>23</v>
      </c>
      <c r="B475" s="1" t="s">
        <v>14</v>
      </c>
      <c r="C475" s="1" t="s">
        <v>70</v>
      </c>
      <c r="D475" s="46">
        <v>0.08</v>
      </c>
      <c r="E475" s="46">
        <v>6.48</v>
      </c>
      <c r="F475" s="46">
        <v>6.81</v>
      </c>
      <c r="G475" s="46">
        <v>0.36</v>
      </c>
      <c r="H475" s="46">
        <v>-49.186799999999998</v>
      </c>
      <c r="I475" s="49">
        <f>IF(Table2[[#This Row],[Order Priority]]=Introduction!$B$42,1,0)</f>
        <v>0</v>
      </c>
      <c r="J475" s="49">
        <f>IF(Table2[[#This Row],[Order Priority]]=Introduction!$B$43,1,0)</f>
        <v>0</v>
      </c>
      <c r="K475" s="49">
        <f>IF(Table2[[#This Row],[Order Priority]]=Introduction!$B$44,1,0)</f>
        <v>1</v>
      </c>
      <c r="L475" s="49">
        <f>IF(Table2[[#This Row],[Order Priority]]=Introduction!$B$45,1,0)</f>
        <v>0</v>
      </c>
      <c r="M475" s="49">
        <f>IF(Table2[[#This Row],[Ship Mode]]=Introduction!$C$42,1,0)</f>
        <v>0</v>
      </c>
      <c r="N475" s="48">
        <f>IF(Table2[[#This Row],[Ship Mode]]=Introduction!$C$44,1,0)</f>
        <v>1</v>
      </c>
      <c r="O475" s="48">
        <f>IF(Table2[[#This Row],[Customer Segment]]=Introduction!$D$45,1,0)</f>
        <v>0</v>
      </c>
      <c r="P475" s="48">
        <f>IF(Table2[[#This Row],[Customer Segment]]=Introduction!$D$42,1,0)</f>
        <v>0</v>
      </c>
      <c r="Q475" s="48">
        <f>IF(Table2[[#This Row],[Customer Segment]]=Introduction!$D$44,1,0)</f>
        <v>0</v>
      </c>
      <c r="R475" s="38">
        <v>92.29</v>
      </c>
      <c r="S4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customFormat="1" x14ac:dyDescent="0.2">
      <c r="A476" s="1" t="s">
        <v>23</v>
      </c>
      <c r="B476" s="1" t="s">
        <v>2</v>
      </c>
      <c r="C476" s="1" t="s">
        <v>70</v>
      </c>
      <c r="D476" s="44">
        <v>0.09</v>
      </c>
      <c r="E476" s="44">
        <v>20.98</v>
      </c>
      <c r="F476" s="44">
        <v>53.03</v>
      </c>
      <c r="G476" s="44">
        <v>0.78</v>
      </c>
      <c r="H476" s="44">
        <v>-152.7448</v>
      </c>
      <c r="I476" s="49">
        <f>IF(Table2[[#This Row],[Order Priority]]=Introduction!$B$42,1,0)</f>
        <v>0</v>
      </c>
      <c r="J476" s="49">
        <f>IF(Table2[[#This Row],[Order Priority]]=Introduction!$B$43,1,0)</f>
        <v>0</v>
      </c>
      <c r="K476" s="49">
        <f>IF(Table2[[#This Row],[Order Priority]]=Introduction!$B$44,1,0)</f>
        <v>1</v>
      </c>
      <c r="L476" s="49">
        <f>IF(Table2[[#This Row],[Order Priority]]=Introduction!$B$45,1,0)</f>
        <v>0</v>
      </c>
      <c r="M476" s="49">
        <f>IF(Table2[[#This Row],[Ship Mode]]=Introduction!$C$42,1,0)</f>
        <v>1</v>
      </c>
      <c r="N476" s="48">
        <f>IF(Table2[[#This Row],[Ship Mode]]=Introduction!$C$44,1,0)</f>
        <v>0</v>
      </c>
      <c r="O476" s="48">
        <f>IF(Table2[[#This Row],[Customer Segment]]=Introduction!$D$45,1,0)</f>
        <v>0</v>
      </c>
      <c r="P476" s="48">
        <f>IF(Table2[[#This Row],[Customer Segment]]=Introduction!$D$42,1,0)</f>
        <v>0</v>
      </c>
      <c r="Q476" s="48">
        <f>IF(Table2[[#This Row],[Customer Segment]]=Introduction!$D$44,1,0)</f>
        <v>0</v>
      </c>
      <c r="R476" s="41">
        <v>82.29</v>
      </c>
      <c r="S4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customFormat="1" x14ac:dyDescent="0.2">
      <c r="A477" s="1" t="s">
        <v>92</v>
      </c>
      <c r="B477" s="1" t="s">
        <v>14</v>
      </c>
      <c r="C477" s="1" t="s">
        <v>70</v>
      </c>
      <c r="D477" s="46">
        <v>0.06</v>
      </c>
      <c r="E477" s="46">
        <v>6.37</v>
      </c>
      <c r="F477" s="46">
        <v>5.19</v>
      </c>
      <c r="G477" s="46">
        <v>0.38</v>
      </c>
      <c r="H477" s="46">
        <v>-48.219499999999996</v>
      </c>
      <c r="I477" s="49">
        <f>IF(Table2[[#This Row],[Order Priority]]=Introduction!$B$42,1,0)</f>
        <v>0</v>
      </c>
      <c r="J477" s="49">
        <f>IF(Table2[[#This Row],[Order Priority]]=Introduction!$B$43,1,0)</f>
        <v>0</v>
      </c>
      <c r="K477" s="49">
        <f>IF(Table2[[#This Row],[Order Priority]]=Introduction!$B$44,1,0)</f>
        <v>0</v>
      </c>
      <c r="L477" s="49">
        <f>IF(Table2[[#This Row],[Order Priority]]=Introduction!$B$45,1,0)</f>
        <v>1</v>
      </c>
      <c r="M477" s="49">
        <f>IF(Table2[[#This Row],[Ship Mode]]=Introduction!$C$42,1,0)</f>
        <v>0</v>
      </c>
      <c r="N477" s="48">
        <f>IF(Table2[[#This Row],[Ship Mode]]=Introduction!$C$44,1,0)</f>
        <v>1</v>
      </c>
      <c r="O477" s="48">
        <f>IF(Table2[[#This Row],[Customer Segment]]=Introduction!$D$45,1,0)</f>
        <v>0</v>
      </c>
      <c r="P477" s="48">
        <f>IF(Table2[[#This Row],[Customer Segment]]=Introduction!$D$42,1,0)</f>
        <v>0</v>
      </c>
      <c r="Q477" s="48">
        <f>IF(Table2[[#This Row],[Customer Segment]]=Introduction!$D$44,1,0)</f>
        <v>0</v>
      </c>
      <c r="R477" s="38">
        <v>37.700000000000003</v>
      </c>
      <c r="S4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customFormat="1" x14ac:dyDescent="0.2">
      <c r="A478" s="1" t="s">
        <v>92</v>
      </c>
      <c r="B478" s="1" t="s">
        <v>14</v>
      </c>
      <c r="C478" s="1" t="s">
        <v>70</v>
      </c>
      <c r="D478" s="44">
        <v>0</v>
      </c>
      <c r="E478" s="44">
        <v>20.28</v>
      </c>
      <c r="F478" s="44">
        <v>14.39</v>
      </c>
      <c r="G478" s="44">
        <v>0.47</v>
      </c>
      <c r="H478" s="44">
        <v>15.678000000000001</v>
      </c>
      <c r="I478" s="49">
        <f>IF(Table2[[#This Row],[Order Priority]]=Introduction!$B$42,1,0)</f>
        <v>0</v>
      </c>
      <c r="J478" s="49">
        <f>IF(Table2[[#This Row],[Order Priority]]=Introduction!$B$43,1,0)</f>
        <v>0</v>
      </c>
      <c r="K478" s="49">
        <f>IF(Table2[[#This Row],[Order Priority]]=Introduction!$B$44,1,0)</f>
        <v>0</v>
      </c>
      <c r="L478" s="49">
        <f>IF(Table2[[#This Row],[Order Priority]]=Introduction!$B$45,1,0)</f>
        <v>1</v>
      </c>
      <c r="M478" s="49">
        <f>IF(Table2[[#This Row],[Ship Mode]]=Introduction!$C$42,1,0)</f>
        <v>0</v>
      </c>
      <c r="N478" s="48">
        <f>IF(Table2[[#This Row],[Ship Mode]]=Introduction!$C$44,1,0)</f>
        <v>1</v>
      </c>
      <c r="O478" s="48">
        <f>IF(Table2[[#This Row],[Customer Segment]]=Introduction!$D$45,1,0)</f>
        <v>0</v>
      </c>
      <c r="P478" s="48">
        <f>IF(Table2[[#This Row],[Customer Segment]]=Introduction!$D$42,1,0)</f>
        <v>0</v>
      </c>
      <c r="Q478" s="48">
        <f>IF(Table2[[#This Row],[Customer Segment]]=Introduction!$D$44,1,0)</f>
        <v>0</v>
      </c>
      <c r="R478" s="41">
        <v>237.83</v>
      </c>
      <c r="S4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customFormat="1" x14ac:dyDescent="0.2">
      <c r="A479" s="1" t="s">
        <v>46</v>
      </c>
      <c r="B479" s="1" t="s">
        <v>14</v>
      </c>
      <c r="C479" s="1" t="s">
        <v>47</v>
      </c>
      <c r="D479" s="46">
        <v>0.03</v>
      </c>
      <c r="E479" s="46">
        <v>5.98</v>
      </c>
      <c r="F479" s="46">
        <v>3.85</v>
      </c>
      <c r="G479" s="46">
        <v>0.68</v>
      </c>
      <c r="H479" s="46">
        <v>-76.106800000000007</v>
      </c>
      <c r="I479" s="49">
        <f>IF(Table2[[#This Row],[Order Priority]]=Introduction!$B$42,1,0)</f>
        <v>0</v>
      </c>
      <c r="J479" s="49">
        <f>IF(Table2[[#This Row],[Order Priority]]=Introduction!$B$43,1,0)</f>
        <v>0</v>
      </c>
      <c r="K479" s="49">
        <f>IF(Table2[[#This Row],[Order Priority]]=Introduction!$B$44,1,0)</f>
        <v>0</v>
      </c>
      <c r="L479" s="49">
        <f>IF(Table2[[#This Row],[Order Priority]]=Introduction!$B$45,1,0)</f>
        <v>0</v>
      </c>
      <c r="M479" s="49">
        <f>IF(Table2[[#This Row],[Ship Mode]]=Introduction!$C$42,1,0)</f>
        <v>0</v>
      </c>
      <c r="N479" s="48">
        <f>IF(Table2[[#This Row],[Ship Mode]]=Introduction!$C$44,1,0)</f>
        <v>1</v>
      </c>
      <c r="O479" s="48">
        <f>IF(Table2[[#This Row],[Customer Segment]]=Introduction!$D$45,1,0)</f>
        <v>0</v>
      </c>
      <c r="P479" s="48">
        <f>IF(Table2[[#This Row],[Customer Segment]]=Introduction!$D$42,1,0)</f>
        <v>0</v>
      </c>
      <c r="Q479" s="48">
        <f>IF(Table2[[#This Row],[Customer Segment]]=Introduction!$D$44,1,0)</f>
        <v>1</v>
      </c>
      <c r="R479" s="38">
        <v>38.54</v>
      </c>
      <c r="S4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customFormat="1" x14ac:dyDescent="0.2">
      <c r="A480" s="1" t="s">
        <v>1</v>
      </c>
      <c r="B480" s="1" t="s">
        <v>2</v>
      </c>
      <c r="C480" s="1" t="s">
        <v>70</v>
      </c>
      <c r="D480" s="44">
        <v>7.0000000000000007E-2</v>
      </c>
      <c r="E480" s="44">
        <v>270.98</v>
      </c>
      <c r="F480" s="44">
        <v>50</v>
      </c>
      <c r="G480" s="44">
        <v>0.77</v>
      </c>
      <c r="H480" s="44">
        <v>27.725999999999999</v>
      </c>
      <c r="I480" s="49">
        <f>IF(Table2[[#This Row],[Order Priority]]=Introduction!$B$42,1,0)</f>
        <v>1</v>
      </c>
      <c r="J480" s="49">
        <f>IF(Table2[[#This Row],[Order Priority]]=Introduction!$B$43,1,0)</f>
        <v>0</v>
      </c>
      <c r="K480" s="49">
        <f>IF(Table2[[#This Row],[Order Priority]]=Introduction!$B$44,1,0)</f>
        <v>0</v>
      </c>
      <c r="L480" s="49">
        <f>IF(Table2[[#This Row],[Order Priority]]=Introduction!$B$45,1,0)</f>
        <v>0</v>
      </c>
      <c r="M480" s="49">
        <f>IF(Table2[[#This Row],[Ship Mode]]=Introduction!$C$42,1,0)</f>
        <v>1</v>
      </c>
      <c r="N480" s="48">
        <f>IF(Table2[[#This Row],[Ship Mode]]=Introduction!$C$44,1,0)</f>
        <v>0</v>
      </c>
      <c r="O480" s="48">
        <f>IF(Table2[[#This Row],[Customer Segment]]=Introduction!$D$45,1,0)</f>
        <v>0</v>
      </c>
      <c r="P480" s="48">
        <f>IF(Table2[[#This Row],[Customer Segment]]=Introduction!$D$42,1,0)</f>
        <v>0</v>
      </c>
      <c r="Q480" s="48">
        <f>IF(Table2[[#This Row],[Customer Segment]]=Introduction!$D$44,1,0)</f>
        <v>0</v>
      </c>
      <c r="R480" s="41">
        <v>2439.37</v>
      </c>
      <c r="S4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customFormat="1" x14ac:dyDescent="0.2">
      <c r="A481" s="1" t="s">
        <v>1</v>
      </c>
      <c r="B481" s="1" t="s">
        <v>2</v>
      </c>
      <c r="C481" s="1" t="s">
        <v>70</v>
      </c>
      <c r="D481" s="46">
        <v>7.0000000000000007E-2</v>
      </c>
      <c r="E481" s="46">
        <v>270.98</v>
      </c>
      <c r="F481" s="46">
        <v>50</v>
      </c>
      <c r="G481" s="46">
        <v>0.77</v>
      </c>
      <c r="H481" s="46">
        <v>-96.05</v>
      </c>
      <c r="I481" s="49">
        <f>IF(Table2[[#This Row],[Order Priority]]=Introduction!$B$42,1,0)</f>
        <v>1</v>
      </c>
      <c r="J481" s="49">
        <f>IF(Table2[[#This Row],[Order Priority]]=Introduction!$B$43,1,0)</f>
        <v>0</v>
      </c>
      <c r="K481" s="49">
        <f>IF(Table2[[#This Row],[Order Priority]]=Introduction!$B$44,1,0)</f>
        <v>0</v>
      </c>
      <c r="L481" s="49">
        <f>IF(Table2[[#This Row],[Order Priority]]=Introduction!$B$45,1,0)</f>
        <v>0</v>
      </c>
      <c r="M481" s="49">
        <f>IF(Table2[[#This Row],[Ship Mode]]=Introduction!$C$42,1,0)</f>
        <v>1</v>
      </c>
      <c r="N481" s="48">
        <f>IF(Table2[[#This Row],[Ship Mode]]=Introduction!$C$44,1,0)</f>
        <v>0</v>
      </c>
      <c r="O481" s="48">
        <f>IF(Table2[[#This Row],[Customer Segment]]=Introduction!$D$45,1,0)</f>
        <v>0</v>
      </c>
      <c r="P481" s="48">
        <f>IF(Table2[[#This Row],[Customer Segment]]=Introduction!$D$42,1,0)</f>
        <v>0</v>
      </c>
      <c r="Q481" s="48">
        <f>IF(Table2[[#This Row],[Customer Segment]]=Introduction!$D$44,1,0)</f>
        <v>0</v>
      </c>
      <c r="R481" s="38">
        <v>9757.48</v>
      </c>
      <c r="S4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customFormat="1" x14ac:dyDescent="0.2">
      <c r="A482" s="1" t="s">
        <v>13</v>
      </c>
      <c r="B482" s="1" t="s">
        <v>14</v>
      </c>
      <c r="C482" s="1" t="s">
        <v>15</v>
      </c>
      <c r="D482" s="44">
        <v>0.1</v>
      </c>
      <c r="E482" s="44">
        <v>4.13</v>
      </c>
      <c r="F482" s="44">
        <v>0.99</v>
      </c>
      <c r="G482" s="44">
        <v>0.39</v>
      </c>
      <c r="H482" s="44">
        <v>-1.0711999999999999</v>
      </c>
      <c r="I482" s="49">
        <f>IF(Table2[[#This Row],[Order Priority]]=Introduction!$B$42,1,0)</f>
        <v>0</v>
      </c>
      <c r="J482" s="49">
        <f>IF(Table2[[#This Row],[Order Priority]]=Introduction!$B$43,1,0)</f>
        <v>1</v>
      </c>
      <c r="K482" s="49">
        <f>IF(Table2[[#This Row],[Order Priority]]=Introduction!$B$44,1,0)</f>
        <v>0</v>
      </c>
      <c r="L482" s="49">
        <f>IF(Table2[[#This Row],[Order Priority]]=Introduction!$B$45,1,0)</f>
        <v>0</v>
      </c>
      <c r="M482" s="49">
        <f>IF(Table2[[#This Row],[Ship Mode]]=Introduction!$C$42,1,0)</f>
        <v>0</v>
      </c>
      <c r="N482" s="48">
        <f>IF(Table2[[#This Row],[Ship Mode]]=Introduction!$C$44,1,0)</f>
        <v>1</v>
      </c>
      <c r="O482" s="48">
        <f>IF(Table2[[#This Row],[Customer Segment]]=Introduction!$D$45,1,0)</f>
        <v>0</v>
      </c>
      <c r="P482" s="48">
        <f>IF(Table2[[#This Row],[Customer Segment]]=Introduction!$D$42,1,0)</f>
        <v>1</v>
      </c>
      <c r="Q482" s="48">
        <f>IF(Table2[[#This Row],[Customer Segment]]=Introduction!$D$44,1,0)</f>
        <v>0</v>
      </c>
      <c r="R482" s="41">
        <v>8.3000000000000007</v>
      </c>
      <c r="S4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customFormat="1" x14ac:dyDescent="0.2">
      <c r="A483" s="1" t="s">
        <v>13</v>
      </c>
      <c r="B483" s="1" t="s">
        <v>14</v>
      </c>
      <c r="C483" s="1" t="s">
        <v>15</v>
      </c>
      <c r="D483" s="46">
        <v>0.04</v>
      </c>
      <c r="E483" s="46">
        <v>4.9800000000000004</v>
      </c>
      <c r="F483" s="46">
        <v>0.49</v>
      </c>
      <c r="G483" s="46">
        <v>0.39</v>
      </c>
      <c r="H483" s="46">
        <v>4.4104000000000001</v>
      </c>
      <c r="I483" s="49">
        <f>IF(Table2[[#This Row],[Order Priority]]=Introduction!$B$42,1,0)</f>
        <v>0</v>
      </c>
      <c r="J483" s="49">
        <f>IF(Table2[[#This Row],[Order Priority]]=Introduction!$B$43,1,0)</f>
        <v>1</v>
      </c>
      <c r="K483" s="49">
        <f>IF(Table2[[#This Row],[Order Priority]]=Introduction!$B$44,1,0)</f>
        <v>0</v>
      </c>
      <c r="L483" s="49">
        <f>IF(Table2[[#This Row],[Order Priority]]=Introduction!$B$45,1,0)</f>
        <v>0</v>
      </c>
      <c r="M483" s="49">
        <f>IF(Table2[[#This Row],[Ship Mode]]=Introduction!$C$42,1,0)</f>
        <v>0</v>
      </c>
      <c r="N483" s="48">
        <f>IF(Table2[[#This Row],[Ship Mode]]=Introduction!$C$44,1,0)</f>
        <v>1</v>
      </c>
      <c r="O483" s="48">
        <f>IF(Table2[[#This Row],[Customer Segment]]=Introduction!$D$45,1,0)</f>
        <v>0</v>
      </c>
      <c r="P483" s="48">
        <f>IF(Table2[[#This Row],[Customer Segment]]=Introduction!$D$42,1,0)</f>
        <v>1</v>
      </c>
      <c r="Q483" s="48">
        <f>IF(Table2[[#This Row],[Customer Segment]]=Introduction!$D$44,1,0)</f>
        <v>0</v>
      </c>
      <c r="R483" s="38">
        <v>10.039999999999999</v>
      </c>
      <c r="S4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customFormat="1" x14ac:dyDescent="0.2">
      <c r="A484" s="1" t="s">
        <v>13</v>
      </c>
      <c r="B484" s="1" t="s">
        <v>2</v>
      </c>
      <c r="C484" s="1" t="s">
        <v>70</v>
      </c>
      <c r="D484" s="44">
        <v>0.09</v>
      </c>
      <c r="E484" s="44">
        <v>260.98</v>
      </c>
      <c r="F484" s="44">
        <v>41.91</v>
      </c>
      <c r="G484" s="44">
        <v>0.59</v>
      </c>
      <c r="H484" s="44">
        <v>1307.2692</v>
      </c>
      <c r="I484" s="49">
        <f>IF(Table2[[#This Row],[Order Priority]]=Introduction!$B$42,1,0)</f>
        <v>0</v>
      </c>
      <c r="J484" s="49">
        <f>IF(Table2[[#This Row],[Order Priority]]=Introduction!$B$43,1,0)</f>
        <v>1</v>
      </c>
      <c r="K484" s="49">
        <f>IF(Table2[[#This Row],[Order Priority]]=Introduction!$B$44,1,0)</f>
        <v>0</v>
      </c>
      <c r="L484" s="49">
        <f>IF(Table2[[#This Row],[Order Priority]]=Introduction!$B$45,1,0)</f>
        <v>0</v>
      </c>
      <c r="M484" s="49">
        <f>IF(Table2[[#This Row],[Ship Mode]]=Introduction!$C$42,1,0)</f>
        <v>1</v>
      </c>
      <c r="N484" s="48">
        <f>IF(Table2[[#This Row],[Ship Mode]]=Introduction!$C$44,1,0)</f>
        <v>0</v>
      </c>
      <c r="O484" s="48">
        <f>IF(Table2[[#This Row],[Customer Segment]]=Introduction!$D$45,1,0)</f>
        <v>0</v>
      </c>
      <c r="P484" s="48">
        <f>IF(Table2[[#This Row],[Customer Segment]]=Introduction!$D$42,1,0)</f>
        <v>0</v>
      </c>
      <c r="Q484" s="48">
        <f>IF(Table2[[#This Row],[Customer Segment]]=Introduction!$D$44,1,0)</f>
        <v>0</v>
      </c>
      <c r="R484" s="41">
        <v>3377.06</v>
      </c>
      <c r="S4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customFormat="1" x14ac:dyDescent="0.2">
      <c r="A485" s="1" t="s">
        <v>13</v>
      </c>
      <c r="B485" s="1" t="s">
        <v>14</v>
      </c>
      <c r="C485" s="1" t="s">
        <v>70</v>
      </c>
      <c r="D485" s="46">
        <v>0.01</v>
      </c>
      <c r="E485" s="46">
        <v>10.52</v>
      </c>
      <c r="F485" s="46">
        <v>7.94</v>
      </c>
      <c r="G485" s="46">
        <v>0.52</v>
      </c>
      <c r="H485" s="46">
        <v>-15.8184</v>
      </c>
      <c r="I485" s="49">
        <f>IF(Table2[[#This Row],[Order Priority]]=Introduction!$B$42,1,0)</f>
        <v>0</v>
      </c>
      <c r="J485" s="49">
        <f>IF(Table2[[#This Row],[Order Priority]]=Introduction!$B$43,1,0)</f>
        <v>1</v>
      </c>
      <c r="K485" s="49">
        <f>IF(Table2[[#This Row],[Order Priority]]=Introduction!$B$44,1,0)</f>
        <v>0</v>
      </c>
      <c r="L485" s="49">
        <f>IF(Table2[[#This Row],[Order Priority]]=Introduction!$B$45,1,0)</f>
        <v>0</v>
      </c>
      <c r="M485" s="49">
        <f>IF(Table2[[#This Row],[Ship Mode]]=Introduction!$C$42,1,0)</f>
        <v>0</v>
      </c>
      <c r="N485" s="48">
        <f>IF(Table2[[#This Row],[Ship Mode]]=Introduction!$C$44,1,0)</f>
        <v>1</v>
      </c>
      <c r="O485" s="48">
        <f>IF(Table2[[#This Row],[Customer Segment]]=Introduction!$D$45,1,0)</f>
        <v>0</v>
      </c>
      <c r="P485" s="48">
        <f>IF(Table2[[#This Row],[Customer Segment]]=Introduction!$D$42,1,0)</f>
        <v>0</v>
      </c>
      <c r="Q485" s="48">
        <f>IF(Table2[[#This Row],[Customer Segment]]=Introduction!$D$44,1,0)</f>
        <v>0</v>
      </c>
      <c r="R485" s="38">
        <v>123.93</v>
      </c>
      <c r="S4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customFormat="1" x14ac:dyDescent="0.2">
      <c r="A486" s="1" t="s">
        <v>13</v>
      </c>
      <c r="B486" s="1" t="s">
        <v>63</v>
      </c>
      <c r="C486" s="1" t="s">
        <v>70</v>
      </c>
      <c r="D486" s="44">
        <v>0.02</v>
      </c>
      <c r="E486" s="44">
        <v>5.98</v>
      </c>
      <c r="F486" s="44">
        <v>7.5</v>
      </c>
      <c r="G486" s="44">
        <v>0.4</v>
      </c>
      <c r="H486" s="44">
        <v>-55.8324</v>
      </c>
      <c r="I486" s="49">
        <f>IF(Table2[[#This Row],[Order Priority]]=Introduction!$B$42,1,0)</f>
        <v>0</v>
      </c>
      <c r="J486" s="49">
        <f>IF(Table2[[#This Row],[Order Priority]]=Introduction!$B$43,1,0)</f>
        <v>1</v>
      </c>
      <c r="K486" s="49">
        <f>IF(Table2[[#This Row],[Order Priority]]=Introduction!$B$44,1,0)</f>
        <v>0</v>
      </c>
      <c r="L486" s="49">
        <f>IF(Table2[[#This Row],[Order Priority]]=Introduction!$B$45,1,0)</f>
        <v>0</v>
      </c>
      <c r="M486" s="49">
        <f>IF(Table2[[#This Row],[Ship Mode]]=Introduction!$C$42,1,0)</f>
        <v>0</v>
      </c>
      <c r="N486" s="48">
        <f>IF(Table2[[#This Row],[Ship Mode]]=Introduction!$C$44,1,0)</f>
        <v>0</v>
      </c>
      <c r="O486" s="48">
        <f>IF(Table2[[#This Row],[Customer Segment]]=Introduction!$D$45,1,0)</f>
        <v>0</v>
      </c>
      <c r="P486" s="48">
        <f>IF(Table2[[#This Row],[Customer Segment]]=Introduction!$D$42,1,0)</f>
        <v>0</v>
      </c>
      <c r="Q486" s="48">
        <f>IF(Table2[[#This Row],[Customer Segment]]=Introduction!$D$44,1,0)</f>
        <v>0</v>
      </c>
      <c r="R486" s="41">
        <v>93.96</v>
      </c>
      <c r="S4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customFormat="1" x14ac:dyDescent="0.2">
      <c r="A487" s="1" t="s">
        <v>13</v>
      </c>
      <c r="B487" s="1" t="s">
        <v>2</v>
      </c>
      <c r="C487" s="1" t="s">
        <v>15</v>
      </c>
      <c r="D487" s="46">
        <v>0.01</v>
      </c>
      <c r="E487" s="46">
        <v>2036.48</v>
      </c>
      <c r="F487" s="46">
        <v>14.7</v>
      </c>
      <c r="G487" s="46">
        <v>0.55000000000000004</v>
      </c>
      <c r="H487" s="46">
        <v>-1596.7457999999999</v>
      </c>
      <c r="I487" s="49">
        <f>IF(Table2[[#This Row],[Order Priority]]=Introduction!$B$42,1,0)</f>
        <v>0</v>
      </c>
      <c r="J487" s="49">
        <f>IF(Table2[[#This Row],[Order Priority]]=Introduction!$B$43,1,0)</f>
        <v>1</v>
      </c>
      <c r="K487" s="49">
        <f>IF(Table2[[#This Row],[Order Priority]]=Introduction!$B$44,1,0)</f>
        <v>0</v>
      </c>
      <c r="L487" s="49">
        <f>IF(Table2[[#This Row],[Order Priority]]=Introduction!$B$45,1,0)</f>
        <v>0</v>
      </c>
      <c r="M487" s="49">
        <f>IF(Table2[[#This Row],[Ship Mode]]=Introduction!$C$42,1,0)</f>
        <v>1</v>
      </c>
      <c r="N487" s="48">
        <f>IF(Table2[[#This Row],[Ship Mode]]=Introduction!$C$44,1,0)</f>
        <v>0</v>
      </c>
      <c r="O487" s="48">
        <f>IF(Table2[[#This Row],[Customer Segment]]=Introduction!$D$45,1,0)</f>
        <v>0</v>
      </c>
      <c r="P487" s="48">
        <f>IF(Table2[[#This Row],[Customer Segment]]=Introduction!$D$42,1,0)</f>
        <v>1</v>
      </c>
      <c r="Q487" s="48">
        <f>IF(Table2[[#This Row],[Customer Segment]]=Introduction!$D$44,1,0)</f>
        <v>0</v>
      </c>
      <c r="R487" s="38">
        <v>3786.84</v>
      </c>
      <c r="S4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customFormat="1" x14ac:dyDescent="0.2">
      <c r="A488" s="1" t="s">
        <v>13</v>
      </c>
      <c r="B488" s="1" t="s">
        <v>63</v>
      </c>
      <c r="C488" s="1" t="s">
        <v>15</v>
      </c>
      <c r="D488" s="44">
        <v>0.05</v>
      </c>
      <c r="E488" s="44">
        <v>205.99</v>
      </c>
      <c r="F488" s="44">
        <v>8.99</v>
      </c>
      <c r="G488" s="44">
        <v>0.57999999999999996</v>
      </c>
      <c r="H488" s="44">
        <v>111.05249999999999</v>
      </c>
      <c r="I488" s="49">
        <f>IF(Table2[[#This Row],[Order Priority]]=Introduction!$B$42,1,0)</f>
        <v>0</v>
      </c>
      <c r="J488" s="49">
        <f>IF(Table2[[#This Row],[Order Priority]]=Introduction!$B$43,1,0)</f>
        <v>1</v>
      </c>
      <c r="K488" s="49">
        <f>IF(Table2[[#This Row],[Order Priority]]=Introduction!$B$44,1,0)</f>
        <v>0</v>
      </c>
      <c r="L488" s="49">
        <f>IF(Table2[[#This Row],[Order Priority]]=Introduction!$B$45,1,0)</f>
        <v>0</v>
      </c>
      <c r="M488" s="49">
        <f>IF(Table2[[#This Row],[Ship Mode]]=Introduction!$C$42,1,0)</f>
        <v>0</v>
      </c>
      <c r="N488" s="48">
        <f>IF(Table2[[#This Row],[Ship Mode]]=Introduction!$C$44,1,0)</f>
        <v>0</v>
      </c>
      <c r="O488" s="48">
        <f>IF(Table2[[#This Row],[Customer Segment]]=Introduction!$D$45,1,0)</f>
        <v>0</v>
      </c>
      <c r="P488" s="48">
        <f>IF(Table2[[#This Row],[Customer Segment]]=Introduction!$D$42,1,0)</f>
        <v>1</v>
      </c>
      <c r="Q488" s="48">
        <f>IF(Table2[[#This Row],[Customer Segment]]=Introduction!$D$44,1,0)</f>
        <v>0</v>
      </c>
      <c r="R488" s="41">
        <v>2118.9899999999998</v>
      </c>
      <c r="S4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customFormat="1" x14ac:dyDescent="0.2">
      <c r="A489" s="1" t="s">
        <v>13</v>
      </c>
      <c r="B489" s="1" t="s">
        <v>14</v>
      </c>
      <c r="C489" s="1" t="s">
        <v>15</v>
      </c>
      <c r="D489" s="46">
        <v>0.08</v>
      </c>
      <c r="E489" s="46">
        <v>205.99</v>
      </c>
      <c r="F489" s="46">
        <v>8.99</v>
      </c>
      <c r="G489" s="46">
        <v>0.56000000000000005</v>
      </c>
      <c r="H489" s="46">
        <v>-1963.752</v>
      </c>
      <c r="I489" s="49">
        <f>IF(Table2[[#This Row],[Order Priority]]=Introduction!$B$42,1,0)</f>
        <v>0</v>
      </c>
      <c r="J489" s="49">
        <f>IF(Table2[[#This Row],[Order Priority]]=Introduction!$B$43,1,0)</f>
        <v>1</v>
      </c>
      <c r="K489" s="49">
        <f>IF(Table2[[#This Row],[Order Priority]]=Introduction!$B$44,1,0)</f>
        <v>0</v>
      </c>
      <c r="L489" s="49">
        <f>IF(Table2[[#This Row],[Order Priority]]=Introduction!$B$45,1,0)</f>
        <v>0</v>
      </c>
      <c r="M489" s="49">
        <f>IF(Table2[[#This Row],[Ship Mode]]=Introduction!$C$42,1,0)</f>
        <v>0</v>
      </c>
      <c r="N489" s="48">
        <f>IF(Table2[[#This Row],[Ship Mode]]=Introduction!$C$44,1,0)</f>
        <v>1</v>
      </c>
      <c r="O489" s="48">
        <f>IF(Table2[[#This Row],[Customer Segment]]=Introduction!$D$45,1,0)</f>
        <v>0</v>
      </c>
      <c r="P489" s="48">
        <f>IF(Table2[[#This Row],[Customer Segment]]=Introduction!$D$42,1,0)</f>
        <v>1</v>
      </c>
      <c r="Q489" s="48">
        <f>IF(Table2[[#This Row],[Customer Segment]]=Introduction!$D$44,1,0)</f>
        <v>0</v>
      </c>
      <c r="R489" s="38">
        <v>837.64</v>
      </c>
      <c r="S4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customFormat="1" x14ac:dyDescent="0.2">
      <c r="A490" s="1" t="s">
        <v>92</v>
      </c>
      <c r="B490" s="1" t="s">
        <v>2</v>
      </c>
      <c r="C490" s="1" t="s">
        <v>47</v>
      </c>
      <c r="D490" s="44">
        <v>0.06</v>
      </c>
      <c r="E490" s="44">
        <v>90.97</v>
      </c>
      <c r="F490" s="44">
        <v>14</v>
      </c>
      <c r="G490" s="44">
        <v>0.36</v>
      </c>
      <c r="H490" s="44">
        <v>47.334000000000003</v>
      </c>
      <c r="I490" s="49">
        <f>IF(Table2[[#This Row],[Order Priority]]=Introduction!$B$42,1,0)</f>
        <v>0</v>
      </c>
      <c r="J490" s="49">
        <f>IF(Table2[[#This Row],[Order Priority]]=Introduction!$B$43,1,0)</f>
        <v>0</v>
      </c>
      <c r="K490" s="49">
        <f>IF(Table2[[#This Row],[Order Priority]]=Introduction!$B$44,1,0)</f>
        <v>0</v>
      </c>
      <c r="L490" s="49">
        <f>IF(Table2[[#This Row],[Order Priority]]=Introduction!$B$45,1,0)</f>
        <v>1</v>
      </c>
      <c r="M490" s="49">
        <f>IF(Table2[[#This Row],[Ship Mode]]=Introduction!$C$42,1,0)</f>
        <v>1</v>
      </c>
      <c r="N490" s="48">
        <f>IF(Table2[[#This Row],[Ship Mode]]=Introduction!$C$44,1,0)</f>
        <v>0</v>
      </c>
      <c r="O490" s="48">
        <f>IF(Table2[[#This Row],[Customer Segment]]=Introduction!$D$45,1,0)</f>
        <v>0</v>
      </c>
      <c r="P490" s="48">
        <f>IF(Table2[[#This Row],[Customer Segment]]=Introduction!$D$42,1,0)</f>
        <v>0</v>
      </c>
      <c r="Q490" s="48">
        <f>IF(Table2[[#This Row],[Customer Segment]]=Introduction!$D$44,1,0)</f>
        <v>1</v>
      </c>
      <c r="R490" s="41">
        <v>1263.3499999999999</v>
      </c>
      <c r="S4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customFormat="1" x14ac:dyDescent="0.2">
      <c r="A491" s="1" t="s">
        <v>46</v>
      </c>
      <c r="B491" s="1" t="s">
        <v>14</v>
      </c>
      <c r="C491" s="1" t="s">
        <v>47</v>
      </c>
      <c r="D491" s="46">
        <v>0.03</v>
      </c>
      <c r="E491" s="46">
        <v>37.94</v>
      </c>
      <c r="F491" s="46">
        <v>5.08</v>
      </c>
      <c r="G491" s="46">
        <v>0.38</v>
      </c>
      <c r="H491" s="46">
        <v>-7.5244</v>
      </c>
      <c r="I491" s="49">
        <f>IF(Table2[[#This Row],[Order Priority]]=Introduction!$B$42,1,0)</f>
        <v>0</v>
      </c>
      <c r="J491" s="49">
        <f>IF(Table2[[#This Row],[Order Priority]]=Introduction!$B$43,1,0)</f>
        <v>0</v>
      </c>
      <c r="K491" s="49">
        <f>IF(Table2[[#This Row],[Order Priority]]=Introduction!$B$44,1,0)</f>
        <v>0</v>
      </c>
      <c r="L491" s="49">
        <f>IF(Table2[[#This Row],[Order Priority]]=Introduction!$B$45,1,0)</f>
        <v>0</v>
      </c>
      <c r="M491" s="49">
        <f>IF(Table2[[#This Row],[Ship Mode]]=Introduction!$C$42,1,0)</f>
        <v>0</v>
      </c>
      <c r="N491" s="48">
        <f>IF(Table2[[#This Row],[Ship Mode]]=Introduction!$C$44,1,0)</f>
        <v>1</v>
      </c>
      <c r="O491" s="48">
        <f>IF(Table2[[#This Row],[Customer Segment]]=Introduction!$D$45,1,0)</f>
        <v>0</v>
      </c>
      <c r="P491" s="48">
        <f>IF(Table2[[#This Row],[Customer Segment]]=Introduction!$D$42,1,0)</f>
        <v>0</v>
      </c>
      <c r="Q491" s="48">
        <f>IF(Table2[[#This Row],[Customer Segment]]=Introduction!$D$44,1,0)</f>
        <v>1</v>
      </c>
      <c r="R491" s="38">
        <v>39.97</v>
      </c>
      <c r="S4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customFormat="1" x14ac:dyDescent="0.2">
      <c r="A492" s="1" t="s">
        <v>13</v>
      </c>
      <c r="B492" s="1" t="s">
        <v>14</v>
      </c>
      <c r="C492" s="1" t="s">
        <v>3</v>
      </c>
      <c r="D492" s="44">
        <v>0.04</v>
      </c>
      <c r="E492" s="44">
        <v>2.98</v>
      </c>
      <c r="F492" s="44">
        <v>1.58</v>
      </c>
      <c r="G492" s="44">
        <v>0.39</v>
      </c>
      <c r="H492" s="44">
        <v>2.63</v>
      </c>
      <c r="I492" s="49">
        <f>IF(Table2[[#This Row],[Order Priority]]=Introduction!$B$42,1,0)</f>
        <v>0</v>
      </c>
      <c r="J492" s="49">
        <f>IF(Table2[[#This Row],[Order Priority]]=Introduction!$B$43,1,0)</f>
        <v>1</v>
      </c>
      <c r="K492" s="49">
        <f>IF(Table2[[#This Row],[Order Priority]]=Introduction!$B$44,1,0)</f>
        <v>0</v>
      </c>
      <c r="L492" s="49">
        <f>IF(Table2[[#This Row],[Order Priority]]=Introduction!$B$45,1,0)</f>
        <v>0</v>
      </c>
      <c r="M492" s="49">
        <f>IF(Table2[[#This Row],[Ship Mode]]=Introduction!$C$42,1,0)</f>
        <v>0</v>
      </c>
      <c r="N492" s="48">
        <f>IF(Table2[[#This Row],[Ship Mode]]=Introduction!$C$44,1,0)</f>
        <v>1</v>
      </c>
      <c r="O492" s="48">
        <f>IF(Table2[[#This Row],[Customer Segment]]=Introduction!$D$45,1,0)</f>
        <v>1</v>
      </c>
      <c r="P492" s="48">
        <f>IF(Table2[[#This Row],[Customer Segment]]=Introduction!$D$42,1,0)</f>
        <v>0</v>
      </c>
      <c r="Q492" s="48">
        <f>IF(Table2[[#This Row],[Customer Segment]]=Introduction!$D$44,1,0)</f>
        <v>0</v>
      </c>
      <c r="R492" s="41">
        <v>18.8</v>
      </c>
      <c r="S4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customFormat="1" x14ac:dyDescent="0.2">
      <c r="A493" s="1" t="s">
        <v>13</v>
      </c>
      <c r="B493" s="1" t="s">
        <v>14</v>
      </c>
      <c r="C493" s="1" t="s">
        <v>3</v>
      </c>
      <c r="D493" s="46">
        <v>0.05</v>
      </c>
      <c r="E493" s="46">
        <v>115.99</v>
      </c>
      <c r="F493" s="46">
        <v>2.5</v>
      </c>
      <c r="G493" s="46">
        <v>0.55000000000000004</v>
      </c>
      <c r="H493" s="46">
        <v>652.73310000000004</v>
      </c>
      <c r="I493" s="49">
        <f>IF(Table2[[#This Row],[Order Priority]]=Introduction!$B$42,1,0)</f>
        <v>0</v>
      </c>
      <c r="J493" s="49">
        <f>IF(Table2[[#This Row],[Order Priority]]=Introduction!$B$43,1,0)</f>
        <v>1</v>
      </c>
      <c r="K493" s="49">
        <f>IF(Table2[[#This Row],[Order Priority]]=Introduction!$B$44,1,0)</f>
        <v>0</v>
      </c>
      <c r="L493" s="49">
        <f>IF(Table2[[#This Row],[Order Priority]]=Introduction!$B$45,1,0)</f>
        <v>0</v>
      </c>
      <c r="M493" s="49">
        <f>IF(Table2[[#This Row],[Ship Mode]]=Introduction!$C$42,1,0)</f>
        <v>0</v>
      </c>
      <c r="N493" s="48">
        <f>IF(Table2[[#This Row],[Ship Mode]]=Introduction!$C$44,1,0)</f>
        <v>1</v>
      </c>
      <c r="O493" s="48">
        <f>IF(Table2[[#This Row],[Customer Segment]]=Introduction!$D$45,1,0)</f>
        <v>1</v>
      </c>
      <c r="P493" s="48">
        <f>IF(Table2[[#This Row],[Customer Segment]]=Introduction!$D$42,1,0)</f>
        <v>0</v>
      </c>
      <c r="Q493" s="48">
        <f>IF(Table2[[#This Row],[Customer Segment]]=Introduction!$D$44,1,0)</f>
        <v>0</v>
      </c>
      <c r="R493" s="38">
        <v>945.99</v>
      </c>
      <c r="S4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customFormat="1" x14ac:dyDescent="0.2">
      <c r="A494" s="1" t="s">
        <v>13</v>
      </c>
      <c r="B494" s="1" t="s">
        <v>14</v>
      </c>
      <c r="C494" s="1" t="s">
        <v>70</v>
      </c>
      <c r="D494" s="44">
        <v>0.1</v>
      </c>
      <c r="E494" s="44">
        <v>58.1</v>
      </c>
      <c r="F494" s="44">
        <v>1.49</v>
      </c>
      <c r="G494" s="44">
        <v>0.38</v>
      </c>
      <c r="H494" s="44">
        <v>113.6499</v>
      </c>
      <c r="I494" s="49">
        <f>IF(Table2[[#This Row],[Order Priority]]=Introduction!$B$42,1,0)</f>
        <v>0</v>
      </c>
      <c r="J494" s="49">
        <f>IF(Table2[[#This Row],[Order Priority]]=Introduction!$B$43,1,0)</f>
        <v>1</v>
      </c>
      <c r="K494" s="49">
        <f>IF(Table2[[#This Row],[Order Priority]]=Introduction!$B$44,1,0)</f>
        <v>0</v>
      </c>
      <c r="L494" s="49">
        <f>IF(Table2[[#This Row],[Order Priority]]=Introduction!$B$45,1,0)</f>
        <v>0</v>
      </c>
      <c r="M494" s="49">
        <f>IF(Table2[[#This Row],[Ship Mode]]=Introduction!$C$42,1,0)</f>
        <v>0</v>
      </c>
      <c r="N494" s="48">
        <f>IF(Table2[[#This Row],[Ship Mode]]=Introduction!$C$44,1,0)</f>
        <v>1</v>
      </c>
      <c r="O494" s="48">
        <f>IF(Table2[[#This Row],[Customer Segment]]=Introduction!$D$45,1,0)</f>
        <v>0</v>
      </c>
      <c r="P494" s="48">
        <f>IF(Table2[[#This Row],[Customer Segment]]=Introduction!$D$42,1,0)</f>
        <v>0</v>
      </c>
      <c r="Q494" s="48">
        <f>IF(Table2[[#This Row],[Customer Segment]]=Introduction!$D$44,1,0)</f>
        <v>0</v>
      </c>
      <c r="R494" s="41">
        <v>164.71</v>
      </c>
      <c r="S4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customFormat="1" x14ac:dyDescent="0.2">
      <c r="A495" s="1" t="s">
        <v>13</v>
      </c>
      <c r="B495" s="1" t="s">
        <v>14</v>
      </c>
      <c r="C495" s="1" t="s">
        <v>70</v>
      </c>
      <c r="D495" s="46">
        <v>0.01</v>
      </c>
      <c r="E495" s="46">
        <v>80.48</v>
      </c>
      <c r="F495" s="46">
        <v>4.5</v>
      </c>
      <c r="G495" s="46">
        <v>0.55000000000000004</v>
      </c>
      <c r="H495" s="46">
        <v>-35.474400000000003</v>
      </c>
      <c r="I495" s="49">
        <f>IF(Table2[[#This Row],[Order Priority]]=Introduction!$B$42,1,0)</f>
        <v>0</v>
      </c>
      <c r="J495" s="49">
        <f>IF(Table2[[#This Row],[Order Priority]]=Introduction!$B$43,1,0)</f>
        <v>1</v>
      </c>
      <c r="K495" s="49">
        <f>IF(Table2[[#This Row],[Order Priority]]=Introduction!$B$44,1,0)</f>
        <v>0</v>
      </c>
      <c r="L495" s="49">
        <f>IF(Table2[[#This Row],[Order Priority]]=Introduction!$B$45,1,0)</f>
        <v>0</v>
      </c>
      <c r="M495" s="49">
        <f>IF(Table2[[#This Row],[Ship Mode]]=Introduction!$C$42,1,0)</f>
        <v>0</v>
      </c>
      <c r="N495" s="48">
        <f>IF(Table2[[#This Row],[Ship Mode]]=Introduction!$C$44,1,0)</f>
        <v>1</v>
      </c>
      <c r="O495" s="48">
        <f>IF(Table2[[#This Row],[Customer Segment]]=Introduction!$D$45,1,0)</f>
        <v>0</v>
      </c>
      <c r="P495" s="48">
        <f>IF(Table2[[#This Row],[Customer Segment]]=Introduction!$D$42,1,0)</f>
        <v>0</v>
      </c>
      <c r="Q495" s="48">
        <f>IF(Table2[[#This Row],[Customer Segment]]=Introduction!$D$44,1,0)</f>
        <v>0</v>
      </c>
      <c r="R495" s="38">
        <v>79.680000000000007</v>
      </c>
      <c r="S4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customFormat="1" x14ac:dyDescent="0.2">
      <c r="A496" s="1" t="s">
        <v>13</v>
      </c>
      <c r="B496" s="1" t="s">
        <v>2</v>
      </c>
      <c r="C496" s="1" t="s">
        <v>3</v>
      </c>
      <c r="D496" s="44">
        <v>0.05</v>
      </c>
      <c r="E496" s="44">
        <v>120.98</v>
      </c>
      <c r="F496" s="44">
        <v>30</v>
      </c>
      <c r="G496" s="44">
        <v>0.64</v>
      </c>
      <c r="H496" s="44">
        <v>-78.759200000000007</v>
      </c>
      <c r="I496" s="49">
        <f>IF(Table2[[#This Row],[Order Priority]]=Introduction!$B$42,1,0)</f>
        <v>0</v>
      </c>
      <c r="J496" s="49">
        <f>IF(Table2[[#This Row],[Order Priority]]=Introduction!$B$43,1,0)</f>
        <v>1</v>
      </c>
      <c r="K496" s="49">
        <f>IF(Table2[[#This Row],[Order Priority]]=Introduction!$B$44,1,0)</f>
        <v>0</v>
      </c>
      <c r="L496" s="49">
        <f>IF(Table2[[#This Row],[Order Priority]]=Introduction!$B$45,1,0)</f>
        <v>0</v>
      </c>
      <c r="M496" s="49">
        <f>IF(Table2[[#This Row],[Ship Mode]]=Introduction!$C$42,1,0)</f>
        <v>1</v>
      </c>
      <c r="N496" s="48">
        <f>IF(Table2[[#This Row],[Ship Mode]]=Introduction!$C$44,1,0)</f>
        <v>0</v>
      </c>
      <c r="O496" s="48">
        <f>IF(Table2[[#This Row],[Customer Segment]]=Introduction!$D$45,1,0)</f>
        <v>1</v>
      </c>
      <c r="P496" s="48">
        <f>IF(Table2[[#This Row],[Customer Segment]]=Introduction!$D$42,1,0)</f>
        <v>0</v>
      </c>
      <c r="Q496" s="48">
        <f>IF(Table2[[#This Row],[Customer Segment]]=Introduction!$D$44,1,0)</f>
        <v>0</v>
      </c>
      <c r="R496" s="41">
        <v>251.06</v>
      </c>
      <c r="S4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customFormat="1" x14ac:dyDescent="0.2">
      <c r="A497" s="1" t="s">
        <v>23</v>
      </c>
      <c r="B497" s="1" t="s">
        <v>14</v>
      </c>
      <c r="C497" s="1" t="s">
        <v>3</v>
      </c>
      <c r="D497" s="46">
        <v>0.1</v>
      </c>
      <c r="E497" s="46">
        <v>7.31</v>
      </c>
      <c r="F497" s="46">
        <v>0.49</v>
      </c>
      <c r="G497" s="46">
        <v>0.38</v>
      </c>
      <c r="H497" s="46">
        <v>19.064699999999998</v>
      </c>
      <c r="I497" s="49">
        <f>IF(Table2[[#This Row],[Order Priority]]=Introduction!$B$42,1,0)</f>
        <v>0</v>
      </c>
      <c r="J497" s="49">
        <f>IF(Table2[[#This Row],[Order Priority]]=Introduction!$B$43,1,0)</f>
        <v>0</v>
      </c>
      <c r="K497" s="49">
        <f>IF(Table2[[#This Row],[Order Priority]]=Introduction!$B$44,1,0)</f>
        <v>1</v>
      </c>
      <c r="L497" s="49">
        <f>IF(Table2[[#This Row],[Order Priority]]=Introduction!$B$45,1,0)</f>
        <v>0</v>
      </c>
      <c r="M497" s="49">
        <f>IF(Table2[[#This Row],[Ship Mode]]=Introduction!$C$42,1,0)</f>
        <v>0</v>
      </c>
      <c r="N497" s="48">
        <f>IF(Table2[[#This Row],[Ship Mode]]=Introduction!$C$44,1,0)</f>
        <v>1</v>
      </c>
      <c r="O497" s="48">
        <f>IF(Table2[[#This Row],[Customer Segment]]=Introduction!$D$45,1,0)</f>
        <v>1</v>
      </c>
      <c r="P497" s="48">
        <f>IF(Table2[[#This Row],[Customer Segment]]=Introduction!$D$42,1,0)</f>
        <v>0</v>
      </c>
      <c r="Q497" s="48">
        <f>IF(Table2[[#This Row],[Customer Segment]]=Introduction!$D$44,1,0)</f>
        <v>0</v>
      </c>
      <c r="R497" s="38">
        <v>27.63</v>
      </c>
      <c r="S4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customFormat="1" x14ac:dyDescent="0.2">
      <c r="A498" s="1" t="s">
        <v>23</v>
      </c>
      <c r="B498" s="1" t="s">
        <v>14</v>
      </c>
      <c r="C498" s="1" t="s">
        <v>3</v>
      </c>
      <c r="D498" s="44">
        <v>0.08</v>
      </c>
      <c r="E498" s="44">
        <v>6.7</v>
      </c>
      <c r="F498" s="44">
        <v>1.56</v>
      </c>
      <c r="G498" s="44">
        <v>0.52</v>
      </c>
      <c r="H498" s="44">
        <v>10.56</v>
      </c>
      <c r="I498" s="49">
        <f>IF(Table2[[#This Row],[Order Priority]]=Introduction!$B$42,1,0)</f>
        <v>0</v>
      </c>
      <c r="J498" s="49">
        <f>IF(Table2[[#This Row],[Order Priority]]=Introduction!$B$43,1,0)</f>
        <v>0</v>
      </c>
      <c r="K498" s="49">
        <f>IF(Table2[[#This Row],[Order Priority]]=Introduction!$B$44,1,0)</f>
        <v>1</v>
      </c>
      <c r="L498" s="49">
        <f>IF(Table2[[#This Row],[Order Priority]]=Introduction!$B$45,1,0)</f>
        <v>0</v>
      </c>
      <c r="M498" s="49">
        <f>IF(Table2[[#This Row],[Ship Mode]]=Introduction!$C$42,1,0)</f>
        <v>0</v>
      </c>
      <c r="N498" s="48">
        <f>IF(Table2[[#This Row],[Ship Mode]]=Introduction!$C$44,1,0)</f>
        <v>1</v>
      </c>
      <c r="O498" s="48">
        <f>IF(Table2[[#This Row],[Customer Segment]]=Introduction!$D$45,1,0)</f>
        <v>1</v>
      </c>
      <c r="P498" s="48">
        <f>IF(Table2[[#This Row],[Customer Segment]]=Introduction!$D$42,1,0)</f>
        <v>0</v>
      </c>
      <c r="Q498" s="48">
        <f>IF(Table2[[#This Row],[Customer Segment]]=Introduction!$D$44,1,0)</f>
        <v>0</v>
      </c>
      <c r="R498" s="41">
        <v>31.21</v>
      </c>
      <c r="S4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customFormat="1" x14ac:dyDescent="0.2">
      <c r="A499" s="1" t="s">
        <v>92</v>
      </c>
      <c r="B499" s="1" t="s">
        <v>14</v>
      </c>
      <c r="C499" s="1" t="s">
        <v>15</v>
      </c>
      <c r="D499" s="46">
        <v>0</v>
      </c>
      <c r="E499" s="46">
        <v>55.99</v>
      </c>
      <c r="F499" s="46">
        <v>2.5</v>
      </c>
      <c r="G499" s="46">
        <v>0.83</v>
      </c>
      <c r="H499" s="46">
        <v>-121.05808</v>
      </c>
      <c r="I499" s="49">
        <f>IF(Table2[[#This Row],[Order Priority]]=Introduction!$B$42,1,0)</f>
        <v>0</v>
      </c>
      <c r="J499" s="49">
        <f>IF(Table2[[#This Row],[Order Priority]]=Introduction!$B$43,1,0)</f>
        <v>0</v>
      </c>
      <c r="K499" s="49">
        <f>IF(Table2[[#This Row],[Order Priority]]=Introduction!$B$44,1,0)</f>
        <v>0</v>
      </c>
      <c r="L499" s="49">
        <f>IF(Table2[[#This Row],[Order Priority]]=Introduction!$B$45,1,0)</f>
        <v>1</v>
      </c>
      <c r="M499" s="49">
        <f>IF(Table2[[#This Row],[Ship Mode]]=Introduction!$C$42,1,0)</f>
        <v>0</v>
      </c>
      <c r="N499" s="48">
        <f>IF(Table2[[#This Row],[Ship Mode]]=Introduction!$C$44,1,0)</f>
        <v>1</v>
      </c>
      <c r="O499" s="48">
        <f>IF(Table2[[#This Row],[Customer Segment]]=Introduction!$D$45,1,0)</f>
        <v>0</v>
      </c>
      <c r="P499" s="48">
        <f>IF(Table2[[#This Row],[Customer Segment]]=Introduction!$D$42,1,0)</f>
        <v>1</v>
      </c>
      <c r="Q499" s="48">
        <f>IF(Table2[[#This Row],[Customer Segment]]=Introduction!$D$44,1,0)</f>
        <v>0</v>
      </c>
      <c r="R499" s="38">
        <v>52.1</v>
      </c>
      <c r="S4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customFormat="1" x14ac:dyDescent="0.2">
      <c r="A500" s="1" t="s">
        <v>92</v>
      </c>
      <c r="B500" s="1" t="s">
        <v>14</v>
      </c>
      <c r="C500" s="1" t="s">
        <v>47</v>
      </c>
      <c r="D500" s="44">
        <v>0.03</v>
      </c>
      <c r="E500" s="44">
        <v>12.53</v>
      </c>
      <c r="F500" s="44">
        <v>7.17</v>
      </c>
      <c r="G500" s="44">
        <v>0.38</v>
      </c>
      <c r="H500" s="44">
        <v>-20.320499999999999</v>
      </c>
      <c r="I500" s="49">
        <f>IF(Table2[[#This Row],[Order Priority]]=Introduction!$B$42,1,0)</f>
        <v>0</v>
      </c>
      <c r="J500" s="49">
        <f>IF(Table2[[#This Row],[Order Priority]]=Introduction!$B$43,1,0)</f>
        <v>0</v>
      </c>
      <c r="K500" s="49">
        <f>IF(Table2[[#This Row],[Order Priority]]=Introduction!$B$44,1,0)</f>
        <v>0</v>
      </c>
      <c r="L500" s="49">
        <f>IF(Table2[[#This Row],[Order Priority]]=Introduction!$B$45,1,0)</f>
        <v>1</v>
      </c>
      <c r="M500" s="49">
        <f>IF(Table2[[#This Row],[Ship Mode]]=Introduction!$C$42,1,0)</f>
        <v>0</v>
      </c>
      <c r="N500" s="48">
        <f>IF(Table2[[#This Row],[Ship Mode]]=Introduction!$C$44,1,0)</f>
        <v>1</v>
      </c>
      <c r="O500" s="48">
        <f>IF(Table2[[#This Row],[Customer Segment]]=Introduction!$D$45,1,0)</f>
        <v>0</v>
      </c>
      <c r="P500" s="48">
        <f>IF(Table2[[#This Row],[Customer Segment]]=Introduction!$D$42,1,0)</f>
        <v>0</v>
      </c>
      <c r="Q500" s="48">
        <f>IF(Table2[[#This Row],[Customer Segment]]=Introduction!$D$44,1,0)</f>
        <v>1</v>
      </c>
      <c r="R500" s="41">
        <v>19.32</v>
      </c>
      <c r="S5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customFormat="1" x14ac:dyDescent="0.2">
      <c r="A501" s="1" t="s">
        <v>92</v>
      </c>
      <c r="B501" s="1" t="s">
        <v>14</v>
      </c>
      <c r="C501" s="1" t="s">
        <v>15</v>
      </c>
      <c r="D501" s="46">
        <v>0.05</v>
      </c>
      <c r="E501" s="46">
        <v>6.48</v>
      </c>
      <c r="F501" s="46">
        <v>8.19</v>
      </c>
      <c r="G501" s="46">
        <v>0.37</v>
      </c>
      <c r="H501" s="46">
        <v>-164.18</v>
      </c>
      <c r="I501" s="49">
        <f>IF(Table2[[#This Row],[Order Priority]]=Introduction!$B$42,1,0)</f>
        <v>0</v>
      </c>
      <c r="J501" s="49">
        <f>IF(Table2[[#This Row],[Order Priority]]=Introduction!$B$43,1,0)</f>
        <v>0</v>
      </c>
      <c r="K501" s="49">
        <f>IF(Table2[[#This Row],[Order Priority]]=Introduction!$B$44,1,0)</f>
        <v>0</v>
      </c>
      <c r="L501" s="49">
        <f>IF(Table2[[#This Row],[Order Priority]]=Introduction!$B$45,1,0)</f>
        <v>1</v>
      </c>
      <c r="M501" s="49">
        <f>IF(Table2[[#This Row],[Ship Mode]]=Introduction!$C$42,1,0)</f>
        <v>0</v>
      </c>
      <c r="N501" s="48">
        <f>IF(Table2[[#This Row],[Ship Mode]]=Introduction!$C$44,1,0)</f>
        <v>1</v>
      </c>
      <c r="O501" s="48">
        <f>IF(Table2[[#This Row],[Customer Segment]]=Introduction!$D$45,1,0)</f>
        <v>0</v>
      </c>
      <c r="P501" s="48">
        <f>IF(Table2[[#This Row],[Customer Segment]]=Introduction!$D$42,1,0)</f>
        <v>1</v>
      </c>
      <c r="Q501" s="48">
        <f>IF(Table2[[#This Row],[Customer Segment]]=Introduction!$D$44,1,0)</f>
        <v>0</v>
      </c>
      <c r="R501" s="38">
        <v>58.5</v>
      </c>
      <c r="S5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customFormat="1" x14ac:dyDescent="0.2">
      <c r="A502" s="1" t="s">
        <v>92</v>
      </c>
      <c r="B502" s="1" t="s">
        <v>14</v>
      </c>
      <c r="C502" s="1" t="s">
        <v>47</v>
      </c>
      <c r="D502" s="44">
        <v>0.06</v>
      </c>
      <c r="E502" s="44">
        <v>7.1</v>
      </c>
      <c r="F502" s="44">
        <v>6.05</v>
      </c>
      <c r="G502" s="44">
        <v>0.39</v>
      </c>
      <c r="H502" s="44">
        <v>-42.170499999999997</v>
      </c>
      <c r="I502" s="49">
        <f>IF(Table2[[#This Row],[Order Priority]]=Introduction!$B$42,1,0)</f>
        <v>0</v>
      </c>
      <c r="J502" s="49">
        <f>IF(Table2[[#This Row],[Order Priority]]=Introduction!$B$43,1,0)</f>
        <v>0</v>
      </c>
      <c r="K502" s="49">
        <f>IF(Table2[[#This Row],[Order Priority]]=Introduction!$B$44,1,0)</f>
        <v>0</v>
      </c>
      <c r="L502" s="49">
        <f>IF(Table2[[#This Row],[Order Priority]]=Introduction!$B$45,1,0)</f>
        <v>1</v>
      </c>
      <c r="M502" s="49">
        <f>IF(Table2[[#This Row],[Ship Mode]]=Introduction!$C$42,1,0)</f>
        <v>0</v>
      </c>
      <c r="N502" s="48">
        <f>IF(Table2[[#This Row],[Ship Mode]]=Introduction!$C$44,1,0)</f>
        <v>1</v>
      </c>
      <c r="O502" s="48">
        <f>IF(Table2[[#This Row],[Customer Segment]]=Introduction!$D$45,1,0)</f>
        <v>0</v>
      </c>
      <c r="P502" s="48">
        <f>IF(Table2[[#This Row],[Customer Segment]]=Introduction!$D$42,1,0)</f>
        <v>0</v>
      </c>
      <c r="Q502" s="48">
        <f>IF(Table2[[#This Row],[Customer Segment]]=Introduction!$D$44,1,0)</f>
        <v>1</v>
      </c>
      <c r="R502" s="41">
        <v>29.99</v>
      </c>
      <c r="S5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customFormat="1" x14ac:dyDescent="0.2">
      <c r="A503" s="1" t="s">
        <v>46</v>
      </c>
      <c r="B503" s="1" t="s">
        <v>14</v>
      </c>
      <c r="C503" s="1" t="s">
        <v>47</v>
      </c>
      <c r="D503" s="46">
        <v>0.04</v>
      </c>
      <c r="E503" s="46">
        <v>150.97999999999999</v>
      </c>
      <c r="F503" s="46">
        <v>13.99</v>
      </c>
      <c r="G503" s="46">
        <v>0.38</v>
      </c>
      <c r="H503" s="46">
        <v>606.05460000000005</v>
      </c>
      <c r="I503" s="49">
        <f>IF(Table2[[#This Row],[Order Priority]]=Introduction!$B$42,1,0)</f>
        <v>0</v>
      </c>
      <c r="J503" s="49">
        <f>IF(Table2[[#This Row],[Order Priority]]=Introduction!$B$43,1,0)</f>
        <v>0</v>
      </c>
      <c r="K503" s="49">
        <f>IF(Table2[[#This Row],[Order Priority]]=Introduction!$B$44,1,0)</f>
        <v>0</v>
      </c>
      <c r="L503" s="49">
        <f>IF(Table2[[#This Row],[Order Priority]]=Introduction!$B$45,1,0)</f>
        <v>0</v>
      </c>
      <c r="M503" s="49">
        <f>IF(Table2[[#This Row],[Ship Mode]]=Introduction!$C$42,1,0)</f>
        <v>0</v>
      </c>
      <c r="N503" s="48">
        <f>IF(Table2[[#This Row],[Ship Mode]]=Introduction!$C$44,1,0)</f>
        <v>1</v>
      </c>
      <c r="O503" s="48">
        <f>IF(Table2[[#This Row],[Customer Segment]]=Introduction!$D$45,1,0)</f>
        <v>0</v>
      </c>
      <c r="P503" s="48">
        <f>IF(Table2[[#This Row],[Customer Segment]]=Introduction!$D$42,1,0)</f>
        <v>0</v>
      </c>
      <c r="Q503" s="48">
        <f>IF(Table2[[#This Row],[Customer Segment]]=Introduction!$D$44,1,0)</f>
        <v>1</v>
      </c>
      <c r="R503" s="38">
        <v>878.34</v>
      </c>
      <c r="S5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customFormat="1" x14ac:dyDescent="0.2">
      <c r="A504" s="1" t="s">
        <v>46</v>
      </c>
      <c r="B504" s="1" t="s">
        <v>14</v>
      </c>
      <c r="C504" s="1" t="s">
        <v>47</v>
      </c>
      <c r="D504" s="44">
        <v>0.04</v>
      </c>
      <c r="E504" s="44">
        <v>176.19</v>
      </c>
      <c r="F504" s="44">
        <v>11.87</v>
      </c>
      <c r="G504" s="44">
        <v>0.62</v>
      </c>
      <c r="H504" s="44">
        <v>320.10000000000002</v>
      </c>
      <c r="I504" s="49">
        <f>IF(Table2[[#This Row],[Order Priority]]=Introduction!$B$42,1,0)</f>
        <v>0</v>
      </c>
      <c r="J504" s="49">
        <f>IF(Table2[[#This Row],[Order Priority]]=Introduction!$B$43,1,0)</f>
        <v>0</v>
      </c>
      <c r="K504" s="49">
        <f>IF(Table2[[#This Row],[Order Priority]]=Introduction!$B$44,1,0)</f>
        <v>0</v>
      </c>
      <c r="L504" s="49">
        <f>IF(Table2[[#This Row],[Order Priority]]=Introduction!$B$45,1,0)</f>
        <v>0</v>
      </c>
      <c r="M504" s="49">
        <f>IF(Table2[[#This Row],[Ship Mode]]=Introduction!$C$42,1,0)</f>
        <v>0</v>
      </c>
      <c r="N504" s="48">
        <f>IF(Table2[[#This Row],[Ship Mode]]=Introduction!$C$44,1,0)</f>
        <v>1</v>
      </c>
      <c r="O504" s="48">
        <f>IF(Table2[[#This Row],[Customer Segment]]=Introduction!$D$45,1,0)</f>
        <v>0</v>
      </c>
      <c r="P504" s="48">
        <f>IF(Table2[[#This Row],[Customer Segment]]=Introduction!$D$42,1,0)</f>
        <v>0</v>
      </c>
      <c r="Q504" s="48">
        <f>IF(Table2[[#This Row],[Customer Segment]]=Introduction!$D$44,1,0)</f>
        <v>1</v>
      </c>
      <c r="R504" s="41">
        <v>676.57</v>
      </c>
      <c r="S5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customFormat="1" x14ac:dyDescent="0.2">
      <c r="A505" s="1" t="s">
        <v>1</v>
      </c>
      <c r="B505" s="1" t="s">
        <v>2</v>
      </c>
      <c r="C505" s="1" t="s">
        <v>47</v>
      </c>
      <c r="D505" s="46">
        <v>0.02</v>
      </c>
      <c r="E505" s="46">
        <v>120.98</v>
      </c>
      <c r="F505" s="46">
        <v>58.64</v>
      </c>
      <c r="G505" s="46">
        <v>0.75</v>
      </c>
      <c r="H505" s="46">
        <v>-1330.5</v>
      </c>
      <c r="I505" s="49">
        <f>IF(Table2[[#This Row],[Order Priority]]=Introduction!$B$42,1,0)</f>
        <v>1</v>
      </c>
      <c r="J505" s="49">
        <f>IF(Table2[[#This Row],[Order Priority]]=Introduction!$B$43,1,0)</f>
        <v>0</v>
      </c>
      <c r="K505" s="49">
        <f>IF(Table2[[#This Row],[Order Priority]]=Introduction!$B$44,1,0)</f>
        <v>0</v>
      </c>
      <c r="L505" s="49">
        <f>IF(Table2[[#This Row],[Order Priority]]=Introduction!$B$45,1,0)</f>
        <v>0</v>
      </c>
      <c r="M505" s="49">
        <f>IF(Table2[[#This Row],[Ship Mode]]=Introduction!$C$42,1,0)</f>
        <v>1</v>
      </c>
      <c r="N505" s="48">
        <f>IF(Table2[[#This Row],[Ship Mode]]=Introduction!$C$44,1,0)</f>
        <v>0</v>
      </c>
      <c r="O505" s="48">
        <f>IF(Table2[[#This Row],[Customer Segment]]=Introduction!$D$45,1,0)</f>
        <v>0</v>
      </c>
      <c r="P505" s="48">
        <f>IF(Table2[[#This Row],[Customer Segment]]=Introduction!$D$42,1,0)</f>
        <v>0</v>
      </c>
      <c r="Q505" s="48">
        <f>IF(Table2[[#This Row],[Customer Segment]]=Introduction!$D$44,1,0)</f>
        <v>1</v>
      </c>
      <c r="R505" s="38">
        <v>1370.99</v>
      </c>
      <c r="S5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customFormat="1" x14ac:dyDescent="0.2">
      <c r="A506" s="1" t="s">
        <v>1</v>
      </c>
      <c r="B506" s="1" t="s">
        <v>14</v>
      </c>
      <c r="C506" s="1" t="s">
        <v>47</v>
      </c>
      <c r="D506" s="44">
        <v>0.03</v>
      </c>
      <c r="E506" s="44">
        <v>194.3</v>
      </c>
      <c r="F506" s="44">
        <v>11.54</v>
      </c>
      <c r="G506" s="44">
        <v>0.59</v>
      </c>
      <c r="H506" s="44">
        <v>2861.01</v>
      </c>
      <c r="I506" s="49">
        <f>IF(Table2[[#This Row],[Order Priority]]=Introduction!$B$42,1,0)</f>
        <v>1</v>
      </c>
      <c r="J506" s="49">
        <f>IF(Table2[[#This Row],[Order Priority]]=Introduction!$B$43,1,0)</f>
        <v>0</v>
      </c>
      <c r="K506" s="49">
        <f>IF(Table2[[#This Row],[Order Priority]]=Introduction!$B$44,1,0)</f>
        <v>0</v>
      </c>
      <c r="L506" s="49">
        <f>IF(Table2[[#This Row],[Order Priority]]=Introduction!$B$45,1,0)</f>
        <v>0</v>
      </c>
      <c r="M506" s="49">
        <f>IF(Table2[[#This Row],[Ship Mode]]=Introduction!$C$42,1,0)</f>
        <v>0</v>
      </c>
      <c r="N506" s="48">
        <f>IF(Table2[[#This Row],[Ship Mode]]=Introduction!$C$44,1,0)</f>
        <v>1</v>
      </c>
      <c r="O506" s="48">
        <f>IF(Table2[[#This Row],[Customer Segment]]=Introduction!$D$45,1,0)</f>
        <v>0</v>
      </c>
      <c r="P506" s="48">
        <f>IF(Table2[[#This Row],[Customer Segment]]=Introduction!$D$42,1,0)</f>
        <v>0</v>
      </c>
      <c r="Q506" s="48">
        <f>IF(Table2[[#This Row],[Customer Segment]]=Introduction!$D$44,1,0)</f>
        <v>1</v>
      </c>
      <c r="R506" s="41">
        <v>8549.0400000000009</v>
      </c>
      <c r="S5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customFormat="1" x14ac:dyDescent="0.2">
      <c r="A507" s="1" t="s">
        <v>1</v>
      </c>
      <c r="B507" s="1" t="s">
        <v>14</v>
      </c>
      <c r="C507" s="1" t="s">
        <v>47</v>
      </c>
      <c r="D507" s="46">
        <v>0.03</v>
      </c>
      <c r="E507" s="46">
        <v>194.3</v>
      </c>
      <c r="F507" s="46">
        <v>11.54</v>
      </c>
      <c r="G507" s="46">
        <v>0.59</v>
      </c>
      <c r="H507" s="46">
        <v>1544.9306999999999</v>
      </c>
      <c r="I507" s="49">
        <f>IF(Table2[[#This Row],[Order Priority]]=Introduction!$B$42,1,0)</f>
        <v>1</v>
      </c>
      <c r="J507" s="49">
        <f>IF(Table2[[#This Row],[Order Priority]]=Introduction!$B$43,1,0)</f>
        <v>0</v>
      </c>
      <c r="K507" s="49">
        <f>IF(Table2[[#This Row],[Order Priority]]=Introduction!$B$44,1,0)</f>
        <v>0</v>
      </c>
      <c r="L507" s="49">
        <f>IF(Table2[[#This Row],[Order Priority]]=Introduction!$B$45,1,0)</f>
        <v>0</v>
      </c>
      <c r="M507" s="49">
        <f>IF(Table2[[#This Row],[Ship Mode]]=Introduction!$C$42,1,0)</f>
        <v>0</v>
      </c>
      <c r="N507" s="48">
        <f>IF(Table2[[#This Row],[Ship Mode]]=Introduction!$C$44,1,0)</f>
        <v>1</v>
      </c>
      <c r="O507" s="48">
        <f>IF(Table2[[#This Row],[Customer Segment]]=Introduction!$D$45,1,0)</f>
        <v>0</v>
      </c>
      <c r="P507" s="48">
        <f>IF(Table2[[#This Row],[Customer Segment]]=Introduction!$D$42,1,0)</f>
        <v>0</v>
      </c>
      <c r="Q507" s="48">
        <f>IF(Table2[[#This Row],[Customer Segment]]=Introduction!$D$44,1,0)</f>
        <v>1</v>
      </c>
      <c r="R507" s="38">
        <v>2239.0300000000002</v>
      </c>
      <c r="S5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customFormat="1" x14ac:dyDescent="0.2">
      <c r="A508" s="1" t="s">
        <v>13</v>
      </c>
      <c r="B508" s="1" t="s">
        <v>2</v>
      </c>
      <c r="C508" s="1" t="s">
        <v>15</v>
      </c>
      <c r="D508" s="44">
        <v>0.03</v>
      </c>
      <c r="E508" s="44">
        <v>124.49</v>
      </c>
      <c r="F508" s="44">
        <v>51.94</v>
      </c>
      <c r="G508" s="44">
        <v>0.63</v>
      </c>
      <c r="H508" s="44">
        <v>-4.0179999999999998</v>
      </c>
      <c r="I508" s="49">
        <f>IF(Table2[[#This Row],[Order Priority]]=Introduction!$B$42,1,0)</f>
        <v>0</v>
      </c>
      <c r="J508" s="49">
        <f>IF(Table2[[#This Row],[Order Priority]]=Introduction!$B$43,1,0)</f>
        <v>1</v>
      </c>
      <c r="K508" s="49">
        <f>IF(Table2[[#This Row],[Order Priority]]=Introduction!$B$44,1,0)</f>
        <v>0</v>
      </c>
      <c r="L508" s="49">
        <f>IF(Table2[[#This Row],[Order Priority]]=Introduction!$B$45,1,0)</f>
        <v>0</v>
      </c>
      <c r="M508" s="49">
        <f>IF(Table2[[#This Row],[Ship Mode]]=Introduction!$C$42,1,0)</f>
        <v>1</v>
      </c>
      <c r="N508" s="48">
        <f>IF(Table2[[#This Row],[Ship Mode]]=Introduction!$C$44,1,0)</f>
        <v>0</v>
      </c>
      <c r="O508" s="48">
        <f>IF(Table2[[#This Row],[Customer Segment]]=Introduction!$D$45,1,0)</f>
        <v>0</v>
      </c>
      <c r="P508" s="48">
        <f>IF(Table2[[#This Row],[Customer Segment]]=Introduction!$D$42,1,0)</f>
        <v>1</v>
      </c>
      <c r="Q508" s="48">
        <f>IF(Table2[[#This Row],[Customer Segment]]=Introduction!$D$44,1,0)</f>
        <v>0</v>
      </c>
      <c r="R508" s="41">
        <v>894.88</v>
      </c>
      <c r="S5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customFormat="1" x14ac:dyDescent="0.2">
      <c r="A509" s="1" t="s">
        <v>13</v>
      </c>
      <c r="B509" s="1" t="s">
        <v>2</v>
      </c>
      <c r="C509" s="1" t="s">
        <v>47</v>
      </c>
      <c r="D509" s="46">
        <v>0.05</v>
      </c>
      <c r="E509" s="46">
        <v>80.97</v>
      </c>
      <c r="F509" s="46">
        <v>30.06</v>
      </c>
      <c r="G509" s="46">
        <v>0.4</v>
      </c>
      <c r="H509" s="46">
        <v>565.17999999999995</v>
      </c>
      <c r="I509" s="49">
        <f>IF(Table2[[#This Row],[Order Priority]]=Introduction!$B$42,1,0)</f>
        <v>0</v>
      </c>
      <c r="J509" s="49">
        <f>IF(Table2[[#This Row],[Order Priority]]=Introduction!$B$43,1,0)</f>
        <v>1</v>
      </c>
      <c r="K509" s="49">
        <f>IF(Table2[[#This Row],[Order Priority]]=Introduction!$B$44,1,0)</f>
        <v>0</v>
      </c>
      <c r="L509" s="49">
        <f>IF(Table2[[#This Row],[Order Priority]]=Introduction!$B$45,1,0)</f>
        <v>0</v>
      </c>
      <c r="M509" s="49">
        <f>IF(Table2[[#This Row],[Ship Mode]]=Introduction!$C$42,1,0)</f>
        <v>1</v>
      </c>
      <c r="N509" s="48">
        <f>IF(Table2[[#This Row],[Ship Mode]]=Introduction!$C$44,1,0)</f>
        <v>0</v>
      </c>
      <c r="O509" s="48">
        <f>IF(Table2[[#This Row],[Customer Segment]]=Introduction!$D$45,1,0)</f>
        <v>0</v>
      </c>
      <c r="P509" s="48">
        <f>IF(Table2[[#This Row],[Customer Segment]]=Introduction!$D$42,1,0)</f>
        <v>0</v>
      </c>
      <c r="Q509" s="48">
        <f>IF(Table2[[#This Row],[Customer Segment]]=Introduction!$D$44,1,0)</f>
        <v>1</v>
      </c>
      <c r="R509" s="38">
        <v>904.25</v>
      </c>
      <c r="S5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customFormat="1" x14ac:dyDescent="0.2">
      <c r="A510" s="1" t="s">
        <v>13</v>
      </c>
      <c r="B510" s="1" t="s">
        <v>14</v>
      </c>
      <c r="C510" s="1" t="s">
        <v>47</v>
      </c>
      <c r="D510" s="44">
        <v>0</v>
      </c>
      <c r="E510" s="44">
        <v>6.48</v>
      </c>
      <c r="F510" s="44">
        <v>10.050000000000001</v>
      </c>
      <c r="G510" s="44">
        <v>0.37</v>
      </c>
      <c r="H510" s="44">
        <v>-38.72</v>
      </c>
      <c r="I510" s="49">
        <f>IF(Table2[[#This Row],[Order Priority]]=Introduction!$B$42,1,0)</f>
        <v>0</v>
      </c>
      <c r="J510" s="49">
        <f>IF(Table2[[#This Row],[Order Priority]]=Introduction!$B$43,1,0)</f>
        <v>1</v>
      </c>
      <c r="K510" s="49">
        <f>IF(Table2[[#This Row],[Order Priority]]=Introduction!$B$44,1,0)</f>
        <v>0</v>
      </c>
      <c r="L510" s="49">
        <f>IF(Table2[[#This Row],[Order Priority]]=Introduction!$B$45,1,0)</f>
        <v>0</v>
      </c>
      <c r="M510" s="49">
        <f>IF(Table2[[#This Row],[Ship Mode]]=Introduction!$C$42,1,0)</f>
        <v>0</v>
      </c>
      <c r="N510" s="48">
        <f>IF(Table2[[#This Row],[Ship Mode]]=Introduction!$C$44,1,0)</f>
        <v>1</v>
      </c>
      <c r="O510" s="48">
        <f>IF(Table2[[#This Row],[Customer Segment]]=Introduction!$D$45,1,0)</f>
        <v>0</v>
      </c>
      <c r="P510" s="48">
        <f>IF(Table2[[#This Row],[Customer Segment]]=Introduction!$D$42,1,0)</f>
        <v>0</v>
      </c>
      <c r="Q510" s="48">
        <f>IF(Table2[[#This Row],[Customer Segment]]=Introduction!$D$44,1,0)</f>
        <v>1</v>
      </c>
      <c r="R510" s="41">
        <v>16.309999999999999</v>
      </c>
      <c r="S5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customFormat="1" x14ac:dyDescent="0.2">
      <c r="A511" s="1" t="s">
        <v>92</v>
      </c>
      <c r="B511" s="1" t="s">
        <v>14</v>
      </c>
      <c r="C511" s="1" t="s">
        <v>70</v>
      </c>
      <c r="D511" s="46">
        <v>7.0000000000000007E-2</v>
      </c>
      <c r="E511" s="46">
        <v>5.98</v>
      </c>
      <c r="F511" s="46">
        <v>5.46</v>
      </c>
      <c r="G511" s="46">
        <v>0.36</v>
      </c>
      <c r="H511" s="46">
        <v>46.65</v>
      </c>
      <c r="I511" s="49">
        <f>IF(Table2[[#This Row],[Order Priority]]=Introduction!$B$42,1,0)</f>
        <v>0</v>
      </c>
      <c r="J511" s="49">
        <f>IF(Table2[[#This Row],[Order Priority]]=Introduction!$B$43,1,0)</f>
        <v>0</v>
      </c>
      <c r="K511" s="49">
        <f>IF(Table2[[#This Row],[Order Priority]]=Introduction!$B$44,1,0)</f>
        <v>0</v>
      </c>
      <c r="L511" s="49">
        <f>IF(Table2[[#This Row],[Order Priority]]=Introduction!$B$45,1,0)</f>
        <v>1</v>
      </c>
      <c r="M511" s="49">
        <f>IF(Table2[[#This Row],[Ship Mode]]=Introduction!$C$42,1,0)</f>
        <v>0</v>
      </c>
      <c r="N511" s="48">
        <f>IF(Table2[[#This Row],[Ship Mode]]=Introduction!$C$44,1,0)</f>
        <v>1</v>
      </c>
      <c r="O511" s="48">
        <f>IF(Table2[[#This Row],[Customer Segment]]=Introduction!$D$45,1,0)</f>
        <v>0</v>
      </c>
      <c r="P511" s="48">
        <f>IF(Table2[[#This Row],[Customer Segment]]=Introduction!$D$42,1,0)</f>
        <v>0</v>
      </c>
      <c r="Q511" s="48">
        <f>IF(Table2[[#This Row],[Customer Segment]]=Introduction!$D$44,1,0)</f>
        <v>0</v>
      </c>
      <c r="R511" s="38">
        <v>32.76</v>
      </c>
      <c r="S5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customFormat="1" x14ac:dyDescent="0.2">
      <c r="A512" s="1" t="s">
        <v>92</v>
      </c>
      <c r="B512" s="1" t="s">
        <v>14</v>
      </c>
      <c r="C512" s="1" t="s">
        <v>70</v>
      </c>
      <c r="D512" s="44">
        <v>0.1</v>
      </c>
      <c r="E512" s="44">
        <v>7.28</v>
      </c>
      <c r="F512" s="44">
        <v>5.47</v>
      </c>
      <c r="G512" s="44">
        <v>0.35</v>
      </c>
      <c r="H512" s="44">
        <v>167.334</v>
      </c>
      <c r="I512" s="49">
        <f>IF(Table2[[#This Row],[Order Priority]]=Introduction!$B$42,1,0)</f>
        <v>0</v>
      </c>
      <c r="J512" s="49">
        <f>IF(Table2[[#This Row],[Order Priority]]=Introduction!$B$43,1,0)</f>
        <v>0</v>
      </c>
      <c r="K512" s="49">
        <f>IF(Table2[[#This Row],[Order Priority]]=Introduction!$B$44,1,0)</f>
        <v>0</v>
      </c>
      <c r="L512" s="49">
        <f>IF(Table2[[#This Row],[Order Priority]]=Introduction!$B$45,1,0)</f>
        <v>1</v>
      </c>
      <c r="M512" s="49">
        <f>IF(Table2[[#This Row],[Ship Mode]]=Introduction!$C$42,1,0)</f>
        <v>0</v>
      </c>
      <c r="N512" s="48">
        <f>IF(Table2[[#This Row],[Ship Mode]]=Introduction!$C$44,1,0)</f>
        <v>1</v>
      </c>
      <c r="O512" s="48">
        <f>IF(Table2[[#This Row],[Customer Segment]]=Introduction!$D$45,1,0)</f>
        <v>0</v>
      </c>
      <c r="P512" s="48">
        <f>IF(Table2[[#This Row],[Customer Segment]]=Introduction!$D$42,1,0)</f>
        <v>0</v>
      </c>
      <c r="Q512" s="48">
        <f>IF(Table2[[#This Row],[Customer Segment]]=Introduction!$D$44,1,0)</f>
        <v>0</v>
      </c>
      <c r="R512" s="41">
        <v>83.14</v>
      </c>
      <c r="S5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customFormat="1" x14ac:dyDescent="0.2">
      <c r="A513" s="1" t="s">
        <v>1</v>
      </c>
      <c r="B513" s="1" t="s">
        <v>14</v>
      </c>
      <c r="C513" s="1" t="s">
        <v>47</v>
      </c>
      <c r="D513" s="46">
        <v>0.05</v>
      </c>
      <c r="E513" s="46">
        <v>16.98</v>
      </c>
      <c r="F513" s="46">
        <v>7.78</v>
      </c>
      <c r="G513" s="46">
        <v>0.56999999999999995</v>
      </c>
      <c r="H513" s="46">
        <v>-47.28</v>
      </c>
      <c r="I513" s="49">
        <f>IF(Table2[[#This Row],[Order Priority]]=Introduction!$B$42,1,0)</f>
        <v>1</v>
      </c>
      <c r="J513" s="49">
        <f>IF(Table2[[#This Row],[Order Priority]]=Introduction!$B$43,1,0)</f>
        <v>0</v>
      </c>
      <c r="K513" s="49">
        <f>IF(Table2[[#This Row],[Order Priority]]=Introduction!$B$44,1,0)</f>
        <v>0</v>
      </c>
      <c r="L513" s="49">
        <f>IF(Table2[[#This Row],[Order Priority]]=Introduction!$B$45,1,0)</f>
        <v>0</v>
      </c>
      <c r="M513" s="49">
        <f>IF(Table2[[#This Row],[Ship Mode]]=Introduction!$C$42,1,0)</f>
        <v>0</v>
      </c>
      <c r="N513" s="48">
        <f>IF(Table2[[#This Row],[Ship Mode]]=Introduction!$C$44,1,0)</f>
        <v>1</v>
      </c>
      <c r="O513" s="48">
        <f>IF(Table2[[#This Row],[Customer Segment]]=Introduction!$D$45,1,0)</f>
        <v>0</v>
      </c>
      <c r="P513" s="48">
        <f>IF(Table2[[#This Row],[Customer Segment]]=Introduction!$D$42,1,0)</f>
        <v>0</v>
      </c>
      <c r="Q513" s="48">
        <f>IF(Table2[[#This Row],[Customer Segment]]=Introduction!$D$44,1,0)</f>
        <v>1</v>
      </c>
      <c r="R513" s="38">
        <v>761.67</v>
      </c>
      <c r="S5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customFormat="1" x14ac:dyDescent="0.2">
      <c r="A514" s="1" t="s">
        <v>1</v>
      </c>
      <c r="B514" s="1" t="s">
        <v>14</v>
      </c>
      <c r="C514" s="1" t="s">
        <v>47</v>
      </c>
      <c r="D514" s="44">
        <v>0.03</v>
      </c>
      <c r="E514" s="44">
        <v>115.99</v>
      </c>
      <c r="F514" s="44">
        <v>4.2300000000000004</v>
      </c>
      <c r="G514" s="44">
        <v>0.56000000000000005</v>
      </c>
      <c r="H514" s="44">
        <v>722.24099999999999</v>
      </c>
      <c r="I514" s="49">
        <f>IF(Table2[[#This Row],[Order Priority]]=Introduction!$B$42,1,0)</f>
        <v>1</v>
      </c>
      <c r="J514" s="49">
        <f>IF(Table2[[#This Row],[Order Priority]]=Introduction!$B$43,1,0)</f>
        <v>0</v>
      </c>
      <c r="K514" s="49">
        <f>IF(Table2[[#This Row],[Order Priority]]=Introduction!$B$44,1,0)</f>
        <v>0</v>
      </c>
      <c r="L514" s="49">
        <f>IF(Table2[[#This Row],[Order Priority]]=Introduction!$B$45,1,0)</f>
        <v>0</v>
      </c>
      <c r="M514" s="49">
        <f>IF(Table2[[#This Row],[Ship Mode]]=Introduction!$C$42,1,0)</f>
        <v>0</v>
      </c>
      <c r="N514" s="48">
        <f>IF(Table2[[#This Row],[Ship Mode]]=Introduction!$C$44,1,0)</f>
        <v>1</v>
      </c>
      <c r="O514" s="48">
        <f>IF(Table2[[#This Row],[Customer Segment]]=Introduction!$D$45,1,0)</f>
        <v>0</v>
      </c>
      <c r="P514" s="48">
        <f>IF(Table2[[#This Row],[Customer Segment]]=Introduction!$D$42,1,0)</f>
        <v>0</v>
      </c>
      <c r="Q514" s="48">
        <f>IF(Table2[[#This Row],[Customer Segment]]=Introduction!$D$44,1,0)</f>
        <v>1</v>
      </c>
      <c r="R514" s="41">
        <v>5014.07</v>
      </c>
      <c r="S5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customFormat="1" x14ac:dyDescent="0.2">
      <c r="A515" s="1" t="s">
        <v>1</v>
      </c>
      <c r="B515" s="1" t="s">
        <v>14</v>
      </c>
      <c r="C515" s="1" t="s">
        <v>47</v>
      </c>
      <c r="D515" s="46">
        <v>0.05</v>
      </c>
      <c r="E515" s="46">
        <v>16.98</v>
      </c>
      <c r="F515" s="46">
        <v>7.78</v>
      </c>
      <c r="G515" s="46">
        <v>0.56999999999999995</v>
      </c>
      <c r="H515" s="46">
        <v>-161</v>
      </c>
      <c r="I515" s="49">
        <f>IF(Table2[[#This Row],[Order Priority]]=Introduction!$B$42,1,0)</f>
        <v>1</v>
      </c>
      <c r="J515" s="49">
        <f>IF(Table2[[#This Row],[Order Priority]]=Introduction!$B$43,1,0)</f>
        <v>0</v>
      </c>
      <c r="K515" s="49">
        <f>IF(Table2[[#This Row],[Order Priority]]=Introduction!$B$44,1,0)</f>
        <v>0</v>
      </c>
      <c r="L515" s="49">
        <f>IF(Table2[[#This Row],[Order Priority]]=Introduction!$B$45,1,0)</f>
        <v>0</v>
      </c>
      <c r="M515" s="49">
        <f>IF(Table2[[#This Row],[Ship Mode]]=Introduction!$C$42,1,0)</f>
        <v>0</v>
      </c>
      <c r="N515" s="48">
        <f>IF(Table2[[#This Row],[Ship Mode]]=Introduction!$C$44,1,0)</f>
        <v>1</v>
      </c>
      <c r="O515" s="48">
        <f>IF(Table2[[#This Row],[Customer Segment]]=Introduction!$D$45,1,0)</f>
        <v>0</v>
      </c>
      <c r="P515" s="48">
        <f>IF(Table2[[#This Row],[Customer Segment]]=Introduction!$D$42,1,0)</f>
        <v>0</v>
      </c>
      <c r="Q515" s="48">
        <f>IF(Table2[[#This Row],[Customer Segment]]=Introduction!$D$44,1,0)</f>
        <v>1</v>
      </c>
      <c r="R515" s="38">
        <v>186.19</v>
      </c>
      <c r="S5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customFormat="1" x14ac:dyDescent="0.2">
      <c r="A516" s="1" t="s">
        <v>1</v>
      </c>
      <c r="B516" s="1" t="s">
        <v>14</v>
      </c>
      <c r="C516" s="1" t="s">
        <v>47</v>
      </c>
      <c r="D516" s="44">
        <v>0.03</v>
      </c>
      <c r="E516" s="44">
        <v>115.99</v>
      </c>
      <c r="F516" s="44">
        <v>4.2300000000000004</v>
      </c>
      <c r="G516" s="44">
        <v>0.56000000000000005</v>
      </c>
      <c r="H516" s="44">
        <v>848.3646</v>
      </c>
      <c r="I516" s="49">
        <f>IF(Table2[[#This Row],[Order Priority]]=Introduction!$B$42,1,0)</f>
        <v>1</v>
      </c>
      <c r="J516" s="49">
        <f>IF(Table2[[#This Row],[Order Priority]]=Introduction!$B$43,1,0)</f>
        <v>0</v>
      </c>
      <c r="K516" s="49">
        <f>IF(Table2[[#This Row],[Order Priority]]=Introduction!$B$44,1,0)</f>
        <v>0</v>
      </c>
      <c r="L516" s="49">
        <f>IF(Table2[[#This Row],[Order Priority]]=Introduction!$B$45,1,0)</f>
        <v>0</v>
      </c>
      <c r="M516" s="49">
        <f>IF(Table2[[#This Row],[Ship Mode]]=Introduction!$C$42,1,0)</f>
        <v>0</v>
      </c>
      <c r="N516" s="48">
        <f>IF(Table2[[#This Row],[Ship Mode]]=Introduction!$C$44,1,0)</f>
        <v>1</v>
      </c>
      <c r="O516" s="48">
        <f>IF(Table2[[#This Row],[Customer Segment]]=Introduction!$D$45,1,0)</f>
        <v>0</v>
      </c>
      <c r="P516" s="48">
        <f>IF(Table2[[#This Row],[Customer Segment]]=Introduction!$D$42,1,0)</f>
        <v>0</v>
      </c>
      <c r="Q516" s="48">
        <f>IF(Table2[[#This Row],[Customer Segment]]=Introduction!$D$44,1,0)</f>
        <v>1</v>
      </c>
      <c r="R516" s="41">
        <v>1227.94</v>
      </c>
      <c r="S5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customFormat="1" x14ac:dyDescent="0.2">
      <c r="A517" s="1" t="s">
        <v>1</v>
      </c>
      <c r="B517" s="1" t="s">
        <v>14</v>
      </c>
      <c r="C517" s="1" t="s">
        <v>47</v>
      </c>
      <c r="D517" s="46">
        <v>0.05</v>
      </c>
      <c r="E517" s="46">
        <v>2.08</v>
      </c>
      <c r="F517" s="46">
        <v>2.56</v>
      </c>
      <c r="G517" s="46">
        <v>0.55000000000000004</v>
      </c>
      <c r="H517" s="46">
        <v>-1045.0160000000001</v>
      </c>
      <c r="I517" s="49">
        <f>IF(Table2[[#This Row],[Order Priority]]=Introduction!$B$42,1,0)</f>
        <v>1</v>
      </c>
      <c r="J517" s="49">
        <f>IF(Table2[[#This Row],[Order Priority]]=Introduction!$B$43,1,0)</f>
        <v>0</v>
      </c>
      <c r="K517" s="49">
        <f>IF(Table2[[#This Row],[Order Priority]]=Introduction!$B$44,1,0)</f>
        <v>0</v>
      </c>
      <c r="L517" s="49">
        <f>IF(Table2[[#This Row],[Order Priority]]=Introduction!$B$45,1,0)</f>
        <v>0</v>
      </c>
      <c r="M517" s="49">
        <f>IF(Table2[[#This Row],[Ship Mode]]=Introduction!$C$42,1,0)</f>
        <v>0</v>
      </c>
      <c r="N517" s="48">
        <f>IF(Table2[[#This Row],[Ship Mode]]=Introduction!$C$44,1,0)</f>
        <v>1</v>
      </c>
      <c r="O517" s="48">
        <f>IF(Table2[[#This Row],[Customer Segment]]=Introduction!$D$45,1,0)</f>
        <v>0</v>
      </c>
      <c r="P517" s="48">
        <f>IF(Table2[[#This Row],[Customer Segment]]=Introduction!$D$42,1,0)</f>
        <v>0</v>
      </c>
      <c r="Q517" s="48">
        <f>IF(Table2[[#This Row],[Customer Segment]]=Introduction!$D$44,1,0)</f>
        <v>1</v>
      </c>
      <c r="R517" s="38">
        <v>40.93</v>
      </c>
      <c r="S5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customFormat="1" x14ac:dyDescent="0.2">
      <c r="A518" s="1" t="s">
        <v>1</v>
      </c>
      <c r="B518" s="1" t="s">
        <v>2</v>
      </c>
      <c r="C518" s="1" t="s">
        <v>47</v>
      </c>
      <c r="D518" s="44">
        <v>0.09</v>
      </c>
      <c r="E518" s="44">
        <v>348.21</v>
      </c>
      <c r="F518" s="44">
        <v>40.19</v>
      </c>
      <c r="G518" s="44">
        <v>0.62</v>
      </c>
      <c r="H518" s="44">
        <v>-93.85</v>
      </c>
      <c r="I518" s="49">
        <f>IF(Table2[[#This Row],[Order Priority]]=Introduction!$B$42,1,0)</f>
        <v>1</v>
      </c>
      <c r="J518" s="49">
        <f>IF(Table2[[#This Row],[Order Priority]]=Introduction!$B$43,1,0)</f>
        <v>0</v>
      </c>
      <c r="K518" s="49">
        <f>IF(Table2[[#This Row],[Order Priority]]=Introduction!$B$44,1,0)</f>
        <v>0</v>
      </c>
      <c r="L518" s="49">
        <f>IF(Table2[[#This Row],[Order Priority]]=Introduction!$B$45,1,0)</f>
        <v>0</v>
      </c>
      <c r="M518" s="49">
        <f>IF(Table2[[#This Row],[Ship Mode]]=Introduction!$C$42,1,0)</f>
        <v>1</v>
      </c>
      <c r="N518" s="48">
        <f>IF(Table2[[#This Row],[Ship Mode]]=Introduction!$C$44,1,0)</f>
        <v>0</v>
      </c>
      <c r="O518" s="48">
        <f>IF(Table2[[#This Row],[Customer Segment]]=Introduction!$D$45,1,0)</f>
        <v>0</v>
      </c>
      <c r="P518" s="48">
        <f>IF(Table2[[#This Row],[Customer Segment]]=Introduction!$D$42,1,0)</f>
        <v>0</v>
      </c>
      <c r="Q518" s="48">
        <f>IF(Table2[[#This Row],[Customer Segment]]=Introduction!$D$44,1,0)</f>
        <v>1</v>
      </c>
      <c r="R518" s="41">
        <v>662.8</v>
      </c>
      <c r="S5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customFormat="1" x14ac:dyDescent="0.2">
      <c r="A519" s="1" t="s">
        <v>1</v>
      </c>
      <c r="B519" s="1" t="s">
        <v>2</v>
      </c>
      <c r="C519" s="1" t="s">
        <v>47</v>
      </c>
      <c r="D519" s="46">
        <v>0.09</v>
      </c>
      <c r="E519" s="46">
        <v>348.21</v>
      </c>
      <c r="F519" s="46">
        <v>40.19</v>
      </c>
      <c r="G519" s="46">
        <v>0.62</v>
      </c>
      <c r="H519" s="46">
        <v>-93.85</v>
      </c>
      <c r="I519" s="49">
        <f>IF(Table2[[#This Row],[Order Priority]]=Introduction!$B$42,1,0)</f>
        <v>1</v>
      </c>
      <c r="J519" s="49">
        <f>IF(Table2[[#This Row],[Order Priority]]=Introduction!$B$43,1,0)</f>
        <v>0</v>
      </c>
      <c r="K519" s="49">
        <f>IF(Table2[[#This Row],[Order Priority]]=Introduction!$B$44,1,0)</f>
        <v>0</v>
      </c>
      <c r="L519" s="49">
        <f>IF(Table2[[#This Row],[Order Priority]]=Introduction!$B$45,1,0)</f>
        <v>0</v>
      </c>
      <c r="M519" s="49">
        <f>IF(Table2[[#This Row],[Ship Mode]]=Introduction!$C$42,1,0)</f>
        <v>1</v>
      </c>
      <c r="N519" s="48">
        <f>IF(Table2[[#This Row],[Ship Mode]]=Introduction!$C$44,1,0)</f>
        <v>0</v>
      </c>
      <c r="O519" s="48">
        <f>IF(Table2[[#This Row],[Customer Segment]]=Introduction!$D$45,1,0)</f>
        <v>0</v>
      </c>
      <c r="P519" s="48">
        <f>IF(Table2[[#This Row],[Customer Segment]]=Introduction!$D$42,1,0)</f>
        <v>0</v>
      </c>
      <c r="Q519" s="48">
        <f>IF(Table2[[#This Row],[Customer Segment]]=Introduction!$D$44,1,0)</f>
        <v>1</v>
      </c>
      <c r="R519" s="38">
        <v>2651.21</v>
      </c>
      <c r="S5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customFormat="1" x14ac:dyDescent="0.2">
      <c r="A520" s="1" t="s">
        <v>1</v>
      </c>
      <c r="B520" s="1" t="s">
        <v>14</v>
      </c>
      <c r="C520" s="1" t="s">
        <v>15</v>
      </c>
      <c r="D520" s="44">
        <v>0.09</v>
      </c>
      <c r="E520" s="44">
        <v>1.82</v>
      </c>
      <c r="F520" s="44">
        <v>0.83</v>
      </c>
      <c r="G520" s="44">
        <v>0.56999999999999995</v>
      </c>
      <c r="H520" s="44">
        <v>-6.734</v>
      </c>
      <c r="I520" s="49">
        <f>IF(Table2[[#This Row],[Order Priority]]=Introduction!$B$42,1,0)</f>
        <v>1</v>
      </c>
      <c r="J520" s="49">
        <f>IF(Table2[[#This Row],[Order Priority]]=Introduction!$B$43,1,0)</f>
        <v>0</v>
      </c>
      <c r="K520" s="49">
        <f>IF(Table2[[#This Row],[Order Priority]]=Introduction!$B$44,1,0)</f>
        <v>0</v>
      </c>
      <c r="L520" s="49">
        <f>IF(Table2[[#This Row],[Order Priority]]=Introduction!$B$45,1,0)</f>
        <v>0</v>
      </c>
      <c r="M520" s="49">
        <f>IF(Table2[[#This Row],[Ship Mode]]=Introduction!$C$42,1,0)</f>
        <v>0</v>
      </c>
      <c r="N520" s="48">
        <f>IF(Table2[[#This Row],[Ship Mode]]=Introduction!$C$44,1,0)</f>
        <v>1</v>
      </c>
      <c r="O520" s="48">
        <f>IF(Table2[[#This Row],[Customer Segment]]=Introduction!$D$45,1,0)</f>
        <v>0</v>
      </c>
      <c r="P520" s="48">
        <f>IF(Table2[[#This Row],[Customer Segment]]=Introduction!$D$42,1,0)</f>
        <v>1</v>
      </c>
      <c r="Q520" s="48">
        <f>IF(Table2[[#This Row],[Customer Segment]]=Introduction!$D$44,1,0)</f>
        <v>0</v>
      </c>
      <c r="R520" s="41">
        <v>36.82</v>
      </c>
      <c r="S5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customFormat="1" x14ac:dyDescent="0.2">
      <c r="A521" s="1" t="s">
        <v>1</v>
      </c>
      <c r="B521" s="1" t="s">
        <v>14</v>
      </c>
      <c r="C521" s="1" t="s">
        <v>15</v>
      </c>
      <c r="D521" s="46">
        <v>0.08</v>
      </c>
      <c r="E521" s="46">
        <v>4.4800000000000004</v>
      </c>
      <c r="F521" s="46">
        <v>2.5</v>
      </c>
      <c r="G521" s="46">
        <v>0.37</v>
      </c>
      <c r="H521" s="46">
        <v>-3.2448000000000001</v>
      </c>
      <c r="I521" s="49">
        <f>IF(Table2[[#This Row],[Order Priority]]=Introduction!$B$42,1,0)</f>
        <v>1</v>
      </c>
      <c r="J521" s="49">
        <f>IF(Table2[[#This Row],[Order Priority]]=Introduction!$B$43,1,0)</f>
        <v>0</v>
      </c>
      <c r="K521" s="49">
        <f>IF(Table2[[#This Row],[Order Priority]]=Introduction!$B$44,1,0)</f>
        <v>0</v>
      </c>
      <c r="L521" s="49">
        <f>IF(Table2[[#This Row],[Order Priority]]=Introduction!$B$45,1,0)</f>
        <v>0</v>
      </c>
      <c r="M521" s="49">
        <f>IF(Table2[[#This Row],[Ship Mode]]=Introduction!$C$42,1,0)</f>
        <v>0</v>
      </c>
      <c r="N521" s="48">
        <f>IF(Table2[[#This Row],[Ship Mode]]=Introduction!$C$44,1,0)</f>
        <v>1</v>
      </c>
      <c r="O521" s="48">
        <f>IF(Table2[[#This Row],[Customer Segment]]=Introduction!$D$45,1,0)</f>
        <v>0</v>
      </c>
      <c r="P521" s="48">
        <f>IF(Table2[[#This Row],[Customer Segment]]=Introduction!$D$42,1,0)</f>
        <v>1</v>
      </c>
      <c r="Q521" s="48">
        <f>IF(Table2[[#This Row],[Customer Segment]]=Introduction!$D$44,1,0)</f>
        <v>0</v>
      </c>
      <c r="R521" s="38">
        <v>80.2</v>
      </c>
      <c r="S5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customFormat="1" x14ac:dyDescent="0.2">
      <c r="A522" s="1" t="s">
        <v>13</v>
      </c>
      <c r="B522" s="1" t="s">
        <v>14</v>
      </c>
      <c r="C522" s="1" t="s">
        <v>3</v>
      </c>
      <c r="D522" s="44">
        <v>0.01</v>
      </c>
      <c r="E522" s="44">
        <v>8.33</v>
      </c>
      <c r="F522" s="44">
        <v>1.99</v>
      </c>
      <c r="G522" s="44">
        <v>0.52</v>
      </c>
      <c r="H522" s="44">
        <v>15.895200000000001</v>
      </c>
      <c r="I522" s="49">
        <f>IF(Table2[[#This Row],[Order Priority]]=Introduction!$B$42,1,0)</f>
        <v>0</v>
      </c>
      <c r="J522" s="49">
        <f>IF(Table2[[#This Row],[Order Priority]]=Introduction!$B$43,1,0)</f>
        <v>1</v>
      </c>
      <c r="K522" s="49">
        <f>IF(Table2[[#This Row],[Order Priority]]=Introduction!$B$44,1,0)</f>
        <v>0</v>
      </c>
      <c r="L522" s="49">
        <f>IF(Table2[[#This Row],[Order Priority]]=Introduction!$B$45,1,0)</f>
        <v>0</v>
      </c>
      <c r="M522" s="49">
        <f>IF(Table2[[#This Row],[Ship Mode]]=Introduction!$C$42,1,0)</f>
        <v>0</v>
      </c>
      <c r="N522" s="48">
        <f>IF(Table2[[#This Row],[Ship Mode]]=Introduction!$C$44,1,0)</f>
        <v>1</v>
      </c>
      <c r="O522" s="48">
        <f>IF(Table2[[#This Row],[Customer Segment]]=Introduction!$D$45,1,0)</f>
        <v>1</v>
      </c>
      <c r="P522" s="48">
        <f>IF(Table2[[#This Row],[Customer Segment]]=Introduction!$D$42,1,0)</f>
        <v>0</v>
      </c>
      <c r="Q522" s="48">
        <f>IF(Table2[[#This Row],[Customer Segment]]=Introduction!$D$44,1,0)</f>
        <v>0</v>
      </c>
      <c r="R522" s="41">
        <v>70.16</v>
      </c>
      <c r="S5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customFormat="1" x14ac:dyDescent="0.2">
      <c r="A523" s="1" t="s">
        <v>13</v>
      </c>
      <c r="B523" s="1" t="s">
        <v>14</v>
      </c>
      <c r="C523" s="1" t="s">
        <v>3</v>
      </c>
      <c r="D523" s="46">
        <v>0.04</v>
      </c>
      <c r="E523" s="46">
        <v>85.99</v>
      </c>
      <c r="F523" s="46">
        <v>0.99</v>
      </c>
      <c r="G523" s="46">
        <v>0.55000000000000004</v>
      </c>
      <c r="H523" s="46">
        <v>855.99329999999998</v>
      </c>
      <c r="I523" s="49">
        <f>IF(Table2[[#This Row],[Order Priority]]=Introduction!$B$42,1,0)</f>
        <v>0</v>
      </c>
      <c r="J523" s="49">
        <f>IF(Table2[[#This Row],[Order Priority]]=Introduction!$B$43,1,0)</f>
        <v>1</v>
      </c>
      <c r="K523" s="49">
        <f>IF(Table2[[#This Row],[Order Priority]]=Introduction!$B$44,1,0)</f>
        <v>0</v>
      </c>
      <c r="L523" s="49">
        <f>IF(Table2[[#This Row],[Order Priority]]=Introduction!$B$45,1,0)</f>
        <v>0</v>
      </c>
      <c r="M523" s="49">
        <f>IF(Table2[[#This Row],[Ship Mode]]=Introduction!$C$42,1,0)</f>
        <v>0</v>
      </c>
      <c r="N523" s="48">
        <f>IF(Table2[[#This Row],[Ship Mode]]=Introduction!$C$44,1,0)</f>
        <v>1</v>
      </c>
      <c r="O523" s="48">
        <f>IF(Table2[[#This Row],[Customer Segment]]=Introduction!$D$45,1,0)</f>
        <v>1</v>
      </c>
      <c r="P523" s="48">
        <f>IF(Table2[[#This Row],[Customer Segment]]=Introduction!$D$42,1,0)</f>
        <v>0</v>
      </c>
      <c r="Q523" s="48">
        <f>IF(Table2[[#This Row],[Customer Segment]]=Introduction!$D$44,1,0)</f>
        <v>0</v>
      </c>
      <c r="R523" s="38">
        <v>1240.57</v>
      </c>
      <c r="S5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customFormat="1" x14ac:dyDescent="0.2">
      <c r="A524" s="1" t="s">
        <v>13</v>
      </c>
      <c r="B524" s="1" t="s">
        <v>14</v>
      </c>
      <c r="C524" s="1" t="s">
        <v>3</v>
      </c>
      <c r="D524" s="44">
        <v>0.01</v>
      </c>
      <c r="E524" s="44">
        <v>8.33</v>
      </c>
      <c r="F524" s="44">
        <v>1.99</v>
      </c>
      <c r="G524" s="44">
        <v>0.52</v>
      </c>
      <c r="H524" s="44">
        <v>10.74</v>
      </c>
      <c r="I524" s="49">
        <f>IF(Table2[[#This Row],[Order Priority]]=Introduction!$B$42,1,0)</f>
        <v>0</v>
      </c>
      <c r="J524" s="49">
        <f>IF(Table2[[#This Row],[Order Priority]]=Introduction!$B$43,1,0)</f>
        <v>1</v>
      </c>
      <c r="K524" s="49">
        <f>IF(Table2[[#This Row],[Order Priority]]=Introduction!$B$44,1,0)</f>
        <v>0</v>
      </c>
      <c r="L524" s="49">
        <f>IF(Table2[[#This Row],[Order Priority]]=Introduction!$B$45,1,0)</f>
        <v>0</v>
      </c>
      <c r="M524" s="49">
        <f>IF(Table2[[#This Row],[Ship Mode]]=Introduction!$C$42,1,0)</f>
        <v>0</v>
      </c>
      <c r="N524" s="48">
        <f>IF(Table2[[#This Row],[Ship Mode]]=Introduction!$C$44,1,0)</f>
        <v>1</v>
      </c>
      <c r="O524" s="48">
        <f>IF(Table2[[#This Row],[Customer Segment]]=Introduction!$D$45,1,0)</f>
        <v>1</v>
      </c>
      <c r="P524" s="48">
        <f>IF(Table2[[#This Row],[Customer Segment]]=Introduction!$D$42,1,0)</f>
        <v>0</v>
      </c>
      <c r="Q524" s="48">
        <f>IF(Table2[[#This Row],[Customer Segment]]=Introduction!$D$44,1,0)</f>
        <v>0</v>
      </c>
      <c r="R524" s="41">
        <v>280.62</v>
      </c>
      <c r="S5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customFormat="1" x14ac:dyDescent="0.2">
      <c r="A525" s="1" t="s">
        <v>13</v>
      </c>
      <c r="B525" s="1" t="s">
        <v>14</v>
      </c>
      <c r="C525" s="1" t="s">
        <v>15</v>
      </c>
      <c r="D525" s="46">
        <v>0.06</v>
      </c>
      <c r="E525" s="46">
        <v>175.99</v>
      </c>
      <c r="F525" s="46">
        <v>8.99</v>
      </c>
      <c r="G525" s="46">
        <v>0.56999999999999995</v>
      </c>
      <c r="H525" s="46">
        <v>48.47148</v>
      </c>
      <c r="I525" s="49">
        <f>IF(Table2[[#This Row],[Order Priority]]=Introduction!$B$42,1,0)</f>
        <v>0</v>
      </c>
      <c r="J525" s="49">
        <f>IF(Table2[[#This Row],[Order Priority]]=Introduction!$B$43,1,0)</f>
        <v>1</v>
      </c>
      <c r="K525" s="49">
        <f>IF(Table2[[#This Row],[Order Priority]]=Introduction!$B$44,1,0)</f>
        <v>0</v>
      </c>
      <c r="L525" s="49">
        <f>IF(Table2[[#This Row],[Order Priority]]=Introduction!$B$45,1,0)</f>
        <v>0</v>
      </c>
      <c r="M525" s="49">
        <f>IF(Table2[[#This Row],[Ship Mode]]=Introduction!$C$42,1,0)</f>
        <v>0</v>
      </c>
      <c r="N525" s="48">
        <f>IF(Table2[[#This Row],[Ship Mode]]=Introduction!$C$44,1,0)</f>
        <v>1</v>
      </c>
      <c r="O525" s="48">
        <f>IF(Table2[[#This Row],[Customer Segment]]=Introduction!$D$45,1,0)</f>
        <v>0</v>
      </c>
      <c r="P525" s="48">
        <f>IF(Table2[[#This Row],[Customer Segment]]=Introduction!$D$42,1,0)</f>
        <v>1</v>
      </c>
      <c r="Q525" s="48">
        <f>IF(Table2[[#This Row],[Customer Segment]]=Introduction!$D$44,1,0)</f>
        <v>0</v>
      </c>
      <c r="R525" s="38">
        <v>1013.84</v>
      </c>
      <c r="S5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customFormat="1" x14ac:dyDescent="0.2">
      <c r="A526" s="1" t="s">
        <v>23</v>
      </c>
      <c r="B526" s="1" t="s">
        <v>14</v>
      </c>
      <c r="C526" s="1" t="s">
        <v>47</v>
      </c>
      <c r="D526" s="44">
        <v>0.04</v>
      </c>
      <c r="E526" s="44">
        <v>60.65</v>
      </c>
      <c r="F526" s="44">
        <v>12.23</v>
      </c>
      <c r="G526" s="44">
        <v>0.64</v>
      </c>
      <c r="H526" s="44">
        <v>116.5063</v>
      </c>
      <c r="I526" s="49">
        <f>IF(Table2[[#This Row],[Order Priority]]=Introduction!$B$42,1,0)</f>
        <v>0</v>
      </c>
      <c r="J526" s="49">
        <f>IF(Table2[[#This Row],[Order Priority]]=Introduction!$B$43,1,0)</f>
        <v>0</v>
      </c>
      <c r="K526" s="49">
        <f>IF(Table2[[#This Row],[Order Priority]]=Introduction!$B$44,1,0)</f>
        <v>1</v>
      </c>
      <c r="L526" s="49">
        <f>IF(Table2[[#This Row],[Order Priority]]=Introduction!$B$45,1,0)</f>
        <v>0</v>
      </c>
      <c r="M526" s="49">
        <f>IF(Table2[[#This Row],[Ship Mode]]=Introduction!$C$42,1,0)</f>
        <v>0</v>
      </c>
      <c r="N526" s="48">
        <f>IF(Table2[[#This Row],[Ship Mode]]=Introduction!$C$44,1,0)</f>
        <v>1</v>
      </c>
      <c r="O526" s="48">
        <f>IF(Table2[[#This Row],[Customer Segment]]=Introduction!$D$45,1,0)</f>
        <v>0</v>
      </c>
      <c r="P526" s="48">
        <f>IF(Table2[[#This Row],[Customer Segment]]=Introduction!$D$42,1,0)</f>
        <v>0</v>
      </c>
      <c r="Q526" s="48">
        <f>IF(Table2[[#This Row],[Customer Segment]]=Introduction!$D$44,1,0)</f>
        <v>1</v>
      </c>
      <c r="R526" s="41">
        <v>256.77</v>
      </c>
      <c r="S5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customFormat="1" x14ac:dyDescent="0.2">
      <c r="A527" s="1" t="s">
        <v>23</v>
      </c>
      <c r="B527" s="1" t="s">
        <v>14</v>
      </c>
      <c r="C527" s="1" t="s">
        <v>47</v>
      </c>
      <c r="D527" s="46">
        <v>0.04</v>
      </c>
      <c r="E527" s="46">
        <v>60.65</v>
      </c>
      <c r="F527" s="46">
        <v>12.23</v>
      </c>
      <c r="G527" s="46">
        <v>0.64</v>
      </c>
      <c r="H527" s="46">
        <v>44.2911</v>
      </c>
      <c r="I527" s="49">
        <f>IF(Table2[[#This Row],[Order Priority]]=Introduction!$B$42,1,0)</f>
        <v>0</v>
      </c>
      <c r="J527" s="49">
        <f>IF(Table2[[#This Row],[Order Priority]]=Introduction!$B$43,1,0)</f>
        <v>0</v>
      </c>
      <c r="K527" s="49">
        <f>IF(Table2[[#This Row],[Order Priority]]=Introduction!$B$44,1,0)</f>
        <v>1</v>
      </c>
      <c r="L527" s="49">
        <f>IF(Table2[[#This Row],[Order Priority]]=Introduction!$B$45,1,0)</f>
        <v>0</v>
      </c>
      <c r="M527" s="49">
        <f>IF(Table2[[#This Row],[Ship Mode]]=Introduction!$C$42,1,0)</f>
        <v>0</v>
      </c>
      <c r="N527" s="48">
        <f>IF(Table2[[#This Row],[Ship Mode]]=Introduction!$C$44,1,0)</f>
        <v>1</v>
      </c>
      <c r="O527" s="48">
        <f>IF(Table2[[#This Row],[Customer Segment]]=Introduction!$D$45,1,0)</f>
        <v>0</v>
      </c>
      <c r="P527" s="48">
        <f>IF(Table2[[#This Row],[Customer Segment]]=Introduction!$D$42,1,0)</f>
        <v>0</v>
      </c>
      <c r="Q527" s="48">
        <f>IF(Table2[[#This Row],[Customer Segment]]=Introduction!$D$44,1,0)</f>
        <v>1</v>
      </c>
      <c r="R527" s="38">
        <v>64.19</v>
      </c>
      <c r="S5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customFormat="1" x14ac:dyDescent="0.2">
      <c r="A528" s="1" t="s">
        <v>46</v>
      </c>
      <c r="B528" s="1" t="s">
        <v>2</v>
      </c>
      <c r="C528" s="1" t="s">
        <v>15</v>
      </c>
      <c r="D528" s="44">
        <v>0</v>
      </c>
      <c r="E528" s="44">
        <v>236.97</v>
      </c>
      <c r="F528" s="44">
        <v>59.24</v>
      </c>
      <c r="G528" s="44">
        <v>0.61</v>
      </c>
      <c r="H528" s="44">
        <v>1192.04</v>
      </c>
      <c r="I528" s="49">
        <f>IF(Table2[[#This Row],[Order Priority]]=Introduction!$B$42,1,0)</f>
        <v>0</v>
      </c>
      <c r="J528" s="49">
        <f>IF(Table2[[#This Row],[Order Priority]]=Introduction!$B$43,1,0)</f>
        <v>0</v>
      </c>
      <c r="K528" s="49">
        <f>IF(Table2[[#This Row],[Order Priority]]=Introduction!$B$44,1,0)</f>
        <v>0</v>
      </c>
      <c r="L528" s="49">
        <f>IF(Table2[[#This Row],[Order Priority]]=Introduction!$B$45,1,0)</f>
        <v>0</v>
      </c>
      <c r="M528" s="49">
        <f>IF(Table2[[#This Row],[Ship Mode]]=Introduction!$C$42,1,0)</f>
        <v>1</v>
      </c>
      <c r="N528" s="48">
        <f>IF(Table2[[#This Row],[Ship Mode]]=Introduction!$C$44,1,0)</f>
        <v>0</v>
      </c>
      <c r="O528" s="48">
        <f>IF(Table2[[#This Row],[Customer Segment]]=Introduction!$D$45,1,0)</f>
        <v>0</v>
      </c>
      <c r="P528" s="48">
        <f>IF(Table2[[#This Row],[Customer Segment]]=Introduction!$D$42,1,0)</f>
        <v>1</v>
      </c>
      <c r="Q528" s="48">
        <f>IF(Table2[[#This Row],[Customer Segment]]=Introduction!$D$44,1,0)</f>
        <v>0</v>
      </c>
      <c r="R528" s="41">
        <v>1769.91</v>
      </c>
      <c r="S5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customFormat="1" x14ac:dyDescent="0.2">
      <c r="A529" s="1" t="s">
        <v>46</v>
      </c>
      <c r="B529" s="1" t="s">
        <v>2</v>
      </c>
      <c r="C529" s="1" t="s">
        <v>15</v>
      </c>
      <c r="D529" s="46">
        <v>0</v>
      </c>
      <c r="E529" s="46">
        <v>236.97</v>
      </c>
      <c r="F529" s="46">
        <v>59.24</v>
      </c>
      <c r="G529" s="46">
        <v>0.61</v>
      </c>
      <c r="H529" s="46">
        <v>1192.04</v>
      </c>
      <c r="I529" s="49">
        <f>IF(Table2[[#This Row],[Order Priority]]=Introduction!$B$42,1,0)</f>
        <v>0</v>
      </c>
      <c r="J529" s="49">
        <f>IF(Table2[[#This Row],[Order Priority]]=Introduction!$B$43,1,0)</f>
        <v>0</v>
      </c>
      <c r="K529" s="49">
        <f>IF(Table2[[#This Row],[Order Priority]]=Introduction!$B$44,1,0)</f>
        <v>0</v>
      </c>
      <c r="L529" s="49">
        <f>IF(Table2[[#This Row],[Order Priority]]=Introduction!$B$45,1,0)</f>
        <v>0</v>
      </c>
      <c r="M529" s="49">
        <f>IF(Table2[[#This Row],[Ship Mode]]=Introduction!$C$42,1,0)</f>
        <v>1</v>
      </c>
      <c r="N529" s="48">
        <f>IF(Table2[[#This Row],[Ship Mode]]=Introduction!$C$44,1,0)</f>
        <v>0</v>
      </c>
      <c r="O529" s="48">
        <f>IF(Table2[[#This Row],[Customer Segment]]=Introduction!$D$45,1,0)</f>
        <v>0</v>
      </c>
      <c r="P529" s="48">
        <f>IF(Table2[[#This Row],[Customer Segment]]=Introduction!$D$42,1,0)</f>
        <v>1</v>
      </c>
      <c r="Q529" s="48">
        <f>IF(Table2[[#This Row],[Customer Segment]]=Introduction!$D$44,1,0)</f>
        <v>0</v>
      </c>
      <c r="R529" s="38">
        <v>6686.34</v>
      </c>
      <c r="S5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customFormat="1" x14ac:dyDescent="0.2">
      <c r="A530" s="1" t="s">
        <v>46</v>
      </c>
      <c r="B530" s="1" t="s">
        <v>14</v>
      </c>
      <c r="C530" s="1" t="s">
        <v>15</v>
      </c>
      <c r="D530" s="44">
        <v>0.04</v>
      </c>
      <c r="E530" s="44">
        <v>6.28</v>
      </c>
      <c r="F530" s="44">
        <v>5.41</v>
      </c>
      <c r="G530" s="44">
        <v>0.53</v>
      </c>
      <c r="H530" s="44">
        <v>-38.380000000000003</v>
      </c>
      <c r="I530" s="49">
        <f>IF(Table2[[#This Row],[Order Priority]]=Introduction!$B$42,1,0)</f>
        <v>0</v>
      </c>
      <c r="J530" s="49">
        <f>IF(Table2[[#This Row],[Order Priority]]=Introduction!$B$43,1,0)</f>
        <v>0</v>
      </c>
      <c r="K530" s="49">
        <f>IF(Table2[[#This Row],[Order Priority]]=Introduction!$B$44,1,0)</f>
        <v>0</v>
      </c>
      <c r="L530" s="49">
        <f>IF(Table2[[#This Row],[Order Priority]]=Introduction!$B$45,1,0)</f>
        <v>0</v>
      </c>
      <c r="M530" s="49">
        <f>IF(Table2[[#This Row],[Ship Mode]]=Introduction!$C$42,1,0)</f>
        <v>0</v>
      </c>
      <c r="N530" s="48">
        <f>IF(Table2[[#This Row],[Ship Mode]]=Introduction!$C$44,1,0)</f>
        <v>1</v>
      </c>
      <c r="O530" s="48">
        <f>IF(Table2[[#This Row],[Customer Segment]]=Introduction!$D$45,1,0)</f>
        <v>0</v>
      </c>
      <c r="P530" s="48">
        <f>IF(Table2[[#This Row],[Customer Segment]]=Introduction!$D$42,1,0)</f>
        <v>1</v>
      </c>
      <c r="Q530" s="48">
        <f>IF(Table2[[#This Row],[Customer Segment]]=Introduction!$D$44,1,0)</f>
        <v>0</v>
      </c>
      <c r="R530" s="41">
        <v>284.48</v>
      </c>
      <c r="S5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customFormat="1" x14ac:dyDescent="0.2">
      <c r="A531" s="1" t="s">
        <v>46</v>
      </c>
      <c r="B531" s="1" t="s">
        <v>14</v>
      </c>
      <c r="C531" s="1" t="s">
        <v>15</v>
      </c>
      <c r="D531" s="46">
        <v>0.04</v>
      </c>
      <c r="E531" s="46">
        <v>6.28</v>
      </c>
      <c r="F531" s="46">
        <v>5.41</v>
      </c>
      <c r="G531" s="46">
        <v>0.53</v>
      </c>
      <c r="H531" s="46">
        <v>-19.957599999999999</v>
      </c>
      <c r="I531" s="49">
        <f>IF(Table2[[#This Row],[Order Priority]]=Introduction!$B$42,1,0)</f>
        <v>0</v>
      </c>
      <c r="J531" s="49">
        <f>IF(Table2[[#This Row],[Order Priority]]=Introduction!$B$43,1,0)</f>
        <v>0</v>
      </c>
      <c r="K531" s="49">
        <f>IF(Table2[[#This Row],[Order Priority]]=Introduction!$B$44,1,0)</f>
        <v>0</v>
      </c>
      <c r="L531" s="49">
        <f>IF(Table2[[#This Row],[Order Priority]]=Introduction!$B$45,1,0)</f>
        <v>0</v>
      </c>
      <c r="M531" s="49">
        <f>IF(Table2[[#This Row],[Ship Mode]]=Introduction!$C$42,1,0)</f>
        <v>0</v>
      </c>
      <c r="N531" s="48">
        <f>IF(Table2[[#This Row],[Ship Mode]]=Introduction!$C$44,1,0)</f>
        <v>1</v>
      </c>
      <c r="O531" s="48">
        <f>IF(Table2[[#This Row],[Customer Segment]]=Introduction!$D$45,1,0)</f>
        <v>0</v>
      </c>
      <c r="P531" s="48">
        <f>IF(Table2[[#This Row],[Customer Segment]]=Introduction!$D$42,1,0)</f>
        <v>1</v>
      </c>
      <c r="Q531" s="48">
        <f>IF(Table2[[#This Row],[Customer Segment]]=Introduction!$D$44,1,0)</f>
        <v>0</v>
      </c>
      <c r="R531" s="38">
        <v>72.77</v>
      </c>
      <c r="S5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customFormat="1" x14ac:dyDescent="0.2">
      <c r="A532" s="1" t="s">
        <v>1</v>
      </c>
      <c r="B532" s="1" t="s">
        <v>14</v>
      </c>
      <c r="C532" s="1" t="s">
        <v>47</v>
      </c>
      <c r="D532" s="44">
        <v>0.06</v>
      </c>
      <c r="E532" s="44">
        <v>9.48</v>
      </c>
      <c r="F532" s="44">
        <v>7.29</v>
      </c>
      <c r="G532" s="44">
        <v>0.45</v>
      </c>
      <c r="H532" s="44">
        <v>-53.809600000000003</v>
      </c>
      <c r="I532" s="49">
        <f>IF(Table2[[#This Row],[Order Priority]]=Introduction!$B$42,1,0)</f>
        <v>1</v>
      </c>
      <c r="J532" s="49">
        <f>IF(Table2[[#This Row],[Order Priority]]=Introduction!$B$43,1,0)</f>
        <v>0</v>
      </c>
      <c r="K532" s="49">
        <f>IF(Table2[[#This Row],[Order Priority]]=Introduction!$B$44,1,0)</f>
        <v>0</v>
      </c>
      <c r="L532" s="49">
        <f>IF(Table2[[#This Row],[Order Priority]]=Introduction!$B$45,1,0)</f>
        <v>0</v>
      </c>
      <c r="M532" s="49">
        <f>IF(Table2[[#This Row],[Ship Mode]]=Introduction!$C$42,1,0)</f>
        <v>0</v>
      </c>
      <c r="N532" s="48">
        <f>IF(Table2[[#This Row],[Ship Mode]]=Introduction!$C$44,1,0)</f>
        <v>1</v>
      </c>
      <c r="O532" s="48">
        <f>IF(Table2[[#This Row],[Customer Segment]]=Introduction!$D$45,1,0)</f>
        <v>0</v>
      </c>
      <c r="P532" s="48">
        <f>IF(Table2[[#This Row],[Customer Segment]]=Introduction!$D$42,1,0)</f>
        <v>0</v>
      </c>
      <c r="Q532" s="48">
        <f>IF(Table2[[#This Row],[Customer Segment]]=Introduction!$D$44,1,0)</f>
        <v>1</v>
      </c>
      <c r="R532" s="41">
        <v>211.15</v>
      </c>
      <c r="S5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customFormat="1" x14ac:dyDescent="0.2">
      <c r="A533" s="1" t="s">
        <v>1</v>
      </c>
      <c r="B533" s="1" t="s">
        <v>14</v>
      </c>
      <c r="C533" s="1" t="s">
        <v>15</v>
      </c>
      <c r="D533" s="46">
        <v>0.03</v>
      </c>
      <c r="E533" s="46">
        <v>3.8</v>
      </c>
      <c r="F533" s="46">
        <v>1.49</v>
      </c>
      <c r="G533" s="46">
        <v>0.38</v>
      </c>
      <c r="H533" s="46">
        <v>15.2745</v>
      </c>
      <c r="I533" s="49">
        <f>IF(Table2[[#This Row],[Order Priority]]=Introduction!$B$42,1,0)</f>
        <v>1</v>
      </c>
      <c r="J533" s="49">
        <f>IF(Table2[[#This Row],[Order Priority]]=Introduction!$B$43,1,0)</f>
        <v>0</v>
      </c>
      <c r="K533" s="49">
        <f>IF(Table2[[#This Row],[Order Priority]]=Introduction!$B$44,1,0)</f>
        <v>0</v>
      </c>
      <c r="L533" s="49">
        <f>IF(Table2[[#This Row],[Order Priority]]=Introduction!$B$45,1,0)</f>
        <v>0</v>
      </c>
      <c r="M533" s="49">
        <f>IF(Table2[[#This Row],[Ship Mode]]=Introduction!$C$42,1,0)</f>
        <v>0</v>
      </c>
      <c r="N533" s="48">
        <f>IF(Table2[[#This Row],[Ship Mode]]=Introduction!$C$44,1,0)</f>
        <v>1</v>
      </c>
      <c r="O533" s="48">
        <f>IF(Table2[[#This Row],[Customer Segment]]=Introduction!$D$45,1,0)</f>
        <v>0</v>
      </c>
      <c r="P533" s="48">
        <f>IF(Table2[[#This Row],[Customer Segment]]=Introduction!$D$42,1,0)</f>
        <v>1</v>
      </c>
      <c r="Q533" s="48">
        <f>IF(Table2[[#This Row],[Customer Segment]]=Introduction!$D$44,1,0)</f>
        <v>0</v>
      </c>
      <c r="R533" s="38">
        <v>24.27</v>
      </c>
      <c r="S5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customFormat="1" x14ac:dyDescent="0.2">
      <c r="A534" s="1" t="s">
        <v>1</v>
      </c>
      <c r="B534" s="1" t="s">
        <v>14</v>
      </c>
      <c r="C534" s="1" t="s">
        <v>15</v>
      </c>
      <c r="D534" s="44">
        <v>7.0000000000000007E-2</v>
      </c>
      <c r="E534" s="44">
        <v>7.98</v>
      </c>
      <c r="F534" s="44">
        <v>1.25</v>
      </c>
      <c r="G534" s="44">
        <v>0.35</v>
      </c>
      <c r="H534" s="44">
        <v>26.585699999999999</v>
      </c>
      <c r="I534" s="49">
        <f>IF(Table2[[#This Row],[Order Priority]]=Introduction!$B$42,1,0)</f>
        <v>1</v>
      </c>
      <c r="J534" s="49">
        <f>IF(Table2[[#This Row],[Order Priority]]=Introduction!$B$43,1,0)</f>
        <v>0</v>
      </c>
      <c r="K534" s="49">
        <f>IF(Table2[[#This Row],[Order Priority]]=Introduction!$B$44,1,0)</f>
        <v>0</v>
      </c>
      <c r="L534" s="49">
        <f>IF(Table2[[#This Row],[Order Priority]]=Introduction!$B$45,1,0)</f>
        <v>0</v>
      </c>
      <c r="M534" s="49">
        <f>IF(Table2[[#This Row],[Ship Mode]]=Introduction!$C$42,1,0)</f>
        <v>0</v>
      </c>
      <c r="N534" s="48">
        <f>IF(Table2[[#This Row],[Ship Mode]]=Introduction!$C$44,1,0)</f>
        <v>1</v>
      </c>
      <c r="O534" s="48">
        <f>IF(Table2[[#This Row],[Customer Segment]]=Introduction!$D$45,1,0)</f>
        <v>0</v>
      </c>
      <c r="P534" s="48">
        <f>IF(Table2[[#This Row],[Customer Segment]]=Introduction!$D$42,1,0)</f>
        <v>1</v>
      </c>
      <c r="Q534" s="48">
        <f>IF(Table2[[#This Row],[Customer Segment]]=Introduction!$D$44,1,0)</f>
        <v>0</v>
      </c>
      <c r="R534" s="41">
        <v>38.53</v>
      </c>
      <c r="S5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customFormat="1" x14ac:dyDescent="0.2">
      <c r="A535" s="1" t="s">
        <v>1</v>
      </c>
      <c r="B535" s="1" t="s">
        <v>2</v>
      </c>
      <c r="C535" s="1" t="s">
        <v>15</v>
      </c>
      <c r="D535" s="46">
        <v>7.0000000000000007E-2</v>
      </c>
      <c r="E535" s="46">
        <v>417.4</v>
      </c>
      <c r="F535" s="46">
        <v>75.23</v>
      </c>
      <c r="G535" s="46">
        <v>0.79</v>
      </c>
      <c r="H535" s="46">
        <v>-575.35199999999998</v>
      </c>
      <c r="I535" s="49">
        <f>IF(Table2[[#This Row],[Order Priority]]=Introduction!$B$42,1,0)</f>
        <v>1</v>
      </c>
      <c r="J535" s="49">
        <f>IF(Table2[[#This Row],[Order Priority]]=Introduction!$B$43,1,0)</f>
        <v>0</v>
      </c>
      <c r="K535" s="49">
        <f>IF(Table2[[#This Row],[Order Priority]]=Introduction!$B$44,1,0)</f>
        <v>0</v>
      </c>
      <c r="L535" s="49">
        <f>IF(Table2[[#This Row],[Order Priority]]=Introduction!$B$45,1,0)</f>
        <v>0</v>
      </c>
      <c r="M535" s="49">
        <f>IF(Table2[[#This Row],[Ship Mode]]=Introduction!$C$42,1,0)</f>
        <v>1</v>
      </c>
      <c r="N535" s="48">
        <f>IF(Table2[[#This Row],[Ship Mode]]=Introduction!$C$44,1,0)</f>
        <v>0</v>
      </c>
      <c r="O535" s="48">
        <f>IF(Table2[[#This Row],[Customer Segment]]=Introduction!$D$45,1,0)</f>
        <v>0</v>
      </c>
      <c r="P535" s="48">
        <f>IF(Table2[[#This Row],[Customer Segment]]=Introduction!$D$42,1,0)</f>
        <v>1</v>
      </c>
      <c r="Q535" s="48">
        <f>IF(Table2[[#This Row],[Customer Segment]]=Introduction!$D$44,1,0)</f>
        <v>0</v>
      </c>
      <c r="R535" s="38">
        <v>4910.72</v>
      </c>
      <c r="S5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customFormat="1" x14ac:dyDescent="0.2">
      <c r="A536" s="1" t="s">
        <v>1</v>
      </c>
      <c r="B536" s="1" t="s">
        <v>14</v>
      </c>
      <c r="C536" s="1" t="s">
        <v>70</v>
      </c>
      <c r="D536" s="44">
        <v>0.02</v>
      </c>
      <c r="E536" s="44">
        <v>4.9800000000000004</v>
      </c>
      <c r="F536" s="44">
        <v>0.49</v>
      </c>
      <c r="G536" s="44">
        <v>0.39</v>
      </c>
      <c r="H536" s="44">
        <v>-52.863999999999997</v>
      </c>
      <c r="I536" s="49">
        <f>IF(Table2[[#This Row],[Order Priority]]=Introduction!$B$42,1,0)</f>
        <v>1</v>
      </c>
      <c r="J536" s="49">
        <f>IF(Table2[[#This Row],[Order Priority]]=Introduction!$B$43,1,0)</f>
        <v>0</v>
      </c>
      <c r="K536" s="49">
        <f>IF(Table2[[#This Row],[Order Priority]]=Introduction!$B$44,1,0)</f>
        <v>0</v>
      </c>
      <c r="L536" s="49">
        <f>IF(Table2[[#This Row],[Order Priority]]=Introduction!$B$45,1,0)</f>
        <v>0</v>
      </c>
      <c r="M536" s="49">
        <f>IF(Table2[[#This Row],[Ship Mode]]=Introduction!$C$42,1,0)</f>
        <v>0</v>
      </c>
      <c r="N536" s="48">
        <f>IF(Table2[[#This Row],[Ship Mode]]=Introduction!$C$44,1,0)</f>
        <v>1</v>
      </c>
      <c r="O536" s="48">
        <f>IF(Table2[[#This Row],[Customer Segment]]=Introduction!$D$45,1,0)</f>
        <v>0</v>
      </c>
      <c r="P536" s="48">
        <f>IF(Table2[[#This Row],[Customer Segment]]=Introduction!$D$42,1,0)</f>
        <v>0</v>
      </c>
      <c r="Q536" s="48">
        <f>IF(Table2[[#This Row],[Customer Segment]]=Introduction!$D$44,1,0)</f>
        <v>0</v>
      </c>
      <c r="R536" s="41">
        <v>87.11</v>
      </c>
      <c r="S5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customFormat="1" x14ac:dyDescent="0.2">
      <c r="A537" s="1" t="s">
        <v>1</v>
      </c>
      <c r="B537" s="1" t="s">
        <v>14</v>
      </c>
      <c r="C537" s="1" t="s">
        <v>70</v>
      </c>
      <c r="D537" s="46">
        <v>0.01</v>
      </c>
      <c r="E537" s="46">
        <v>20.99</v>
      </c>
      <c r="F537" s="46">
        <v>0.99</v>
      </c>
      <c r="G537" s="46">
        <v>0.83</v>
      </c>
      <c r="H537" s="46">
        <v>45.378</v>
      </c>
      <c r="I537" s="49">
        <f>IF(Table2[[#This Row],[Order Priority]]=Introduction!$B$42,1,0)</f>
        <v>1</v>
      </c>
      <c r="J537" s="49">
        <f>IF(Table2[[#This Row],[Order Priority]]=Introduction!$B$43,1,0)</f>
        <v>0</v>
      </c>
      <c r="K537" s="49">
        <f>IF(Table2[[#This Row],[Order Priority]]=Introduction!$B$44,1,0)</f>
        <v>0</v>
      </c>
      <c r="L537" s="49">
        <f>IF(Table2[[#This Row],[Order Priority]]=Introduction!$B$45,1,0)</f>
        <v>0</v>
      </c>
      <c r="M537" s="49">
        <f>IF(Table2[[#This Row],[Ship Mode]]=Introduction!$C$42,1,0)</f>
        <v>0</v>
      </c>
      <c r="N537" s="48">
        <f>IF(Table2[[#This Row],[Ship Mode]]=Introduction!$C$44,1,0)</f>
        <v>1</v>
      </c>
      <c r="O537" s="48">
        <f>IF(Table2[[#This Row],[Customer Segment]]=Introduction!$D$45,1,0)</f>
        <v>0</v>
      </c>
      <c r="P537" s="48">
        <f>IF(Table2[[#This Row],[Customer Segment]]=Introduction!$D$42,1,0)</f>
        <v>0</v>
      </c>
      <c r="Q537" s="48">
        <f>IF(Table2[[#This Row],[Customer Segment]]=Introduction!$D$44,1,0)</f>
        <v>0</v>
      </c>
      <c r="R537" s="38">
        <v>170.46</v>
      </c>
      <c r="S5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customFormat="1" x14ac:dyDescent="0.2">
      <c r="A538" s="1" t="s">
        <v>13</v>
      </c>
      <c r="B538" s="1" t="s">
        <v>14</v>
      </c>
      <c r="C538" s="1" t="s">
        <v>70</v>
      </c>
      <c r="D538" s="44">
        <v>0.1</v>
      </c>
      <c r="E538" s="44">
        <v>7.31</v>
      </c>
      <c r="F538" s="44">
        <v>0.49</v>
      </c>
      <c r="G538" s="44">
        <v>0.38</v>
      </c>
      <c r="H538" s="44">
        <v>55.020600000000002</v>
      </c>
      <c r="I538" s="49">
        <f>IF(Table2[[#This Row],[Order Priority]]=Introduction!$B$42,1,0)</f>
        <v>0</v>
      </c>
      <c r="J538" s="49">
        <f>IF(Table2[[#This Row],[Order Priority]]=Introduction!$B$43,1,0)</f>
        <v>1</v>
      </c>
      <c r="K538" s="49">
        <f>IF(Table2[[#This Row],[Order Priority]]=Introduction!$B$44,1,0)</f>
        <v>0</v>
      </c>
      <c r="L538" s="49">
        <f>IF(Table2[[#This Row],[Order Priority]]=Introduction!$B$45,1,0)</f>
        <v>0</v>
      </c>
      <c r="M538" s="49">
        <f>IF(Table2[[#This Row],[Ship Mode]]=Introduction!$C$42,1,0)</f>
        <v>0</v>
      </c>
      <c r="N538" s="48">
        <f>IF(Table2[[#This Row],[Ship Mode]]=Introduction!$C$44,1,0)</f>
        <v>1</v>
      </c>
      <c r="O538" s="48">
        <f>IF(Table2[[#This Row],[Customer Segment]]=Introduction!$D$45,1,0)</f>
        <v>0</v>
      </c>
      <c r="P538" s="48">
        <f>IF(Table2[[#This Row],[Customer Segment]]=Introduction!$D$42,1,0)</f>
        <v>0</v>
      </c>
      <c r="Q538" s="48">
        <f>IF(Table2[[#This Row],[Customer Segment]]=Introduction!$D$44,1,0)</f>
        <v>0</v>
      </c>
      <c r="R538" s="41">
        <v>79.739999999999995</v>
      </c>
      <c r="S5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customFormat="1" x14ac:dyDescent="0.2">
      <c r="A539" s="1" t="s">
        <v>13</v>
      </c>
      <c r="B539" s="1" t="s">
        <v>14</v>
      </c>
      <c r="C539" s="1" t="s">
        <v>70</v>
      </c>
      <c r="D539" s="46">
        <v>0.1</v>
      </c>
      <c r="E539" s="46">
        <v>20.99</v>
      </c>
      <c r="F539" s="46">
        <v>2.5</v>
      </c>
      <c r="G539" s="46">
        <v>0.81</v>
      </c>
      <c r="H539" s="46">
        <v>-43.65504</v>
      </c>
      <c r="I539" s="49">
        <f>IF(Table2[[#This Row],[Order Priority]]=Introduction!$B$42,1,0)</f>
        <v>0</v>
      </c>
      <c r="J539" s="49">
        <f>IF(Table2[[#This Row],[Order Priority]]=Introduction!$B$43,1,0)</f>
        <v>1</v>
      </c>
      <c r="K539" s="49">
        <f>IF(Table2[[#This Row],[Order Priority]]=Introduction!$B$44,1,0)</f>
        <v>0</v>
      </c>
      <c r="L539" s="49">
        <f>IF(Table2[[#This Row],[Order Priority]]=Introduction!$B$45,1,0)</f>
        <v>0</v>
      </c>
      <c r="M539" s="49">
        <f>IF(Table2[[#This Row],[Ship Mode]]=Introduction!$C$42,1,0)</f>
        <v>0</v>
      </c>
      <c r="N539" s="48">
        <f>IF(Table2[[#This Row],[Ship Mode]]=Introduction!$C$44,1,0)</f>
        <v>1</v>
      </c>
      <c r="O539" s="48">
        <f>IF(Table2[[#This Row],[Customer Segment]]=Introduction!$D$45,1,0)</f>
        <v>0</v>
      </c>
      <c r="P539" s="48">
        <f>IF(Table2[[#This Row],[Customer Segment]]=Introduction!$D$42,1,0)</f>
        <v>0</v>
      </c>
      <c r="Q539" s="48">
        <f>IF(Table2[[#This Row],[Customer Segment]]=Introduction!$D$44,1,0)</f>
        <v>0</v>
      </c>
      <c r="R539" s="38">
        <v>392.45</v>
      </c>
      <c r="S5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customFormat="1" x14ac:dyDescent="0.2">
      <c r="A540" s="1" t="s">
        <v>23</v>
      </c>
      <c r="B540" s="1" t="s">
        <v>14</v>
      </c>
      <c r="C540" s="1" t="s">
        <v>70</v>
      </c>
      <c r="D540" s="44">
        <v>7.0000000000000007E-2</v>
      </c>
      <c r="E540" s="44">
        <v>9.7100000000000009</v>
      </c>
      <c r="F540" s="44">
        <v>9.4499999999999993</v>
      </c>
      <c r="G540" s="44">
        <v>0.6</v>
      </c>
      <c r="H540" s="44">
        <v>-81.77</v>
      </c>
      <c r="I540" s="49">
        <f>IF(Table2[[#This Row],[Order Priority]]=Introduction!$B$42,1,0)</f>
        <v>0</v>
      </c>
      <c r="J540" s="49">
        <f>IF(Table2[[#This Row],[Order Priority]]=Introduction!$B$43,1,0)</f>
        <v>0</v>
      </c>
      <c r="K540" s="49">
        <f>IF(Table2[[#This Row],[Order Priority]]=Introduction!$B$44,1,0)</f>
        <v>1</v>
      </c>
      <c r="L540" s="49">
        <f>IF(Table2[[#This Row],[Order Priority]]=Introduction!$B$45,1,0)</f>
        <v>0</v>
      </c>
      <c r="M540" s="49">
        <f>IF(Table2[[#This Row],[Ship Mode]]=Introduction!$C$42,1,0)</f>
        <v>0</v>
      </c>
      <c r="N540" s="48">
        <f>IF(Table2[[#This Row],[Ship Mode]]=Introduction!$C$44,1,0)</f>
        <v>1</v>
      </c>
      <c r="O540" s="48">
        <f>IF(Table2[[#This Row],[Customer Segment]]=Introduction!$D$45,1,0)</f>
        <v>0</v>
      </c>
      <c r="P540" s="48">
        <f>IF(Table2[[#This Row],[Customer Segment]]=Introduction!$D$42,1,0)</f>
        <v>0</v>
      </c>
      <c r="Q540" s="48">
        <f>IF(Table2[[#This Row],[Customer Segment]]=Introduction!$D$44,1,0)</f>
        <v>0</v>
      </c>
      <c r="R540" s="41">
        <v>31.44</v>
      </c>
      <c r="S5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customFormat="1" x14ac:dyDescent="0.2">
      <c r="A541" s="1" t="s">
        <v>23</v>
      </c>
      <c r="B541" s="1" t="s">
        <v>2</v>
      </c>
      <c r="C541" s="1" t="s">
        <v>15</v>
      </c>
      <c r="D541" s="46">
        <v>0.04</v>
      </c>
      <c r="E541" s="46">
        <v>880.98</v>
      </c>
      <c r="F541" s="46">
        <v>44.55</v>
      </c>
      <c r="G541" s="46">
        <v>0.62</v>
      </c>
      <c r="H541" s="46">
        <v>4233.2587999999996</v>
      </c>
      <c r="I541" s="49">
        <f>IF(Table2[[#This Row],[Order Priority]]=Introduction!$B$42,1,0)</f>
        <v>0</v>
      </c>
      <c r="J541" s="49">
        <f>IF(Table2[[#This Row],[Order Priority]]=Introduction!$B$43,1,0)</f>
        <v>0</v>
      </c>
      <c r="K541" s="49">
        <f>IF(Table2[[#This Row],[Order Priority]]=Introduction!$B$44,1,0)</f>
        <v>1</v>
      </c>
      <c r="L541" s="49">
        <f>IF(Table2[[#This Row],[Order Priority]]=Introduction!$B$45,1,0)</f>
        <v>0</v>
      </c>
      <c r="M541" s="49">
        <f>IF(Table2[[#This Row],[Ship Mode]]=Introduction!$C$42,1,0)</f>
        <v>1</v>
      </c>
      <c r="N541" s="48">
        <f>IF(Table2[[#This Row],[Ship Mode]]=Introduction!$C$44,1,0)</f>
        <v>0</v>
      </c>
      <c r="O541" s="48">
        <f>IF(Table2[[#This Row],[Customer Segment]]=Introduction!$D$45,1,0)</f>
        <v>0</v>
      </c>
      <c r="P541" s="48">
        <f>IF(Table2[[#This Row],[Customer Segment]]=Introduction!$D$42,1,0)</f>
        <v>1</v>
      </c>
      <c r="Q541" s="48">
        <f>IF(Table2[[#This Row],[Customer Segment]]=Introduction!$D$44,1,0)</f>
        <v>0</v>
      </c>
      <c r="R541" s="38">
        <v>6901.25</v>
      </c>
      <c r="S5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customFormat="1" x14ac:dyDescent="0.2">
      <c r="A542" s="1" t="s">
        <v>23</v>
      </c>
      <c r="B542" s="1" t="s">
        <v>14</v>
      </c>
      <c r="C542" s="1" t="s">
        <v>15</v>
      </c>
      <c r="D542" s="44">
        <v>7.0000000000000007E-2</v>
      </c>
      <c r="E542" s="44">
        <v>13.4</v>
      </c>
      <c r="F542" s="44">
        <v>4.95</v>
      </c>
      <c r="G542" s="44">
        <v>0.37</v>
      </c>
      <c r="H542" s="44">
        <v>102.76860000000001</v>
      </c>
      <c r="I542" s="49">
        <f>IF(Table2[[#This Row],[Order Priority]]=Introduction!$B$42,1,0)</f>
        <v>0</v>
      </c>
      <c r="J542" s="49">
        <f>IF(Table2[[#This Row],[Order Priority]]=Introduction!$B$43,1,0)</f>
        <v>0</v>
      </c>
      <c r="K542" s="49">
        <f>IF(Table2[[#This Row],[Order Priority]]=Introduction!$B$44,1,0)</f>
        <v>1</v>
      </c>
      <c r="L542" s="49">
        <f>IF(Table2[[#This Row],[Order Priority]]=Introduction!$B$45,1,0)</f>
        <v>0</v>
      </c>
      <c r="M542" s="49">
        <f>IF(Table2[[#This Row],[Ship Mode]]=Introduction!$C$42,1,0)</f>
        <v>0</v>
      </c>
      <c r="N542" s="48">
        <f>IF(Table2[[#This Row],[Ship Mode]]=Introduction!$C$44,1,0)</f>
        <v>1</v>
      </c>
      <c r="O542" s="48">
        <f>IF(Table2[[#This Row],[Customer Segment]]=Introduction!$D$45,1,0)</f>
        <v>0</v>
      </c>
      <c r="P542" s="48">
        <f>IF(Table2[[#This Row],[Customer Segment]]=Introduction!$D$42,1,0)</f>
        <v>1</v>
      </c>
      <c r="Q542" s="48">
        <f>IF(Table2[[#This Row],[Customer Segment]]=Introduction!$D$44,1,0)</f>
        <v>0</v>
      </c>
      <c r="R542" s="41">
        <v>148.94</v>
      </c>
      <c r="S5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customFormat="1" x14ac:dyDescent="0.2">
      <c r="A543" s="1" t="s">
        <v>23</v>
      </c>
      <c r="B543" s="1" t="s">
        <v>14</v>
      </c>
      <c r="C543" s="1" t="s">
        <v>15</v>
      </c>
      <c r="D543" s="46">
        <v>0.01</v>
      </c>
      <c r="E543" s="46">
        <v>15.99</v>
      </c>
      <c r="F543" s="46">
        <v>11.28</v>
      </c>
      <c r="G543" s="46">
        <v>0.38</v>
      </c>
      <c r="H543" s="46">
        <v>-36.671543999999997</v>
      </c>
      <c r="I543" s="49">
        <f>IF(Table2[[#This Row],[Order Priority]]=Introduction!$B$42,1,0)</f>
        <v>0</v>
      </c>
      <c r="J543" s="49">
        <f>IF(Table2[[#This Row],[Order Priority]]=Introduction!$B$43,1,0)</f>
        <v>0</v>
      </c>
      <c r="K543" s="49">
        <f>IF(Table2[[#This Row],[Order Priority]]=Introduction!$B$44,1,0)</f>
        <v>1</v>
      </c>
      <c r="L543" s="49">
        <f>IF(Table2[[#This Row],[Order Priority]]=Introduction!$B$45,1,0)</f>
        <v>0</v>
      </c>
      <c r="M543" s="49">
        <f>IF(Table2[[#This Row],[Ship Mode]]=Introduction!$C$42,1,0)</f>
        <v>0</v>
      </c>
      <c r="N543" s="48">
        <f>IF(Table2[[#This Row],[Ship Mode]]=Introduction!$C$44,1,0)</f>
        <v>1</v>
      </c>
      <c r="O543" s="48">
        <f>IF(Table2[[#This Row],[Customer Segment]]=Introduction!$D$45,1,0)</f>
        <v>0</v>
      </c>
      <c r="P543" s="48">
        <f>IF(Table2[[#This Row],[Customer Segment]]=Introduction!$D$42,1,0)</f>
        <v>1</v>
      </c>
      <c r="Q543" s="48">
        <f>IF(Table2[[#This Row],[Customer Segment]]=Introduction!$D$44,1,0)</f>
        <v>0</v>
      </c>
      <c r="R543" s="38">
        <v>200.68</v>
      </c>
      <c r="S5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customFormat="1" x14ac:dyDescent="0.2">
      <c r="A544" s="1" t="s">
        <v>23</v>
      </c>
      <c r="B544" s="1" t="s">
        <v>63</v>
      </c>
      <c r="C544" s="1" t="s">
        <v>3</v>
      </c>
      <c r="D544" s="44">
        <v>0.09</v>
      </c>
      <c r="E544" s="44">
        <v>8.74</v>
      </c>
      <c r="F544" s="44">
        <v>1.39</v>
      </c>
      <c r="G544" s="44">
        <v>0.38</v>
      </c>
      <c r="H544" s="44">
        <v>23.616</v>
      </c>
      <c r="I544" s="49">
        <f>IF(Table2[[#This Row],[Order Priority]]=Introduction!$B$42,1,0)</f>
        <v>0</v>
      </c>
      <c r="J544" s="49">
        <f>IF(Table2[[#This Row],[Order Priority]]=Introduction!$B$43,1,0)</f>
        <v>0</v>
      </c>
      <c r="K544" s="49">
        <f>IF(Table2[[#This Row],[Order Priority]]=Introduction!$B$44,1,0)</f>
        <v>1</v>
      </c>
      <c r="L544" s="49">
        <f>IF(Table2[[#This Row],[Order Priority]]=Introduction!$B$45,1,0)</f>
        <v>0</v>
      </c>
      <c r="M544" s="49">
        <f>IF(Table2[[#This Row],[Ship Mode]]=Introduction!$C$42,1,0)</f>
        <v>0</v>
      </c>
      <c r="N544" s="48">
        <f>IF(Table2[[#This Row],[Ship Mode]]=Introduction!$C$44,1,0)</f>
        <v>0</v>
      </c>
      <c r="O544" s="48">
        <f>IF(Table2[[#This Row],[Customer Segment]]=Introduction!$D$45,1,0)</f>
        <v>1</v>
      </c>
      <c r="P544" s="48">
        <f>IF(Table2[[#This Row],[Customer Segment]]=Introduction!$D$42,1,0)</f>
        <v>0</v>
      </c>
      <c r="Q544" s="48">
        <f>IF(Table2[[#This Row],[Customer Segment]]=Introduction!$D$44,1,0)</f>
        <v>0</v>
      </c>
      <c r="R544" s="41">
        <v>11.78</v>
      </c>
      <c r="S5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customFormat="1" x14ac:dyDescent="0.2">
      <c r="A545" s="1" t="s">
        <v>23</v>
      </c>
      <c r="B545" s="1" t="s">
        <v>14</v>
      </c>
      <c r="C545" s="1" t="s">
        <v>3</v>
      </c>
      <c r="D545" s="46">
        <v>0.09</v>
      </c>
      <c r="E545" s="46">
        <v>18.97</v>
      </c>
      <c r="F545" s="46">
        <v>9.0299999999999994</v>
      </c>
      <c r="G545" s="46">
        <v>0.37</v>
      </c>
      <c r="H545" s="46">
        <v>-1748.0119999999999</v>
      </c>
      <c r="I545" s="49">
        <f>IF(Table2[[#This Row],[Order Priority]]=Introduction!$B$42,1,0)</f>
        <v>0</v>
      </c>
      <c r="J545" s="49">
        <f>IF(Table2[[#This Row],[Order Priority]]=Introduction!$B$43,1,0)</f>
        <v>0</v>
      </c>
      <c r="K545" s="49">
        <f>IF(Table2[[#This Row],[Order Priority]]=Introduction!$B$44,1,0)</f>
        <v>1</v>
      </c>
      <c r="L545" s="49">
        <f>IF(Table2[[#This Row],[Order Priority]]=Introduction!$B$45,1,0)</f>
        <v>0</v>
      </c>
      <c r="M545" s="49">
        <f>IF(Table2[[#This Row],[Ship Mode]]=Introduction!$C$42,1,0)</f>
        <v>0</v>
      </c>
      <c r="N545" s="48">
        <f>IF(Table2[[#This Row],[Ship Mode]]=Introduction!$C$44,1,0)</f>
        <v>1</v>
      </c>
      <c r="O545" s="48">
        <f>IF(Table2[[#This Row],[Customer Segment]]=Introduction!$D$45,1,0)</f>
        <v>1</v>
      </c>
      <c r="P545" s="48">
        <f>IF(Table2[[#This Row],[Customer Segment]]=Introduction!$D$42,1,0)</f>
        <v>0</v>
      </c>
      <c r="Q545" s="48">
        <f>IF(Table2[[#This Row],[Customer Segment]]=Introduction!$D$44,1,0)</f>
        <v>0</v>
      </c>
      <c r="R545" s="38">
        <v>20.96</v>
      </c>
      <c r="S5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customFormat="1" x14ac:dyDescent="0.2">
      <c r="A546" s="1" t="s">
        <v>92</v>
      </c>
      <c r="B546" s="1" t="s">
        <v>63</v>
      </c>
      <c r="C546" s="1" t="s">
        <v>70</v>
      </c>
      <c r="D546" s="44">
        <v>7.0000000000000007E-2</v>
      </c>
      <c r="E546" s="44">
        <v>42.98</v>
      </c>
      <c r="F546" s="44">
        <v>4.62</v>
      </c>
      <c r="G546" s="44">
        <v>0.56000000000000005</v>
      </c>
      <c r="H546" s="44">
        <v>565.38599999999997</v>
      </c>
      <c r="I546" s="49">
        <f>IF(Table2[[#This Row],[Order Priority]]=Introduction!$B$42,1,0)</f>
        <v>0</v>
      </c>
      <c r="J546" s="49">
        <f>IF(Table2[[#This Row],[Order Priority]]=Introduction!$B$43,1,0)</f>
        <v>0</v>
      </c>
      <c r="K546" s="49">
        <f>IF(Table2[[#This Row],[Order Priority]]=Introduction!$B$44,1,0)</f>
        <v>0</v>
      </c>
      <c r="L546" s="49">
        <f>IF(Table2[[#This Row],[Order Priority]]=Introduction!$B$45,1,0)</f>
        <v>1</v>
      </c>
      <c r="M546" s="49">
        <f>IF(Table2[[#This Row],[Ship Mode]]=Introduction!$C$42,1,0)</f>
        <v>0</v>
      </c>
      <c r="N546" s="48">
        <f>IF(Table2[[#This Row],[Ship Mode]]=Introduction!$C$44,1,0)</f>
        <v>0</v>
      </c>
      <c r="O546" s="48">
        <f>IF(Table2[[#This Row],[Customer Segment]]=Introduction!$D$45,1,0)</f>
        <v>0</v>
      </c>
      <c r="P546" s="48">
        <f>IF(Table2[[#This Row],[Customer Segment]]=Introduction!$D$42,1,0)</f>
        <v>0</v>
      </c>
      <c r="Q546" s="48">
        <f>IF(Table2[[#This Row],[Customer Segment]]=Introduction!$D$44,1,0)</f>
        <v>0</v>
      </c>
      <c r="R546" s="41">
        <v>819.4</v>
      </c>
      <c r="S5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customFormat="1" x14ac:dyDescent="0.2">
      <c r="A547" s="1" t="s">
        <v>92</v>
      </c>
      <c r="B547" s="1" t="s">
        <v>2</v>
      </c>
      <c r="C547" s="1" t="s">
        <v>70</v>
      </c>
      <c r="D547" s="46">
        <v>0.03</v>
      </c>
      <c r="E547" s="46">
        <v>89.99</v>
      </c>
      <c r="F547" s="46">
        <v>42</v>
      </c>
      <c r="G547" s="46">
        <v>0.66</v>
      </c>
      <c r="H547" s="46">
        <v>-230.9528</v>
      </c>
      <c r="I547" s="49">
        <f>IF(Table2[[#This Row],[Order Priority]]=Introduction!$B$42,1,0)</f>
        <v>0</v>
      </c>
      <c r="J547" s="49">
        <f>IF(Table2[[#This Row],[Order Priority]]=Introduction!$B$43,1,0)</f>
        <v>0</v>
      </c>
      <c r="K547" s="49">
        <f>IF(Table2[[#This Row],[Order Priority]]=Introduction!$B$44,1,0)</f>
        <v>0</v>
      </c>
      <c r="L547" s="49">
        <f>IF(Table2[[#This Row],[Order Priority]]=Introduction!$B$45,1,0)</f>
        <v>1</v>
      </c>
      <c r="M547" s="49">
        <f>IF(Table2[[#This Row],[Ship Mode]]=Introduction!$C$42,1,0)</f>
        <v>1</v>
      </c>
      <c r="N547" s="48">
        <f>IF(Table2[[#This Row],[Ship Mode]]=Introduction!$C$44,1,0)</f>
        <v>0</v>
      </c>
      <c r="O547" s="48">
        <f>IF(Table2[[#This Row],[Customer Segment]]=Introduction!$D$45,1,0)</f>
        <v>0</v>
      </c>
      <c r="P547" s="48">
        <f>IF(Table2[[#This Row],[Customer Segment]]=Introduction!$D$42,1,0)</f>
        <v>0</v>
      </c>
      <c r="Q547" s="48">
        <f>IF(Table2[[#This Row],[Customer Segment]]=Introduction!$D$44,1,0)</f>
        <v>0</v>
      </c>
      <c r="R547" s="38">
        <v>1809.75</v>
      </c>
      <c r="S5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customFormat="1" x14ac:dyDescent="0.2">
      <c r="A548" s="1" t="s">
        <v>46</v>
      </c>
      <c r="B548" s="1" t="s">
        <v>14</v>
      </c>
      <c r="C548" s="1" t="s">
        <v>15</v>
      </c>
      <c r="D548" s="44">
        <v>0.1</v>
      </c>
      <c r="E548" s="44">
        <v>78.69</v>
      </c>
      <c r="F548" s="44">
        <v>19.989999999999998</v>
      </c>
      <c r="G548" s="44">
        <v>0.43</v>
      </c>
      <c r="H548" s="44">
        <v>465.43950000000001</v>
      </c>
      <c r="I548" s="49">
        <f>IF(Table2[[#This Row],[Order Priority]]=Introduction!$B$42,1,0)</f>
        <v>0</v>
      </c>
      <c r="J548" s="49">
        <f>IF(Table2[[#This Row],[Order Priority]]=Introduction!$B$43,1,0)</f>
        <v>0</v>
      </c>
      <c r="K548" s="49">
        <f>IF(Table2[[#This Row],[Order Priority]]=Introduction!$B$44,1,0)</f>
        <v>0</v>
      </c>
      <c r="L548" s="49">
        <f>IF(Table2[[#This Row],[Order Priority]]=Introduction!$B$45,1,0)</f>
        <v>0</v>
      </c>
      <c r="M548" s="49">
        <f>IF(Table2[[#This Row],[Ship Mode]]=Introduction!$C$42,1,0)</f>
        <v>0</v>
      </c>
      <c r="N548" s="48">
        <f>IF(Table2[[#This Row],[Ship Mode]]=Introduction!$C$44,1,0)</f>
        <v>1</v>
      </c>
      <c r="O548" s="48">
        <f>IF(Table2[[#This Row],[Customer Segment]]=Introduction!$D$45,1,0)</f>
        <v>0</v>
      </c>
      <c r="P548" s="48">
        <f>IF(Table2[[#This Row],[Customer Segment]]=Introduction!$D$42,1,0)</f>
        <v>1</v>
      </c>
      <c r="Q548" s="48">
        <f>IF(Table2[[#This Row],[Customer Segment]]=Introduction!$D$44,1,0)</f>
        <v>0</v>
      </c>
      <c r="R548" s="41">
        <v>674.55</v>
      </c>
      <c r="S5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customFormat="1" x14ac:dyDescent="0.2">
      <c r="A549" s="1" t="s">
        <v>23</v>
      </c>
      <c r="B549" s="1" t="s">
        <v>14</v>
      </c>
      <c r="C549" s="1" t="s">
        <v>47</v>
      </c>
      <c r="D549" s="46">
        <v>0.04</v>
      </c>
      <c r="E549" s="46">
        <v>8.6</v>
      </c>
      <c r="F549" s="46">
        <v>6.19</v>
      </c>
      <c r="G549" s="46">
        <v>0.38</v>
      </c>
      <c r="H549" s="46">
        <v>-63.813499999999998</v>
      </c>
      <c r="I549" s="49">
        <f>IF(Table2[[#This Row],[Order Priority]]=Introduction!$B$42,1,0)</f>
        <v>0</v>
      </c>
      <c r="J549" s="49">
        <f>IF(Table2[[#This Row],[Order Priority]]=Introduction!$B$43,1,0)</f>
        <v>0</v>
      </c>
      <c r="K549" s="49">
        <f>IF(Table2[[#This Row],[Order Priority]]=Introduction!$B$44,1,0)</f>
        <v>1</v>
      </c>
      <c r="L549" s="49">
        <f>IF(Table2[[#This Row],[Order Priority]]=Introduction!$B$45,1,0)</f>
        <v>0</v>
      </c>
      <c r="M549" s="49">
        <f>IF(Table2[[#This Row],[Ship Mode]]=Introduction!$C$42,1,0)</f>
        <v>0</v>
      </c>
      <c r="N549" s="48">
        <f>IF(Table2[[#This Row],[Ship Mode]]=Introduction!$C$44,1,0)</f>
        <v>1</v>
      </c>
      <c r="O549" s="48">
        <f>IF(Table2[[#This Row],[Customer Segment]]=Introduction!$D$45,1,0)</f>
        <v>0</v>
      </c>
      <c r="P549" s="48">
        <f>IF(Table2[[#This Row],[Customer Segment]]=Introduction!$D$42,1,0)</f>
        <v>0</v>
      </c>
      <c r="Q549" s="48">
        <f>IF(Table2[[#This Row],[Customer Segment]]=Introduction!$D$44,1,0)</f>
        <v>1</v>
      </c>
      <c r="R549" s="38">
        <v>311.66000000000003</v>
      </c>
      <c r="S5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customFormat="1" x14ac:dyDescent="0.2">
      <c r="A550" s="1" t="s">
        <v>23</v>
      </c>
      <c r="B550" s="1" t="s">
        <v>14</v>
      </c>
      <c r="C550" s="1" t="s">
        <v>47</v>
      </c>
      <c r="D550" s="44">
        <v>7.0000000000000007E-2</v>
      </c>
      <c r="E550" s="44">
        <v>699.99</v>
      </c>
      <c r="F550" s="44">
        <v>24.49</v>
      </c>
      <c r="G550" s="44">
        <v>0.54</v>
      </c>
      <c r="H550" s="44">
        <v>325.29000000000002</v>
      </c>
      <c r="I550" s="49">
        <f>IF(Table2[[#This Row],[Order Priority]]=Introduction!$B$42,1,0)</f>
        <v>0</v>
      </c>
      <c r="J550" s="49">
        <f>IF(Table2[[#This Row],[Order Priority]]=Introduction!$B$43,1,0)</f>
        <v>0</v>
      </c>
      <c r="K550" s="49">
        <f>IF(Table2[[#This Row],[Order Priority]]=Introduction!$B$44,1,0)</f>
        <v>1</v>
      </c>
      <c r="L550" s="49">
        <f>IF(Table2[[#This Row],[Order Priority]]=Introduction!$B$45,1,0)</f>
        <v>0</v>
      </c>
      <c r="M550" s="49">
        <f>IF(Table2[[#This Row],[Ship Mode]]=Introduction!$C$42,1,0)</f>
        <v>0</v>
      </c>
      <c r="N550" s="48">
        <f>IF(Table2[[#This Row],[Ship Mode]]=Introduction!$C$44,1,0)</f>
        <v>1</v>
      </c>
      <c r="O550" s="48">
        <f>IF(Table2[[#This Row],[Customer Segment]]=Introduction!$D$45,1,0)</f>
        <v>0</v>
      </c>
      <c r="P550" s="48">
        <f>IF(Table2[[#This Row],[Customer Segment]]=Introduction!$D$42,1,0)</f>
        <v>0</v>
      </c>
      <c r="Q550" s="48">
        <f>IF(Table2[[#This Row],[Customer Segment]]=Introduction!$D$44,1,0)</f>
        <v>1</v>
      </c>
      <c r="R550" s="41">
        <v>9862.51</v>
      </c>
      <c r="S5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customFormat="1" x14ac:dyDescent="0.2">
      <c r="A551" s="1" t="s">
        <v>23</v>
      </c>
      <c r="B551" s="1" t="s">
        <v>14</v>
      </c>
      <c r="C551" s="1" t="s">
        <v>47</v>
      </c>
      <c r="D551" s="46">
        <v>0.04</v>
      </c>
      <c r="E551" s="46">
        <v>8.6</v>
      </c>
      <c r="F551" s="46">
        <v>6.19</v>
      </c>
      <c r="G551" s="46">
        <v>0.38</v>
      </c>
      <c r="H551" s="46">
        <v>-63.813499999999998</v>
      </c>
      <c r="I551" s="49">
        <f>IF(Table2[[#This Row],[Order Priority]]=Introduction!$B$42,1,0)</f>
        <v>0</v>
      </c>
      <c r="J551" s="49">
        <f>IF(Table2[[#This Row],[Order Priority]]=Introduction!$B$43,1,0)</f>
        <v>0</v>
      </c>
      <c r="K551" s="49">
        <f>IF(Table2[[#This Row],[Order Priority]]=Introduction!$B$44,1,0)</f>
        <v>1</v>
      </c>
      <c r="L551" s="49">
        <f>IF(Table2[[#This Row],[Order Priority]]=Introduction!$B$45,1,0)</f>
        <v>0</v>
      </c>
      <c r="M551" s="49">
        <f>IF(Table2[[#This Row],[Ship Mode]]=Introduction!$C$42,1,0)</f>
        <v>0</v>
      </c>
      <c r="N551" s="48">
        <f>IF(Table2[[#This Row],[Ship Mode]]=Introduction!$C$44,1,0)</f>
        <v>1</v>
      </c>
      <c r="O551" s="48">
        <f>IF(Table2[[#This Row],[Customer Segment]]=Introduction!$D$45,1,0)</f>
        <v>0</v>
      </c>
      <c r="P551" s="48">
        <f>IF(Table2[[#This Row],[Customer Segment]]=Introduction!$D$42,1,0)</f>
        <v>0</v>
      </c>
      <c r="Q551" s="48">
        <f>IF(Table2[[#This Row],[Customer Segment]]=Introduction!$D$44,1,0)</f>
        <v>1</v>
      </c>
      <c r="R551" s="38">
        <v>75.81</v>
      </c>
      <c r="S5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customFormat="1" x14ac:dyDescent="0.2">
      <c r="A552" s="1" t="s">
        <v>23</v>
      </c>
      <c r="B552" s="1" t="s">
        <v>14</v>
      </c>
      <c r="C552" s="1" t="s">
        <v>47</v>
      </c>
      <c r="D552" s="44">
        <v>7.0000000000000007E-2</v>
      </c>
      <c r="E552" s="44">
        <v>699.99</v>
      </c>
      <c r="F552" s="44">
        <v>24.49</v>
      </c>
      <c r="G552" s="44">
        <v>0.54</v>
      </c>
      <c r="H552" s="44">
        <v>325.29000000000002</v>
      </c>
      <c r="I552" s="49">
        <f>IF(Table2[[#This Row],[Order Priority]]=Introduction!$B$42,1,0)</f>
        <v>0</v>
      </c>
      <c r="J552" s="49">
        <f>IF(Table2[[#This Row],[Order Priority]]=Introduction!$B$43,1,0)</f>
        <v>0</v>
      </c>
      <c r="K552" s="49">
        <f>IF(Table2[[#This Row],[Order Priority]]=Introduction!$B$44,1,0)</f>
        <v>1</v>
      </c>
      <c r="L552" s="49">
        <f>IF(Table2[[#This Row],[Order Priority]]=Introduction!$B$45,1,0)</f>
        <v>0</v>
      </c>
      <c r="M552" s="49">
        <f>IF(Table2[[#This Row],[Ship Mode]]=Introduction!$C$42,1,0)</f>
        <v>0</v>
      </c>
      <c r="N552" s="48">
        <f>IF(Table2[[#This Row],[Ship Mode]]=Introduction!$C$44,1,0)</f>
        <v>1</v>
      </c>
      <c r="O552" s="48">
        <f>IF(Table2[[#This Row],[Customer Segment]]=Introduction!$D$45,1,0)</f>
        <v>0</v>
      </c>
      <c r="P552" s="48">
        <f>IF(Table2[[#This Row],[Customer Segment]]=Introduction!$D$42,1,0)</f>
        <v>0</v>
      </c>
      <c r="Q552" s="48">
        <f>IF(Table2[[#This Row],[Customer Segment]]=Introduction!$D$44,1,0)</f>
        <v>1</v>
      </c>
      <c r="R552" s="41">
        <v>2630</v>
      </c>
      <c r="S5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customFormat="1" x14ac:dyDescent="0.2">
      <c r="A553" s="1" t="s">
        <v>23</v>
      </c>
      <c r="B553" s="1" t="s">
        <v>14</v>
      </c>
      <c r="C553" s="1" t="s">
        <v>70</v>
      </c>
      <c r="D553" s="46">
        <v>0.1</v>
      </c>
      <c r="E553" s="46">
        <v>11.58</v>
      </c>
      <c r="F553" s="46">
        <v>6.97</v>
      </c>
      <c r="G553" s="46">
        <v>0.35</v>
      </c>
      <c r="H553" s="46">
        <v>-8.3979999999999997</v>
      </c>
      <c r="I553" s="49">
        <f>IF(Table2[[#This Row],[Order Priority]]=Introduction!$B$42,1,0)</f>
        <v>0</v>
      </c>
      <c r="J553" s="49">
        <f>IF(Table2[[#This Row],[Order Priority]]=Introduction!$B$43,1,0)</f>
        <v>0</v>
      </c>
      <c r="K553" s="49">
        <f>IF(Table2[[#This Row],[Order Priority]]=Introduction!$B$44,1,0)</f>
        <v>1</v>
      </c>
      <c r="L553" s="49">
        <f>IF(Table2[[#This Row],[Order Priority]]=Introduction!$B$45,1,0)</f>
        <v>0</v>
      </c>
      <c r="M553" s="49">
        <f>IF(Table2[[#This Row],[Ship Mode]]=Introduction!$C$42,1,0)</f>
        <v>0</v>
      </c>
      <c r="N553" s="48">
        <f>IF(Table2[[#This Row],[Ship Mode]]=Introduction!$C$44,1,0)</f>
        <v>1</v>
      </c>
      <c r="O553" s="48">
        <f>IF(Table2[[#This Row],[Customer Segment]]=Introduction!$D$45,1,0)</f>
        <v>0</v>
      </c>
      <c r="P553" s="48">
        <f>IF(Table2[[#This Row],[Customer Segment]]=Introduction!$D$42,1,0)</f>
        <v>0</v>
      </c>
      <c r="Q553" s="48">
        <f>IF(Table2[[#This Row],[Customer Segment]]=Introduction!$D$44,1,0)</f>
        <v>0</v>
      </c>
      <c r="R553" s="38">
        <v>14.53</v>
      </c>
      <c r="S5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customFormat="1" x14ac:dyDescent="0.2">
      <c r="A554" s="1" t="s">
        <v>92</v>
      </c>
      <c r="B554" s="1" t="s">
        <v>2</v>
      </c>
      <c r="C554" s="1" t="s">
        <v>47</v>
      </c>
      <c r="D554" s="44">
        <v>0.02</v>
      </c>
      <c r="E554" s="44">
        <v>160.97999999999999</v>
      </c>
      <c r="F554" s="44">
        <v>30</v>
      </c>
      <c r="G554" s="44">
        <v>0.62</v>
      </c>
      <c r="H554" s="44">
        <v>-51.116</v>
      </c>
      <c r="I554" s="49">
        <f>IF(Table2[[#This Row],[Order Priority]]=Introduction!$B$42,1,0)</f>
        <v>0</v>
      </c>
      <c r="J554" s="49">
        <f>IF(Table2[[#This Row],[Order Priority]]=Introduction!$B$43,1,0)</f>
        <v>0</v>
      </c>
      <c r="K554" s="49">
        <f>IF(Table2[[#This Row],[Order Priority]]=Introduction!$B$44,1,0)</f>
        <v>0</v>
      </c>
      <c r="L554" s="49">
        <f>IF(Table2[[#This Row],[Order Priority]]=Introduction!$B$45,1,0)</f>
        <v>1</v>
      </c>
      <c r="M554" s="49">
        <f>IF(Table2[[#This Row],[Ship Mode]]=Introduction!$C$42,1,0)</f>
        <v>1</v>
      </c>
      <c r="N554" s="48">
        <f>IF(Table2[[#This Row],[Ship Mode]]=Introduction!$C$44,1,0)</f>
        <v>0</v>
      </c>
      <c r="O554" s="48">
        <f>IF(Table2[[#This Row],[Customer Segment]]=Introduction!$D$45,1,0)</f>
        <v>0</v>
      </c>
      <c r="P554" s="48">
        <f>IF(Table2[[#This Row],[Customer Segment]]=Introduction!$D$42,1,0)</f>
        <v>0</v>
      </c>
      <c r="Q554" s="48">
        <f>IF(Table2[[#This Row],[Customer Segment]]=Introduction!$D$44,1,0)</f>
        <v>1</v>
      </c>
      <c r="R554" s="41">
        <v>192.49</v>
      </c>
      <c r="S5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customFormat="1" x14ac:dyDescent="0.2">
      <c r="A555" s="1" t="s">
        <v>92</v>
      </c>
      <c r="B555" s="1" t="s">
        <v>14</v>
      </c>
      <c r="C555" s="1" t="s">
        <v>3</v>
      </c>
      <c r="D555" s="46">
        <v>0</v>
      </c>
      <c r="E555" s="46">
        <v>7.1</v>
      </c>
      <c r="F555" s="46">
        <v>6.05</v>
      </c>
      <c r="G555" s="46">
        <v>0.39</v>
      </c>
      <c r="H555" s="46">
        <v>-60.145000000000003</v>
      </c>
      <c r="I555" s="49">
        <f>IF(Table2[[#This Row],[Order Priority]]=Introduction!$B$42,1,0)</f>
        <v>0</v>
      </c>
      <c r="J555" s="49">
        <f>IF(Table2[[#This Row],[Order Priority]]=Introduction!$B$43,1,0)</f>
        <v>0</v>
      </c>
      <c r="K555" s="49">
        <f>IF(Table2[[#This Row],[Order Priority]]=Introduction!$B$44,1,0)</f>
        <v>0</v>
      </c>
      <c r="L555" s="49">
        <f>IF(Table2[[#This Row],[Order Priority]]=Introduction!$B$45,1,0)</f>
        <v>1</v>
      </c>
      <c r="M555" s="49">
        <f>IF(Table2[[#This Row],[Ship Mode]]=Introduction!$C$42,1,0)</f>
        <v>0</v>
      </c>
      <c r="N555" s="48">
        <f>IF(Table2[[#This Row],[Ship Mode]]=Introduction!$C$44,1,0)</f>
        <v>1</v>
      </c>
      <c r="O555" s="48">
        <f>IF(Table2[[#This Row],[Customer Segment]]=Introduction!$D$45,1,0)</f>
        <v>1</v>
      </c>
      <c r="P555" s="48">
        <f>IF(Table2[[#This Row],[Customer Segment]]=Introduction!$D$42,1,0)</f>
        <v>0</v>
      </c>
      <c r="Q555" s="48">
        <f>IF(Table2[[#This Row],[Customer Segment]]=Introduction!$D$44,1,0)</f>
        <v>0</v>
      </c>
      <c r="R555" s="38">
        <v>208.83</v>
      </c>
      <c r="S5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customFormat="1" x14ac:dyDescent="0.2">
      <c r="A556" s="1" t="s">
        <v>92</v>
      </c>
      <c r="B556" s="1" t="s">
        <v>63</v>
      </c>
      <c r="C556" s="1" t="s">
        <v>3</v>
      </c>
      <c r="D556" s="44">
        <v>0.01</v>
      </c>
      <c r="E556" s="44">
        <v>4.9800000000000004</v>
      </c>
      <c r="F556" s="44">
        <v>4.62</v>
      </c>
      <c r="G556" s="44">
        <v>0.64</v>
      </c>
      <c r="H556" s="44">
        <v>-111.72</v>
      </c>
      <c r="I556" s="49">
        <f>IF(Table2[[#This Row],[Order Priority]]=Introduction!$B$42,1,0)</f>
        <v>0</v>
      </c>
      <c r="J556" s="49">
        <f>IF(Table2[[#This Row],[Order Priority]]=Introduction!$B$43,1,0)</f>
        <v>0</v>
      </c>
      <c r="K556" s="49">
        <f>IF(Table2[[#This Row],[Order Priority]]=Introduction!$B$44,1,0)</f>
        <v>0</v>
      </c>
      <c r="L556" s="49">
        <f>IF(Table2[[#This Row],[Order Priority]]=Introduction!$B$45,1,0)</f>
        <v>1</v>
      </c>
      <c r="M556" s="49">
        <f>IF(Table2[[#This Row],[Ship Mode]]=Introduction!$C$42,1,0)</f>
        <v>0</v>
      </c>
      <c r="N556" s="48">
        <f>IF(Table2[[#This Row],[Ship Mode]]=Introduction!$C$44,1,0)</f>
        <v>0</v>
      </c>
      <c r="O556" s="48">
        <f>IF(Table2[[#This Row],[Customer Segment]]=Introduction!$D$45,1,0)</f>
        <v>1</v>
      </c>
      <c r="P556" s="48">
        <f>IF(Table2[[#This Row],[Customer Segment]]=Introduction!$D$42,1,0)</f>
        <v>0</v>
      </c>
      <c r="Q556" s="48">
        <f>IF(Table2[[#This Row],[Customer Segment]]=Introduction!$D$44,1,0)</f>
        <v>0</v>
      </c>
      <c r="R556" s="41">
        <v>228.3</v>
      </c>
      <c r="S5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customFormat="1" x14ac:dyDescent="0.2">
      <c r="A557" s="1" t="s">
        <v>92</v>
      </c>
      <c r="B557" s="1" t="s">
        <v>14</v>
      </c>
      <c r="C557" s="1" t="s">
        <v>3</v>
      </c>
      <c r="D557" s="46">
        <v>0.06</v>
      </c>
      <c r="E557" s="46">
        <v>5.68</v>
      </c>
      <c r="F557" s="46">
        <v>1.39</v>
      </c>
      <c r="G557" s="46">
        <v>0.38</v>
      </c>
      <c r="H557" s="46">
        <v>33.01</v>
      </c>
      <c r="I557" s="49">
        <f>IF(Table2[[#This Row],[Order Priority]]=Introduction!$B$42,1,0)</f>
        <v>0</v>
      </c>
      <c r="J557" s="49">
        <f>IF(Table2[[#This Row],[Order Priority]]=Introduction!$B$43,1,0)</f>
        <v>0</v>
      </c>
      <c r="K557" s="49">
        <f>IF(Table2[[#This Row],[Order Priority]]=Introduction!$B$44,1,0)</f>
        <v>0</v>
      </c>
      <c r="L557" s="49">
        <f>IF(Table2[[#This Row],[Order Priority]]=Introduction!$B$45,1,0)</f>
        <v>1</v>
      </c>
      <c r="M557" s="49">
        <f>IF(Table2[[#This Row],[Ship Mode]]=Introduction!$C$42,1,0)</f>
        <v>0</v>
      </c>
      <c r="N557" s="48">
        <f>IF(Table2[[#This Row],[Ship Mode]]=Introduction!$C$44,1,0)</f>
        <v>1</v>
      </c>
      <c r="O557" s="48">
        <f>IF(Table2[[#This Row],[Customer Segment]]=Introduction!$D$45,1,0)</f>
        <v>1</v>
      </c>
      <c r="P557" s="48">
        <f>IF(Table2[[#This Row],[Customer Segment]]=Introduction!$D$42,1,0)</f>
        <v>0</v>
      </c>
      <c r="Q557" s="48">
        <f>IF(Table2[[#This Row],[Customer Segment]]=Introduction!$D$44,1,0)</f>
        <v>0</v>
      </c>
      <c r="R557" s="38">
        <v>129.53</v>
      </c>
      <c r="S5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customFormat="1" x14ac:dyDescent="0.2">
      <c r="A558" s="1" t="s">
        <v>92</v>
      </c>
      <c r="B558" s="1" t="s">
        <v>63</v>
      </c>
      <c r="C558" s="1" t="s">
        <v>3</v>
      </c>
      <c r="D558" s="44">
        <v>0.01</v>
      </c>
      <c r="E558" s="44">
        <v>4.9800000000000004</v>
      </c>
      <c r="F558" s="44">
        <v>4.62</v>
      </c>
      <c r="G558" s="44">
        <v>0.64</v>
      </c>
      <c r="H558" s="44">
        <v>-111.72</v>
      </c>
      <c r="I558" s="49">
        <f>IF(Table2[[#This Row],[Order Priority]]=Introduction!$B$42,1,0)</f>
        <v>0</v>
      </c>
      <c r="J558" s="49">
        <f>IF(Table2[[#This Row],[Order Priority]]=Introduction!$B$43,1,0)</f>
        <v>0</v>
      </c>
      <c r="K558" s="49">
        <f>IF(Table2[[#This Row],[Order Priority]]=Introduction!$B$44,1,0)</f>
        <v>0</v>
      </c>
      <c r="L558" s="49">
        <f>IF(Table2[[#This Row],[Order Priority]]=Introduction!$B$45,1,0)</f>
        <v>1</v>
      </c>
      <c r="M558" s="49">
        <f>IF(Table2[[#This Row],[Ship Mode]]=Introduction!$C$42,1,0)</f>
        <v>0</v>
      </c>
      <c r="N558" s="48">
        <f>IF(Table2[[#This Row],[Ship Mode]]=Introduction!$C$44,1,0)</f>
        <v>0</v>
      </c>
      <c r="O558" s="48">
        <f>IF(Table2[[#This Row],[Customer Segment]]=Introduction!$D$45,1,0)</f>
        <v>1</v>
      </c>
      <c r="P558" s="48">
        <f>IF(Table2[[#This Row],[Customer Segment]]=Introduction!$D$42,1,0)</f>
        <v>0</v>
      </c>
      <c r="Q558" s="48">
        <f>IF(Table2[[#This Row],[Customer Segment]]=Introduction!$D$44,1,0)</f>
        <v>0</v>
      </c>
      <c r="R558" s="41">
        <v>55.68</v>
      </c>
      <c r="S5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customFormat="1" x14ac:dyDescent="0.2">
      <c r="A559" s="1" t="s">
        <v>92</v>
      </c>
      <c r="B559" s="1" t="s">
        <v>14</v>
      </c>
      <c r="C559" s="1" t="s">
        <v>47</v>
      </c>
      <c r="D559" s="46">
        <v>0</v>
      </c>
      <c r="E559" s="46">
        <v>209.37</v>
      </c>
      <c r="F559" s="46">
        <v>69</v>
      </c>
      <c r="G559" s="46">
        <v>0.79</v>
      </c>
      <c r="H559" s="46">
        <v>-263.11192907999998</v>
      </c>
      <c r="I559" s="49">
        <f>IF(Table2[[#This Row],[Order Priority]]=Introduction!$B$42,1,0)</f>
        <v>0</v>
      </c>
      <c r="J559" s="49">
        <f>IF(Table2[[#This Row],[Order Priority]]=Introduction!$B$43,1,0)</f>
        <v>0</v>
      </c>
      <c r="K559" s="49">
        <f>IF(Table2[[#This Row],[Order Priority]]=Introduction!$B$44,1,0)</f>
        <v>0</v>
      </c>
      <c r="L559" s="49">
        <f>IF(Table2[[#This Row],[Order Priority]]=Introduction!$B$45,1,0)</f>
        <v>1</v>
      </c>
      <c r="M559" s="49">
        <f>IF(Table2[[#This Row],[Ship Mode]]=Introduction!$C$42,1,0)</f>
        <v>0</v>
      </c>
      <c r="N559" s="48">
        <f>IF(Table2[[#This Row],[Ship Mode]]=Introduction!$C$44,1,0)</f>
        <v>1</v>
      </c>
      <c r="O559" s="48">
        <f>IF(Table2[[#This Row],[Customer Segment]]=Introduction!$D$45,1,0)</f>
        <v>0</v>
      </c>
      <c r="P559" s="48">
        <f>IF(Table2[[#This Row],[Customer Segment]]=Introduction!$D$42,1,0)</f>
        <v>0</v>
      </c>
      <c r="Q559" s="48">
        <f>IF(Table2[[#This Row],[Customer Segment]]=Introduction!$D$44,1,0)</f>
        <v>1</v>
      </c>
      <c r="R559" s="38">
        <v>1959.88</v>
      </c>
      <c r="S5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customFormat="1" x14ac:dyDescent="0.2">
      <c r="A560" s="1" t="s">
        <v>46</v>
      </c>
      <c r="B560" s="1" t="s">
        <v>63</v>
      </c>
      <c r="C560" s="1" t="s">
        <v>70</v>
      </c>
      <c r="D560" s="44">
        <v>0.05</v>
      </c>
      <c r="E560" s="44">
        <v>25.99</v>
      </c>
      <c r="F560" s="44">
        <v>5.37</v>
      </c>
      <c r="G560" s="44">
        <v>0.56000000000000005</v>
      </c>
      <c r="H560" s="44">
        <v>220.35720000000001</v>
      </c>
      <c r="I560" s="49">
        <f>IF(Table2[[#This Row],[Order Priority]]=Introduction!$B$42,1,0)</f>
        <v>0</v>
      </c>
      <c r="J560" s="49">
        <f>IF(Table2[[#This Row],[Order Priority]]=Introduction!$B$43,1,0)</f>
        <v>0</v>
      </c>
      <c r="K560" s="49">
        <f>IF(Table2[[#This Row],[Order Priority]]=Introduction!$B$44,1,0)</f>
        <v>0</v>
      </c>
      <c r="L560" s="49">
        <f>IF(Table2[[#This Row],[Order Priority]]=Introduction!$B$45,1,0)</f>
        <v>0</v>
      </c>
      <c r="M560" s="49">
        <f>IF(Table2[[#This Row],[Ship Mode]]=Introduction!$C$42,1,0)</f>
        <v>0</v>
      </c>
      <c r="N560" s="48">
        <f>IF(Table2[[#This Row],[Ship Mode]]=Introduction!$C$44,1,0)</f>
        <v>0</v>
      </c>
      <c r="O560" s="48">
        <f>IF(Table2[[#This Row],[Customer Segment]]=Introduction!$D$45,1,0)</f>
        <v>0</v>
      </c>
      <c r="P560" s="48">
        <f>IF(Table2[[#This Row],[Customer Segment]]=Introduction!$D$42,1,0)</f>
        <v>0</v>
      </c>
      <c r="Q560" s="48">
        <f>IF(Table2[[#This Row],[Customer Segment]]=Introduction!$D$44,1,0)</f>
        <v>0</v>
      </c>
      <c r="R560" s="41">
        <v>451.35</v>
      </c>
      <c r="S5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customFormat="1" x14ac:dyDescent="0.2">
      <c r="A561" s="1" t="s">
        <v>1</v>
      </c>
      <c r="B561" s="1" t="s">
        <v>63</v>
      </c>
      <c r="C561" s="1" t="s">
        <v>70</v>
      </c>
      <c r="D561" s="46">
        <v>0.05</v>
      </c>
      <c r="E561" s="46">
        <v>6.04</v>
      </c>
      <c r="F561" s="46">
        <v>2.14</v>
      </c>
      <c r="G561" s="46">
        <v>0.38</v>
      </c>
      <c r="H561" s="46">
        <v>-4.1399999999999997</v>
      </c>
      <c r="I561" s="49">
        <f>IF(Table2[[#This Row],[Order Priority]]=Introduction!$B$42,1,0)</f>
        <v>1</v>
      </c>
      <c r="J561" s="49">
        <f>IF(Table2[[#This Row],[Order Priority]]=Introduction!$B$43,1,0)</f>
        <v>0</v>
      </c>
      <c r="K561" s="49">
        <f>IF(Table2[[#This Row],[Order Priority]]=Introduction!$B$44,1,0)</f>
        <v>0</v>
      </c>
      <c r="L561" s="49">
        <f>IF(Table2[[#This Row],[Order Priority]]=Introduction!$B$45,1,0)</f>
        <v>0</v>
      </c>
      <c r="M561" s="49">
        <f>IF(Table2[[#This Row],[Ship Mode]]=Introduction!$C$42,1,0)</f>
        <v>0</v>
      </c>
      <c r="N561" s="48">
        <f>IF(Table2[[#This Row],[Ship Mode]]=Introduction!$C$44,1,0)</f>
        <v>0</v>
      </c>
      <c r="O561" s="48">
        <f>IF(Table2[[#This Row],[Customer Segment]]=Introduction!$D$45,1,0)</f>
        <v>0</v>
      </c>
      <c r="P561" s="48">
        <f>IF(Table2[[#This Row],[Customer Segment]]=Introduction!$D$42,1,0)</f>
        <v>0</v>
      </c>
      <c r="Q561" s="48">
        <f>IF(Table2[[#This Row],[Customer Segment]]=Introduction!$D$44,1,0)</f>
        <v>0</v>
      </c>
      <c r="R561" s="38">
        <v>8.41</v>
      </c>
      <c r="S5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customFormat="1" x14ac:dyDescent="0.2">
      <c r="A562" s="1" t="s">
        <v>13</v>
      </c>
      <c r="B562" s="1" t="s">
        <v>14</v>
      </c>
      <c r="C562" s="1" t="s">
        <v>15</v>
      </c>
      <c r="D562" s="44">
        <v>0.04</v>
      </c>
      <c r="E562" s="44">
        <v>62.18</v>
      </c>
      <c r="F562" s="44">
        <v>10.84</v>
      </c>
      <c r="G562" s="44">
        <v>0.63</v>
      </c>
      <c r="H562" s="44">
        <v>125.8077</v>
      </c>
      <c r="I562" s="49">
        <f>IF(Table2[[#This Row],[Order Priority]]=Introduction!$B$42,1,0)</f>
        <v>0</v>
      </c>
      <c r="J562" s="49">
        <f>IF(Table2[[#This Row],[Order Priority]]=Introduction!$B$43,1,0)</f>
        <v>1</v>
      </c>
      <c r="K562" s="49">
        <f>IF(Table2[[#This Row],[Order Priority]]=Introduction!$B$44,1,0)</f>
        <v>0</v>
      </c>
      <c r="L562" s="49">
        <f>IF(Table2[[#This Row],[Order Priority]]=Introduction!$B$45,1,0)</f>
        <v>0</v>
      </c>
      <c r="M562" s="49">
        <f>IF(Table2[[#This Row],[Ship Mode]]=Introduction!$C$42,1,0)</f>
        <v>0</v>
      </c>
      <c r="N562" s="48">
        <f>IF(Table2[[#This Row],[Ship Mode]]=Introduction!$C$44,1,0)</f>
        <v>1</v>
      </c>
      <c r="O562" s="48">
        <f>IF(Table2[[#This Row],[Customer Segment]]=Introduction!$D$45,1,0)</f>
        <v>0</v>
      </c>
      <c r="P562" s="48">
        <f>IF(Table2[[#This Row],[Customer Segment]]=Introduction!$D$42,1,0)</f>
        <v>1</v>
      </c>
      <c r="Q562" s="48">
        <f>IF(Table2[[#This Row],[Customer Segment]]=Introduction!$D$44,1,0)</f>
        <v>0</v>
      </c>
      <c r="R562" s="41">
        <v>182.33</v>
      </c>
      <c r="S5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customFormat="1" x14ac:dyDescent="0.2">
      <c r="A563" s="1" t="s">
        <v>13</v>
      </c>
      <c r="B563" s="1" t="s">
        <v>14</v>
      </c>
      <c r="C563" s="1" t="s">
        <v>70</v>
      </c>
      <c r="D563" s="46">
        <v>0.03</v>
      </c>
      <c r="E563" s="46">
        <v>40.99</v>
      </c>
      <c r="F563" s="46">
        <v>19.989999999999998</v>
      </c>
      <c r="G563" s="46">
        <v>0.36</v>
      </c>
      <c r="H563" s="46">
        <v>395.30799999999999</v>
      </c>
      <c r="I563" s="49">
        <f>IF(Table2[[#This Row],[Order Priority]]=Introduction!$B$42,1,0)</f>
        <v>0</v>
      </c>
      <c r="J563" s="49">
        <f>IF(Table2[[#This Row],[Order Priority]]=Introduction!$B$43,1,0)</f>
        <v>1</v>
      </c>
      <c r="K563" s="49">
        <f>IF(Table2[[#This Row],[Order Priority]]=Introduction!$B$44,1,0)</f>
        <v>0</v>
      </c>
      <c r="L563" s="49">
        <f>IF(Table2[[#This Row],[Order Priority]]=Introduction!$B$45,1,0)</f>
        <v>0</v>
      </c>
      <c r="M563" s="49">
        <f>IF(Table2[[#This Row],[Ship Mode]]=Introduction!$C$42,1,0)</f>
        <v>0</v>
      </c>
      <c r="N563" s="48">
        <f>IF(Table2[[#This Row],[Ship Mode]]=Introduction!$C$44,1,0)</f>
        <v>1</v>
      </c>
      <c r="O563" s="48">
        <f>IF(Table2[[#This Row],[Customer Segment]]=Introduction!$D$45,1,0)</f>
        <v>0</v>
      </c>
      <c r="P563" s="48">
        <f>IF(Table2[[#This Row],[Customer Segment]]=Introduction!$D$42,1,0)</f>
        <v>0</v>
      </c>
      <c r="Q563" s="48">
        <f>IF(Table2[[#This Row],[Customer Segment]]=Introduction!$D$44,1,0)</f>
        <v>0</v>
      </c>
      <c r="R563" s="38">
        <v>885.65</v>
      </c>
      <c r="S5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customFormat="1" x14ac:dyDescent="0.2">
      <c r="A564" s="1" t="s">
        <v>1</v>
      </c>
      <c r="B564" s="1" t="s">
        <v>14</v>
      </c>
      <c r="C564" s="1" t="s">
        <v>70</v>
      </c>
      <c r="D564" s="44">
        <v>0.01</v>
      </c>
      <c r="E564" s="44">
        <v>15.99</v>
      </c>
      <c r="F564" s="44">
        <v>13.18</v>
      </c>
      <c r="G564" s="44">
        <v>0.37</v>
      </c>
      <c r="H564" s="44">
        <v>-99.43544</v>
      </c>
      <c r="I564" s="49">
        <f>IF(Table2[[#This Row],[Order Priority]]=Introduction!$B$42,1,0)</f>
        <v>1</v>
      </c>
      <c r="J564" s="49">
        <f>IF(Table2[[#This Row],[Order Priority]]=Introduction!$B$43,1,0)</f>
        <v>0</v>
      </c>
      <c r="K564" s="49">
        <f>IF(Table2[[#This Row],[Order Priority]]=Introduction!$B$44,1,0)</f>
        <v>0</v>
      </c>
      <c r="L564" s="49">
        <f>IF(Table2[[#This Row],[Order Priority]]=Introduction!$B$45,1,0)</f>
        <v>0</v>
      </c>
      <c r="M564" s="49">
        <f>IF(Table2[[#This Row],[Ship Mode]]=Introduction!$C$42,1,0)</f>
        <v>0</v>
      </c>
      <c r="N564" s="48">
        <f>IF(Table2[[#This Row],[Ship Mode]]=Introduction!$C$44,1,0)</f>
        <v>1</v>
      </c>
      <c r="O564" s="48">
        <f>IF(Table2[[#This Row],[Customer Segment]]=Introduction!$D$45,1,0)</f>
        <v>0</v>
      </c>
      <c r="P564" s="48">
        <f>IF(Table2[[#This Row],[Customer Segment]]=Introduction!$D$42,1,0)</f>
        <v>0</v>
      </c>
      <c r="Q564" s="48">
        <f>IF(Table2[[#This Row],[Customer Segment]]=Introduction!$D$44,1,0)</f>
        <v>0</v>
      </c>
      <c r="R564" s="41">
        <v>377.44</v>
      </c>
      <c r="S5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customFormat="1" x14ac:dyDescent="0.2">
      <c r="A565" s="1" t="s">
        <v>1</v>
      </c>
      <c r="B565" s="1" t="s">
        <v>14</v>
      </c>
      <c r="C565" s="1" t="s">
        <v>47</v>
      </c>
      <c r="D565" s="46">
        <v>0.06</v>
      </c>
      <c r="E565" s="46">
        <v>47.98</v>
      </c>
      <c r="F565" s="46">
        <v>3.61</v>
      </c>
      <c r="G565" s="46">
        <v>0.71</v>
      </c>
      <c r="H565" s="46">
        <v>596.80799999999999</v>
      </c>
      <c r="I565" s="49">
        <f>IF(Table2[[#This Row],[Order Priority]]=Introduction!$B$42,1,0)</f>
        <v>1</v>
      </c>
      <c r="J565" s="49">
        <f>IF(Table2[[#This Row],[Order Priority]]=Introduction!$B$43,1,0)</f>
        <v>0</v>
      </c>
      <c r="K565" s="49">
        <f>IF(Table2[[#This Row],[Order Priority]]=Introduction!$B$44,1,0)</f>
        <v>0</v>
      </c>
      <c r="L565" s="49">
        <f>IF(Table2[[#This Row],[Order Priority]]=Introduction!$B$45,1,0)</f>
        <v>0</v>
      </c>
      <c r="M565" s="49">
        <f>IF(Table2[[#This Row],[Ship Mode]]=Introduction!$C$42,1,0)</f>
        <v>0</v>
      </c>
      <c r="N565" s="48">
        <f>IF(Table2[[#This Row],[Ship Mode]]=Introduction!$C$44,1,0)</f>
        <v>1</v>
      </c>
      <c r="O565" s="48">
        <f>IF(Table2[[#This Row],[Customer Segment]]=Introduction!$D$45,1,0)</f>
        <v>0</v>
      </c>
      <c r="P565" s="48">
        <f>IF(Table2[[#This Row],[Customer Segment]]=Introduction!$D$42,1,0)</f>
        <v>0</v>
      </c>
      <c r="Q565" s="48">
        <f>IF(Table2[[#This Row],[Customer Segment]]=Introduction!$D$44,1,0)</f>
        <v>1</v>
      </c>
      <c r="R565" s="38">
        <v>97.96</v>
      </c>
      <c r="S5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customFormat="1" x14ac:dyDescent="0.2">
      <c r="A566" s="1" t="s">
        <v>13</v>
      </c>
      <c r="B566" s="1" t="s">
        <v>14</v>
      </c>
      <c r="C566" s="1" t="s">
        <v>47</v>
      </c>
      <c r="D566" s="44">
        <v>0.01</v>
      </c>
      <c r="E566" s="44">
        <v>5.44</v>
      </c>
      <c r="F566" s="44">
        <v>7.46</v>
      </c>
      <c r="G566" s="44">
        <v>0.36</v>
      </c>
      <c r="H566" s="44">
        <v>-18.478200000000001</v>
      </c>
      <c r="I566" s="49">
        <f>IF(Table2[[#This Row],[Order Priority]]=Introduction!$B$42,1,0)</f>
        <v>0</v>
      </c>
      <c r="J566" s="49">
        <f>IF(Table2[[#This Row],[Order Priority]]=Introduction!$B$43,1,0)</f>
        <v>1</v>
      </c>
      <c r="K566" s="49">
        <f>IF(Table2[[#This Row],[Order Priority]]=Introduction!$B$44,1,0)</f>
        <v>0</v>
      </c>
      <c r="L566" s="49">
        <f>IF(Table2[[#This Row],[Order Priority]]=Introduction!$B$45,1,0)</f>
        <v>0</v>
      </c>
      <c r="M566" s="49">
        <f>IF(Table2[[#This Row],[Ship Mode]]=Introduction!$C$42,1,0)</f>
        <v>0</v>
      </c>
      <c r="N566" s="48">
        <f>IF(Table2[[#This Row],[Ship Mode]]=Introduction!$C$44,1,0)</f>
        <v>1</v>
      </c>
      <c r="O566" s="48">
        <f>IF(Table2[[#This Row],[Customer Segment]]=Introduction!$D$45,1,0)</f>
        <v>0</v>
      </c>
      <c r="P566" s="48">
        <f>IF(Table2[[#This Row],[Customer Segment]]=Introduction!$D$42,1,0)</f>
        <v>0</v>
      </c>
      <c r="Q566" s="48">
        <f>IF(Table2[[#This Row],[Customer Segment]]=Introduction!$D$44,1,0)</f>
        <v>1</v>
      </c>
      <c r="R566" s="41">
        <v>19.68</v>
      </c>
      <c r="S5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customFormat="1" x14ac:dyDescent="0.2">
      <c r="A567" s="1" t="s">
        <v>13</v>
      </c>
      <c r="B567" s="1" t="s">
        <v>2</v>
      </c>
      <c r="C567" s="1" t="s">
        <v>47</v>
      </c>
      <c r="D567" s="46">
        <v>0.02</v>
      </c>
      <c r="E567" s="46">
        <v>549.99</v>
      </c>
      <c r="F567" s="46">
        <v>49</v>
      </c>
      <c r="G567" s="46">
        <v>0.35</v>
      </c>
      <c r="H567" s="46">
        <v>-381.84120000000001</v>
      </c>
      <c r="I567" s="49">
        <f>IF(Table2[[#This Row],[Order Priority]]=Introduction!$B$42,1,0)</f>
        <v>0</v>
      </c>
      <c r="J567" s="49">
        <f>IF(Table2[[#This Row],[Order Priority]]=Introduction!$B$43,1,0)</f>
        <v>1</v>
      </c>
      <c r="K567" s="49">
        <f>IF(Table2[[#This Row],[Order Priority]]=Introduction!$B$44,1,0)</f>
        <v>0</v>
      </c>
      <c r="L567" s="49">
        <f>IF(Table2[[#This Row],[Order Priority]]=Introduction!$B$45,1,0)</f>
        <v>0</v>
      </c>
      <c r="M567" s="49">
        <f>IF(Table2[[#This Row],[Ship Mode]]=Introduction!$C$42,1,0)</f>
        <v>1</v>
      </c>
      <c r="N567" s="48">
        <f>IF(Table2[[#This Row],[Ship Mode]]=Introduction!$C$44,1,0)</f>
        <v>0</v>
      </c>
      <c r="O567" s="48">
        <f>IF(Table2[[#This Row],[Customer Segment]]=Introduction!$D$45,1,0)</f>
        <v>0</v>
      </c>
      <c r="P567" s="48">
        <f>IF(Table2[[#This Row],[Customer Segment]]=Introduction!$D$42,1,0)</f>
        <v>0</v>
      </c>
      <c r="Q567" s="48">
        <f>IF(Table2[[#This Row],[Customer Segment]]=Introduction!$D$44,1,0)</f>
        <v>1</v>
      </c>
      <c r="R567" s="38">
        <v>9798.84</v>
      </c>
      <c r="S5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customFormat="1" x14ac:dyDescent="0.2">
      <c r="A568" s="1" t="s">
        <v>13</v>
      </c>
      <c r="B568" s="1" t="s">
        <v>63</v>
      </c>
      <c r="C568" s="1" t="s">
        <v>47</v>
      </c>
      <c r="D568" s="44">
        <v>0.03</v>
      </c>
      <c r="E568" s="44">
        <v>22.01</v>
      </c>
      <c r="F568" s="44">
        <v>5.53</v>
      </c>
      <c r="G568" s="44">
        <v>0.59</v>
      </c>
      <c r="H568" s="44">
        <v>12.5504</v>
      </c>
      <c r="I568" s="49">
        <f>IF(Table2[[#This Row],[Order Priority]]=Introduction!$B$42,1,0)</f>
        <v>0</v>
      </c>
      <c r="J568" s="49">
        <f>IF(Table2[[#This Row],[Order Priority]]=Introduction!$B$43,1,0)</f>
        <v>1</v>
      </c>
      <c r="K568" s="49">
        <f>IF(Table2[[#This Row],[Order Priority]]=Introduction!$B$44,1,0)</f>
        <v>0</v>
      </c>
      <c r="L568" s="49">
        <f>IF(Table2[[#This Row],[Order Priority]]=Introduction!$B$45,1,0)</f>
        <v>0</v>
      </c>
      <c r="M568" s="49">
        <f>IF(Table2[[#This Row],[Ship Mode]]=Introduction!$C$42,1,0)</f>
        <v>0</v>
      </c>
      <c r="N568" s="48">
        <f>IF(Table2[[#This Row],[Ship Mode]]=Introduction!$C$44,1,0)</f>
        <v>0</v>
      </c>
      <c r="O568" s="48">
        <f>IF(Table2[[#This Row],[Customer Segment]]=Introduction!$D$45,1,0)</f>
        <v>0</v>
      </c>
      <c r="P568" s="48">
        <f>IF(Table2[[#This Row],[Customer Segment]]=Introduction!$D$42,1,0)</f>
        <v>0</v>
      </c>
      <c r="Q568" s="48">
        <f>IF(Table2[[#This Row],[Customer Segment]]=Introduction!$D$44,1,0)</f>
        <v>1</v>
      </c>
      <c r="R568" s="41">
        <v>154.11000000000001</v>
      </c>
      <c r="S5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customFormat="1" x14ac:dyDescent="0.2">
      <c r="A569" s="1" t="s">
        <v>13</v>
      </c>
      <c r="B569" s="1" t="s">
        <v>14</v>
      </c>
      <c r="C569" s="1" t="s">
        <v>47</v>
      </c>
      <c r="D569" s="46">
        <v>0.09</v>
      </c>
      <c r="E569" s="46">
        <v>34.76</v>
      </c>
      <c r="F569" s="46">
        <v>8.2200000000000006</v>
      </c>
      <c r="G569" s="46">
        <v>0.56999999999999995</v>
      </c>
      <c r="H569" s="46">
        <v>45.3324</v>
      </c>
      <c r="I569" s="49">
        <f>IF(Table2[[#This Row],[Order Priority]]=Introduction!$B$42,1,0)</f>
        <v>0</v>
      </c>
      <c r="J569" s="49">
        <f>IF(Table2[[#This Row],[Order Priority]]=Introduction!$B$43,1,0)</f>
        <v>1</v>
      </c>
      <c r="K569" s="49">
        <f>IF(Table2[[#This Row],[Order Priority]]=Introduction!$B$44,1,0)</f>
        <v>0</v>
      </c>
      <c r="L569" s="49">
        <f>IF(Table2[[#This Row],[Order Priority]]=Introduction!$B$45,1,0)</f>
        <v>0</v>
      </c>
      <c r="M569" s="49">
        <f>IF(Table2[[#This Row],[Ship Mode]]=Introduction!$C$42,1,0)</f>
        <v>0</v>
      </c>
      <c r="N569" s="48">
        <f>IF(Table2[[#This Row],[Ship Mode]]=Introduction!$C$44,1,0)</f>
        <v>1</v>
      </c>
      <c r="O569" s="48">
        <f>IF(Table2[[#This Row],[Customer Segment]]=Introduction!$D$45,1,0)</f>
        <v>0</v>
      </c>
      <c r="P569" s="48">
        <f>IF(Table2[[#This Row],[Customer Segment]]=Introduction!$D$42,1,0)</f>
        <v>0</v>
      </c>
      <c r="Q569" s="48">
        <f>IF(Table2[[#This Row],[Customer Segment]]=Introduction!$D$44,1,0)</f>
        <v>1</v>
      </c>
      <c r="R569" s="38">
        <v>242.97</v>
      </c>
      <c r="S5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customFormat="1" x14ac:dyDescent="0.2">
      <c r="A570" s="1" t="s">
        <v>92</v>
      </c>
      <c r="B570" s="1" t="s">
        <v>14</v>
      </c>
      <c r="C570" s="1" t="s">
        <v>47</v>
      </c>
      <c r="D570" s="44">
        <v>0.05</v>
      </c>
      <c r="E570" s="44">
        <v>5.18</v>
      </c>
      <c r="F570" s="44">
        <v>2.04</v>
      </c>
      <c r="G570" s="44">
        <v>0.36</v>
      </c>
      <c r="H570" s="44">
        <v>34.010399999999997</v>
      </c>
      <c r="I570" s="49">
        <f>IF(Table2[[#This Row],[Order Priority]]=Introduction!$B$42,1,0)</f>
        <v>0</v>
      </c>
      <c r="J570" s="49">
        <f>IF(Table2[[#This Row],[Order Priority]]=Introduction!$B$43,1,0)</f>
        <v>0</v>
      </c>
      <c r="K570" s="49">
        <f>IF(Table2[[#This Row],[Order Priority]]=Introduction!$B$44,1,0)</f>
        <v>0</v>
      </c>
      <c r="L570" s="49">
        <f>IF(Table2[[#This Row],[Order Priority]]=Introduction!$B$45,1,0)</f>
        <v>1</v>
      </c>
      <c r="M570" s="49">
        <f>IF(Table2[[#This Row],[Ship Mode]]=Introduction!$C$42,1,0)</f>
        <v>0</v>
      </c>
      <c r="N570" s="48">
        <f>IF(Table2[[#This Row],[Ship Mode]]=Introduction!$C$44,1,0)</f>
        <v>1</v>
      </c>
      <c r="O570" s="48">
        <f>IF(Table2[[#This Row],[Customer Segment]]=Introduction!$D$45,1,0)</f>
        <v>0</v>
      </c>
      <c r="P570" s="48">
        <f>IF(Table2[[#This Row],[Customer Segment]]=Introduction!$D$42,1,0)</f>
        <v>0</v>
      </c>
      <c r="Q570" s="48">
        <f>IF(Table2[[#This Row],[Customer Segment]]=Introduction!$D$44,1,0)</f>
        <v>1</v>
      </c>
      <c r="R570" s="41">
        <v>53.54</v>
      </c>
      <c r="S5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customFormat="1" x14ac:dyDescent="0.2">
      <c r="A571" s="1" t="s">
        <v>92</v>
      </c>
      <c r="B571" s="1" t="s">
        <v>14</v>
      </c>
      <c r="C571" s="1" t="s">
        <v>47</v>
      </c>
      <c r="D571" s="46">
        <v>0</v>
      </c>
      <c r="E571" s="46">
        <v>175.99</v>
      </c>
      <c r="F571" s="46">
        <v>4.99</v>
      </c>
      <c r="G571" s="46">
        <v>0.59</v>
      </c>
      <c r="H571" s="46">
        <v>1656.6555000000001</v>
      </c>
      <c r="I571" s="49">
        <f>IF(Table2[[#This Row],[Order Priority]]=Introduction!$B$42,1,0)</f>
        <v>0</v>
      </c>
      <c r="J571" s="49">
        <f>IF(Table2[[#This Row],[Order Priority]]=Introduction!$B$43,1,0)</f>
        <v>0</v>
      </c>
      <c r="K571" s="49">
        <f>IF(Table2[[#This Row],[Order Priority]]=Introduction!$B$44,1,0)</f>
        <v>0</v>
      </c>
      <c r="L571" s="49">
        <f>IF(Table2[[#This Row],[Order Priority]]=Introduction!$B$45,1,0)</f>
        <v>1</v>
      </c>
      <c r="M571" s="49">
        <f>IF(Table2[[#This Row],[Ship Mode]]=Introduction!$C$42,1,0)</f>
        <v>0</v>
      </c>
      <c r="N571" s="48">
        <f>IF(Table2[[#This Row],[Ship Mode]]=Introduction!$C$44,1,0)</f>
        <v>1</v>
      </c>
      <c r="O571" s="48">
        <f>IF(Table2[[#This Row],[Customer Segment]]=Introduction!$D$45,1,0)</f>
        <v>0</v>
      </c>
      <c r="P571" s="48">
        <f>IF(Table2[[#This Row],[Customer Segment]]=Introduction!$D$42,1,0)</f>
        <v>0</v>
      </c>
      <c r="Q571" s="48">
        <f>IF(Table2[[#This Row],[Customer Segment]]=Introduction!$D$44,1,0)</f>
        <v>1</v>
      </c>
      <c r="R571" s="38">
        <v>2400.9499999999998</v>
      </c>
      <c r="S5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customFormat="1" x14ac:dyDescent="0.2">
      <c r="A572" s="1" t="s">
        <v>46</v>
      </c>
      <c r="B572" s="1" t="s">
        <v>2</v>
      </c>
      <c r="C572" s="1" t="s">
        <v>70</v>
      </c>
      <c r="D572" s="44">
        <v>0.09</v>
      </c>
      <c r="E572" s="44">
        <v>355.98</v>
      </c>
      <c r="F572" s="44">
        <v>58.92</v>
      </c>
      <c r="G572" s="44">
        <v>0.64</v>
      </c>
      <c r="H572" s="44">
        <v>1240.25</v>
      </c>
      <c r="I572" s="49">
        <f>IF(Table2[[#This Row],[Order Priority]]=Introduction!$B$42,1,0)</f>
        <v>0</v>
      </c>
      <c r="J572" s="49">
        <f>IF(Table2[[#This Row],[Order Priority]]=Introduction!$B$43,1,0)</f>
        <v>0</v>
      </c>
      <c r="K572" s="49">
        <f>IF(Table2[[#This Row],[Order Priority]]=Introduction!$B$44,1,0)</f>
        <v>0</v>
      </c>
      <c r="L572" s="49">
        <f>IF(Table2[[#This Row],[Order Priority]]=Introduction!$B$45,1,0)</f>
        <v>0</v>
      </c>
      <c r="M572" s="49">
        <f>IF(Table2[[#This Row],[Ship Mode]]=Introduction!$C$42,1,0)</f>
        <v>1</v>
      </c>
      <c r="N572" s="48">
        <f>IF(Table2[[#This Row],[Ship Mode]]=Introduction!$C$44,1,0)</f>
        <v>0</v>
      </c>
      <c r="O572" s="48">
        <f>IF(Table2[[#This Row],[Customer Segment]]=Introduction!$D$45,1,0)</f>
        <v>0</v>
      </c>
      <c r="P572" s="48">
        <f>IF(Table2[[#This Row],[Customer Segment]]=Introduction!$D$42,1,0)</f>
        <v>0</v>
      </c>
      <c r="Q572" s="48">
        <f>IF(Table2[[#This Row],[Customer Segment]]=Introduction!$D$44,1,0)</f>
        <v>0</v>
      </c>
      <c r="R572" s="41">
        <v>10554.63</v>
      </c>
      <c r="S5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customFormat="1" x14ac:dyDescent="0.2">
      <c r="A573" s="1" t="s">
        <v>46</v>
      </c>
      <c r="B573" s="1" t="s">
        <v>2</v>
      </c>
      <c r="C573" s="1" t="s">
        <v>70</v>
      </c>
      <c r="D573" s="46">
        <v>0.04</v>
      </c>
      <c r="E573" s="46">
        <v>218.75</v>
      </c>
      <c r="F573" s="46">
        <v>69.64</v>
      </c>
      <c r="G573" s="46">
        <v>0.77</v>
      </c>
      <c r="H573" s="46">
        <v>-533.23199999999997</v>
      </c>
      <c r="I573" s="49">
        <f>IF(Table2[[#This Row],[Order Priority]]=Introduction!$B$42,1,0)</f>
        <v>0</v>
      </c>
      <c r="J573" s="49">
        <f>IF(Table2[[#This Row],[Order Priority]]=Introduction!$B$43,1,0)</f>
        <v>0</v>
      </c>
      <c r="K573" s="49">
        <f>IF(Table2[[#This Row],[Order Priority]]=Introduction!$B$44,1,0)</f>
        <v>0</v>
      </c>
      <c r="L573" s="49">
        <f>IF(Table2[[#This Row],[Order Priority]]=Introduction!$B$45,1,0)</f>
        <v>0</v>
      </c>
      <c r="M573" s="49">
        <f>IF(Table2[[#This Row],[Ship Mode]]=Introduction!$C$42,1,0)</f>
        <v>1</v>
      </c>
      <c r="N573" s="48">
        <f>IF(Table2[[#This Row],[Ship Mode]]=Introduction!$C$44,1,0)</f>
        <v>0</v>
      </c>
      <c r="O573" s="48">
        <f>IF(Table2[[#This Row],[Customer Segment]]=Introduction!$D$45,1,0)</f>
        <v>0</v>
      </c>
      <c r="P573" s="48">
        <f>IF(Table2[[#This Row],[Customer Segment]]=Introduction!$D$42,1,0)</f>
        <v>0</v>
      </c>
      <c r="Q573" s="48">
        <f>IF(Table2[[#This Row],[Customer Segment]]=Introduction!$D$44,1,0)</f>
        <v>0</v>
      </c>
      <c r="R573" s="38">
        <v>1749.64</v>
      </c>
      <c r="S5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customFormat="1" x14ac:dyDescent="0.2">
      <c r="A574" s="1" t="s">
        <v>46</v>
      </c>
      <c r="B574" s="1" t="s">
        <v>2</v>
      </c>
      <c r="C574" s="1" t="s">
        <v>70</v>
      </c>
      <c r="D574" s="44">
        <v>0.09</v>
      </c>
      <c r="E574" s="44">
        <v>355.98</v>
      </c>
      <c r="F574" s="44">
        <v>58.92</v>
      </c>
      <c r="G574" s="44">
        <v>0.64</v>
      </c>
      <c r="H574" s="44">
        <v>1240.25</v>
      </c>
      <c r="I574" s="49">
        <f>IF(Table2[[#This Row],[Order Priority]]=Introduction!$B$42,1,0)</f>
        <v>0</v>
      </c>
      <c r="J574" s="49">
        <f>IF(Table2[[#This Row],[Order Priority]]=Introduction!$B$43,1,0)</f>
        <v>0</v>
      </c>
      <c r="K574" s="49">
        <f>IF(Table2[[#This Row],[Order Priority]]=Introduction!$B$44,1,0)</f>
        <v>0</v>
      </c>
      <c r="L574" s="49">
        <f>IF(Table2[[#This Row],[Order Priority]]=Introduction!$B$45,1,0)</f>
        <v>0</v>
      </c>
      <c r="M574" s="49">
        <f>IF(Table2[[#This Row],[Ship Mode]]=Introduction!$C$42,1,0)</f>
        <v>1</v>
      </c>
      <c r="N574" s="48">
        <f>IF(Table2[[#This Row],[Ship Mode]]=Introduction!$C$44,1,0)</f>
        <v>0</v>
      </c>
      <c r="O574" s="48">
        <f>IF(Table2[[#This Row],[Customer Segment]]=Introduction!$D$45,1,0)</f>
        <v>0</v>
      </c>
      <c r="P574" s="48">
        <f>IF(Table2[[#This Row],[Customer Segment]]=Introduction!$D$42,1,0)</f>
        <v>0</v>
      </c>
      <c r="Q574" s="48">
        <f>IF(Table2[[#This Row],[Customer Segment]]=Introduction!$D$44,1,0)</f>
        <v>0</v>
      </c>
      <c r="R574" s="41">
        <v>2814.57</v>
      </c>
      <c r="S5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customFormat="1" x14ac:dyDescent="0.2">
      <c r="A575" s="1" t="s">
        <v>13</v>
      </c>
      <c r="B575" s="1" t="s">
        <v>14</v>
      </c>
      <c r="C575" s="1" t="s">
        <v>3</v>
      </c>
      <c r="D575" s="46">
        <v>0.05</v>
      </c>
      <c r="E575" s="46">
        <v>4.28</v>
      </c>
      <c r="F575" s="46">
        <v>5.17</v>
      </c>
      <c r="G575" s="46">
        <v>0.4</v>
      </c>
      <c r="H575" s="46">
        <v>-104.57</v>
      </c>
      <c r="I575" s="49">
        <f>IF(Table2[[#This Row],[Order Priority]]=Introduction!$B$42,1,0)</f>
        <v>0</v>
      </c>
      <c r="J575" s="49">
        <f>IF(Table2[[#This Row],[Order Priority]]=Introduction!$B$43,1,0)</f>
        <v>1</v>
      </c>
      <c r="K575" s="49">
        <f>IF(Table2[[#This Row],[Order Priority]]=Introduction!$B$44,1,0)</f>
        <v>0</v>
      </c>
      <c r="L575" s="49">
        <f>IF(Table2[[#This Row],[Order Priority]]=Introduction!$B$45,1,0)</f>
        <v>0</v>
      </c>
      <c r="M575" s="49">
        <f>IF(Table2[[#This Row],[Ship Mode]]=Introduction!$C$42,1,0)</f>
        <v>0</v>
      </c>
      <c r="N575" s="48">
        <f>IF(Table2[[#This Row],[Ship Mode]]=Introduction!$C$44,1,0)</f>
        <v>1</v>
      </c>
      <c r="O575" s="48">
        <f>IF(Table2[[#This Row],[Customer Segment]]=Introduction!$D$45,1,0)</f>
        <v>1</v>
      </c>
      <c r="P575" s="48">
        <f>IF(Table2[[#This Row],[Customer Segment]]=Introduction!$D$42,1,0)</f>
        <v>0</v>
      </c>
      <c r="Q575" s="48">
        <f>IF(Table2[[#This Row],[Customer Segment]]=Introduction!$D$44,1,0)</f>
        <v>0</v>
      </c>
      <c r="R575" s="38">
        <v>38.58</v>
      </c>
      <c r="S5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customFormat="1" x14ac:dyDescent="0.2">
      <c r="A576" s="1" t="s">
        <v>13</v>
      </c>
      <c r="B576" s="1" t="s">
        <v>14</v>
      </c>
      <c r="C576" s="1" t="s">
        <v>15</v>
      </c>
      <c r="D576" s="44">
        <v>0.03</v>
      </c>
      <c r="E576" s="44">
        <v>39.479999999999997</v>
      </c>
      <c r="F576" s="44">
        <v>1.99</v>
      </c>
      <c r="G576" s="44">
        <v>0.54</v>
      </c>
      <c r="H576" s="44">
        <v>317.08949999999999</v>
      </c>
      <c r="I576" s="49">
        <f>IF(Table2[[#This Row],[Order Priority]]=Introduction!$B$42,1,0)</f>
        <v>0</v>
      </c>
      <c r="J576" s="49">
        <f>IF(Table2[[#This Row],[Order Priority]]=Introduction!$B$43,1,0)</f>
        <v>1</v>
      </c>
      <c r="K576" s="49">
        <f>IF(Table2[[#This Row],[Order Priority]]=Introduction!$B$44,1,0)</f>
        <v>0</v>
      </c>
      <c r="L576" s="49">
        <f>IF(Table2[[#This Row],[Order Priority]]=Introduction!$B$45,1,0)</f>
        <v>0</v>
      </c>
      <c r="M576" s="49">
        <f>IF(Table2[[#This Row],[Ship Mode]]=Introduction!$C$42,1,0)</f>
        <v>0</v>
      </c>
      <c r="N576" s="48">
        <f>IF(Table2[[#This Row],[Ship Mode]]=Introduction!$C$44,1,0)</f>
        <v>1</v>
      </c>
      <c r="O576" s="48">
        <f>IF(Table2[[#This Row],[Customer Segment]]=Introduction!$D$45,1,0)</f>
        <v>0</v>
      </c>
      <c r="P576" s="48">
        <f>IF(Table2[[#This Row],[Customer Segment]]=Introduction!$D$42,1,0)</f>
        <v>1</v>
      </c>
      <c r="Q576" s="48">
        <f>IF(Table2[[#This Row],[Customer Segment]]=Introduction!$D$44,1,0)</f>
        <v>0</v>
      </c>
      <c r="R576" s="41">
        <v>459.55</v>
      </c>
      <c r="S5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customFormat="1" x14ac:dyDescent="0.2">
      <c r="A577" s="1" t="s">
        <v>13</v>
      </c>
      <c r="B577" s="1" t="s">
        <v>14</v>
      </c>
      <c r="C577" s="1" t="s">
        <v>70</v>
      </c>
      <c r="D577" s="46">
        <v>0.05</v>
      </c>
      <c r="E577" s="46">
        <v>11.29</v>
      </c>
      <c r="F577" s="46">
        <v>5.03</v>
      </c>
      <c r="G577" s="46">
        <v>0.59</v>
      </c>
      <c r="H577" s="46">
        <v>-35.26</v>
      </c>
      <c r="I577" s="49">
        <f>IF(Table2[[#This Row],[Order Priority]]=Introduction!$B$42,1,0)</f>
        <v>0</v>
      </c>
      <c r="J577" s="49">
        <f>IF(Table2[[#This Row],[Order Priority]]=Introduction!$B$43,1,0)</f>
        <v>1</v>
      </c>
      <c r="K577" s="49">
        <f>IF(Table2[[#This Row],[Order Priority]]=Introduction!$B$44,1,0)</f>
        <v>0</v>
      </c>
      <c r="L577" s="49">
        <f>IF(Table2[[#This Row],[Order Priority]]=Introduction!$B$45,1,0)</f>
        <v>0</v>
      </c>
      <c r="M577" s="49">
        <f>IF(Table2[[#This Row],[Ship Mode]]=Introduction!$C$42,1,0)</f>
        <v>0</v>
      </c>
      <c r="N577" s="48">
        <f>IF(Table2[[#This Row],[Ship Mode]]=Introduction!$C$44,1,0)</f>
        <v>1</v>
      </c>
      <c r="O577" s="48">
        <f>IF(Table2[[#This Row],[Customer Segment]]=Introduction!$D$45,1,0)</f>
        <v>0</v>
      </c>
      <c r="P577" s="48">
        <f>IF(Table2[[#This Row],[Customer Segment]]=Introduction!$D$42,1,0)</f>
        <v>0</v>
      </c>
      <c r="Q577" s="48">
        <f>IF(Table2[[#This Row],[Customer Segment]]=Introduction!$D$44,1,0)</f>
        <v>0</v>
      </c>
      <c r="R577" s="38">
        <v>90.46</v>
      </c>
      <c r="S5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customFormat="1" x14ac:dyDescent="0.2">
      <c r="A578" s="1" t="s">
        <v>23</v>
      </c>
      <c r="B578" s="1" t="s">
        <v>14</v>
      </c>
      <c r="C578" s="1" t="s">
        <v>15</v>
      </c>
      <c r="D578" s="44">
        <v>0.01</v>
      </c>
      <c r="E578" s="44">
        <v>65.989999999999995</v>
      </c>
      <c r="F578" s="44">
        <v>5.31</v>
      </c>
      <c r="G578" s="44">
        <v>0.56999999999999995</v>
      </c>
      <c r="H578" s="44">
        <v>250.36272</v>
      </c>
      <c r="I578" s="49">
        <f>IF(Table2[[#This Row],[Order Priority]]=Introduction!$B$42,1,0)</f>
        <v>0</v>
      </c>
      <c r="J578" s="49">
        <f>IF(Table2[[#This Row],[Order Priority]]=Introduction!$B$43,1,0)</f>
        <v>0</v>
      </c>
      <c r="K578" s="49">
        <f>IF(Table2[[#This Row],[Order Priority]]=Introduction!$B$44,1,0)</f>
        <v>1</v>
      </c>
      <c r="L578" s="49">
        <f>IF(Table2[[#This Row],[Order Priority]]=Introduction!$B$45,1,0)</f>
        <v>0</v>
      </c>
      <c r="M578" s="49">
        <f>IF(Table2[[#This Row],[Ship Mode]]=Introduction!$C$42,1,0)</f>
        <v>0</v>
      </c>
      <c r="N578" s="48">
        <f>IF(Table2[[#This Row],[Ship Mode]]=Introduction!$C$44,1,0)</f>
        <v>1</v>
      </c>
      <c r="O578" s="48">
        <f>IF(Table2[[#This Row],[Customer Segment]]=Introduction!$D$45,1,0)</f>
        <v>0</v>
      </c>
      <c r="P578" s="48">
        <f>IF(Table2[[#This Row],[Customer Segment]]=Introduction!$D$42,1,0)</f>
        <v>1</v>
      </c>
      <c r="Q578" s="48">
        <f>IF(Table2[[#This Row],[Customer Segment]]=Introduction!$D$44,1,0)</f>
        <v>0</v>
      </c>
      <c r="R578" s="41">
        <v>536.9</v>
      </c>
      <c r="S5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customFormat="1" x14ac:dyDescent="0.2">
      <c r="A579" s="1" t="s">
        <v>23</v>
      </c>
      <c r="B579" s="1" t="s">
        <v>14</v>
      </c>
      <c r="C579" s="1" t="s">
        <v>70</v>
      </c>
      <c r="D579" s="46">
        <v>0.1</v>
      </c>
      <c r="E579" s="46">
        <v>54.1</v>
      </c>
      <c r="F579" s="46">
        <v>19.989999999999998</v>
      </c>
      <c r="G579" s="46">
        <v>0.59</v>
      </c>
      <c r="H579" s="46">
        <v>34.067999999999998</v>
      </c>
      <c r="I579" s="49">
        <f>IF(Table2[[#This Row],[Order Priority]]=Introduction!$B$42,1,0)</f>
        <v>0</v>
      </c>
      <c r="J579" s="49">
        <f>IF(Table2[[#This Row],[Order Priority]]=Introduction!$B$43,1,0)</f>
        <v>0</v>
      </c>
      <c r="K579" s="49">
        <f>IF(Table2[[#This Row],[Order Priority]]=Introduction!$B$44,1,0)</f>
        <v>1</v>
      </c>
      <c r="L579" s="49">
        <f>IF(Table2[[#This Row],[Order Priority]]=Introduction!$B$45,1,0)</f>
        <v>0</v>
      </c>
      <c r="M579" s="49">
        <f>IF(Table2[[#This Row],[Ship Mode]]=Introduction!$C$42,1,0)</f>
        <v>0</v>
      </c>
      <c r="N579" s="48">
        <f>IF(Table2[[#This Row],[Ship Mode]]=Introduction!$C$44,1,0)</f>
        <v>1</v>
      </c>
      <c r="O579" s="48">
        <f>IF(Table2[[#This Row],[Customer Segment]]=Introduction!$D$45,1,0)</f>
        <v>0</v>
      </c>
      <c r="P579" s="48">
        <f>IF(Table2[[#This Row],[Customer Segment]]=Introduction!$D$42,1,0)</f>
        <v>0</v>
      </c>
      <c r="Q579" s="48">
        <f>IF(Table2[[#This Row],[Customer Segment]]=Introduction!$D$44,1,0)</f>
        <v>0</v>
      </c>
      <c r="R579" s="38">
        <v>469.59</v>
      </c>
      <c r="S5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customFormat="1" x14ac:dyDescent="0.2">
      <c r="A580" s="1" t="s">
        <v>46</v>
      </c>
      <c r="B580" s="1" t="s">
        <v>14</v>
      </c>
      <c r="C580" s="1" t="s">
        <v>70</v>
      </c>
      <c r="D580" s="44">
        <v>0</v>
      </c>
      <c r="E580" s="44">
        <v>5.98</v>
      </c>
      <c r="F580" s="44">
        <v>0.96</v>
      </c>
      <c r="G580" s="44">
        <v>0.6</v>
      </c>
      <c r="H580" s="44">
        <v>38.039700000000003</v>
      </c>
      <c r="I580" s="49">
        <f>IF(Table2[[#This Row],[Order Priority]]=Introduction!$B$42,1,0)</f>
        <v>0</v>
      </c>
      <c r="J580" s="49">
        <f>IF(Table2[[#This Row],[Order Priority]]=Introduction!$B$43,1,0)</f>
        <v>0</v>
      </c>
      <c r="K580" s="49">
        <f>IF(Table2[[#This Row],[Order Priority]]=Introduction!$B$44,1,0)</f>
        <v>0</v>
      </c>
      <c r="L580" s="49">
        <f>IF(Table2[[#This Row],[Order Priority]]=Introduction!$B$45,1,0)</f>
        <v>0</v>
      </c>
      <c r="M580" s="49">
        <f>IF(Table2[[#This Row],[Ship Mode]]=Introduction!$C$42,1,0)</f>
        <v>0</v>
      </c>
      <c r="N580" s="48">
        <f>IF(Table2[[#This Row],[Ship Mode]]=Introduction!$C$44,1,0)</f>
        <v>1</v>
      </c>
      <c r="O580" s="48">
        <f>IF(Table2[[#This Row],[Customer Segment]]=Introduction!$D$45,1,0)</f>
        <v>0</v>
      </c>
      <c r="P580" s="48">
        <f>IF(Table2[[#This Row],[Customer Segment]]=Introduction!$D$42,1,0)</f>
        <v>0</v>
      </c>
      <c r="Q580" s="48">
        <f>IF(Table2[[#This Row],[Customer Segment]]=Introduction!$D$44,1,0)</f>
        <v>0</v>
      </c>
      <c r="R580" s="41">
        <v>55.13</v>
      </c>
      <c r="S5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customFormat="1" x14ac:dyDescent="0.2">
      <c r="A581" s="1" t="s">
        <v>46</v>
      </c>
      <c r="B581" s="1" t="s">
        <v>14</v>
      </c>
      <c r="C581" s="1" t="s">
        <v>70</v>
      </c>
      <c r="D581" s="46">
        <v>0.02</v>
      </c>
      <c r="E581" s="46">
        <v>5.98</v>
      </c>
      <c r="F581" s="46">
        <v>5.46</v>
      </c>
      <c r="G581" s="46">
        <v>0.36</v>
      </c>
      <c r="H581" s="46">
        <v>-47.12</v>
      </c>
      <c r="I581" s="49">
        <f>IF(Table2[[#This Row],[Order Priority]]=Introduction!$B$42,1,0)</f>
        <v>0</v>
      </c>
      <c r="J581" s="49">
        <f>IF(Table2[[#This Row],[Order Priority]]=Introduction!$B$43,1,0)</f>
        <v>0</v>
      </c>
      <c r="K581" s="49">
        <f>IF(Table2[[#This Row],[Order Priority]]=Introduction!$B$44,1,0)</f>
        <v>0</v>
      </c>
      <c r="L581" s="49">
        <f>IF(Table2[[#This Row],[Order Priority]]=Introduction!$B$45,1,0)</f>
        <v>0</v>
      </c>
      <c r="M581" s="49">
        <f>IF(Table2[[#This Row],[Ship Mode]]=Introduction!$C$42,1,0)</f>
        <v>0</v>
      </c>
      <c r="N581" s="48">
        <f>IF(Table2[[#This Row],[Ship Mode]]=Introduction!$C$44,1,0)</f>
        <v>1</v>
      </c>
      <c r="O581" s="48">
        <f>IF(Table2[[#This Row],[Customer Segment]]=Introduction!$D$45,1,0)</f>
        <v>0</v>
      </c>
      <c r="P581" s="48">
        <f>IF(Table2[[#This Row],[Customer Segment]]=Introduction!$D$42,1,0)</f>
        <v>0</v>
      </c>
      <c r="Q581" s="48">
        <f>IF(Table2[[#This Row],[Customer Segment]]=Introduction!$D$44,1,0)</f>
        <v>0</v>
      </c>
      <c r="R581" s="38">
        <v>44.8</v>
      </c>
      <c r="S5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customFormat="1" x14ac:dyDescent="0.2">
      <c r="A582" s="1" t="s">
        <v>46</v>
      </c>
      <c r="B582" s="1" t="s">
        <v>14</v>
      </c>
      <c r="C582" s="1" t="s">
        <v>47</v>
      </c>
      <c r="D582" s="44">
        <v>7.0000000000000007E-2</v>
      </c>
      <c r="E582" s="44">
        <v>31.78</v>
      </c>
      <c r="F582" s="44">
        <v>1.99</v>
      </c>
      <c r="G582" s="44">
        <v>0.42</v>
      </c>
      <c r="H582" s="44">
        <v>265.11180000000002</v>
      </c>
      <c r="I582" s="49">
        <f>IF(Table2[[#This Row],[Order Priority]]=Introduction!$B$42,1,0)</f>
        <v>0</v>
      </c>
      <c r="J582" s="49">
        <f>IF(Table2[[#This Row],[Order Priority]]=Introduction!$B$43,1,0)</f>
        <v>0</v>
      </c>
      <c r="K582" s="49">
        <f>IF(Table2[[#This Row],[Order Priority]]=Introduction!$B$44,1,0)</f>
        <v>0</v>
      </c>
      <c r="L582" s="49">
        <f>IF(Table2[[#This Row],[Order Priority]]=Introduction!$B$45,1,0)</f>
        <v>0</v>
      </c>
      <c r="M582" s="49">
        <f>IF(Table2[[#This Row],[Ship Mode]]=Introduction!$C$42,1,0)</f>
        <v>0</v>
      </c>
      <c r="N582" s="48">
        <f>IF(Table2[[#This Row],[Ship Mode]]=Introduction!$C$44,1,0)</f>
        <v>1</v>
      </c>
      <c r="O582" s="48">
        <f>IF(Table2[[#This Row],[Customer Segment]]=Introduction!$D$45,1,0)</f>
        <v>0</v>
      </c>
      <c r="P582" s="48">
        <f>IF(Table2[[#This Row],[Customer Segment]]=Introduction!$D$42,1,0)</f>
        <v>0</v>
      </c>
      <c r="Q582" s="48">
        <f>IF(Table2[[#This Row],[Customer Segment]]=Introduction!$D$44,1,0)</f>
        <v>1</v>
      </c>
      <c r="R582" s="41">
        <v>384.22</v>
      </c>
      <c r="S5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customFormat="1" x14ac:dyDescent="0.2">
      <c r="A583" s="1" t="s">
        <v>46</v>
      </c>
      <c r="B583" s="1" t="s">
        <v>14</v>
      </c>
      <c r="C583" s="1" t="s">
        <v>47</v>
      </c>
      <c r="D583" s="46">
        <v>0</v>
      </c>
      <c r="E583" s="46">
        <v>5.98</v>
      </c>
      <c r="F583" s="46">
        <v>2.5</v>
      </c>
      <c r="G583" s="46">
        <v>0.36</v>
      </c>
      <c r="H583" s="46">
        <v>9.5608000000000004</v>
      </c>
      <c r="I583" s="49">
        <f>IF(Table2[[#This Row],[Order Priority]]=Introduction!$B$42,1,0)</f>
        <v>0</v>
      </c>
      <c r="J583" s="49">
        <f>IF(Table2[[#This Row],[Order Priority]]=Introduction!$B$43,1,0)</f>
        <v>0</v>
      </c>
      <c r="K583" s="49">
        <f>IF(Table2[[#This Row],[Order Priority]]=Introduction!$B$44,1,0)</f>
        <v>0</v>
      </c>
      <c r="L583" s="49">
        <f>IF(Table2[[#This Row],[Order Priority]]=Introduction!$B$45,1,0)</f>
        <v>0</v>
      </c>
      <c r="M583" s="49">
        <f>IF(Table2[[#This Row],[Ship Mode]]=Introduction!$C$42,1,0)</f>
        <v>0</v>
      </c>
      <c r="N583" s="48">
        <f>IF(Table2[[#This Row],[Ship Mode]]=Introduction!$C$44,1,0)</f>
        <v>1</v>
      </c>
      <c r="O583" s="48">
        <f>IF(Table2[[#This Row],[Customer Segment]]=Introduction!$D$45,1,0)</f>
        <v>0</v>
      </c>
      <c r="P583" s="48">
        <f>IF(Table2[[#This Row],[Customer Segment]]=Introduction!$D$42,1,0)</f>
        <v>0</v>
      </c>
      <c r="Q583" s="48">
        <f>IF(Table2[[#This Row],[Customer Segment]]=Introduction!$D$44,1,0)</f>
        <v>1</v>
      </c>
      <c r="R583" s="38">
        <v>31.64</v>
      </c>
      <c r="S5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customFormat="1" x14ac:dyDescent="0.2">
      <c r="A584" s="1" t="s">
        <v>46</v>
      </c>
      <c r="B584" s="1" t="s">
        <v>63</v>
      </c>
      <c r="C584" s="1" t="s">
        <v>47</v>
      </c>
      <c r="D584" s="44">
        <v>0.1</v>
      </c>
      <c r="E584" s="44">
        <v>35.99</v>
      </c>
      <c r="F584" s="44">
        <v>1.1000000000000001</v>
      </c>
      <c r="G584" s="44">
        <v>0.55000000000000004</v>
      </c>
      <c r="H584" s="44">
        <v>390.09840000000003</v>
      </c>
      <c r="I584" s="49">
        <f>IF(Table2[[#This Row],[Order Priority]]=Introduction!$B$42,1,0)</f>
        <v>0</v>
      </c>
      <c r="J584" s="49">
        <f>IF(Table2[[#This Row],[Order Priority]]=Introduction!$B$43,1,0)</f>
        <v>0</v>
      </c>
      <c r="K584" s="49">
        <f>IF(Table2[[#This Row],[Order Priority]]=Introduction!$B$44,1,0)</f>
        <v>0</v>
      </c>
      <c r="L584" s="49">
        <f>IF(Table2[[#This Row],[Order Priority]]=Introduction!$B$45,1,0)</f>
        <v>0</v>
      </c>
      <c r="M584" s="49">
        <f>IF(Table2[[#This Row],[Ship Mode]]=Introduction!$C$42,1,0)</f>
        <v>0</v>
      </c>
      <c r="N584" s="48">
        <f>IF(Table2[[#This Row],[Ship Mode]]=Introduction!$C$44,1,0)</f>
        <v>0</v>
      </c>
      <c r="O584" s="48">
        <f>IF(Table2[[#This Row],[Customer Segment]]=Introduction!$D$45,1,0)</f>
        <v>0</v>
      </c>
      <c r="P584" s="48">
        <f>IF(Table2[[#This Row],[Customer Segment]]=Introduction!$D$42,1,0)</f>
        <v>0</v>
      </c>
      <c r="Q584" s="48">
        <f>IF(Table2[[#This Row],[Customer Segment]]=Introduction!$D$44,1,0)</f>
        <v>1</v>
      </c>
      <c r="R584" s="41">
        <v>565.36</v>
      </c>
      <c r="S5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customFormat="1" x14ac:dyDescent="0.2">
      <c r="A585" s="1" t="s">
        <v>13</v>
      </c>
      <c r="B585" s="1" t="s">
        <v>14</v>
      </c>
      <c r="C585" s="1" t="s">
        <v>15</v>
      </c>
      <c r="D585" s="46">
        <v>0.03</v>
      </c>
      <c r="E585" s="46">
        <v>4.0599999999999996</v>
      </c>
      <c r="F585" s="46">
        <v>6.89</v>
      </c>
      <c r="G585" s="46">
        <v>0.6</v>
      </c>
      <c r="H585" s="46">
        <v>-246.27610000000001</v>
      </c>
      <c r="I585" s="49">
        <f>IF(Table2[[#This Row],[Order Priority]]=Introduction!$B$42,1,0)</f>
        <v>0</v>
      </c>
      <c r="J585" s="49">
        <f>IF(Table2[[#This Row],[Order Priority]]=Introduction!$B$43,1,0)</f>
        <v>1</v>
      </c>
      <c r="K585" s="49">
        <f>IF(Table2[[#This Row],[Order Priority]]=Introduction!$B$44,1,0)</f>
        <v>0</v>
      </c>
      <c r="L585" s="49">
        <f>IF(Table2[[#This Row],[Order Priority]]=Introduction!$B$45,1,0)</f>
        <v>0</v>
      </c>
      <c r="M585" s="49">
        <f>IF(Table2[[#This Row],[Ship Mode]]=Introduction!$C$42,1,0)</f>
        <v>0</v>
      </c>
      <c r="N585" s="48">
        <f>IF(Table2[[#This Row],[Ship Mode]]=Introduction!$C$44,1,0)</f>
        <v>1</v>
      </c>
      <c r="O585" s="48">
        <f>IF(Table2[[#This Row],[Customer Segment]]=Introduction!$D$45,1,0)</f>
        <v>0</v>
      </c>
      <c r="P585" s="48">
        <f>IF(Table2[[#This Row],[Customer Segment]]=Introduction!$D$42,1,0)</f>
        <v>1</v>
      </c>
      <c r="Q585" s="48">
        <f>IF(Table2[[#This Row],[Customer Segment]]=Introduction!$D$44,1,0)</f>
        <v>0</v>
      </c>
      <c r="R585" s="38">
        <v>159.88999999999999</v>
      </c>
      <c r="S5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customFormat="1" x14ac:dyDescent="0.2">
      <c r="A586" s="1" t="s">
        <v>13</v>
      </c>
      <c r="B586" s="1" t="s">
        <v>14</v>
      </c>
      <c r="C586" s="1" t="s">
        <v>15</v>
      </c>
      <c r="D586" s="44">
        <v>0.01</v>
      </c>
      <c r="E586" s="44">
        <v>3.75</v>
      </c>
      <c r="F586" s="44">
        <v>0.5</v>
      </c>
      <c r="G586" s="44">
        <v>0.37</v>
      </c>
      <c r="H586" s="44">
        <v>55.194600000000001</v>
      </c>
      <c r="I586" s="49">
        <f>IF(Table2[[#This Row],[Order Priority]]=Introduction!$B$42,1,0)</f>
        <v>0</v>
      </c>
      <c r="J586" s="49">
        <f>IF(Table2[[#This Row],[Order Priority]]=Introduction!$B$43,1,0)</f>
        <v>1</v>
      </c>
      <c r="K586" s="49">
        <f>IF(Table2[[#This Row],[Order Priority]]=Introduction!$B$44,1,0)</f>
        <v>0</v>
      </c>
      <c r="L586" s="49">
        <f>IF(Table2[[#This Row],[Order Priority]]=Introduction!$B$45,1,0)</f>
        <v>0</v>
      </c>
      <c r="M586" s="49">
        <f>IF(Table2[[#This Row],[Ship Mode]]=Introduction!$C$42,1,0)</f>
        <v>0</v>
      </c>
      <c r="N586" s="48">
        <f>IF(Table2[[#This Row],[Ship Mode]]=Introduction!$C$44,1,0)</f>
        <v>1</v>
      </c>
      <c r="O586" s="48">
        <f>IF(Table2[[#This Row],[Customer Segment]]=Introduction!$D$45,1,0)</f>
        <v>0</v>
      </c>
      <c r="P586" s="48">
        <f>IF(Table2[[#This Row],[Customer Segment]]=Introduction!$D$42,1,0)</f>
        <v>1</v>
      </c>
      <c r="Q586" s="48">
        <f>IF(Table2[[#This Row],[Customer Segment]]=Introduction!$D$44,1,0)</f>
        <v>0</v>
      </c>
      <c r="R586" s="41">
        <v>180.48</v>
      </c>
      <c r="S5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customFormat="1" x14ac:dyDescent="0.2">
      <c r="A587" s="1" t="s">
        <v>13</v>
      </c>
      <c r="B587" s="1" t="s">
        <v>14</v>
      </c>
      <c r="C587" s="1" t="s">
        <v>15</v>
      </c>
      <c r="D587" s="46">
        <v>0.02</v>
      </c>
      <c r="E587" s="46">
        <v>10.68</v>
      </c>
      <c r="F587" s="46">
        <v>13.04</v>
      </c>
      <c r="G587" s="46">
        <v>0.6</v>
      </c>
      <c r="H587" s="46">
        <v>-307.29649999999998</v>
      </c>
      <c r="I587" s="49">
        <f>IF(Table2[[#This Row],[Order Priority]]=Introduction!$B$42,1,0)</f>
        <v>0</v>
      </c>
      <c r="J587" s="49">
        <f>IF(Table2[[#This Row],[Order Priority]]=Introduction!$B$43,1,0)</f>
        <v>1</v>
      </c>
      <c r="K587" s="49">
        <f>IF(Table2[[#This Row],[Order Priority]]=Introduction!$B$44,1,0)</f>
        <v>0</v>
      </c>
      <c r="L587" s="49">
        <f>IF(Table2[[#This Row],[Order Priority]]=Introduction!$B$45,1,0)</f>
        <v>0</v>
      </c>
      <c r="M587" s="49">
        <f>IF(Table2[[#This Row],[Ship Mode]]=Introduction!$C$42,1,0)</f>
        <v>0</v>
      </c>
      <c r="N587" s="48">
        <f>IF(Table2[[#This Row],[Ship Mode]]=Introduction!$C$44,1,0)</f>
        <v>1</v>
      </c>
      <c r="O587" s="48">
        <f>IF(Table2[[#This Row],[Customer Segment]]=Introduction!$D$45,1,0)</f>
        <v>0</v>
      </c>
      <c r="P587" s="48">
        <f>IF(Table2[[#This Row],[Customer Segment]]=Introduction!$D$42,1,0)</f>
        <v>1</v>
      </c>
      <c r="Q587" s="48">
        <f>IF(Table2[[#This Row],[Customer Segment]]=Introduction!$D$44,1,0)</f>
        <v>0</v>
      </c>
      <c r="R587" s="38">
        <v>350.48</v>
      </c>
      <c r="S5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customFormat="1" x14ac:dyDescent="0.2">
      <c r="A588" s="1" t="s">
        <v>13</v>
      </c>
      <c r="B588" s="1" t="s">
        <v>14</v>
      </c>
      <c r="C588" s="1" t="s">
        <v>15</v>
      </c>
      <c r="D588" s="44">
        <v>0.03</v>
      </c>
      <c r="E588" s="44">
        <v>4.0599999999999996</v>
      </c>
      <c r="F588" s="44">
        <v>6.89</v>
      </c>
      <c r="G588" s="44">
        <v>0.6</v>
      </c>
      <c r="H588" s="44">
        <v>-185.17</v>
      </c>
      <c r="I588" s="49">
        <f>IF(Table2[[#This Row],[Order Priority]]=Introduction!$B$42,1,0)</f>
        <v>0</v>
      </c>
      <c r="J588" s="49">
        <f>IF(Table2[[#This Row],[Order Priority]]=Introduction!$B$43,1,0)</f>
        <v>1</v>
      </c>
      <c r="K588" s="49">
        <f>IF(Table2[[#This Row],[Order Priority]]=Introduction!$B$44,1,0)</f>
        <v>0</v>
      </c>
      <c r="L588" s="49">
        <f>IF(Table2[[#This Row],[Order Priority]]=Introduction!$B$45,1,0)</f>
        <v>0</v>
      </c>
      <c r="M588" s="49">
        <f>IF(Table2[[#This Row],[Ship Mode]]=Introduction!$C$42,1,0)</f>
        <v>0</v>
      </c>
      <c r="N588" s="48">
        <f>IF(Table2[[#This Row],[Ship Mode]]=Introduction!$C$44,1,0)</f>
        <v>1</v>
      </c>
      <c r="O588" s="48">
        <f>IF(Table2[[#This Row],[Customer Segment]]=Introduction!$D$45,1,0)</f>
        <v>0</v>
      </c>
      <c r="P588" s="48">
        <f>IF(Table2[[#This Row],[Customer Segment]]=Introduction!$D$42,1,0)</f>
        <v>1</v>
      </c>
      <c r="Q588" s="48">
        <f>IF(Table2[[#This Row],[Customer Segment]]=Introduction!$D$44,1,0)</f>
        <v>0</v>
      </c>
      <c r="R588" s="41">
        <v>38.89</v>
      </c>
      <c r="S5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customFormat="1" x14ac:dyDescent="0.2">
      <c r="A589" s="1" t="s">
        <v>13</v>
      </c>
      <c r="B589" s="1" t="s">
        <v>14</v>
      </c>
      <c r="C589" s="1" t="s">
        <v>15</v>
      </c>
      <c r="D589" s="46">
        <v>0.01</v>
      </c>
      <c r="E589" s="46">
        <v>3.75</v>
      </c>
      <c r="F589" s="46">
        <v>0.5</v>
      </c>
      <c r="G589" s="46">
        <v>0.37</v>
      </c>
      <c r="H589" s="46">
        <v>31.1328</v>
      </c>
      <c r="I589" s="49">
        <f>IF(Table2[[#This Row],[Order Priority]]=Introduction!$B$42,1,0)</f>
        <v>0</v>
      </c>
      <c r="J589" s="49">
        <f>IF(Table2[[#This Row],[Order Priority]]=Introduction!$B$43,1,0)</f>
        <v>1</v>
      </c>
      <c r="K589" s="49">
        <f>IF(Table2[[#This Row],[Order Priority]]=Introduction!$B$44,1,0)</f>
        <v>0</v>
      </c>
      <c r="L589" s="49">
        <f>IF(Table2[[#This Row],[Order Priority]]=Introduction!$B$45,1,0)</f>
        <v>0</v>
      </c>
      <c r="M589" s="49">
        <f>IF(Table2[[#This Row],[Ship Mode]]=Introduction!$C$42,1,0)</f>
        <v>0</v>
      </c>
      <c r="N589" s="48">
        <f>IF(Table2[[#This Row],[Ship Mode]]=Introduction!$C$44,1,0)</f>
        <v>1</v>
      </c>
      <c r="O589" s="48">
        <f>IF(Table2[[#This Row],[Customer Segment]]=Introduction!$D$45,1,0)</f>
        <v>0</v>
      </c>
      <c r="P589" s="48">
        <f>IF(Table2[[#This Row],[Customer Segment]]=Introduction!$D$42,1,0)</f>
        <v>1</v>
      </c>
      <c r="Q589" s="48">
        <f>IF(Table2[[#This Row],[Customer Segment]]=Introduction!$D$44,1,0)</f>
        <v>0</v>
      </c>
      <c r="R589" s="38">
        <v>45.12</v>
      </c>
      <c r="S5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customFormat="1" x14ac:dyDescent="0.2">
      <c r="A590" s="1" t="s">
        <v>13</v>
      </c>
      <c r="B590" s="1" t="s">
        <v>14</v>
      </c>
      <c r="C590" s="1" t="s">
        <v>15</v>
      </c>
      <c r="D590" s="44">
        <v>0.02</v>
      </c>
      <c r="E590" s="44">
        <v>10.68</v>
      </c>
      <c r="F590" s="44">
        <v>13.04</v>
      </c>
      <c r="G590" s="44">
        <v>0.6</v>
      </c>
      <c r="H590" s="44">
        <v>-231.05</v>
      </c>
      <c r="I590" s="49">
        <f>IF(Table2[[#This Row],[Order Priority]]=Introduction!$B$42,1,0)</f>
        <v>0</v>
      </c>
      <c r="J590" s="49">
        <f>IF(Table2[[#This Row],[Order Priority]]=Introduction!$B$43,1,0)</f>
        <v>1</v>
      </c>
      <c r="K590" s="49">
        <f>IF(Table2[[#This Row],[Order Priority]]=Introduction!$B$44,1,0)</f>
        <v>0</v>
      </c>
      <c r="L590" s="49">
        <f>IF(Table2[[#This Row],[Order Priority]]=Introduction!$B$45,1,0)</f>
        <v>0</v>
      </c>
      <c r="M590" s="49">
        <f>IF(Table2[[#This Row],[Ship Mode]]=Introduction!$C$42,1,0)</f>
        <v>0</v>
      </c>
      <c r="N590" s="48">
        <f>IF(Table2[[#This Row],[Ship Mode]]=Introduction!$C$44,1,0)</f>
        <v>1</v>
      </c>
      <c r="O590" s="48">
        <f>IF(Table2[[#This Row],[Customer Segment]]=Introduction!$D$45,1,0)</f>
        <v>0</v>
      </c>
      <c r="P590" s="48">
        <f>IF(Table2[[#This Row],[Customer Segment]]=Introduction!$D$42,1,0)</f>
        <v>1</v>
      </c>
      <c r="Q590" s="48">
        <f>IF(Table2[[#This Row],[Customer Segment]]=Introduction!$D$44,1,0)</f>
        <v>0</v>
      </c>
      <c r="R590" s="41">
        <v>90.45</v>
      </c>
      <c r="S5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customFormat="1" x14ac:dyDescent="0.2">
      <c r="A591" s="1" t="s">
        <v>13</v>
      </c>
      <c r="B591" s="1" t="s">
        <v>63</v>
      </c>
      <c r="C591" s="1" t="s">
        <v>70</v>
      </c>
      <c r="D591" s="46">
        <v>0.05</v>
      </c>
      <c r="E591" s="46">
        <v>19.23</v>
      </c>
      <c r="F591" s="46">
        <v>6.15</v>
      </c>
      <c r="G591" s="46">
        <v>0.44</v>
      </c>
      <c r="H591" s="46">
        <v>-2133.2779999999998</v>
      </c>
      <c r="I591" s="49">
        <f>IF(Table2[[#This Row],[Order Priority]]=Introduction!$B$42,1,0)</f>
        <v>0</v>
      </c>
      <c r="J591" s="49">
        <f>IF(Table2[[#This Row],[Order Priority]]=Introduction!$B$43,1,0)</f>
        <v>1</v>
      </c>
      <c r="K591" s="49">
        <f>IF(Table2[[#This Row],[Order Priority]]=Introduction!$B$44,1,0)</f>
        <v>0</v>
      </c>
      <c r="L591" s="49">
        <f>IF(Table2[[#This Row],[Order Priority]]=Introduction!$B$45,1,0)</f>
        <v>0</v>
      </c>
      <c r="M591" s="49">
        <f>IF(Table2[[#This Row],[Ship Mode]]=Introduction!$C$42,1,0)</f>
        <v>0</v>
      </c>
      <c r="N591" s="48">
        <f>IF(Table2[[#This Row],[Ship Mode]]=Introduction!$C$44,1,0)</f>
        <v>0</v>
      </c>
      <c r="O591" s="48">
        <f>IF(Table2[[#This Row],[Customer Segment]]=Introduction!$D$45,1,0)</f>
        <v>0</v>
      </c>
      <c r="P591" s="48">
        <f>IF(Table2[[#This Row],[Customer Segment]]=Introduction!$D$42,1,0)</f>
        <v>0</v>
      </c>
      <c r="Q591" s="48">
        <f>IF(Table2[[#This Row],[Customer Segment]]=Introduction!$D$44,1,0)</f>
        <v>0</v>
      </c>
      <c r="R591" s="38">
        <v>119.78</v>
      </c>
      <c r="S5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customFormat="1" x14ac:dyDescent="0.2">
      <c r="A592" s="1" t="s">
        <v>92</v>
      </c>
      <c r="B592" s="1" t="s">
        <v>14</v>
      </c>
      <c r="C592" s="1" t="s">
        <v>3</v>
      </c>
      <c r="D592" s="44">
        <v>7.0000000000000007E-2</v>
      </c>
      <c r="E592" s="44">
        <v>5.81</v>
      </c>
      <c r="F592" s="44">
        <v>8.49</v>
      </c>
      <c r="G592" s="44">
        <v>0.39</v>
      </c>
      <c r="H592" s="44">
        <v>-243.23650000000001</v>
      </c>
      <c r="I592" s="49">
        <f>IF(Table2[[#This Row],[Order Priority]]=Introduction!$B$42,1,0)</f>
        <v>0</v>
      </c>
      <c r="J592" s="49">
        <f>IF(Table2[[#This Row],[Order Priority]]=Introduction!$B$43,1,0)</f>
        <v>0</v>
      </c>
      <c r="K592" s="49">
        <f>IF(Table2[[#This Row],[Order Priority]]=Introduction!$B$44,1,0)</f>
        <v>0</v>
      </c>
      <c r="L592" s="49">
        <f>IF(Table2[[#This Row],[Order Priority]]=Introduction!$B$45,1,0)</f>
        <v>1</v>
      </c>
      <c r="M592" s="49">
        <f>IF(Table2[[#This Row],[Ship Mode]]=Introduction!$C$42,1,0)</f>
        <v>0</v>
      </c>
      <c r="N592" s="48">
        <f>IF(Table2[[#This Row],[Ship Mode]]=Introduction!$C$44,1,0)</f>
        <v>1</v>
      </c>
      <c r="O592" s="48">
        <f>IF(Table2[[#This Row],[Customer Segment]]=Introduction!$D$45,1,0)</f>
        <v>1</v>
      </c>
      <c r="P592" s="48">
        <f>IF(Table2[[#This Row],[Customer Segment]]=Introduction!$D$42,1,0)</f>
        <v>0</v>
      </c>
      <c r="Q592" s="48">
        <f>IF(Table2[[#This Row],[Customer Segment]]=Introduction!$D$44,1,0)</f>
        <v>0</v>
      </c>
      <c r="R592" s="41">
        <v>58.8</v>
      </c>
      <c r="S5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customFormat="1" x14ac:dyDescent="0.2">
      <c r="A593" s="1" t="s">
        <v>92</v>
      </c>
      <c r="B593" s="1" t="s">
        <v>14</v>
      </c>
      <c r="C593" s="1" t="s">
        <v>3</v>
      </c>
      <c r="D593" s="46">
        <v>0.04</v>
      </c>
      <c r="E593" s="46">
        <v>9.65</v>
      </c>
      <c r="F593" s="46">
        <v>6.22</v>
      </c>
      <c r="G593" s="46">
        <v>0.55000000000000004</v>
      </c>
      <c r="H593" s="46">
        <v>-53.62</v>
      </c>
      <c r="I593" s="49">
        <f>IF(Table2[[#This Row],[Order Priority]]=Introduction!$B$42,1,0)</f>
        <v>0</v>
      </c>
      <c r="J593" s="49">
        <f>IF(Table2[[#This Row],[Order Priority]]=Introduction!$B$43,1,0)</f>
        <v>0</v>
      </c>
      <c r="K593" s="49">
        <f>IF(Table2[[#This Row],[Order Priority]]=Introduction!$B$44,1,0)</f>
        <v>0</v>
      </c>
      <c r="L593" s="49">
        <f>IF(Table2[[#This Row],[Order Priority]]=Introduction!$B$45,1,0)</f>
        <v>1</v>
      </c>
      <c r="M593" s="49">
        <f>IF(Table2[[#This Row],[Ship Mode]]=Introduction!$C$42,1,0)</f>
        <v>0</v>
      </c>
      <c r="N593" s="48">
        <f>IF(Table2[[#This Row],[Ship Mode]]=Introduction!$C$44,1,0)</f>
        <v>1</v>
      </c>
      <c r="O593" s="48">
        <f>IF(Table2[[#This Row],[Customer Segment]]=Introduction!$D$45,1,0)</f>
        <v>1</v>
      </c>
      <c r="P593" s="48">
        <f>IF(Table2[[#This Row],[Customer Segment]]=Introduction!$D$42,1,0)</f>
        <v>0</v>
      </c>
      <c r="Q593" s="48">
        <f>IF(Table2[[#This Row],[Customer Segment]]=Introduction!$D$44,1,0)</f>
        <v>0</v>
      </c>
      <c r="R593" s="38">
        <v>120.47</v>
      </c>
      <c r="S5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customFormat="1" x14ac:dyDescent="0.2">
      <c r="A594" s="1" t="s">
        <v>46</v>
      </c>
      <c r="B594" s="1" t="s">
        <v>14</v>
      </c>
      <c r="C594" s="1" t="s">
        <v>47</v>
      </c>
      <c r="D594" s="44">
        <v>0.04</v>
      </c>
      <c r="E594" s="44">
        <v>11.5</v>
      </c>
      <c r="F594" s="44">
        <v>7.19</v>
      </c>
      <c r="G594" s="44">
        <v>0.4</v>
      </c>
      <c r="H594" s="44">
        <v>-23.357880000000002</v>
      </c>
      <c r="I594" s="49">
        <f>IF(Table2[[#This Row],[Order Priority]]=Introduction!$B$42,1,0)</f>
        <v>0</v>
      </c>
      <c r="J594" s="49">
        <f>IF(Table2[[#This Row],[Order Priority]]=Introduction!$B$43,1,0)</f>
        <v>0</v>
      </c>
      <c r="K594" s="49">
        <f>IF(Table2[[#This Row],[Order Priority]]=Introduction!$B$44,1,0)</f>
        <v>0</v>
      </c>
      <c r="L594" s="49">
        <f>IF(Table2[[#This Row],[Order Priority]]=Introduction!$B$45,1,0)</f>
        <v>0</v>
      </c>
      <c r="M594" s="49">
        <f>IF(Table2[[#This Row],[Ship Mode]]=Introduction!$C$42,1,0)</f>
        <v>0</v>
      </c>
      <c r="N594" s="48">
        <f>IF(Table2[[#This Row],[Ship Mode]]=Introduction!$C$44,1,0)</f>
        <v>1</v>
      </c>
      <c r="O594" s="48">
        <f>IF(Table2[[#This Row],[Customer Segment]]=Introduction!$D$45,1,0)</f>
        <v>0</v>
      </c>
      <c r="P594" s="48">
        <f>IF(Table2[[#This Row],[Customer Segment]]=Introduction!$D$42,1,0)</f>
        <v>0</v>
      </c>
      <c r="Q594" s="48">
        <f>IF(Table2[[#This Row],[Customer Segment]]=Introduction!$D$44,1,0)</f>
        <v>1</v>
      </c>
      <c r="R594" s="41">
        <v>157.81</v>
      </c>
      <c r="S5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customFormat="1" x14ac:dyDescent="0.2">
      <c r="A595" s="1" t="s">
        <v>46</v>
      </c>
      <c r="B595" s="1" t="s">
        <v>14</v>
      </c>
      <c r="C595" s="1" t="s">
        <v>47</v>
      </c>
      <c r="D595" s="46">
        <v>0.02</v>
      </c>
      <c r="E595" s="46">
        <v>15.7</v>
      </c>
      <c r="F595" s="46">
        <v>11.25</v>
      </c>
      <c r="G595" s="46">
        <v>0.6</v>
      </c>
      <c r="H595" s="46">
        <v>-18.241599999999998</v>
      </c>
      <c r="I595" s="49">
        <f>IF(Table2[[#This Row],[Order Priority]]=Introduction!$B$42,1,0)</f>
        <v>0</v>
      </c>
      <c r="J595" s="49">
        <f>IF(Table2[[#This Row],[Order Priority]]=Introduction!$B$43,1,0)</f>
        <v>0</v>
      </c>
      <c r="K595" s="49">
        <f>IF(Table2[[#This Row],[Order Priority]]=Introduction!$B$44,1,0)</f>
        <v>0</v>
      </c>
      <c r="L595" s="49">
        <f>IF(Table2[[#This Row],[Order Priority]]=Introduction!$B$45,1,0)</f>
        <v>0</v>
      </c>
      <c r="M595" s="49">
        <f>IF(Table2[[#This Row],[Ship Mode]]=Introduction!$C$42,1,0)</f>
        <v>0</v>
      </c>
      <c r="N595" s="48">
        <f>IF(Table2[[#This Row],[Ship Mode]]=Introduction!$C$44,1,0)</f>
        <v>1</v>
      </c>
      <c r="O595" s="48">
        <f>IF(Table2[[#This Row],[Customer Segment]]=Introduction!$D$45,1,0)</f>
        <v>0</v>
      </c>
      <c r="P595" s="48">
        <f>IF(Table2[[#This Row],[Customer Segment]]=Introduction!$D$42,1,0)</f>
        <v>0</v>
      </c>
      <c r="Q595" s="48">
        <f>IF(Table2[[#This Row],[Customer Segment]]=Introduction!$D$44,1,0)</f>
        <v>1</v>
      </c>
      <c r="R595" s="38">
        <v>19.440000000000001</v>
      </c>
      <c r="S5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customFormat="1" x14ac:dyDescent="0.2">
      <c r="A596" s="1" t="s">
        <v>46</v>
      </c>
      <c r="B596" s="1" t="s">
        <v>2</v>
      </c>
      <c r="C596" s="1" t="s">
        <v>47</v>
      </c>
      <c r="D596" s="44">
        <v>0.05</v>
      </c>
      <c r="E596" s="44">
        <v>225.02</v>
      </c>
      <c r="F596" s="44">
        <v>28.66</v>
      </c>
      <c r="G596" s="44">
        <v>0.72</v>
      </c>
      <c r="H596" s="44">
        <v>1428.9104</v>
      </c>
      <c r="I596" s="49">
        <f>IF(Table2[[#This Row],[Order Priority]]=Introduction!$B$42,1,0)</f>
        <v>0</v>
      </c>
      <c r="J596" s="49">
        <f>IF(Table2[[#This Row],[Order Priority]]=Introduction!$B$43,1,0)</f>
        <v>0</v>
      </c>
      <c r="K596" s="49">
        <f>IF(Table2[[#This Row],[Order Priority]]=Introduction!$B$44,1,0)</f>
        <v>0</v>
      </c>
      <c r="L596" s="49">
        <f>IF(Table2[[#This Row],[Order Priority]]=Introduction!$B$45,1,0)</f>
        <v>0</v>
      </c>
      <c r="M596" s="49">
        <f>IF(Table2[[#This Row],[Ship Mode]]=Introduction!$C$42,1,0)</f>
        <v>1</v>
      </c>
      <c r="N596" s="48">
        <f>IF(Table2[[#This Row],[Ship Mode]]=Introduction!$C$44,1,0)</f>
        <v>0</v>
      </c>
      <c r="O596" s="48">
        <f>IF(Table2[[#This Row],[Customer Segment]]=Introduction!$D$45,1,0)</f>
        <v>0</v>
      </c>
      <c r="P596" s="48">
        <f>IF(Table2[[#This Row],[Customer Segment]]=Introduction!$D$42,1,0)</f>
        <v>0</v>
      </c>
      <c r="Q596" s="48">
        <f>IF(Table2[[#This Row],[Customer Segment]]=Introduction!$D$44,1,0)</f>
        <v>1</v>
      </c>
      <c r="R596" s="41">
        <v>4636.63</v>
      </c>
      <c r="S5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customFormat="1" x14ac:dyDescent="0.2">
      <c r="A597" s="1" t="s">
        <v>1</v>
      </c>
      <c r="B597" s="1" t="s">
        <v>14</v>
      </c>
      <c r="C597" s="1" t="s">
        <v>3</v>
      </c>
      <c r="D597" s="46">
        <v>0.02</v>
      </c>
      <c r="E597" s="46">
        <v>49.99</v>
      </c>
      <c r="F597" s="46">
        <v>19.989999999999998</v>
      </c>
      <c r="G597" s="46">
        <v>0.41</v>
      </c>
      <c r="H597" s="46">
        <v>-76.89</v>
      </c>
      <c r="I597" s="49">
        <f>IF(Table2[[#This Row],[Order Priority]]=Introduction!$B$42,1,0)</f>
        <v>1</v>
      </c>
      <c r="J597" s="49">
        <f>IF(Table2[[#This Row],[Order Priority]]=Introduction!$B$43,1,0)</f>
        <v>0</v>
      </c>
      <c r="K597" s="49">
        <f>IF(Table2[[#This Row],[Order Priority]]=Introduction!$B$44,1,0)</f>
        <v>0</v>
      </c>
      <c r="L597" s="49">
        <f>IF(Table2[[#This Row],[Order Priority]]=Introduction!$B$45,1,0)</f>
        <v>0</v>
      </c>
      <c r="M597" s="49">
        <f>IF(Table2[[#This Row],[Ship Mode]]=Introduction!$C$42,1,0)</f>
        <v>0</v>
      </c>
      <c r="N597" s="48">
        <f>IF(Table2[[#This Row],[Ship Mode]]=Introduction!$C$44,1,0)</f>
        <v>1</v>
      </c>
      <c r="O597" s="48">
        <f>IF(Table2[[#This Row],[Customer Segment]]=Introduction!$D$45,1,0)</f>
        <v>1</v>
      </c>
      <c r="P597" s="48">
        <f>IF(Table2[[#This Row],[Customer Segment]]=Introduction!$D$42,1,0)</f>
        <v>0</v>
      </c>
      <c r="Q597" s="48">
        <f>IF(Table2[[#This Row],[Customer Segment]]=Introduction!$D$44,1,0)</f>
        <v>0</v>
      </c>
      <c r="R597" s="38">
        <v>901.81</v>
      </c>
      <c r="S5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customFormat="1" x14ac:dyDescent="0.2">
      <c r="A598" s="1" t="s">
        <v>1</v>
      </c>
      <c r="B598" s="1" t="s">
        <v>14</v>
      </c>
      <c r="C598" s="1" t="s">
        <v>3</v>
      </c>
      <c r="D598" s="44">
        <v>0.02</v>
      </c>
      <c r="E598" s="44">
        <v>49.99</v>
      </c>
      <c r="F598" s="44">
        <v>19.989999999999998</v>
      </c>
      <c r="G598" s="44">
        <v>0.41</v>
      </c>
      <c r="H598" s="44">
        <v>-76.89</v>
      </c>
      <c r="I598" s="49">
        <f>IF(Table2[[#This Row],[Order Priority]]=Introduction!$B$42,1,0)</f>
        <v>1</v>
      </c>
      <c r="J598" s="49">
        <f>IF(Table2[[#This Row],[Order Priority]]=Introduction!$B$43,1,0)</f>
        <v>0</v>
      </c>
      <c r="K598" s="49">
        <f>IF(Table2[[#This Row],[Order Priority]]=Introduction!$B$44,1,0)</f>
        <v>0</v>
      </c>
      <c r="L598" s="49">
        <f>IF(Table2[[#This Row],[Order Priority]]=Introduction!$B$45,1,0)</f>
        <v>0</v>
      </c>
      <c r="M598" s="49">
        <f>IF(Table2[[#This Row],[Ship Mode]]=Introduction!$C$42,1,0)</f>
        <v>0</v>
      </c>
      <c r="N598" s="48">
        <f>IF(Table2[[#This Row],[Ship Mode]]=Introduction!$C$44,1,0)</f>
        <v>1</v>
      </c>
      <c r="O598" s="48">
        <f>IF(Table2[[#This Row],[Customer Segment]]=Introduction!$D$45,1,0)</f>
        <v>1</v>
      </c>
      <c r="P598" s="48">
        <f>IF(Table2[[#This Row],[Customer Segment]]=Introduction!$D$42,1,0)</f>
        <v>0</v>
      </c>
      <c r="Q598" s="48">
        <f>IF(Table2[[#This Row],[Customer Segment]]=Introduction!$D$44,1,0)</f>
        <v>0</v>
      </c>
      <c r="R598" s="41">
        <v>250.5</v>
      </c>
      <c r="S5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customFormat="1" x14ac:dyDescent="0.2">
      <c r="A599" s="1" t="s">
        <v>1</v>
      </c>
      <c r="B599" s="1" t="s">
        <v>2</v>
      </c>
      <c r="C599" s="1" t="s">
        <v>3</v>
      </c>
      <c r="D599" s="46">
        <v>0</v>
      </c>
      <c r="E599" s="46">
        <v>100.89</v>
      </c>
      <c r="F599" s="46">
        <v>42</v>
      </c>
      <c r="G599" s="46">
        <v>0.61</v>
      </c>
      <c r="H599" s="46">
        <v>1500.12</v>
      </c>
      <c r="I599" s="49">
        <f>IF(Table2[[#This Row],[Order Priority]]=Introduction!$B$42,1,0)</f>
        <v>1</v>
      </c>
      <c r="J599" s="49">
        <f>IF(Table2[[#This Row],[Order Priority]]=Introduction!$B$43,1,0)</f>
        <v>0</v>
      </c>
      <c r="K599" s="49">
        <f>IF(Table2[[#This Row],[Order Priority]]=Introduction!$B$44,1,0)</f>
        <v>0</v>
      </c>
      <c r="L599" s="49">
        <f>IF(Table2[[#This Row],[Order Priority]]=Introduction!$B$45,1,0)</f>
        <v>0</v>
      </c>
      <c r="M599" s="49">
        <f>IF(Table2[[#This Row],[Ship Mode]]=Introduction!$C$42,1,0)</f>
        <v>1</v>
      </c>
      <c r="N599" s="48">
        <f>IF(Table2[[#This Row],[Ship Mode]]=Introduction!$C$44,1,0)</f>
        <v>0</v>
      </c>
      <c r="O599" s="48">
        <f>IF(Table2[[#This Row],[Customer Segment]]=Introduction!$D$45,1,0)</f>
        <v>1</v>
      </c>
      <c r="P599" s="48">
        <f>IF(Table2[[#This Row],[Customer Segment]]=Introduction!$D$42,1,0)</f>
        <v>0</v>
      </c>
      <c r="Q599" s="48">
        <f>IF(Table2[[#This Row],[Customer Segment]]=Introduction!$D$44,1,0)</f>
        <v>0</v>
      </c>
      <c r="R599" s="38">
        <v>1608.11</v>
      </c>
      <c r="S5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customFormat="1" x14ac:dyDescent="0.2">
      <c r="A600" s="1" t="s">
        <v>13</v>
      </c>
      <c r="B600" s="1" t="s">
        <v>14</v>
      </c>
      <c r="C600" s="1" t="s">
        <v>3</v>
      </c>
      <c r="D600" s="44">
        <v>0.04</v>
      </c>
      <c r="E600" s="44">
        <v>4.37</v>
      </c>
      <c r="F600" s="44">
        <v>5.15</v>
      </c>
      <c r="G600" s="44">
        <v>0.59</v>
      </c>
      <c r="H600" s="44">
        <v>-74.479600000000005</v>
      </c>
      <c r="I600" s="49">
        <f>IF(Table2[[#This Row],[Order Priority]]=Introduction!$B$42,1,0)</f>
        <v>0</v>
      </c>
      <c r="J600" s="49">
        <f>IF(Table2[[#This Row],[Order Priority]]=Introduction!$B$43,1,0)</f>
        <v>1</v>
      </c>
      <c r="K600" s="49">
        <f>IF(Table2[[#This Row],[Order Priority]]=Introduction!$B$44,1,0)</f>
        <v>0</v>
      </c>
      <c r="L600" s="49">
        <f>IF(Table2[[#This Row],[Order Priority]]=Introduction!$B$45,1,0)</f>
        <v>0</v>
      </c>
      <c r="M600" s="49">
        <f>IF(Table2[[#This Row],[Ship Mode]]=Introduction!$C$42,1,0)</f>
        <v>0</v>
      </c>
      <c r="N600" s="48">
        <f>IF(Table2[[#This Row],[Ship Mode]]=Introduction!$C$44,1,0)</f>
        <v>1</v>
      </c>
      <c r="O600" s="48">
        <f>IF(Table2[[#This Row],[Customer Segment]]=Introduction!$D$45,1,0)</f>
        <v>1</v>
      </c>
      <c r="P600" s="48">
        <f>IF(Table2[[#This Row],[Customer Segment]]=Introduction!$D$42,1,0)</f>
        <v>0</v>
      </c>
      <c r="Q600" s="48">
        <f>IF(Table2[[#This Row],[Customer Segment]]=Introduction!$D$44,1,0)</f>
        <v>0</v>
      </c>
      <c r="R600" s="41">
        <v>78.59</v>
      </c>
      <c r="S6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customFormat="1" x14ac:dyDescent="0.2">
      <c r="A601" s="1" t="s">
        <v>13</v>
      </c>
      <c r="B601" s="1" t="s">
        <v>14</v>
      </c>
      <c r="C601" s="1" t="s">
        <v>3</v>
      </c>
      <c r="D601" s="46">
        <v>0.09</v>
      </c>
      <c r="E601" s="46">
        <v>155.99</v>
      </c>
      <c r="F601" s="46">
        <v>8.99</v>
      </c>
      <c r="G601" s="46">
        <v>0.57999999999999996</v>
      </c>
      <c r="H601" s="46">
        <v>-232.22056000000001</v>
      </c>
      <c r="I601" s="49">
        <f>IF(Table2[[#This Row],[Order Priority]]=Introduction!$B$42,1,0)</f>
        <v>0</v>
      </c>
      <c r="J601" s="49">
        <f>IF(Table2[[#This Row],[Order Priority]]=Introduction!$B$43,1,0)</f>
        <v>1</v>
      </c>
      <c r="K601" s="49">
        <f>IF(Table2[[#This Row],[Order Priority]]=Introduction!$B$44,1,0)</f>
        <v>0</v>
      </c>
      <c r="L601" s="49">
        <f>IF(Table2[[#This Row],[Order Priority]]=Introduction!$B$45,1,0)</f>
        <v>0</v>
      </c>
      <c r="M601" s="49">
        <f>IF(Table2[[#This Row],[Ship Mode]]=Introduction!$C$42,1,0)</f>
        <v>0</v>
      </c>
      <c r="N601" s="48">
        <f>IF(Table2[[#This Row],[Ship Mode]]=Introduction!$C$44,1,0)</f>
        <v>1</v>
      </c>
      <c r="O601" s="48">
        <f>IF(Table2[[#This Row],[Customer Segment]]=Introduction!$D$45,1,0)</f>
        <v>1</v>
      </c>
      <c r="P601" s="48">
        <f>IF(Table2[[#This Row],[Customer Segment]]=Introduction!$D$42,1,0)</f>
        <v>0</v>
      </c>
      <c r="Q601" s="48">
        <f>IF(Table2[[#This Row],[Customer Segment]]=Introduction!$D$44,1,0)</f>
        <v>0</v>
      </c>
      <c r="R601" s="38">
        <v>497.11</v>
      </c>
      <c r="S6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customFormat="1" x14ac:dyDescent="0.2">
      <c r="A602" s="1" t="s">
        <v>23</v>
      </c>
      <c r="B602" s="1" t="s">
        <v>63</v>
      </c>
      <c r="C602" s="1" t="s">
        <v>47</v>
      </c>
      <c r="D602" s="44">
        <v>0.1</v>
      </c>
      <c r="E602" s="44">
        <v>4.91</v>
      </c>
      <c r="F602" s="44">
        <v>0.5</v>
      </c>
      <c r="G602" s="44">
        <v>0.36</v>
      </c>
      <c r="H602" s="44">
        <v>35.279699999999998</v>
      </c>
      <c r="I602" s="49">
        <f>IF(Table2[[#This Row],[Order Priority]]=Introduction!$B$42,1,0)</f>
        <v>0</v>
      </c>
      <c r="J602" s="49">
        <f>IF(Table2[[#This Row],[Order Priority]]=Introduction!$B$43,1,0)</f>
        <v>0</v>
      </c>
      <c r="K602" s="49">
        <f>IF(Table2[[#This Row],[Order Priority]]=Introduction!$B$44,1,0)</f>
        <v>1</v>
      </c>
      <c r="L602" s="49">
        <f>IF(Table2[[#This Row],[Order Priority]]=Introduction!$B$45,1,0)</f>
        <v>0</v>
      </c>
      <c r="M602" s="49">
        <f>IF(Table2[[#This Row],[Ship Mode]]=Introduction!$C$42,1,0)</f>
        <v>0</v>
      </c>
      <c r="N602" s="48">
        <f>IF(Table2[[#This Row],[Ship Mode]]=Introduction!$C$44,1,0)</f>
        <v>0</v>
      </c>
      <c r="O602" s="48">
        <f>IF(Table2[[#This Row],[Customer Segment]]=Introduction!$D$45,1,0)</f>
        <v>0</v>
      </c>
      <c r="P602" s="48">
        <f>IF(Table2[[#This Row],[Customer Segment]]=Introduction!$D$42,1,0)</f>
        <v>0</v>
      </c>
      <c r="Q602" s="48">
        <f>IF(Table2[[#This Row],[Customer Segment]]=Introduction!$D$44,1,0)</f>
        <v>1</v>
      </c>
      <c r="R602" s="41">
        <v>51.13</v>
      </c>
      <c r="S6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customFormat="1" x14ac:dyDescent="0.2">
      <c r="A603" s="1" t="s">
        <v>46</v>
      </c>
      <c r="B603" s="1" t="s">
        <v>2</v>
      </c>
      <c r="C603" s="1" t="s">
        <v>70</v>
      </c>
      <c r="D603" s="46">
        <v>7.0000000000000007E-2</v>
      </c>
      <c r="E603" s="46">
        <v>2036.48</v>
      </c>
      <c r="F603" s="46">
        <v>14.7</v>
      </c>
      <c r="G603" s="46">
        <v>0.55000000000000004</v>
      </c>
      <c r="H603" s="46">
        <v>4073.25</v>
      </c>
      <c r="I603" s="49">
        <f>IF(Table2[[#This Row],[Order Priority]]=Introduction!$B$42,1,0)</f>
        <v>0</v>
      </c>
      <c r="J603" s="49">
        <f>IF(Table2[[#This Row],[Order Priority]]=Introduction!$B$43,1,0)</f>
        <v>0</v>
      </c>
      <c r="K603" s="49">
        <f>IF(Table2[[#This Row],[Order Priority]]=Introduction!$B$44,1,0)</f>
        <v>0</v>
      </c>
      <c r="L603" s="49">
        <f>IF(Table2[[#This Row],[Order Priority]]=Introduction!$B$45,1,0)</f>
        <v>0</v>
      </c>
      <c r="M603" s="49">
        <f>IF(Table2[[#This Row],[Ship Mode]]=Introduction!$C$42,1,0)</f>
        <v>1</v>
      </c>
      <c r="N603" s="48">
        <f>IF(Table2[[#This Row],[Ship Mode]]=Introduction!$C$44,1,0)</f>
        <v>0</v>
      </c>
      <c r="O603" s="48">
        <f>IF(Table2[[#This Row],[Customer Segment]]=Introduction!$D$45,1,0)</f>
        <v>0</v>
      </c>
      <c r="P603" s="48">
        <f>IF(Table2[[#This Row],[Customer Segment]]=Introduction!$D$42,1,0)</f>
        <v>0</v>
      </c>
      <c r="Q603" s="48">
        <f>IF(Table2[[#This Row],[Customer Segment]]=Introduction!$D$44,1,0)</f>
        <v>0</v>
      </c>
      <c r="R603" s="38">
        <v>43046.2</v>
      </c>
      <c r="S6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customFormat="1" x14ac:dyDescent="0.2">
      <c r="A604" s="1" t="s">
        <v>46</v>
      </c>
      <c r="B604" s="1" t="s">
        <v>2</v>
      </c>
      <c r="C604" s="1" t="s">
        <v>70</v>
      </c>
      <c r="D604" s="44">
        <v>7.0000000000000007E-2</v>
      </c>
      <c r="E604" s="44">
        <v>2036.48</v>
      </c>
      <c r="F604" s="44">
        <v>14.7</v>
      </c>
      <c r="G604" s="44">
        <v>0.55000000000000004</v>
      </c>
      <c r="H604" s="44">
        <v>6028.41</v>
      </c>
      <c r="I604" s="49">
        <f>IF(Table2[[#This Row],[Order Priority]]=Introduction!$B$42,1,0)</f>
        <v>0</v>
      </c>
      <c r="J604" s="49">
        <f>IF(Table2[[#This Row],[Order Priority]]=Introduction!$B$43,1,0)</f>
        <v>0</v>
      </c>
      <c r="K604" s="49">
        <f>IF(Table2[[#This Row],[Order Priority]]=Introduction!$B$44,1,0)</f>
        <v>0</v>
      </c>
      <c r="L604" s="49">
        <f>IF(Table2[[#This Row],[Order Priority]]=Introduction!$B$45,1,0)</f>
        <v>0</v>
      </c>
      <c r="M604" s="49">
        <f>IF(Table2[[#This Row],[Ship Mode]]=Introduction!$C$42,1,0)</f>
        <v>1</v>
      </c>
      <c r="N604" s="48">
        <f>IF(Table2[[#This Row],[Ship Mode]]=Introduction!$C$44,1,0)</f>
        <v>0</v>
      </c>
      <c r="O604" s="48">
        <f>IF(Table2[[#This Row],[Customer Segment]]=Introduction!$D$45,1,0)</f>
        <v>0</v>
      </c>
      <c r="P604" s="48">
        <f>IF(Table2[[#This Row],[Customer Segment]]=Introduction!$D$42,1,0)</f>
        <v>0</v>
      </c>
      <c r="Q604" s="48">
        <f>IF(Table2[[#This Row],[Customer Segment]]=Introduction!$D$44,1,0)</f>
        <v>0</v>
      </c>
      <c r="R604" s="41">
        <v>10331.09</v>
      </c>
      <c r="S6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customFormat="1" x14ac:dyDescent="0.2">
      <c r="A605" s="1" t="s">
        <v>1</v>
      </c>
      <c r="B605" s="1" t="s">
        <v>2</v>
      </c>
      <c r="C605" s="1" t="s">
        <v>15</v>
      </c>
      <c r="D605" s="46">
        <v>0.03</v>
      </c>
      <c r="E605" s="46">
        <v>150.88999999999999</v>
      </c>
      <c r="F605" s="46">
        <v>60.2</v>
      </c>
      <c r="G605" s="46">
        <v>0.77</v>
      </c>
      <c r="H605" s="46">
        <v>-677.87199999999996</v>
      </c>
      <c r="I605" s="49">
        <f>IF(Table2[[#This Row],[Order Priority]]=Introduction!$B$42,1,0)</f>
        <v>1</v>
      </c>
      <c r="J605" s="49">
        <f>IF(Table2[[#This Row],[Order Priority]]=Introduction!$B$43,1,0)</f>
        <v>0</v>
      </c>
      <c r="K605" s="49">
        <f>IF(Table2[[#This Row],[Order Priority]]=Introduction!$B$44,1,0)</f>
        <v>0</v>
      </c>
      <c r="L605" s="49">
        <f>IF(Table2[[#This Row],[Order Priority]]=Introduction!$B$45,1,0)</f>
        <v>0</v>
      </c>
      <c r="M605" s="49">
        <f>IF(Table2[[#This Row],[Ship Mode]]=Introduction!$C$42,1,0)</f>
        <v>1</v>
      </c>
      <c r="N605" s="48">
        <f>IF(Table2[[#This Row],[Ship Mode]]=Introduction!$C$44,1,0)</f>
        <v>0</v>
      </c>
      <c r="O605" s="48">
        <f>IF(Table2[[#This Row],[Customer Segment]]=Introduction!$D$45,1,0)</f>
        <v>0</v>
      </c>
      <c r="P605" s="48">
        <f>IF(Table2[[#This Row],[Customer Segment]]=Introduction!$D$42,1,0)</f>
        <v>1</v>
      </c>
      <c r="Q605" s="48">
        <f>IF(Table2[[#This Row],[Customer Segment]]=Introduction!$D$44,1,0)</f>
        <v>0</v>
      </c>
      <c r="R605" s="38">
        <v>3596.03</v>
      </c>
      <c r="S6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customFormat="1" x14ac:dyDescent="0.2">
      <c r="A606" s="1" t="s">
        <v>13</v>
      </c>
      <c r="B606" s="1" t="s">
        <v>14</v>
      </c>
      <c r="C606" s="1" t="s">
        <v>70</v>
      </c>
      <c r="D606" s="44">
        <v>0.08</v>
      </c>
      <c r="E606" s="44">
        <v>34.99</v>
      </c>
      <c r="F606" s="44">
        <v>7.73</v>
      </c>
      <c r="G606" s="44">
        <v>0.59</v>
      </c>
      <c r="H606" s="44">
        <v>144.69</v>
      </c>
      <c r="I606" s="49">
        <f>IF(Table2[[#This Row],[Order Priority]]=Introduction!$B$42,1,0)</f>
        <v>0</v>
      </c>
      <c r="J606" s="49">
        <f>IF(Table2[[#This Row],[Order Priority]]=Introduction!$B$43,1,0)</f>
        <v>1</v>
      </c>
      <c r="K606" s="49">
        <f>IF(Table2[[#This Row],[Order Priority]]=Introduction!$B$44,1,0)</f>
        <v>0</v>
      </c>
      <c r="L606" s="49">
        <f>IF(Table2[[#This Row],[Order Priority]]=Introduction!$B$45,1,0)</f>
        <v>0</v>
      </c>
      <c r="M606" s="49">
        <f>IF(Table2[[#This Row],[Ship Mode]]=Introduction!$C$42,1,0)</f>
        <v>0</v>
      </c>
      <c r="N606" s="48">
        <f>IF(Table2[[#This Row],[Ship Mode]]=Introduction!$C$44,1,0)</f>
        <v>1</v>
      </c>
      <c r="O606" s="48">
        <f>IF(Table2[[#This Row],[Customer Segment]]=Introduction!$D$45,1,0)</f>
        <v>0</v>
      </c>
      <c r="P606" s="48">
        <f>IF(Table2[[#This Row],[Customer Segment]]=Introduction!$D$42,1,0)</f>
        <v>0</v>
      </c>
      <c r="Q606" s="48">
        <f>IF(Table2[[#This Row],[Customer Segment]]=Introduction!$D$44,1,0)</f>
        <v>0</v>
      </c>
      <c r="R606" s="41">
        <v>424.68</v>
      </c>
      <c r="S6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customFormat="1" x14ac:dyDescent="0.2">
      <c r="A607" s="1" t="s">
        <v>13</v>
      </c>
      <c r="B607" s="1" t="s">
        <v>14</v>
      </c>
      <c r="C607" s="1" t="s">
        <v>70</v>
      </c>
      <c r="D607" s="46">
        <v>0.04</v>
      </c>
      <c r="E607" s="46">
        <v>55.48</v>
      </c>
      <c r="F607" s="46">
        <v>6.79</v>
      </c>
      <c r="G607" s="46">
        <v>0.37</v>
      </c>
      <c r="H607" s="46">
        <v>376.88490000000002</v>
      </c>
      <c r="I607" s="49">
        <f>IF(Table2[[#This Row],[Order Priority]]=Introduction!$B$42,1,0)</f>
        <v>0</v>
      </c>
      <c r="J607" s="49">
        <f>IF(Table2[[#This Row],[Order Priority]]=Introduction!$B$43,1,0)</f>
        <v>1</v>
      </c>
      <c r="K607" s="49">
        <f>IF(Table2[[#This Row],[Order Priority]]=Introduction!$B$44,1,0)</f>
        <v>0</v>
      </c>
      <c r="L607" s="49">
        <f>IF(Table2[[#This Row],[Order Priority]]=Introduction!$B$45,1,0)</f>
        <v>0</v>
      </c>
      <c r="M607" s="49">
        <f>IF(Table2[[#This Row],[Ship Mode]]=Introduction!$C$42,1,0)</f>
        <v>0</v>
      </c>
      <c r="N607" s="48">
        <f>IF(Table2[[#This Row],[Ship Mode]]=Introduction!$C$44,1,0)</f>
        <v>1</v>
      </c>
      <c r="O607" s="48">
        <f>IF(Table2[[#This Row],[Customer Segment]]=Introduction!$D$45,1,0)</f>
        <v>0</v>
      </c>
      <c r="P607" s="48">
        <f>IF(Table2[[#This Row],[Customer Segment]]=Introduction!$D$42,1,0)</f>
        <v>0</v>
      </c>
      <c r="Q607" s="48">
        <f>IF(Table2[[#This Row],[Customer Segment]]=Introduction!$D$44,1,0)</f>
        <v>0</v>
      </c>
      <c r="R607" s="38">
        <v>546.21</v>
      </c>
      <c r="S6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customFormat="1" x14ac:dyDescent="0.2">
      <c r="A608" s="1" t="s">
        <v>92</v>
      </c>
      <c r="B608" s="1" t="s">
        <v>14</v>
      </c>
      <c r="C608" s="1" t="s">
        <v>47</v>
      </c>
      <c r="D608" s="44">
        <v>0</v>
      </c>
      <c r="E608" s="44">
        <v>47.9</v>
      </c>
      <c r="F608" s="44">
        <v>5.86</v>
      </c>
      <c r="G608" s="44">
        <v>0.37</v>
      </c>
      <c r="H608" s="44">
        <v>638.38109999999995</v>
      </c>
      <c r="I608" s="49">
        <f>IF(Table2[[#This Row],[Order Priority]]=Introduction!$B$42,1,0)</f>
        <v>0</v>
      </c>
      <c r="J608" s="49">
        <f>IF(Table2[[#This Row],[Order Priority]]=Introduction!$B$43,1,0)</f>
        <v>0</v>
      </c>
      <c r="K608" s="49">
        <f>IF(Table2[[#This Row],[Order Priority]]=Introduction!$B$44,1,0)</f>
        <v>0</v>
      </c>
      <c r="L608" s="49">
        <f>IF(Table2[[#This Row],[Order Priority]]=Introduction!$B$45,1,0)</f>
        <v>1</v>
      </c>
      <c r="M608" s="49">
        <f>IF(Table2[[#This Row],[Ship Mode]]=Introduction!$C$42,1,0)</f>
        <v>0</v>
      </c>
      <c r="N608" s="48">
        <f>IF(Table2[[#This Row],[Ship Mode]]=Introduction!$C$44,1,0)</f>
        <v>1</v>
      </c>
      <c r="O608" s="48">
        <f>IF(Table2[[#This Row],[Customer Segment]]=Introduction!$D$45,1,0)</f>
        <v>0</v>
      </c>
      <c r="P608" s="48">
        <f>IF(Table2[[#This Row],[Customer Segment]]=Introduction!$D$42,1,0)</f>
        <v>0</v>
      </c>
      <c r="Q608" s="48">
        <f>IF(Table2[[#This Row],[Customer Segment]]=Introduction!$D$44,1,0)</f>
        <v>1</v>
      </c>
      <c r="R608" s="41">
        <v>925.19</v>
      </c>
      <c r="S6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customFormat="1" x14ac:dyDescent="0.2">
      <c r="A609" s="1" t="s">
        <v>46</v>
      </c>
      <c r="B609" s="1" t="s">
        <v>2</v>
      </c>
      <c r="C609" s="1" t="s">
        <v>70</v>
      </c>
      <c r="D609" s="46">
        <v>0</v>
      </c>
      <c r="E609" s="46">
        <v>442.14</v>
      </c>
      <c r="F609" s="46">
        <v>14.7</v>
      </c>
      <c r="G609" s="46">
        <v>0.56000000000000005</v>
      </c>
      <c r="H609" s="46">
        <v>3294.8258999999998</v>
      </c>
      <c r="I609" s="49">
        <f>IF(Table2[[#This Row],[Order Priority]]=Introduction!$B$42,1,0)</f>
        <v>0</v>
      </c>
      <c r="J609" s="49">
        <f>IF(Table2[[#This Row],[Order Priority]]=Introduction!$B$43,1,0)</f>
        <v>0</v>
      </c>
      <c r="K609" s="49">
        <f>IF(Table2[[#This Row],[Order Priority]]=Introduction!$B$44,1,0)</f>
        <v>0</v>
      </c>
      <c r="L609" s="49">
        <f>IF(Table2[[#This Row],[Order Priority]]=Introduction!$B$45,1,0)</f>
        <v>0</v>
      </c>
      <c r="M609" s="49">
        <f>IF(Table2[[#This Row],[Ship Mode]]=Introduction!$C$42,1,0)</f>
        <v>1</v>
      </c>
      <c r="N609" s="48">
        <f>IF(Table2[[#This Row],[Ship Mode]]=Introduction!$C$44,1,0)</f>
        <v>0</v>
      </c>
      <c r="O609" s="48">
        <f>IF(Table2[[#This Row],[Customer Segment]]=Introduction!$D$45,1,0)</f>
        <v>0</v>
      </c>
      <c r="P609" s="48">
        <f>IF(Table2[[#This Row],[Customer Segment]]=Introduction!$D$42,1,0)</f>
        <v>0</v>
      </c>
      <c r="Q609" s="48">
        <f>IF(Table2[[#This Row],[Customer Segment]]=Introduction!$D$44,1,0)</f>
        <v>0</v>
      </c>
      <c r="R609" s="38">
        <v>4775.1099999999997</v>
      </c>
      <c r="S6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customFormat="1" x14ac:dyDescent="0.2">
      <c r="A610" s="1" t="s">
        <v>46</v>
      </c>
      <c r="B610" s="1" t="s">
        <v>14</v>
      </c>
      <c r="C610" s="1" t="s">
        <v>70</v>
      </c>
      <c r="D610" s="44">
        <v>0.01</v>
      </c>
      <c r="E610" s="44">
        <v>5.18</v>
      </c>
      <c r="F610" s="44">
        <v>2.04</v>
      </c>
      <c r="G610" s="44">
        <v>0.36</v>
      </c>
      <c r="H610" s="44">
        <v>-17.654</v>
      </c>
      <c r="I610" s="49">
        <f>IF(Table2[[#This Row],[Order Priority]]=Introduction!$B$42,1,0)</f>
        <v>0</v>
      </c>
      <c r="J610" s="49">
        <f>IF(Table2[[#This Row],[Order Priority]]=Introduction!$B$43,1,0)</f>
        <v>0</v>
      </c>
      <c r="K610" s="49">
        <f>IF(Table2[[#This Row],[Order Priority]]=Introduction!$B$44,1,0)</f>
        <v>0</v>
      </c>
      <c r="L610" s="49">
        <f>IF(Table2[[#This Row],[Order Priority]]=Introduction!$B$45,1,0)</f>
        <v>0</v>
      </c>
      <c r="M610" s="49">
        <f>IF(Table2[[#This Row],[Ship Mode]]=Introduction!$C$42,1,0)</f>
        <v>0</v>
      </c>
      <c r="N610" s="48">
        <f>IF(Table2[[#This Row],[Ship Mode]]=Introduction!$C$44,1,0)</f>
        <v>1</v>
      </c>
      <c r="O610" s="48">
        <f>IF(Table2[[#This Row],[Customer Segment]]=Introduction!$D$45,1,0)</f>
        <v>0</v>
      </c>
      <c r="P610" s="48">
        <f>IF(Table2[[#This Row],[Customer Segment]]=Introduction!$D$42,1,0)</f>
        <v>0</v>
      </c>
      <c r="Q610" s="48">
        <f>IF(Table2[[#This Row],[Customer Segment]]=Introduction!$D$44,1,0)</f>
        <v>0</v>
      </c>
      <c r="R610" s="41">
        <v>28.46</v>
      </c>
      <c r="S6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customFormat="1" x14ac:dyDescent="0.2">
      <c r="A611" s="1" t="s">
        <v>46</v>
      </c>
      <c r="B611" s="1" t="s">
        <v>14</v>
      </c>
      <c r="C611" s="1" t="s">
        <v>15</v>
      </c>
      <c r="D611" s="46">
        <v>0.05</v>
      </c>
      <c r="E611" s="46">
        <v>4.9800000000000004</v>
      </c>
      <c r="F611" s="46">
        <v>4.62</v>
      </c>
      <c r="G611" s="46">
        <v>0.64</v>
      </c>
      <c r="H611" s="46">
        <v>-98.35</v>
      </c>
      <c r="I611" s="49">
        <f>IF(Table2[[#This Row],[Order Priority]]=Introduction!$B$42,1,0)</f>
        <v>0</v>
      </c>
      <c r="J611" s="49">
        <f>IF(Table2[[#This Row],[Order Priority]]=Introduction!$B$43,1,0)</f>
        <v>0</v>
      </c>
      <c r="K611" s="49">
        <f>IF(Table2[[#This Row],[Order Priority]]=Introduction!$B$44,1,0)</f>
        <v>0</v>
      </c>
      <c r="L611" s="49">
        <f>IF(Table2[[#This Row],[Order Priority]]=Introduction!$B$45,1,0)</f>
        <v>0</v>
      </c>
      <c r="M611" s="49">
        <f>IF(Table2[[#This Row],[Ship Mode]]=Introduction!$C$42,1,0)</f>
        <v>0</v>
      </c>
      <c r="N611" s="48">
        <f>IF(Table2[[#This Row],[Ship Mode]]=Introduction!$C$44,1,0)</f>
        <v>1</v>
      </c>
      <c r="O611" s="48">
        <f>IF(Table2[[#This Row],[Customer Segment]]=Introduction!$D$45,1,0)</f>
        <v>0</v>
      </c>
      <c r="P611" s="48">
        <f>IF(Table2[[#This Row],[Customer Segment]]=Introduction!$D$42,1,0)</f>
        <v>1</v>
      </c>
      <c r="Q611" s="48">
        <f>IF(Table2[[#This Row],[Customer Segment]]=Introduction!$D$44,1,0)</f>
        <v>0</v>
      </c>
      <c r="R611" s="38">
        <v>34.32</v>
      </c>
      <c r="S6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customFormat="1" x14ac:dyDescent="0.2">
      <c r="A612" s="1" t="s">
        <v>46</v>
      </c>
      <c r="B612" s="1" t="s">
        <v>14</v>
      </c>
      <c r="C612" s="1" t="s">
        <v>15</v>
      </c>
      <c r="D612" s="44">
        <v>0.02</v>
      </c>
      <c r="E612" s="44">
        <v>34.229999999999997</v>
      </c>
      <c r="F612" s="44">
        <v>5.0199999999999996</v>
      </c>
      <c r="G612" s="44">
        <v>0.55000000000000004</v>
      </c>
      <c r="H612" s="44">
        <v>270.79050000000001</v>
      </c>
      <c r="I612" s="49">
        <f>IF(Table2[[#This Row],[Order Priority]]=Introduction!$B$42,1,0)</f>
        <v>0</v>
      </c>
      <c r="J612" s="49">
        <f>IF(Table2[[#This Row],[Order Priority]]=Introduction!$B$43,1,0)</f>
        <v>0</v>
      </c>
      <c r="K612" s="49">
        <f>IF(Table2[[#This Row],[Order Priority]]=Introduction!$B$44,1,0)</f>
        <v>0</v>
      </c>
      <c r="L612" s="49">
        <f>IF(Table2[[#This Row],[Order Priority]]=Introduction!$B$45,1,0)</f>
        <v>0</v>
      </c>
      <c r="M612" s="49">
        <f>IF(Table2[[#This Row],[Ship Mode]]=Introduction!$C$42,1,0)</f>
        <v>0</v>
      </c>
      <c r="N612" s="48">
        <f>IF(Table2[[#This Row],[Ship Mode]]=Introduction!$C$44,1,0)</f>
        <v>1</v>
      </c>
      <c r="O612" s="48">
        <f>IF(Table2[[#This Row],[Customer Segment]]=Introduction!$D$45,1,0)</f>
        <v>0</v>
      </c>
      <c r="P612" s="48">
        <f>IF(Table2[[#This Row],[Customer Segment]]=Introduction!$D$42,1,0)</f>
        <v>1</v>
      </c>
      <c r="Q612" s="48">
        <f>IF(Table2[[#This Row],[Customer Segment]]=Introduction!$D$44,1,0)</f>
        <v>0</v>
      </c>
      <c r="R612" s="41">
        <v>392.45</v>
      </c>
      <c r="S6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customFormat="1" x14ac:dyDescent="0.2">
      <c r="A613" s="1" t="s">
        <v>46</v>
      </c>
      <c r="B613" s="1" t="s">
        <v>14</v>
      </c>
      <c r="C613" s="1" t="s">
        <v>3</v>
      </c>
      <c r="D613" s="46">
        <v>0.08</v>
      </c>
      <c r="E613" s="46">
        <v>9.68</v>
      </c>
      <c r="F613" s="46">
        <v>2.0299999999999998</v>
      </c>
      <c r="G613" s="46">
        <v>0.37</v>
      </c>
      <c r="H613" s="46">
        <v>-536.24199999999996</v>
      </c>
      <c r="I613" s="49">
        <f>IF(Table2[[#This Row],[Order Priority]]=Introduction!$B$42,1,0)</f>
        <v>0</v>
      </c>
      <c r="J613" s="49">
        <f>IF(Table2[[#This Row],[Order Priority]]=Introduction!$B$43,1,0)</f>
        <v>0</v>
      </c>
      <c r="K613" s="49">
        <f>IF(Table2[[#This Row],[Order Priority]]=Introduction!$B$44,1,0)</f>
        <v>0</v>
      </c>
      <c r="L613" s="49">
        <f>IF(Table2[[#This Row],[Order Priority]]=Introduction!$B$45,1,0)</f>
        <v>0</v>
      </c>
      <c r="M613" s="49">
        <f>IF(Table2[[#This Row],[Ship Mode]]=Introduction!$C$42,1,0)</f>
        <v>0</v>
      </c>
      <c r="N613" s="48">
        <f>IF(Table2[[#This Row],[Ship Mode]]=Introduction!$C$44,1,0)</f>
        <v>1</v>
      </c>
      <c r="O613" s="48">
        <f>IF(Table2[[#This Row],[Customer Segment]]=Introduction!$D$45,1,0)</f>
        <v>1</v>
      </c>
      <c r="P613" s="48">
        <f>IF(Table2[[#This Row],[Customer Segment]]=Introduction!$D$42,1,0)</f>
        <v>0</v>
      </c>
      <c r="Q613" s="48">
        <f>IF(Table2[[#This Row],[Customer Segment]]=Introduction!$D$44,1,0)</f>
        <v>0</v>
      </c>
      <c r="R613" s="38">
        <v>10.94</v>
      </c>
      <c r="S6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customFormat="1" x14ac:dyDescent="0.2">
      <c r="A614" s="1" t="s">
        <v>46</v>
      </c>
      <c r="B614" s="1" t="s">
        <v>2</v>
      </c>
      <c r="C614" s="1" t="s">
        <v>3</v>
      </c>
      <c r="D614" s="44">
        <v>0.04</v>
      </c>
      <c r="E614" s="44">
        <v>150.97999999999999</v>
      </c>
      <c r="F614" s="44">
        <v>16.010000000000002</v>
      </c>
      <c r="G614" s="44">
        <v>0.7</v>
      </c>
      <c r="H614" s="44">
        <v>-125.86</v>
      </c>
      <c r="I614" s="49">
        <f>IF(Table2[[#This Row],[Order Priority]]=Introduction!$B$42,1,0)</f>
        <v>0</v>
      </c>
      <c r="J614" s="49">
        <f>IF(Table2[[#This Row],[Order Priority]]=Introduction!$B$43,1,0)</f>
        <v>0</v>
      </c>
      <c r="K614" s="49">
        <f>IF(Table2[[#This Row],[Order Priority]]=Introduction!$B$44,1,0)</f>
        <v>0</v>
      </c>
      <c r="L614" s="49">
        <f>IF(Table2[[#This Row],[Order Priority]]=Introduction!$B$45,1,0)</f>
        <v>0</v>
      </c>
      <c r="M614" s="49">
        <f>IF(Table2[[#This Row],[Ship Mode]]=Introduction!$C$42,1,0)</f>
        <v>1</v>
      </c>
      <c r="N614" s="48">
        <f>IF(Table2[[#This Row],[Ship Mode]]=Introduction!$C$44,1,0)</f>
        <v>0</v>
      </c>
      <c r="O614" s="48">
        <f>IF(Table2[[#This Row],[Customer Segment]]=Introduction!$D$45,1,0)</f>
        <v>1</v>
      </c>
      <c r="P614" s="48">
        <f>IF(Table2[[#This Row],[Customer Segment]]=Introduction!$D$42,1,0)</f>
        <v>0</v>
      </c>
      <c r="Q614" s="48">
        <f>IF(Table2[[#This Row],[Customer Segment]]=Introduction!$D$44,1,0)</f>
        <v>0</v>
      </c>
      <c r="R614" s="41">
        <v>731.38</v>
      </c>
      <c r="S6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customFormat="1" x14ac:dyDescent="0.2">
      <c r="A615" s="1" t="s">
        <v>1</v>
      </c>
      <c r="B615" s="1" t="s">
        <v>14</v>
      </c>
      <c r="C615" s="1" t="s">
        <v>70</v>
      </c>
      <c r="D615" s="46">
        <v>0.04</v>
      </c>
      <c r="E615" s="46">
        <v>1.74</v>
      </c>
      <c r="F615" s="46">
        <v>4.08</v>
      </c>
      <c r="G615" s="46">
        <v>0.53</v>
      </c>
      <c r="H615" s="46">
        <v>9.2520000000000007</v>
      </c>
      <c r="I615" s="49">
        <f>IF(Table2[[#This Row],[Order Priority]]=Introduction!$B$42,1,0)</f>
        <v>1</v>
      </c>
      <c r="J615" s="49">
        <f>IF(Table2[[#This Row],[Order Priority]]=Introduction!$B$43,1,0)</f>
        <v>0</v>
      </c>
      <c r="K615" s="49">
        <f>IF(Table2[[#This Row],[Order Priority]]=Introduction!$B$44,1,0)</f>
        <v>0</v>
      </c>
      <c r="L615" s="49">
        <f>IF(Table2[[#This Row],[Order Priority]]=Introduction!$B$45,1,0)</f>
        <v>0</v>
      </c>
      <c r="M615" s="49">
        <f>IF(Table2[[#This Row],[Ship Mode]]=Introduction!$C$42,1,0)</f>
        <v>0</v>
      </c>
      <c r="N615" s="48">
        <f>IF(Table2[[#This Row],[Ship Mode]]=Introduction!$C$44,1,0)</f>
        <v>1</v>
      </c>
      <c r="O615" s="48">
        <f>IF(Table2[[#This Row],[Customer Segment]]=Introduction!$D$45,1,0)</f>
        <v>0</v>
      </c>
      <c r="P615" s="48">
        <f>IF(Table2[[#This Row],[Customer Segment]]=Introduction!$D$42,1,0)</f>
        <v>0</v>
      </c>
      <c r="Q615" s="48">
        <f>IF(Table2[[#This Row],[Customer Segment]]=Introduction!$D$44,1,0)</f>
        <v>0</v>
      </c>
      <c r="R615" s="38">
        <v>29.08</v>
      </c>
      <c r="S6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customFormat="1" x14ac:dyDescent="0.2">
      <c r="A616" s="1" t="s">
        <v>1</v>
      </c>
      <c r="B616" s="1" t="s">
        <v>2</v>
      </c>
      <c r="C616" s="1" t="s">
        <v>70</v>
      </c>
      <c r="D616" s="44">
        <v>0.01</v>
      </c>
      <c r="E616" s="44">
        <v>119.99</v>
      </c>
      <c r="F616" s="44">
        <v>56.14</v>
      </c>
      <c r="G616" s="44">
        <v>0.39</v>
      </c>
      <c r="H616" s="44">
        <v>-1197.0419999999999</v>
      </c>
      <c r="I616" s="49">
        <f>IF(Table2[[#This Row],[Order Priority]]=Introduction!$B$42,1,0)</f>
        <v>1</v>
      </c>
      <c r="J616" s="49">
        <f>IF(Table2[[#This Row],[Order Priority]]=Introduction!$B$43,1,0)</f>
        <v>0</v>
      </c>
      <c r="K616" s="49">
        <f>IF(Table2[[#This Row],[Order Priority]]=Introduction!$B$44,1,0)</f>
        <v>0</v>
      </c>
      <c r="L616" s="49">
        <f>IF(Table2[[#This Row],[Order Priority]]=Introduction!$B$45,1,0)</f>
        <v>0</v>
      </c>
      <c r="M616" s="49">
        <f>IF(Table2[[#This Row],[Ship Mode]]=Introduction!$C$42,1,0)</f>
        <v>1</v>
      </c>
      <c r="N616" s="48">
        <f>IF(Table2[[#This Row],[Ship Mode]]=Introduction!$C$44,1,0)</f>
        <v>0</v>
      </c>
      <c r="O616" s="48">
        <f>IF(Table2[[#This Row],[Customer Segment]]=Introduction!$D$45,1,0)</f>
        <v>0</v>
      </c>
      <c r="P616" s="48">
        <f>IF(Table2[[#This Row],[Customer Segment]]=Introduction!$D$42,1,0)</f>
        <v>0</v>
      </c>
      <c r="Q616" s="48">
        <f>IF(Table2[[#This Row],[Customer Segment]]=Introduction!$D$44,1,0)</f>
        <v>0</v>
      </c>
      <c r="R616" s="41">
        <v>2569.5700000000002</v>
      </c>
      <c r="S6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customFormat="1" x14ac:dyDescent="0.2">
      <c r="A617" s="1" t="s">
        <v>1</v>
      </c>
      <c r="B617" s="1" t="s">
        <v>14</v>
      </c>
      <c r="C617" s="1" t="s">
        <v>70</v>
      </c>
      <c r="D617" s="46">
        <v>0.01</v>
      </c>
      <c r="E617" s="46">
        <v>13.79</v>
      </c>
      <c r="F617" s="46">
        <v>8.7799999999999994</v>
      </c>
      <c r="G617" s="46">
        <v>0.43</v>
      </c>
      <c r="H617" s="46">
        <v>-36.770000000000003</v>
      </c>
      <c r="I617" s="49">
        <f>IF(Table2[[#This Row],[Order Priority]]=Introduction!$B$42,1,0)</f>
        <v>1</v>
      </c>
      <c r="J617" s="49">
        <f>IF(Table2[[#This Row],[Order Priority]]=Introduction!$B$43,1,0)</f>
        <v>0</v>
      </c>
      <c r="K617" s="49">
        <f>IF(Table2[[#This Row],[Order Priority]]=Introduction!$B$44,1,0)</f>
        <v>0</v>
      </c>
      <c r="L617" s="49">
        <f>IF(Table2[[#This Row],[Order Priority]]=Introduction!$B$45,1,0)</f>
        <v>0</v>
      </c>
      <c r="M617" s="49">
        <f>IF(Table2[[#This Row],[Ship Mode]]=Introduction!$C$42,1,0)</f>
        <v>0</v>
      </c>
      <c r="N617" s="48">
        <f>IF(Table2[[#This Row],[Ship Mode]]=Introduction!$C$44,1,0)</f>
        <v>1</v>
      </c>
      <c r="O617" s="48">
        <f>IF(Table2[[#This Row],[Customer Segment]]=Introduction!$D$45,1,0)</f>
        <v>0</v>
      </c>
      <c r="P617" s="48">
        <f>IF(Table2[[#This Row],[Customer Segment]]=Introduction!$D$42,1,0)</f>
        <v>0</v>
      </c>
      <c r="Q617" s="48">
        <f>IF(Table2[[#This Row],[Customer Segment]]=Introduction!$D$44,1,0)</f>
        <v>0</v>
      </c>
      <c r="R617" s="38">
        <v>56.68</v>
      </c>
      <c r="S6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customFormat="1" x14ac:dyDescent="0.2">
      <c r="A618" s="1" t="s">
        <v>1</v>
      </c>
      <c r="B618" s="1" t="s">
        <v>14</v>
      </c>
      <c r="C618" s="1" t="s">
        <v>70</v>
      </c>
      <c r="D618" s="44">
        <v>0.04</v>
      </c>
      <c r="E618" s="44">
        <v>33.29</v>
      </c>
      <c r="F618" s="44">
        <v>8.74</v>
      </c>
      <c r="G618" s="44">
        <v>0.61</v>
      </c>
      <c r="H618" s="44">
        <v>87.03</v>
      </c>
      <c r="I618" s="49">
        <f>IF(Table2[[#This Row],[Order Priority]]=Introduction!$B$42,1,0)</f>
        <v>1</v>
      </c>
      <c r="J618" s="49">
        <f>IF(Table2[[#This Row],[Order Priority]]=Introduction!$B$43,1,0)</f>
        <v>0</v>
      </c>
      <c r="K618" s="49">
        <f>IF(Table2[[#This Row],[Order Priority]]=Introduction!$B$44,1,0)</f>
        <v>0</v>
      </c>
      <c r="L618" s="49">
        <f>IF(Table2[[#This Row],[Order Priority]]=Introduction!$B$45,1,0)</f>
        <v>0</v>
      </c>
      <c r="M618" s="49">
        <f>IF(Table2[[#This Row],[Ship Mode]]=Introduction!$C$42,1,0)</f>
        <v>0</v>
      </c>
      <c r="N618" s="48">
        <f>IF(Table2[[#This Row],[Ship Mode]]=Introduction!$C$44,1,0)</f>
        <v>1</v>
      </c>
      <c r="O618" s="48">
        <f>IF(Table2[[#This Row],[Customer Segment]]=Introduction!$D$45,1,0)</f>
        <v>0</v>
      </c>
      <c r="P618" s="48">
        <f>IF(Table2[[#This Row],[Customer Segment]]=Introduction!$D$42,1,0)</f>
        <v>0</v>
      </c>
      <c r="Q618" s="48">
        <f>IF(Table2[[#This Row],[Customer Segment]]=Introduction!$D$44,1,0)</f>
        <v>0</v>
      </c>
      <c r="R618" s="41">
        <v>273.33999999999997</v>
      </c>
      <c r="S6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customFormat="1" x14ac:dyDescent="0.2">
      <c r="A619" s="1" t="s">
        <v>13</v>
      </c>
      <c r="B619" s="1" t="s">
        <v>2</v>
      </c>
      <c r="C619" s="1" t="s">
        <v>70</v>
      </c>
      <c r="D619" s="46">
        <v>0.01</v>
      </c>
      <c r="E619" s="46">
        <v>20.98</v>
      </c>
      <c r="F619" s="46">
        <v>53.03</v>
      </c>
      <c r="G619" s="46">
        <v>0.78</v>
      </c>
      <c r="H619" s="46">
        <v>-282.08179999999999</v>
      </c>
      <c r="I619" s="49">
        <f>IF(Table2[[#This Row],[Order Priority]]=Introduction!$B$42,1,0)</f>
        <v>0</v>
      </c>
      <c r="J619" s="49">
        <f>IF(Table2[[#This Row],[Order Priority]]=Introduction!$B$43,1,0)</f>
        <v>1</v>
      </c>
      <c r="K619" s="49">
        <f>IF(Table2[[#This Row],[Order Priority]]=Introduction!$B$44,1,0)</f>
        <v>0</v>
      </c>
      <c r="L619" s="49">
        <f>IF(Table2[[#This Row],[Order Priority]]=Introduction!$B$45,1,0)</f>
        <v>0</v>
      </c>
      <c r="M619" s="49">
        <f>IF(Table2[[#This Row],[Ship Mode]]=Introduction!$C$42,1,0)</f>
        <v>1</v>
      </c>
      <c r="N619" s="48">
        <f>IF(Table2[[#This Row],[Ship Mode]]=Introduction!$C$44,1,0)</f>
        <v>0</v>
      </c>
      <c r="O619" s="48">
        <f>IF(Table2[[#This Row],[Customer Segment]]=Introduction!$D$45,1,0)</f>
        <v>0</v>
      </c>
      <c r="P619" s="48">
        <f>IF(Table2[[#This Row],[Customer Segment]]=Introduction!$D$42,1,0)</f>
        <v>0</v>
      </c>
      <c r="Q619" s="48">
        <f>IF(Table2[[#This Row],[Customer Segment]]=Introduction!$D$44,1,0)</f>
        <v>0</v>
      </c>
      <c r="R619" s="38">
        <v>123</v>
      </c>
      <c r="S6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customFormat="1" x14ac:dyDescent="0.2">
      <c r="A620" s="1" t="s">
        <v>13</v>
      </c>
      <c r="B620" s="1" t="s">
        <v>14</v>
      </c>
      <c r="C620" s="1" t="s">
        <v>15</v>
      </c>
      <c r="D620" s="44">
        <v>0.1</v>
      </c>
      <c r="E620" s="44">
        <v>209.37</v>
      </c>
      <c r="F620" s="44">
        <v>69</v>
      </c>
      <c r="G620" s="44">
        <v>0.79</v>
      </c>
      <c r="H620" s="44">
        <v>-165.59492040000001</v>
      </c>
      <c r="I620" s="49">
        <f>IF(Table2[[#This Row],[Order Priority]]=Introduction!$B$42,1,0)</f>
        <v>0</v>
      </c>
      <c r="J620" s="49">
        <f>IF(Table2[[#This Row],[Order Priority]]=Introduction!$B$43,1,0)</f>
        <v>1</v>
      </c>
      <c r="K620" s="49">
        <f>IF(Table2[[#This Row],[Order Priority]]=Introduction!$B$44,1,0)</f>
        <v>0</v>
      </c>
      <c r="L620" s="49">
        <f>IF(Table2[[#This Row],[Order Priority]]=Introduction!$B$45,1,0)</f>
        <v>0</v>
      </c>
      <c r="M620" s="49">
        <f>IF(Table2[[#This Row],[Ship Mode]]=Introduction!$C$42,1,0)</f>
        <v>0</v>
      </c>
      <c r="N620" s="48">
        <f>IF(Table2[[#This Row],[Ship Mode]]=Introduction!$C$44,1,0)</f>
        <v>1</v>
      </c>
      <c r="O620" s="48">
        <f>IF(Table2[[#This Row],[Customer Segment]]=Introduction!$D$45,1,0)</f>
        <v>0</v>
      </c>
      <c r="P620" s="48">
        <f>IF(Table2[[#This Row],[Customer Segment]]=Introduction!$D$42,1,0)</f>
        <v>1</v>
      </c>
      <c r="Q620" s="48">
        <f>IF(Table2[[#This Row],[Customer Segment]]=Introduction!$D$44,1,0)</f>
        <v>0</v>
      </c>
      <c r="R620" s="41">
        <v>2125.12</v>
      </c>
      <c r="S6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customFormat="1" x14ac:dyDescent="0.2">
      <c r="A621" s="1" t="s">
        <v>13</v>
      </c>
      <c r="B621" s="1" t="s">
        <v>14</v>
      </c>
      <c r="C621" s="1" t="s">
        <v>15</v>
      </c>
      <c r="D621" s="46">
        <v>7.0000000000000007E-2</v>
      </c>
      <c r="E621" s="46">
        <v>4.9800000000000004</v>
      </c>
      <c r="F621" s="46">
        <v>4.7</v>
      </c>
      <c r="G621" s="46">
        <v>0.38</v>
      </c>
      <c r="H621" s="46">
        <v>-21.684000000000001</v>
      </c>
      <c r="I621" s="49">
        <f>IF(Table2[[#This Row],[Order Priority]]=Introduction!$B$42,1,0)</f>
        <v>0</v>
      </c>
      <c r="J621" s="49">
        <f>IF(Table2[[#This Row],[Order Priority]]=Introduction!$B$43,1,0)</f>
        <v>1</v>
      </c>
      <c r="K621" s="49">
        <f>IF(Table2[[#This Row],[Order Priority]]=Introduction!$B$44,1,0)</f>
        <v>0</v>
      </c>
      <c r="L621" s="49">
        <f>IF(Table2[[#This Row],[Order Priority]]=Introduction!$B$45,1,0)</f>
        <v>0</v>
      </c>
      <c r="M621" s="49">
        <f>IF(Table2[[#This Row],[Ship Mode]]=Introduction!$C$42,1,0)</f>
        <v>0</v>
      </c>
      <c r="N621" s="48">
        <f>IF(Table2[[#This Row],[Ship Mode]]=Introduction!$C$44,1,0)</f>
        <v>1</v>
      </c>
      <c r="O621" s="48">
        <f>IF(Table2[[#This Row],[Customer Segment]]=Introduction!$D$45,1,0)</f>
        <v>0</v>
      </c>
      <c r="P621" s="48">
        <f>IF(Table2[[#This Row],[Customer Segment]]=Introduction!$D$42,1,0)</f>
        <v>1</v>
      </c>
      <c r="Q621" s="48">
        <f>IF(Table2[[#This Row],[Customer Segment]]=Introduction!$D$44,1,0)</f>
        <v>0</v>
      </c>
      <c r="R621" s="38">
        <v>45.05</v>
      </c>
      <c r="S6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customFormat="1" x14ac:dyDescent="0.2">
      <c r="A622" s="1" t="s">
        <v>92</v>
      </c>
      <c r="B622" s="1" t="s">
        <v>2</v>
      </c>
      <c r="C622" s="1" t="s">
        <v>70</v>
      </c>
      <c r="D622" s="44">
        <v>0.02</v>
      </c>
      <c r="E622" s="44">
        <v>146.05000000000001</v>
      </c>
      <c r="F622" s="44">
        <v>80.2</v>
      </c>
      <c r="G622" s="44">
        <v>0.71</v>
      </c>
      <c r="H622" s="44">
        <v>-101.19199999999999</v>
      </c>
      <c r="I622" s="49">
        <f>IF(Table2[[#This Row],[Order Priority]]=Introduction!$B$42,1,0)</f>
        <v>0</v>
      </c>
      <c r="J622" s="49">
        <f>IF(Table2[[#This Row],[Order Priority]]=Introduction!$B$43,1,0)</f>
        <v>0</v>
      </c>
      <c r="K622" s="49">
        <f>IF(Table2[[#This Row],[Order Priority]]=Introduction!$B$44,1,0)</f>
        <v>0</v>
      </c>
      <c r="L622" s="49">
        <f>IF(Table2[[#This Row],[Order Priority]]=Introduction!$B$45,1,0)</f>
        <v>1</v>
      </c>
      <c r="M622" s="49">
        <f>IF(Table2[[#This Row],[Ship Mode]]=Introduction!$C$42,1,0)</f>
        <v>1</v>
      </c>
      <c r="N622" s="48">
        <f>IF(Table2[[#This Row],[Ship Mode]]=Introduction!$C$44,1,0)</f>
        <v>0</v>
      </c>
      <c r="O622" s="48">
        <f>IF(Table2[[#This Row],[Customer Segment]]=Introduction!$D$45,1,0)</f>
        <v>0</v>
      </c>
      <c r="P622" s="48">
        <f>IF(Table2[[#This Row],[Customer Segment]]=Introduction!$D$42,1,0)</f>
        <v>0</v>
      </c>
      <c r="Q622" s="48">
        <f>IF(Table2[[#This Row],[Customer Segment]]=Introduction!$D$44,1,0)</f>
        <v>0</v>
      </c>
      <c r="R622" s="41">
        <v>798.69</v>
      </c>
      <c r="S6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customFormat="1" x14ac:dyDescent="0.2">
      <c r="A623" s="1" t="s">
        <v>92</v>
      </c>
      <c r="B623" s="1" t="s">
        <v>14</v>
      </c>
      <c r="C623" s="1" t="s">
        <v>70</v>
      </c>
      <c r="D623" s="46">
        <v>0.06</v>
      </c>
      <c r="E623" s="46">
        <v>65.989999999999995</v>
      </c>
      <c r="F623" s="46">
        <v>5.92</v>
      </c>
      <c r="G623" s="46">
        <v>0.55000000000000004</v>
      </c>
      <c r="H623" s="46">
        <v>-3.3319999999999999</v>
      </c>
      <c r="I623" s="49">
        <f>IF(Table2[[#This Row],[Order Priority]]=Introduction!$B$42,1,0)</f>
        <v>0</v>
      </c>
      <c r="J623" s="49">
        <f>IF(Table2[[#This Row],[Order Priority]]=Introduction!$B$43,1,0)</f>
        <v>0</v>
      </c>
      <c r="K623" s="49">
        <f>IF(Table2[[#This Row],[Order Priority]]=Introduction!$B$44,1,0)</f>
        <v>0</v>
      </c>
      <c r="L623" s="49">
        <f>IF(Table2[[#This Row],[Order Priority]]=Introduction!$B$45,1,0)</f>
        <v>1</v>
      </c>
      <c r="M623" s="49">
        <f>IF(Table2[[#This Row],[Ship Mode]]=Introduction!$C$42,1,0)</f>
        <v>0</v>
      </c>
      <c r="N623" s="48">
        <f>IF(Table2[[#This Row],[Ship Mode]]=Introduction!$C$44,1,0)</f>
        <v>1</v>
      </c>
      <c r="O623" s="48">
        <f>IF(Table2[[#This Row],[Customer Segment]]=Introduction!$D$45,1,0)</f>
        <v>0</v>
      </c>
      <c r="P623" s="48">
        <f>IF(Table2[[#This Row],[Customer Segment]]=Introduction!$D$42,1,0)</f>
        <v>0</v>
      </c>
      <c r="Q623" s="48">
        <f>IF(Table2[[#This Row],[Customer Segment]]=Introduction!$D$44,1,0)</f>
        <v>0</v>
      </c>
      <c r="R623" s="38">
        <v>792.11</v>
      </c>
      <c r="S6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customFormat="1" x14ac:dyDescent="0.2">
      <c r="A624" s="1" t="s">
        <v>1</v>
      </c>
      <c r="B624" s="1" t="s">
        <v>63</v>
      </c>
      <c r="C624" s="1" t="s">
        <v>70</v>
      </c>
      <c r="D624" s="44">
        <v>0.03</v>
      </c>
      <c r="E624" s="44">
        <v>48.58</v>
      </c>
      <c r="F624" s="44">
        <v>3.99</v>
      </c>
      <c r="G624" s="44">
        <v>0.56000000000000005</v>
      </c>
      <c r="H624" s="44">
        <v>100.1328</v>
      </c>
      <c r="I624" s="49">
        <f>IF(Table2[[#This Row],[Order Priority]]=Introduction!$B$42,1,0)</f>
        <v>1</v>
      </c>
      <c r="J624" s="49">
        <f>IF(Table2[[#This Row],[Order Priority]]=Introduction!$B$43,1,0)</f>
        <v>0</v>
      </c>
      <c r="K624" s="49">
        <f>IF(Table2[[#This Row],[Order Priority]]=Introduction!$B$44,1,0)</f>
        <v>0</v>
      </c>
      <c r="L624" s="49">
        <f>IF(Table2[[#This Row],[Order Priority]]=Introduction!$B$45,1,0)</f>
        <v>0</v>
      </c>
      <c r="M624" s="49">
        <f>IF(Table2[[#This Row],[Ship Mode]]=Introduction!$C$42,1,0)</f>
        <v>0</v>
      </c>
      <c r="N624" s="48">
        <f>IF(Table2[[#This Row],[Ship Mode]]=Introduction!$C$44,1,0)</f>
        <v>0</v>
      </c>
      <c r="O624" s="48">
        <f>IF(Table2[[#This Row],[Customer Segment]]=Introduction!$D$45,1,0)</f>
        <v>0</v>
      </c>
      <c r="P624" s="48">
        <f>IF(Table2[[#This Row],[Customer Segment]]=Introduction!$D$42,1,0)</f>
        <v>0</v>
      </c>
      <c r="Q624" s="48">
        <f>IF(Table2[[#This Row],[Customer Segment]]=Introduction!$D$44,1,0)</f>
        <v>0</v>
      </c>
      <c r="R624" s="41">
        <v>145.12</v>
      </c>
      <c r="S6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customFormat="1" x14ac:dyDescent="0.2">
      <c r="A625" s="1" t="s">
        <v>1</v>
      </c>
      <c r="B625" s="1" t="s">
        <v>2</v>
      </c>
      <c r="C625" s="1" t="s">
        <v>47</v>
      </c>
      <c r="D625" s="46">
        <v>0</v>
      </c>
      <c r="E625" s="46">
        <v>300.98</v>
      </c>
      <c r="F625" s="46">
        <v>164.73</v>
      </c>
      <c r="G625" s="46">
        <v>0.56000000000000005</v>
      </c>
      <c r="H625" s="46">
        <v>2653.2914999999998</v>
      </c>
      <c r="I625" s="49">
        <f>IF(Table2[[#This Row],[Order Priority]]=Introduction!$B$42,1,0)</f>
        <v>1</v>
      </c>
      <c r="J625" s="49">
        <f>IF(Table2[[#This Row],[Order Priority]]=Introduction!$B$43,1,0)</f>
        <v>0</v>
      </c>
      <c r="K625" s="49">
        <f>IF(Table2[[#This Row],[Order Priority]]=Introduction!$B$44,1,0)</f>
        <v>0</v>
      </c>
      <c r="L625" s="49">
        <f>IF(Table2[[#This Row],[Order Priority]]=Introduction!$B$45,1,0)</f>
        <v>0</v>
      </c>
      <c r="M625" s="49">
        <f>IF(Table2[[#This Row],[Ship Mode]]=Introduction!$C$42,1,0)</f>
        <v>1</v>
      </c>
      <c r="N625" s="48">
        <f>IF(Table2[[#This Row],[Ship Mode]]=Introduction!$C$44,1,0)</f>
        <v>0</v>
      </c>
      <c r="O625" s="48">
        <f>IF(Table2[[#This Row],[Customer Segment]]=Introduction!$D$45,1,0)</f>
        <v>0</v>
      </c>
      <c r="P625" s="48">
        <f>IF(Table2[[#This Row],[Customer Segment]]=Introduction!$D$42,1,0)</f>
        <v>0</v>
      </c>
      <c r="Q625" s="48">
        <f>IF(Table2[[#This Row],[Customer Segment]]=Introduction!$D$44,1,0)</f>
        <v>1</v>
      </c>
      <c r="R625" s="38">
        <v>3845.35</v>
      </c>
      <c r="S6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customFormat="1" x14ac:dyDescent="0.2">
      <c r="A626" s="1" t="s">
        <v>1</v>
      </c>
      <c r="B626" s="1" t="s">
        <v>14</v>
      </c>
      <c r="C626" s="1" t="s">
        <v>47</v>
      </c>
      <c r="D626" s="44">
        <v>0.09</v>
      </c>
      <c r="E626" s="44">
        <v>2.94</v>
      </c>
      <c r="F626" s="44">
        <v>0.96</v>
      </c>
      <c r="G626" s="44">
        <v>0.57999999999999996</v>
      </c>
      <c r="H626" s="44">
        <v>-1.84</v>
      </c>
      <c r="I626" s="49">
        <f>IF(Table2[[#This Row],[Order Priority]]=Introduction!$B$42,1,0)</f>
        <v>1</v>
      </c>
      <c r="J626" s="49">
        <f>IF(Table2[[#This Row],[Order Priority]]=Introduction!$B$43,1,0)</f>
        <v>0</v>
      </c>
      <c r="K626" s="49">
        <f>IF(Table2[[#This Row],[Order Priority]]=Introduction!$B$44,1,0)</f>
        <v>0</v>
      </c>
      <c r="L626" s="49">
        <f>IF(Table2[[#This Row],[Order Priority]]=Introduction!$B$45,1,0)</f>
        <v>0</v>
      </c>
      <c r="M626" s="49">
        <f>IF(Table2[[#This Row],[Ship Mode]]=Introduction!$C$42,1,0)</f>
        <v>0</v>
      </c>
      <c r="N626" s="48">
        <f>IF(Table2[[#This Row],[Ship Mode]]=Introduction!$C$44,1,0)</f>
        <v>1</v>
      </c>
      <c r="O626" s="48">
        <f>IF(Table2[[#This Row],[Customer Segment]]=Introduction!$D$45,1,0)</f>
        <v>0</v>
      </c>
      <c r="P626" s="48">
        <f>IF(Table2[[#This Row],[Customer Segment]]=Introduction!$D$42,1,0)</f>
        <v>0</v>
      </c>
      <c r="Q626" s="48">
        <f>IF(Table2[[#This Row],[Customer Segment]]=Introduction!$D$44,1,0)</f>
        <v>1</v>
      </c>
      <c r="R626" s="41">
        <v>3.77</v>
      </c>
      <c r="S6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customFormat="1" x14ac:dyDescent="0.2">
      <c r="A627" s="1" t="s">
        <v>13</v>
      </c>
      <c r="B627" s="1" t="s">
        <v>14</v>
      </c>
      <c r="C627" s="1" t="s">
        <v>47</v>
      </c>
      <c r="D627" s="46">
        <v>0</v>
      </c>
      <c r="E627" s="46">
        <v>195.99</v>
      </c>
      <c r="F627" s="46">
        <v>8.99</v>
      </c>
      <c r="G627" s="46">
        <v>0.6</v>
      </c>
      <c r="H627" s="46">
        <v>114.88200000000001</v>
      </c>
      <c r="I627" s="49">
        <f>IF(Table2[[#This Row],[Order Priority]]=Introduction!$B$42,1,0)</f>
        <v>0</v>
      </c>
      <c r="J627" s="49">
        <f>IF(Table2[[#This Row],[Order Priority]]=Introduction!$B$43,1,0)</f>
        <v>1</v>
      </c>
      <c r="K627" s="49">
        <f>IF(Table2[[#This Row],[Order Priority]]=Introduction!$B$44,1,0)</f>
        <v>0</v>
      </c>
      <c r="L627" s="49">
        <f>IF(Table2[[#This Row],[Order Priority]]=Introduction!$B$45,1,0)</f>
        <v>0</v>
      </c>
      <c r="M627" s="49">
        <f>IF(Table2[[#This Row],[Ship Mode]]=Introduction!$C$42,1,0)</f>
        <v>0</v>
      </c>
      <c r="N627" s="48">
        <f>IF(Table2[[#This Row],[Ship Mode]]=Introduction!$C$44,1,0)</f>
        <v>1</v>
      </c>
      <c r="O627" s="48">
        <f>IF(Table2[[#This Row],[Customer Segment]]=Introduction!$D$45,1,0)</f>
        <v>0</v>
      </c>
      <c r="P627" s="48">
        <f>IF(Table2[[#This Row],[Customer Segment]]=Introduction!$D$42,1,0)</f>
        <v>0</v>
      </c>
      <c r="Q627" s="48">
        <f>IF(Table2[[#This Row],[Customer Segment]]=Introduction!$D$44,1,0)</f>
        <v>1</v>
      </c>
      <c r="R627" s="38">
        <v>882.93</v>
      </c>
      <c r="S6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customFormat="1" x14ac:dyDescent="0.2">
      <c r="A628" s="1" t="s">
        <v>92</v>
      </c>
      <c r="B628" s="1" t="s">
        <v>14</v>
      </c>
      <c r="C628" s="1" t="s">
        <v>15</v>
      </c>
      <c r="D628" s="44">
        <v>0.02</v>
      </c>
      <c r="E628" s="44">
        <v>4.0599999999999996</v>
      </c>
      <c r="F628" s="44">
        <v>6.89</v>
      </c>
      <c r="G628" s="44">
        <v>0.6</v>
      </c>
      <c r="H628" s="44">
        <v>-93.735200000000006</v>
      </c>
      <c r="I628" s="49">
        <f>IF(Table2[[#This Row],[Order Priority]]=Introduction!$B$42,1,0)</f>
        <v>0</v>
      </c>
      <c r="J628" s="49">
        <f>IF(Table2[[#This Row],[Order Priority]]=Introduction!$B$43,1,0)</f>
        <v>0</v>
      </c>
      <c r="K628" s="49">
        <f>IF(Table2[[#This Row],[Order Priority]]=Introduction!$B$44,1,0)</f>
        <v>0</v>
      </c>
      <c r="L628" s="49">
        <f>IF(Table2[[#This Row],[Order Priority]]=Introduction!$B$45,1,0)</f>
        <v>1</v>
      </c>
      <c r="M628" s="49">
        <f>IF(Table2[[#This Row],[Ship Mode]]=Introduction!$C$42,1,0)</f>
        <v>0</v>
      </c>
      <c r="N628" s="48">
        <f>IF(Table2[[#This Row],[Ship Mode]]=Introduction!$C$44,1,0)</f>
        <v>1</v>
      </c>
      <c r="O628" s="48">
        <f>IF(Table2[[#This Row],[Customer Segment]]=Introduction!$D$45,1,0)</f>
        <v>0</v>
      </c>
      <c r="P628" s="48">
        <f>IF(Table2[[#This Row],[Customer Segment]]=Introduction!$D$42,1,0)</f>
        <v>1</v>
      </c>
      <c r="Q628" s="48">
        <f>IF(Table2[[#This Row],[Customer Segment]]=Introduction!$D$44,1,0)</f>
        <v>0</v>
      </c>
      <c r="R628" s="41">
        <v>66.81</v>
      </c>
      <c r="S6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customFormat="1" x14ac:dyDescent="0.2">
      <c r="A629" s="1" t="s">
        <v>46</v>
      </c>
      <c r="B629" s="1" t="s">
        <v>2</v>
      </c>
      <c r="C629" s="1" t="s">
        <v>47</v>
      </c>
      <c r="D629" s="46">
        <v>0.05</v>
      </c>
      <c r="E629" s="46">
        <v>124.49</v>
      </c>
      <c r="F629" s="46">
        <v>51.94</v>
      </c>
      <c r="G629" s="46">
        <v>0.63</v>
      </c>
      <c r="H629" s="46">
        <v>-44.163600000000002</v>
      </c>
      <c r="I629" s="49">
        <f>IF(Table2[[#This Row],[Order Priority]]=Introduction!$B$42,1,0)</f>
        <v>0</v>
      </c>
      <c r="J629" s="49">
        <f>IF(Table2[[#This Row],[Order Priority]]=Introduction!$B$43,1,0)</f>
        <v>0</v>
      </c>
      <c r="K629" s="49">
        <f>IF(Table2[[#This Row],[Order Priority]]=Introduction!$B$44,1,0)</f>
        <v>0</v>
      </c>
      <c r="L629" s="49">
        <f>IF(Table2[[#This Row],[Order Priority]]=Introduction!$B$45,1,0)</f>
        <v>0</v>
      </c>
      <c r="M629" s="49">
        <f>IF(Table2[[#This Row],[Ship Mode]]=Introduction!$C$42,1,0)</f>
        <v>1</v>
      </c>
      <c r="N629" s="48">
        <f>IF(Table2[[#This Row],[Ship Mode]]=Introduction!$C$44,1,0)</f>
        <v>0</v>
      </c>
      <c r="O629" s="48">
        <f>IF(Table2[[#This Row],[Customer Segment]]=Introduction!$D$45,1,0)</f>
        <v>0</v>
      </c>
      <c r="P629" s="48">
        <f>IF(Table2[[#This Row],[Customer Segment]]=Introduction!$D$42,1,0)</f>
        <v>0</v>
      </c>
      <c r="Q629" s="48">
        <f>IF(Table2[[#This Row],[Customer Segment]]=Introduction!$D$44,1,0)</f>
        <v>1</v>
      </c>
      <c r="R629" s="38">
        <v>120.12</v>
      </c>
      <c r="S6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customFormat="1" x14ac:dyDescent="0.2">
      <c r="A630" s="1" t="s">
        <v>46</v>
      </c>
      <c r="B630" s="1" t="s">
        <v>14</v>
      </c>
      <c r="C630" s="1" t="s">
        <v>70</v>
      </c>
      <c r="D630" s="44">
        <v>0.03</v>
      </c>
      <c r="E630" s="44">
        <v>7.64</v>
      </c>
      <c r="F630" s="44">
        <v>5.83</v>
      </c>
      <c r="G630" s="44">
        <v>0.36</v>
      </c>
      <c r="H630" s="44">
        <v>-15.090400000000001</v>
      </c>
      <c r="I630" s="49">
        <f>IF(Table2[[#This Row],[Order Priority]]=Introduction!$B$42,1,0)</f>
        <v>0</v>
      </c>
      <c r="J630" s="49">
        <f>IF(Table2[[#This Row],[Order Priority]]=Introduction!$B$43,1,0)</f>
        <v>0</v>
      </c>
      <c r="K630" s="49">
        <f>IF(Table2[[#This Row],[Order Priority]]=Introduction!$B$44,1,0)</f>
        <v>0</v>
      </c>
      <c r="L630" s="49">
        <f>IF(Table2[[#This Row],[Order Priority]]=Introduction!$B$45,1,0)</f>
        <v>0</v>
      </c>
      <c r="M630" s="49">
        <f>IF(Table2[[#This Row],[Ship Mode]]=Introduction!$C$42,1,0)</f>
        <v>0</v>
      </c>
      <c r="N630" s="48">
        <f>IF(Table2[[#This Row],[Ship Mode]]=Introduction!$C$44,1,0)</f>
        <v>1</v>
      </c>
      <c r="O630" s="48">
        <f>IF(Table2[[#This Row],[Customer Segment]]=Introduction!$D$45,1,0)</f>
        <v>0</v>
      </c>
      <c r="P630" s="48">
        <f>IF(Table2[[#This Row],[Customer Segment]]=Introduction!$D$42,1,0)</f>
        <v>0</v>
      </c>
      <c r="Q630" s="48">
        <f>IF(Table2[[#This Row],[Customer Segment]]=Introduction!$D$44,1,0)</f>
        <v>0</v>
      </c>
      <c r="R630" s="41">
        <v>96.86</v>
      </c>
      <c r="S6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customFormat="1" x14ac:dyDescent="0.2">
      <c r="A631" s="1" t="s">
        <v>13</v>
      </c>
      <c r="B631" s="1" t="s">
        <v>14</v>
      </c>
      <c r="C631" s="1" t="s">
        <v>15</v>
      </c>
      <c r="D631" s="46">
        <v>0.05</v>
      </c>
      <c r="E631" s="46">
        <v>52.4</v>
      </c>
      <c r="F631" s="46">
        <v>16.11</v>
      </c>
      <c r="G631" s="46">
        <v>0.39</v>
      </c>
      <c r="H631" s="46">
        <v>592.52650000000006</v>
      </c>
      <c r="I631" s="49">
        <f>IF(Table2[[#This Row],[Order Priority]]=Introduction!$B$42,1,0)</f>
        <v>0</v>
      </c>
      <c r="J631" s="49">
        <f>IF(Table2[[#This Row],[Order Priority]]=Introduction!$B$43,1,0)</f>
        <v>1</v>
      </c>
      <c r="K631" s="49">
        <f>IF(Table2[[#This Row],[Order Priority]]=Introduction!$B$44,1,0)</f>
        <v>0</v>
      </c>
      <c r="L631" s="49">
        <f>IF(Table2[[#This Row],[Order Priority]]=Introduction!$B$45,1,0)</f>
        <v>0</v>
      </c>
      <c r="M631" s="49">
        <f>IF(Table2[[#This Row],[Ship Mode]]=Introduction!$C$42,1,0)</f>
        <v>0</v>
      </c>
      <c r="N631" s="48">
        <f>IF(Table2[[#This Row],[Ship Mode]]=Introduction!$C$44,1,0)</f>
        <v>1</v>
      </c>
      <c r="O631" s="48">
        <f>IF(Table2[[#This Row],[Customer Segment]]=Introduction!$D$45,1,0)</f>
        <v>0</v>
      </c>
      <c r="P631" s="48">
        <f>IF(Table2[[#This Row],[Customer Segment]]=Introduction!$D$42,1,0)</f>
        <v>1</v>
      </c>
      <c r="Q631" s="48">
        <f>IF(Table2[[#This Row],[Customer Segment]]=Introduction!$D$44,1,0)</f>
        <v>0</v>
      </c>
      <c r="R631" s="38">
        <v>4556.63</v>
      </c>
      <c r="S6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customFormat="1" x14ac:dyDescent="0.2">
      <c r="A632" s="1" t="s">
        <v>13</v>
      </c>
      <c r="B632" s="1" t="s">
        <v>63</v>
      </c>
      <c r="C632" s="1" t="s">
        <v>15</v>
      </c>
      <c r="D632" s="44">
        <v>0.05</v>
      </c>
      <c r="E632" s="44">
        <v>36.549999999999997</v>
      </c>
      <c r="F632" s="44">
        <v>13.89</v>
      </c>
      <c r="G632" s="44">
        <v>0.41</v>
      </c>
      <c r="H632" s="44">
        <v>232.8</v>
      </c>
      <c r="I632" s="49">
        <f>IF(Table2[[#This Row],[Order Priority]]=Introduction!$B$42,1,0)</f>
        <v>0</v>
      </c>
      <c r="J632" s="49">
        <f>IF(Table2[[#This Row],[Order Priority]]=Introduction!$B$43,1,0)</f>
        <v>1</v>
      </c>
      <c r="K632" s="49">
        <f>IF(Table2[[#This Row],[Order Priority]]=Introduction!$B$44,1,0)</f>
        <v>0</v>
      </c>
      <c r="L632" s="49">
        <f>IF(Table2[[#This Row],[Order Priority]]=Introduction!$B$45,1,0)</f>
        <v>0</v>
      </c>
      <c r="M632" s="49">
        <f>IF(Table2[[#This Row],[Ship Mode]]=Introduction!$C$42,1,0)</f>
        <v>0</v>
      </c>
      <c r="N632" s="48">
        <f>IF(Table2[[#This Row],[Ship Mode]]=Introduction!$C$44,1,0)</f>
        <v>0</v>
      </c>
      <c r="O632" s="48">
        <f>IF(Table2[[#This Row],[Customer Segment]]=Introduction!$D$45,1,0)</f>
        <v>0</v>
      </c>
      <c r="P632" s="48">
        <f>IF(Table2[[#This Row],[Customer Segment]]=Introduction!$D$42,1,0)</f>
        <v>1</v>
      </c>
      <c r="Q632" s="48">
        <f>IF(Table2[[#This Row],[Customer Segment]]=Introduction!$D$44,1,0)</f>
        <v>0</v>
      </c>
      <c r="R632" s="41">
        <v>2948.61</v>
      </c>
      <c r="S6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customFormat="1" x14ac:dyDescent="0.2">
      <c r="A633" s="1" t="s">
        <v>13</v>
      </c>
      <c r="B633" s="1" t="s">
        <v>14</v>
      </c>
      <c r="C633" s="1" t="s">
        <v>15</v>
      </c>
      <c r="D633" s="46">
        <v>0.1</v>
      </c>
      <c r="E633" s="46">
        <v>15.14</v>
      </c>
      <c r="F633" s="46">
        <v>4.53</v>
      </c>
      <c r="G633" s="46">
        <v>0.81</v>
      </c>
      <c r="H633" s="46">
        <v>-24.897600000000001</v>
      </c>
      <c r="I633" s="49">
        <f>IF(Table2[[#This Row],[Order Priority]]=Introduction!$B$42,1,0)</f>
        <v>0</v>
      </c>
      <c r="J633" s="49">
        <f>IF(Table2[[#This Row],[Order Priority]]=Introduction!$B$43,1,0)</f>
        <v>1</v>
      </c>
      <c r="K633" s="49">
        <f>IF(Table2[[#This Row],[Order Priority]]=Introduction!$B$44,1,0)</f>
        <v>0</v>
      </c>
      <c r="L633" s="49">
        <f>IF(Table2[[#This Row],[Order Priority]]=Introduction!$B$45,1,0)</f>
        <v>0</v>
      </c>
      <c r="M633" s="49">
        <f>IF(Table2[[#This Row],[Ship Mode]]=Introduction!$C$42,1,0)</f>
        <v>0</v>
      </c>
      <c r="N633" s="48">
        <f>IF(Table2[[#This Row],[Ship Mode]]=Introduction!$C$44,1,0)</f>
        <v>1</v>
      </c>
      <c r="O633" s="48">
        <f>IF(Table2[[#This Row],[Customer Segment]]=Introduction!$D$45,1,0)</f>
        <v>0</v>
      </c>
      <c r="P633" s="48">
        <f>IF(Table2[[#This Row],[Customer Segment]]=Introduction!$D$42,1,0)</f>
        <v>1</v>
      </c>
      <c r="Q633" s="48">
        <f>IF(Table2[[#This Row],[Customer Segment]]=Introduction!$D$44,1,0)</f>
        <v>0</v>
      </c>
      <c r="R633" s="38">
        <v>75.17</v>
      </c>
      <c r="S6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customFormat="1" x14ac:dyDescent="0.2">
      <c r="A634" s="1" t="s">
        <v>13</v>
      </c>
      <c r="B634" s="1" t="s">
        <v>14</v>
      </c>
      <c r="C634" s="1" t="s">
        <v>15</v>
      </c>
      <c r="D634" s="44">
        <v>0.05</v>
      </c>
      <c r="E634" s="44">
        <v>52.4</v>
      </c>
      <c r="F634" s="44">
        <v>16.11</v>
      </c>
      <c r="G634" s="44">
        <v>0.39</v>
      </c>
      <c r="H634" s="44">
        <v>776.77440000000001</v>
      </c>
      <c r="I634" s="49">
        <f>IF(Table2[[#This Row],[Order Priority]]=Introduction!$B$42,1,0)</f>
        <v>0</v>
      </c>
      <c r="J634" s="49">
        <f>IF(Table2[[#This Row],[Order Priority]]=Introduction!$B$43,1,0)</f>
        <v>1</v>
      </c>
      <c r="K634" s="49">
        <f>IF(Table2[[#This Row],[Order Priority]]=Introduction!$B$44,1,0)</f>
        <v>0</v>
      </c>
      <c r="L634" s="49">
        <f>IF(Table2[[#This Row],[Order Priority]]=Introduction!$B$45,1,0)</f>
        <v>0</v>
      </c>
      <c r="M634" s="49">
        <f>IF(Table2[[#This Row],[Ship Mode]]=Introduction!$C$42,1,0)</f>
        <v>0</v>
      </c>
      <c r="N634" s="48">
        <f>IF(Table2[[#This Row],[Ship Mode]]=Introduction!$C$44,1,0)</f>
        <v>1</v>
      </c>
      <c r="O634" s="48">
        <f>IF(Table2[[#This Row],[Customer Segment]]=Introduction!$D$45,1,0)</f>
        <v>0</v>
      </c>
      <c r="P634" s="48">
        <f>IF(Table2[[#This Row],[Customer Segment]]=Introduction!$D$42,1,0)</f>
        <v>1</v>
      </c>
      <c r="Q634" s="48">
        <f>IF(Table2[[#This Row],[Customer Segment]]=Introduction!$D$44,1,0)</f>
        <v>0</v>
      </c>
      <c r="R634" s="41">
        <v>1125.76</v>
      </c>
      <c r="S6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customFormat="1" x14ac:dyDescent="0.2">
      <c r="A635" s="1" t="s">
        <v>13</v>
      </c>
      <c r="B635" s="1" t="s">
        <v>63</v>
      </c>
      <c r="C635" s="1" t="s">
        <v>15</v>
      </c>
      <c r="D635" s="46">
        <v>0.05</v>
      </c>
      <c r="E635" s="46">
        <v>36.549999999999997</v>
      </c>
      <c r="F635" s="46">
        <v>13.89</v>
      </c>
      <c r="G635" s="46">
        <v>0.41</v>
      </c>
      <c r="H635" s="46">
        <v>344.54399999999998</v>
      </c>
      <c r="I635" s="49">
        <f>IF(Table2[[#This Row],[Order Priority]]=Introduction!$B$42,1,0)</f>
        <v>0</v>
      </c>
      <c r="J635" s="49">
        <f>IF(Table2[[#This Row],[Order Priority]]=Introduction!$B$43,1,0)</f>
        <v>1</v>
      </c>
      <c r="K635" s="49">
        <f>IF(Table2[[#This Row],[Order Priority]]=Introduction!$B$44,1,0)</f>
        <v>0</v>
      </c>
      <c r="L635" s="49">
        <f>IF(Table2[[#This Row],[Order Priority]]=Introduction!$B$45,1,0)</f>
        <v>0</v>
      </c>
      <c r="M635" s="49">
        <f>IF(Table2[[#This Row],[Ship Mode]]=Introduction!$C$42,1,0)</f>
        <v>0</v>
      </c>
      <c r="N635" s="48">
        <f>IF(Table2[[#This Row],[Ship Mode]]=Introduction!$C$44,1,0)</f>
        <v>0</v>
      </c>
      <c r="O635" s="48">
        <f>IF(Table2[[#This Row],[Customer Segment]]=Introduction!$D$45,1,0)</f>
        <v>0</v>
      </c>
      <c r="P635" s="48">
        <f>IF(Table2[[#This Row],[Customer Segment]]=Introduction!$D$42,1,0)</f>
        <v>1</v>
      </c>
      <c r="Q635" s="48">
        <f>IF(Table2[[#This Row],[Customer Segment]]=Introduction!$D$44,1,0)</f>
        <v>0</v>
      </c>
      <c r="R635" s="38">
        <v>746.03</v>
      </c>
      <c r="S6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customFormat="1" x14ac:dyDescent="0.2">
      <c r="A636" s="1" t="s">
        <v>13</v>
      </c>
      <c r="B636" s="1" t="s">
        <v>14</v>
      </c>
      <c r="C636" s="1" t="s">
        <v>70</v>
      </c>
      <c r="D636" s="44">
        <v>0.06</v>
      </c>
      <c r="E636" s="44">
        <v>8.33</v>
      </c>
      <c r="F636" s="44">
        <v>1.99</v>
      </c>
      <c r="G636" s="44">
        <v>0.52</v>
      </c>
      <c r="H636" s="44">
        <v>-344.82</v>
      </c>
      <c r="I636" s="49">
        <f>IF(Table2[[#This Row],[Order Priority]]=Introduction!$B$42,1,0)</f>
        <v>0</v>
      </c>
      <c r="J636" s="49">
        <f>IF(Table2[[#This Row],[Order Priority]]=Introduction!$B$43,1,0)</f>
        <v>1</v>
      </c>
      <c r="K636" s="49">
        <f>IF(Table2[[#This Row],[Order Priority]]=Introduction!$B$44,1,0)</f>
        <v>0</v>
      </c>
      <c r="L636" s="49">
        <f>IF(Table2[[#This Row],[Order Priority]]=Introduction!$B$45,1,0)</f>
        <v>0</v>
      </c>
      <c r="M636" s="49">
        <f>IF(Table2[[#This Row],[Ship Mode]]=Introduction!$C$42,1,0)</f>
        <v>0</v>
      </c>
      <c r="N636" s="48">
        <f>IF(Table2[[#This Row],[Ship Mode]]=Introduction!$C$44,1,0)</f>
        <v>1</v>
      </c>
      <c r="O636" s="48">
        <f>IF(Table2[[#This Row],[Customer Segment]]=Introduction!$D$45,1,0)</f>
        <v>0</v>
      </c>
      <c r="P636" s="48">
        <f>IF(Table2[[#This Row],[Customer Segment]]=Introduction!$D$42,1,0)</f>
        <v>0</v>
      </c>
      <c r="Q636" s="48">
        <f>IF(Table2[[#This Row],[Customer Segment]]=Introduction!$D$44,1,0)</f>
        <v>0</v>
      </c>
      <c r="R636" s="41">
        <v>8.49</v>
      </c>
      <c r="S6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customFormat="1" x14ac:dyDescent="0.2">
      <c r="A637" s="1" t="s">
        <v>23</v>
      </c>
      <c r="B637" s="1" t="s">
        <v>14</v>
      </c>
      <c r="C637" s="1" t="s">
        <v>70</v>
      </c>
      <c r="D637" s="46">
        <v>0.1</v>
      </c>
      <c r="E637" s="46">
        <v>50.98</v>
      </c>
      <c r="F637" s="46">
        <v>22.24</v>
      </c>
      <c r="G637" s="46">
        <v>0.55000000000000004</v>
      </c>
      <c r="H637" s="46">
        <v>98.12</v>
      </c>
      <c r="I637" s="49">
        <f>IF(Table2[[#This Row],[Order Priority]]=Introduction!$B$42,1,0)</f>
        <v>0</v>
      </c>
      <c r="J637" s="49">
        <f>IF(Table2[[#This Row],[Order Priority]]=Introduction!$B$43,1,0)</f>
        <v>0</v>
      </c>
      <c r="K637" s="49">
        <f>IF(Table2[[#This Row],[Order Priority]]=Introduction!$B$44,1,0)</f>
        <v>1</v>
      </c>
      <c r="L637" s="49">
        <f>IF(Table2[[#This Row],[Order Priority]]=Introduction!$B$45,1,0)</f>
        <v>0</v>
      </c>
      <c r="M637" s="49">
        <f>IF(Table2[[#This Row],[Ship Mode]]=Introduction!$C$42,1,0)</f>
        <v>0</v>
      </c>
      <c r="N637" s="48">
        <f>IF(Table2[[#This Row],[Ship Mode]]=Introduction!$C$44,1,0)</f>
        <v>1</v>
      </c>
      <c r="O637" s="48">
        <f>IF(Table2[[#This Row],[Customer Segment]]=Introduction!$D$45,1,0)</f>
        <v>0</v>
      </c>
      <c r="P637" s="48">
        <f>IF(Table2[[#This Row],[Customer Segment]]=Introduction!$D$42,1,0)</f>
        <v>0</v>
      </c>
      <c r="Q637" s="48">
        <f>IF(Table2[[#This Row],[Customer Segment]]=Introduction!$D$44,1,0)</f>
        <v>0</v>
      </c>
      <c r="R637" s="38">
        <v>300.63</v>
      </c>
      <c r="S6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customFormat="1" x14ac:dyDescent="0.2">
      <c r="A638" s="1" t="s">
        <v>92</v>
      </c>
      <c r="B638" s="1" t="s">
        <v>14</v>
      </c>
      <c r="C638" s="1" t="s">
        <v>70</v>
      </c>
      <c r="D638" s="44">
        <v>7.0000000000000007E-2</v>
      </c>
      <c r="E638" s="44">
        <v>2.61</v>
      </c>
      <c r="F638" s="44">
        <v>0.5</v>
      </c>
      <c r="G638" s="44">
        <v>0.39</v>
      </c>
      <c r="H638" s="44">
        <v>10.798500000000001</v>
      </c>
      <c r="I638" s="49">
        <f>IF(Table2[[#This Row],[Order Priority]]=Introduction!$B$42,1,0)</f>
        <v>0</v>
      </c>
      <c r="J638" s="49">
        <f>IF(Table2[[#This Row],[Order Priority]]=Introduction!$B$43,1,0)</f>
        <v>0</v>
      </c>
      <c r="K638" s="49">
        <f>IF(Table2[[#This Row],[Order Priority]]=Introduction!$B$44,1,0)</f>
        <v>0</v>
      </c>
      <c r="L638" s="49">
        <f>IF(Table2[[#This Row],[Order Priority]]=Introduction!$B$45,1,0)</f>
        <v>1</v>
      </c>
      <c r="M638" s="49">
        <f>IF(Table2[[#This Row],[Ship Mode]]=Introduction!$C$42,1,0)</f>
        <v>0</v>
      </c>
      <c r="N638" s="48">
        <f>IF(Table2[[#This Row],[Ship Mode]]=Introduction!$C$44,1,0)</f>
        <v>1</v>
      </c>
      <c r="O638" s="48">
        <f>IF(Table2[[#This Row],[Customer Segment]]=Introduction!$D$45,1,0)</f>
        <v>0</v>
      </c>
      <c r="P638" s="48">
        <f>IF(Table2[[#This Row],[Customer Segment]]=Introduction!$D$42,1,0)</f>
        <v>0</v>
      </c>
      <c r="Q638" s="48">
        <f>IF(Table2[[#This Row],[Customer Segment]]=Introduction!$D$44,1,0)</f>
        <v>0</v>
      </c>
      <c r="R638" s="41">
        <v>15.65</v>
      </c>
      <c r="S6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customFormat="1" x14ac:dyDescent="0.2">
      <c r="A639" s="1" t="s">
        <v>46</v>
      </c>
      <c r="B639" s="1" t="s">
        <v>63</v>
      </c>
      <c r="C639" s="1" t="s">
        <v>70</v>
      </c>
      <c r="D639" s="46">
        <v>0.04</v>
      </c>
      <c r="E639" s="46">
        <v>29.18</v>
      </c>
      <c r="F639" s="46">
        <v>8.5500000000000007</v>
      </c>
      <c r="G639" s="46">
        <v>0.42</v>
      </c>
      <c r="H639" s="46">
        <v>201.7353</v>
      </c>
      <c r="I639" s="49">
        <f>IF(Table2[[#This Row],[Order Priority]]=Introduction!$B$42,1,0)</f>
        <v>0</v>
      </c>
      <c r="J639" s="49">
        <f>IF(Table2[[#This Row],[Order Priority]]=Introduction!$B$43,1,0)</f>
        <v>0</v>
      </c>
      <c r="K639" s="49">
        <f>IF(Table2[[#This Row],[Order Priority]]=Introduction!$B$44,1,0)</f>
        <v>0</v>
      </c>
      <c r="L639" s="49">
        <f>IF(Table2[[#This Row],[Order Priority]]=Introduction!$B$45,1,0)</f>
        <v>0</v>
      </c>
      <c r="M639" s="49">
        <f>IF(Table2[[#This Row],[Ship Mode]]=Introduction!$C$42,1,0)</f>
        <v>0</v>
      </c>
      <c r="N639" s="48">
        <f>IF(Table2[[#This Row],[Ship Mode]]=Introduction!$C$44,1,0)</f>
        <v>0</v>
      </c>
      <c r="O639" s="48">
        <f>IF(Table2[[#This Row],[Customer Segment]]=Introduction!$D$45,1,0)</f>
        <v>0</v>
      </c>
      <c r="P639" s="48">
        <f>IF(Table2[[#This Row],[Customer Segment]]=Introduction!$D$42,1,0)</f>
        <v>0</v>
      </c>
      <c r="Q639" s="48">
        <f>IF(Table2[[#This Row],[Customer Segment]]=Introduction!$D$44,1,0)</f>
        <v>0</v>
      </c>
      <c r="R639" s="38">
        <v>292.37</v>
      </c>
      <c r="S6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customFormat="1" x14ac:dyDescent="0.2">
      <c r="A640" s="1" t="s">
        <v>46</v>
      </c>
      <c r="B640" s="1" t="s">
        <v>14</v>
      </c>
      <c r="C640" s="1" t="s">
        <v>70</v>
      </c>
      <c r="D640" s="44">
        <v>0</v>
      </c>
      <c r="E640" s="44">
        <v>80.98</v>
      </c>
      <c r="F640" s="44">
        <v>35</v>
      </c>
      <c r="G640" s="44">
        <v>0.83</v>
      </c>
      <c r="H640" s="44">
        <v>-684.78</v>
      </c>
      <c r="I640" s="49">
        <f>IF(Table2[[#This Row],[Order Priority]]=Introduction!$B$42,1,0)</f>
        <v>0</v>
      </c>
      <c r="J640" s="49">
        <f>IF(Table2[[#This Row],[Order Priority]]=Introduction!$B$43,1,0)</f>
        <v>0</v>
      </c>
      <c r="K640" s="49">
        <f>IF(Table2[[#This Row],[Order Priority]]=Introduction!$B$44,1,0)</f>
        <v>0</v>
      </c>
      <c r="L640" s="49">
        <f>IF(Table2[[#This Row],[Order Priority]]=Introduction!$B$45,1,0)</f>
        <v>0</v>
      </c>
      <c r="M640" s="49">
        <f>IF(Table2[[#This Row],[Ship Mode]]=Introduction!$C$42,1,0)</f>
        <v>0</v>
      </c>
      <c r="N640" s="48">
        <f>IF(Table2[[#This Row],[Ship Mode]]=Introduction!$C$44,1,0)</f>
        <v>1</v>
      </c>
      <c r="O640" s="48">
        <f>IF(Table2[[#This Row],[Customer Segment]]=Introduction!$D$45,1,0)</f>
        <v>0</v>
      </c>
      <c r="P640" s="48">
        <f>IF(Table2[[#This Row],[Customer Segment]]=Introduction!$D$42,1,0)</f>
        <v>0</v>
      </c>
      <c r="Q640" s="48">
        <f>IF(Table2[[#This Row],[Customer Segment]]=Introduction!$D$44,1,0)</f>
        <v>0</v>
      </c>
      <c r="R640" s="41">
        <v>682.79</v>
      </c>
      <c r="S6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customFormat="1" x14ac:dyDescent="0.2">
      <c r="A641" s="1" t="s">
        <v>1</v>
      </c>
      <c r="B641" s="1" t="s">
        <v>14</v>
      </c>
      <c r="C641" s="1" t="s">
        <v>47</v>
      </c>
      <c r="D641" s="46">
        <v>0.09</v>
      </c>
      <c r="E641" s="46">
        <v>35.99</v>
      </c>
      <c r="F641" s="46">
        <v>5.99</v>
      </c>
      <c r="G641" s="46">
        <v>0.38</v>
      </c>
      <c r="H641" s="46">
        <v>114.3165</v>
      </c>
      <c r="I641" s="49">
        <f>IF(Table2[[#This Row],[Order Priority]]=Introduction!$B$42,1,0)</f>
        <v>1</v>
      </c>
      <c r="J641" s="49">
        <f>IF(Table2[[#This Row],[Order Priority]]=Introduction!$B$43,1,0)</f>
        <v>0</v>
      </c>
      <c r="K641" s="49">
        <f>IF(Table2[[#This Row],[Order Priority]]=Introduction!$B$44,1,0)</f>
        <v>0</v>
      </c>
      <c r="L641" s="49">
        <f>IF(Table2[[#This Row],[Order Priority]]=Introduction!$B$45,1,0)</f>
        <v>0</v>
      </c>
      <c r="M641" s="49">
        <f>IF(Table2[[#This Row],[Ship Mode]]=Introduction!$C$42,1,0)</f>
        <v>0</v>
      </c>
      <c r="N641" s="48">
        <f>IF(Table2[[#This Row],[Ship Mode]]=Introduction!$C$44,1,0)</f>
        <v>1</v>
      </c>
      <c r="O641" s="48">
        <f>IF(Table2[[#This Row],[Customer Segment]]=Introduction!$D$45,1,0)</f>
        <v>0</v>
      </c>
      <c r="P641" s="48">
        <f>IF(Table2[[#This Row],[Customer Segment]]=Introduction!$D$42,1,0)</f>
        <v>0</v>
      </c>
      <c r="Q641" s="48">
        <f>IF(Table2[[#This Row],[Customer Segment]]=Introduction!$D$44,1,0)</f>
        <v>1</v>
      </c>
      <c r="R641" s="38">
        <v>151.6</v>
      </c>
      <c r="S6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customFormat="1" x14ac:dyDescent="0.2">
      <c r="A642" s="1" t="s">
        <v>1</v>
      </c>
      <c r="B642" s="1" t="s">
        <v>14</v>
      </c>
      <c r="C642" s="1" t="s">
        <v>47</v>
      </c>
      <c r="D642" s="44">
        <v>0.08</v>
      </c>
      <c r="E642" s="44">
        <v>55.48</v>
      </c>
      <c r="F642" s="44">
        <v>6.79</v>
      </c>
      <c r="G642" s="44">
        <v>0.37</v>
      </c>
      <c r="H642" s="44">
        <v>147.75659999999999</v>
      </c>
      <c r="I642" s="49">
        <f>IF(Table2[[#This Row],[Order Priority]]=Introduction!$B$42,1,0)</f>
        <v>1</v>
      </c>
      <c r="J642" s="49">
        <f>IF(Table2[[#This Row],[Order Priority]]=Introduction!$B$43,1,0)</f>
        <v>0</v>
      </c>
      <c r="K642" s="49">
        <f>IF(Table2[[#This Row],[Order Priority]]=Introduction!$B$44,1,0)</f>
        <v>0</v>
      </c>
      <c r="L642" s="49">
        <f>IF(Table2[[#This Row],[Order Priority]]=Introduction!$B$45,1,0)</f>
        <v>0</v>
      </c>
      <c r="M642" s="49">
        <f>IF(Table2[[#This Row],[Ship Mode]]=Introduction!$C$42,1,0)</f>
        <v>0</v>
      </c>
      <c r="N642" s="48">
        <f>IF(Table2[[#This Row],[Ship Mode]]=Introduction!$C$44,1,0)</f>
        <v>1</v>
      </c>
      <c r="O642" s="48">
        <f>IF(Table2[[#This Row],[Customer Segment]]=Introduction!$D$45,1,0)</f>
        <v>0</v>
      </c>
      <c r="P642" s="48">
        <f>IF(Table2[[#This Row],[Customer Segment]]=Introduction!$D$42,1,0)</f>
        <v>0</v>
      </c>
      <c r="Q642" s="48">
        <f>IF(Table2[[#This Row],[Customer Segment]]=Introduction!$D$44,1,0)</f>
        <v>1</v>
      </c>
      <c r="R642" s="41">
        <v>214.14</v>
      </c>
      <c r="S6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customFormat="1" x14ac:dyDescent="0.2">
      <c r="A643" s="1" t="s">
        <v>1</v>
      </c>
      <c r="B643" s="1" t="s">
        <v>2</v>
      </c>
      <c r="C643" s="1" t="s">
        <v>70</v>
      </c>
      <c r="D643" s="46">
        <v>7.0000000000000007E-2</v>
      </c>
      <c r="E643" s="46">
        <v>226.67</v>
      </c>
      <c r="F643" s="46">
        <v>28.16</v>
      </c>
      <c r="G643" s="46">
        <v>0.59</v>
      </c>
      <c r="H643" s="46">
        <v>53.114400000000003</v>
      </c>
      <c r="I643" s="49">
        <f>IF(Table2[[#This Row],[Order Priority]]=Introduction!$B$42,1,0)</f>
        <v>1</v>
      </c>
      <c r="J643" s="49">
        <f>IF(Table2[[#This Row],[Order Priority]]=Introduction!$B$43,1,0)</f>
        <v>0</v>
      </c>
      <c r="K643" s="49">
        <f>IF(Table2[[#This Row],[Order Priority]]=Introduction!$B$44,1,0)</f>
        <v>0</v>
      </c>
      <c r="L643" s="49">
        <f>IF(Table2[[#This Row],[Order Priority]]=Introduction!$B$45,1,0)</f>
        <v>0</v>
      </c>
      <c r="M643" s="49">
        <f>IF(Table2[[#This Row],[Ship Mode]]=Introduction!$C$42,1,0)</f>
        <v>1</v>
      </c>
      <c r="N643" s="48">
        <f>IF(Table2[[#This Row],[Ship Mode]]=Introduction!$C$44,1,0)</f>
        <v>0</v>
      </c>
      <c r="O643" s="48">
        <f>IF(Table2[[#This Row],[Customer Segment]]=Introduction!$D$45,1,0)</f>
        <v>0</v>
      </c>
      <c r="P643" s="48">
        <f>IF(Table2[[#This Row],[Customer Segment]]=Introduction!$D$42,1,0)</f>
        <v>0</v>
      </c>
      <c r="Q643" s="48">
        <f>IF(Table2[[#This Row],[Customer Segment]]=Introduction!$D$44,1,0)</f>
        <v>0</v>
      </c>
      <c r="R643" s="38">
        <v>255.83</v>
      </c>
      <c r="S6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customFormat="1" x14ac:dyDescent="0.2">
      <c r="A644" s="1" t="s">
        <v>1</v>
      </c>
      <c r="B644" s="1" t="s">
        <v>2</v>
      </c>
      <c r="C644" s="1" t="s">
        <v>70</v>
      </c>
      <c r="D644" s="44">
        <v>0.08</v>
      </c>
      <c r="E644" s="44">
        <v>20.98</v>
      </c>
      <c r="F644" s="44">
        <v>53.03</v>
      </c>
      <c r="G644" s="44">
        <v>0.78</v>
      </c>
      <c r="H644" s="44">
        <v>8.7420000000000009</v>
      </c>
      <c r="I644" s="49">
        <f>IF(Table2[[#This Row],[Order Priority]]=Introduction!$B$42,1,0)</f>
        <v>1</v>
      </c>
      <c r="J644" s="49">
        <f>IF(Table2[[#This Row],[Order Priority]]=Introduction!$B$43,1,0)</f>
        <v>0</v>
      </c>
      <c r="K644" s="49">
        <f>IF(Table2[[#This Row],[Order Priority]]=Introduction!$B$44,1,0)</f>
        <v>0</v>
      </c>
      <c r="L644" s="49">
        <f>IF(Table2[[#This Row],[Order Priority]]=Introduction!$B$45,1,0)</f>
        <v>0</v>
      </c>
      <c r="M644" s="49">
        <f>IF(Table2[[#This Row],[Ship Mode]]=Introduction!$C$42,1,0)</f>
        <v>1</v>
      </c>
      <c r="N644" s="48">
        <f>IF(Table2[[#This Row],[Ship Mode]]=Introduction!$C$44,1,0)</f>
        <v>0</v>
      </c>
      <c r="O644" s="48">
        <f>IF(Table2[[#This Row],[Customer Segment]]=Introduction!$D$45,1,0)</f>
        <v>0</v>
      </c>
      <c r="P644" s="48">
        <f>IF(Table2[[#This Row],[Customer Segment]]=Introduction!$D$42,1,0)</f>
        <v>0</v>
      </c>
      <c r="Q644" s="48">
        <f>IF(Table2[[#This Row],[Customer Segment]]=Introduction!$D$44,1,0)</f>
        <v>0</v>
      </c>
      <c r="R644" s="41">
        <v>421.18</v>
      </c>
      <c r="S6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customFormat="1" x14ac:dyDescent="0.2">
      <c r="A645" s="1" t="s">
        <v>1</v>
      </c>
      <c r="B645" s="1" t="s">
        <v>14</v>
      </c>
      <c r="C645" s="1" t="s">
        <v>70</v>
      </c>
      <c r="D645" s="46">
        <v>0.02</v>
      </c>
      <c r="E645" s="46">
        <v>5.34</v>
      </c>
      <c r="F645" s="46">
        <v>2.99</v>
      </c>
      <c r="G645" s="46">
        <v>0.38</v>
      </c>
      <c r="H645" s="46">
        <v>5.2954999999999997</v>
      </c>
      <c r="I645" s="49">
        <f>IF(Table2[[#This Row],[Order Priority]]=Introduction!$B$42,1,0)</f>
        <v>1</v>
      </c>
      <c r="J645" s="49">
        <f>IF(Table2[[#This Row],[Order Priority]]=Introduction!$B$43,1,0)</f>
        <v>0</v>
      </c>
      <c r="K645" s="49">
        <f>IF(Table2[[#This Row],[Order Priority]]=Introduction!$B$44,1,0)</f>
        <v>0</v>
      </c>
      <c r="L645" s="49">
        <f>IF(Table2[[#This Row],[Order Priority]]=Introduction!$B$45,1,0)</f>
        <v>0</v>
      </c>
      <c r="M645" s="49">
        <f>IF(Table2[[#This Row],[Ship Mode]]=Introduction!$C$42,1,0)</f>
        <v>0</v>
      </c>
      <c r="N645" s="48">
        <f>IF(Table2[[#This Row],[Ship Mode]]=Introduction!$C$44,1,0)</f>
        <v>1</v>
      </c>
      <c r="O645" s="48">
        <f>IF(Table2[[#This Row],[Customer Segment]]=Introduction!$D$45,1,0)</f>
        <v>0</v>
      </c>
      <c r="P645" s="48">
        <f>IF(Table2[[#This Row],[Customer Segment]]=Introduction!$D$42,1,0)</f>
        <v>0</v>
      </c>
      <c r="Q645" s="48">
        <f>IF(Table2[[#This Row],[Customer Segment]]=Introduction!$D$44,1,0)</f>
        <v>0</v>
      </c>
      <c r="R645" s="38">
        <v>34.729999999999997</v>
      </c>
      <c r="S6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customFormat="1" x14ac:dyDescent="0.2">
      <c r="A646" s="1" t="s">
        <v>1</v>
      </c>
      <c r="B646" s="1" t="s">
        <v>14</v>
      </c>
      <c r="C646" s="1" t="s">
        <v>70</v>
      </c>
      <c r="D646" s="44">
        <v>0.03</v>
      </c>
      <c r="E646" s="44">
        <v>40.98</v>
      </c>
      <c r="F646" s="44">
        <v>7.47</v>
      </c>
      <c r="G646" s="44">
        <v>0.37</v>
      </c>
      <c r="H646" s="44">
        <v>170.79570000000001</v>
      </c>
      <c r="I646" s="49">
        <f>IF(Table2[[#This Row],[Order Priority]]=Introduction!$B$42,1,0)</f>
        <v>1</v>
      </c>
      <c r="J646" s="49">
        <f>IF(Table2[[#This Row],[Order Priority]]=Introduction!$B$43,1,0)</f>
        <v>0</v>
      </c>
      <c r="K646" s="49">
        <f>IF(Table2[[#This Row],[Order Priority]]=Introduction!$B$44,1,0)</f>
        <v>0</v>
      </c>
      <c r="L646" s="49">
        <f>IF(Table2[[#This Row],[Order Priority]]=Introduction!$B$45,1,0)</f>
        <v>0</v>
      </c>
      <c r="M646" s="49">
        <f>IF(Table2[[#This Row],[Ship Mode]]=Introduction!$C$42,1,0)</f>
        <v>0</v>
      </c>
      <c r="N646" s="48">
        <f>IF(Table2[[#This Row],[Ship Mode]]=Introduction!$C$44,1,0)</f>
        <v>1</v>
      </c>
      <c r="O646" s="48">
        <f>IF(Table2[[#This Row],[Customer Segment]]=Introduction!$D$45,1,0)</f>
        <v>0</v>
      </c>
      <c r="P646" s="48">
        <f>IF(Table2[[#This Row],[Customer Segment]]=Introduction!$D$42,1,0)</f>
        <v>0</v>
      </c>
      <c r="Q646" s="48">
        <f>IF(Table2[[#This Row],[Customer Segment]]=Introduction!$D$44,1,0)</f>
        <v>0</v>
      </c>
      <c r="R646" s="41">
        <v>247.53</v>
      </c>
      <c r="S6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customFormat="1" x14ac:dyDescent="0.2">
      <c r="A647" s="1" t="s">
        <v>13</v>
      </c>
      <c r="B647" s="1" t="s">
        <v>14</v>
      </c>
      <c r="C647" s="1" t="s">
        <v>70</v>
      </c>
      <c r="D647" s="46">
        <v>0.08</v>
      </c>
      <c r="E647" s="46">
        <v>415.88</v>
      </c>
      <c r="F647" s="46">
        <v>11.37</v>
      </c>
      <c r="G647" s="46">
        <v>0.56999999999999995</v>
      </c>
      <c r="H647" s="46">
        <v>-269.08440000000002</v>
      </c>
      <c r="I647" s="49">
        <f>IF(Table2[[#This Row],[Order Priority]]=Introduction!$B$42,1,0)</f>
        <v>0</v>
      </c>
      <c r="J647" s="49">
        <f>IF(Table2[[#This Row],[Order Priority]]=Introduction!$B$43,1,0)</f>
        <v>1</v>
      </c>
      <c r="K647" s="49">
        <f>IF(Table2[[#This Row],[Order Priority]]=Introduction!$B$44,1,0)</f>
        <v>0</v>
      </c>
      <c r="L647" s="49">
        <f>IF(Table2[[#This Row],[Order Priority]]=Introduction!$B$45,1,0)</f>
        <v>0</v>
      </c>
      <c r="M647" s="49">
        <f>IF(Table2[[#This Row],[Ship Mode]]=Introduction!$C$42,1,0)</f>
        <v>0</v>
      </c>
      <c r="N647" s="48">
        <f>IF(Table2[[#This Row],[Ship Mode]]=Introduction!$C$44,1,0)</f>
        <v>1</v>
      </c>
      <c r="O647" s="48">
        <f>IF(Table2[[#This Row],[Customer Segment]]=Introduction!$D$45,1,0)</f>
        <v>0</v>
      </c>
      <c r="P647" s="48">
        <f>IF(Table2[[#This Row],[Customer Segment]]=Introduction!$D$42,1,0)</f>
        <v>0</v>
      </c>
      <c r="Q647" s="48">
        <f>IF(Table2[[#This Row],[Customer Segment]]=Introduction!$D$44,1,0)</f>
        <v>0</v>
      </c>
      <c r="R647" s="38">
        <v>405.57</v>
      </c>
      <c r="S6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customFormat="1" x14ac:dyDescent="0.2">
      <c r="A648" s="1" t="s">
        <v>13</v>
      </c>
      <c r="B648" s="1" t="s">
        <v>14</v>
      </c>
      <c r="C648" s="1" t="s">
        <v>15</v>
      </c>
      <c r="D648" s="44">
        <v>0.1</v>
      </c>
      <c r="E648" s="44">
        <v>3.6</v>
      </c>
      <c r="F648" s="44">
        <v>2.2000000000000002</v>
      </c>
      <c r="G648" s="44">
        <v>0.39</v>
      </c>
      <c r="H648" s="44">
        <v>-8.2799999999999994</v>
      </c>
      <c r="I648" s="49">
        <f>IF(Table2[[#This Row],[Order Priority]]=Introduction!$B$42,1,0)</f>
        <v>0</v>
      </c>
      <c r="J648" s="49">
        <f>IF(Table2[[#This Row],[Order Priority]]=Introduction!$B$43,1,0)</f>
        <v>1</v>
      </c>
      <c r="K648" s="49">
        <f>IF(Table2[[#This Row],[Order Priority]]=Introduction!$B$44,1,0)</f>
        <v>0</v>
      </c>
      <c r="L648" s="49">
        <f>IF(Table2[[#This Row],[Order Priority]]=Introduction!$B$45,1,0)</f>
        <v>0</v>
      </c>
      <c r="M648" s="49">
        <f>IF(Table2[[#This Row],[Ship Mode]]=Introduction!$C$42,1,0)</f>
        <v>0</v>
      </c>
      <c r="N648" s="48">
        <f>IF(Table2[[#This Row],[Ship Mode]]=Introduction!$C$44,1,0)</f>
        <v>1</v>
      </c>
      <c r="O648" s="48">
        <f>IF(Table2[[#This Row],[Customer Segment]]=Introduction!$D$45,1,0)</f>
        <v>0</v>
      </c>
      <c r="P648" s="48">
        <f>IF(Table2[[#This Row],[Customer Segment]]=Introduction!$D$42,1,0)</f>
        <v>1</v>
      </c>
      <c r="Q648" s="48">
        <f>IF(Table2[[#This Row],[Customer Segment]]=Introduction!$D$44,1,0)</f>
        <v>0</v>
      </c>
      <c r="R648" s="41">
        <v>6.97</v>
      </c>
      <c r="S6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customFormat="1" x14ac:dyDescent="0.2">
      <c r="A649" s="1" t="s">
        <v>23</v>
      </c>
      <c r="B649" s="1" t="s">
        <v>63</v>
      </c>
      <c r="C649" s="1" t="s">
        <v>70</v>
      </c>
      <c r="D649" s="46">
        <v>0.04</v>
      </c>
      <c r="E649" s="46">
        <v>6.48</v>
      </c>
      <c r="F649" s="46">
        <v>5.16</v>
      </c>
      <c r="G649" s="46">
        <v>0.37</v>
      </c>
      <c r="H649" s="46">
        <v>-11.1332</v>
      </c>
      <c r="I649" s="49">
        <f>IF(Table2[[#This Row],[Order Priority]]=Introduction!$B$42,1,0)</f>
        <v>0</v>
      </c>
      <c r="J649" s="49">
        <f>IF(Table2[[#This Row],[Order Priority]]=Introduction!$B$43,1,0)</f>
        <v>0</v>
      </c>
      <c r="K649" s="49">
        <f>IF(Table2[[#This Row],[Order Priority]]=Introduction!$B$44,1,0)</f>
        <v>1</v>
      </c>
      <c r="L649" s="49">
        <f>IF(Table2[[#This Row],[Order Priority]]=Introduction!$B$45,1,0)</f>
        <v>0</v>
      </c>
      <c r="M649" s="49">
        <f>IF(Table2[[#This Row],[Ship Mode]]=Introduction!$C$42,1,0)</f>
        <v>0</v>
      </c>
      <c r="N649" s="48">
        <f>IF(Table2[[#This Row],[Ship Mode]]=Introduction!$C$44,1,0)</f>
        <v>0</v>
      </c>
      <c r="O649" s="48">
        <f>IF(Table2[[#This Row],[Customer Segment]]=Introduction!$D$45,1,0)</f>
        <v>0</v>
      </c>
      <c r="P649" s="48">
        <f>IF(Table2[[#This Row],[Customer Segment]]=Introduction!$D$42,1,0)</f>
        <v>0</v>
      </c>
      <c r="Q649" s="48">
        <f>IF(Table2[[#This Row],[Customer Segment]]=Introduction!$D$44,1,0)</f>
        <v>0</v>
      </c>
      <c r="R649" s="38">
        <v>86.79</v>
      </c>
      <c r="S6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customFormat="1" x14ac:dyDescent="0.2">
      <c r="A650" s="1" t="s">
        <v>92</v>
      </c>
      <c r="B650" s="1" t="s">
        <v>14</v>
      </c>
      <c r="C650" s="1" t="s">
        <v>47</v>
      </c>
      <c r="D650" s="44">
        <v>0.1</v>
      </c>
      <c r="E650" s="44">
        <v>6.88</v>
      </c>
      <c r="F650" s="44">
        <v>2</v>
      </c>
      <c r="G650" s="44">
        <v>0.39</v>
      </c>
      <c r="H650" s="44">
        <v>18.420000000000002</v>
      </c>
      <c r="I650" s="49">
        <f>IF(Table2[[#This Row],[Order Priority]]=Introduction!$B$42,1,0)</f>
        <v>0</v>
      </c>
      <c r="J650" s="49">
        <f>IF(Table2[[#This Row],[Order Priority]]=Introduction!$B$43,1,0)</f>
        <v>0</v>
      </c>
      <c r="K650" s="49">
        <f>IF(Table2[[#This Row],[Order Priority]]=Introduction!$B$44,1,0)</f>
        <v>0</v>
      </c>
      <c r="L650" s="49">
        <f>IF(Table2[[#This Row],[Order Priority]]=Introduction!$B$45,1,0)</f>
        <v>1</v>
      </c>
      <c r="M650" s="49">
        <f>IF(Table2[[#This Row],[Ship Mode]]=Introduction!$C$42,1,0)</f>
        <v>0</v>
      </c>
      <c r="N650" s="48">
        <f>IF(Table2[[#This Row],[Ship Mode]]=Introduction!$C$44,1,0)</f>
        <v>1</v>
      </c>
      <c r="O650" s="48">
        <f>IF(Table2[[#This Row],[Customer Segment]]=Introduction!$D$45,1,0)</f>
        <v>0</v>
      </c>
      <c r="P650" s="48">
        <f>IF(Table2[[#This Row],[Customer Segment]]=Introduction!$D$42,1,0)</f>
        <v>0</v>
      </c>
      <c r="Q650" s="48">
        <f>IF(Table2[[#This Row],[Customer Segment]]=Introduction!$D$44,1,0)</f>
        <v>1</v>
      </c>
      <c r="R650" s="41">
        <v>31.46</v>
      </c>
      <c r="S6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customFormat="1" x14ac:dyDescent="0.2">
      <c r="A651" s="1" t="s">
        <v>92</v>
      </c>
      <c r="B651" s="1" t="s">
        <v>14</v>
      </c>
      <c r="C651" s="1" t="s">
        <v>47</v>
      </c>
      <c r="D651" s="46">
        <v>0.06</v>
      </c>
      <c r="E651" s="46">
        <v>195.99</v>
      </c>
      <c r="F651" s="46">
        <v>8.99</v>
      </c>
      <c r="G651" s="46">
        <v>0.6</v>
      </c>
      <c r="H651" s="46">
        <v>349.47</v>
      </c>
      <c r="I651" s="49">
        <f>IF(Table2[[#This Row],[Order Priority]]=Introduction!$B$42,1,0)</f>
        <v>0</v>
      </c>
      <c r="J651" s="49">
        <f>IF(Table2[[#This Row],[Order Priority]]=Introduction!$B$43,1,0)</f>
        <v>0</v>
      </c>
      <c r="K651" s="49">
        <f>IF(Table2[[#This Row],[Order Priority]]=Introduction!$B$44,1,0)</f>
        <v>0</v>
      </c>
      <c r="L651" s="49">
        <f>IF(Table2[[#This Row],[Order Priority]]=Introduction!$B$45,1,0)</f>
        <v>1</v>
      </c>
      <c r="M651" s="49">
        <f>IF(Table2[[#This Row],[Ship Mode]]=Introduction!$C$42,1,0)</f>
        <v>0</v>
      </c>
      <c r="N651" s="48">
        <f>IF(Table2[[#This Row],[Ship Mode]]=Introduction!$C$44,1,0)</f>
        <v>1</v>
      </c>
      <c r="O651" s="48">
        <f>IF(Table2[[#This Row],[Customer Segment]]=Introduction!$D$45,1,0)</f>
        <v>0</v>
      </c>
      <c r="P651" s="48">
        <f>IF(Table2[[#This Row],[Customer Segment]]=Introduction!$D$42,1,0)</f>
        <v>0</v>
      </c>
      <c r="Q651" s="48">
        <f>IF(Table2[[#This Row],[Customer Segment]]=Introduction!$D$44,1,0)</f>
        <v>1</v>
      </c>
      <c r="R651" s="38">
        <v>948.97</v>
      </c>
      <c r="S6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customFormat="1" x14ac:dyDescent="0.2">
      <c r="A652" s="1" t="s">
        <v>92</v>
      </c>
      <c r="B652" s="1" t="s">
        <v>14</v>
      </c>
      <c r="C652" s="1" t="s">
        <v>15</v>
      </c>
      <c r="D652" s="44">
        <v>7.0000000000000007E-2</v>
      </c>
      <c r="E652" s="44">
        <v>8.33</v>
      </c>
      <c r="F652" s="44">
        <v>1.99</v>
      </c>
      <c r="G652" s="44">
        <v>0.52</v>
      </c>
      <c r="H652" s="44">
        <v>11.95</v>
      </c>
      <c r="I652" s="49">
        <f>IF(Table2[[#This Row],[Order Priority]]=Introduction!$B$42,1,0)</f>
        <v>0</v>
      </c>
      <c r="J652" s="49">
        <f>IF(Table2[[#This Row],[Order Priority]]=Introduction!$B$43,1,0)</f>
        <v>0</v>
      </c>
      <c r="K652" s="49">
        <f>IF(Table2[[#This Row],[Order Priority]]=Introduction!$B$44,1,0)</f>
        <v>0</v>
      </c>
      <c r="L652" s="49">
        <f>IF(Table2[[#This Row],[Order Priority]]=Introduction!$B$45,1,0)</f>
        <v>1</v>
      </c>
      <c r="M652" s="49">
        <f>IF(Table2[[#This Row],[Ship Mode]]=Introduction!$C$42,1,0)</f>
        <v>0</v>
      </c>
      <c r="N652" s="48">
        <f>IF(Table2[[#This Row],[Ship Mode]]=Introduction!$C$44,1,0)</f>
        <v>1</v>
      </c>
      <c r="O652" s="48">
        <f>IF(Table2[[#This Row],[Customer Segment]]=Introduction!$D$45,1,0)</f>
        <v>0</v>
      </c>
      <c r="P652" s="48">
        <f>IF(Table2[[#This Row],[Customer Segment]]=Introduction!$D$42,1,0)</f>
        <v>1</v>
      </c>
      <c r="Q652" s="48">
        <f>IF(Table2[[#This Row],[Customer Segment]]=Introduction!$D$44,1,0)</f>
        <v>0</v>
      </c>
      <c r="R652" s="41">
        <v>50.28</v>
      </c>
      <c r="S6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customFormat="1" x14ac:dyDescent="0.2">
      <c r="A653" s="1" t="s">
        <v>92</v>
      </c>
      <c r="B653" s="1" t="s">
        <v>14</v>
      </c>
      <c r="C653" s="1" t="s">
        <v>15</v>
      </c>
      <c r="D653" s="46">
        <v>0.03</v>
      </c>
      <c r="E653" s="46">
        <v>499.99</v>
      </c>
      <c r="F653" s="46">
        <v>24.49</v>
      </c>
      <c r="G653" s="46">
        <v>0.36</v>
      </c>
      <c r="H653" s="46">
        <v>1773.6105</v>
      </c>
      <c r="I653" s="49">
        <f>IF(Table2[[#This Row],[Order Priority]]=Introduction!$B$42,1,0)</f>
        <v>0</v>
      </c>
      <c r="J653" s="49">
        <f>IF(Table2[[#This Row],[Order Priority]]=Introduction!$B$43,1,0)</f>
        <v>0</v>
      </c>
      <c r="K653" s="49">
        <f>IF(Table2[[#This Row],[Order Priority]]=Introduction!$B$44,1,0)</f>
        <v>0</v>
      </c>
      <c r="L653" s="49">
        <f>IF(Table2[[#This Row],[Order Priority]]=Introduction!$B$45,1,0)</f>
        <v>1</v>
      </c>
      <c r="M653" s="49">
        <f>IF(Table2[[#This Row],[Ship Mode]]=Introduction!$C$42,1,0)</f>
        <v>0</v>
      </c>
      <c r="N653" s="48">
        <f>IF(Table2[[#This Row],[Ship Mode]]=Introduction!$C$44,1,0)</f>
        <v>1</v>
      </c>
      <c r="O653" s="48">
        <f>IF(Table2[[#This Row],[Customer Segment]]=Introduction!$D$45,1,0)</f>
        <v>0</v>
      </c>
      <c r="P653" s="48">
        <f>IF(Table2[[#This Row],[Customer Segment]]=Introduction!$D$42,1,0)</f>
        <v>1</v>
      </c>
      <c r="Q653" s="48">
        <f>IF(Table2[[#This Row],[Customer Segment]]=Introduction!$D$44,1,0)</f>
        <v>0</v>
      </c>
      <c r="R653" s="38">
        <v>2570.4499999999998</v>
      </c>
      <c r="S6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customFormat="1" x14ac:dyDescent="0.2">
      <c r="A654" s="1" t="s">
        <v>1</v>
      </c>
      <c r="B654" s="1" t="s">
        <v>14</v>
      </c>
      <c r="C654" s="1" t="s">
        <v>47</v>
      </c>
      <c r="D654" s="44">
        <v>0.03</v>
      </c>
      <c r="E654" s="44">
        <v>11.99</v>
      </c>
      <c r="F654" s="44">
        <v>5.99</v>
      </c>
      <c r="G654" s="44">
        <v>0.36</v>
      </c>
      <c r="H654" s="44">
        <v>-216.02979999999999</v>
      </c>
      <c r="I654" s="49">
        <f>IF(Table2[[#This Row],[Order Priority]]=Introduction!$B$42,1,0)</f>
        <v>1</v>
      </c>
      <c r="J654" s="49">
        <f>IF(Table2[[#This Row],[Order Priority]]=Introduction!$B$43,1,0)</f>
        <v>0</v>
      </c>
      <c r="K654" s="49">
        <f>IF(Table2[[#This Row],[Order Priority]]=Introduction!$B$44,1,0)</f>
        <v>0</v>
      </c>
      <c r="L654" s="49">
        <f>IF(Table2[[#This Row],[Order Priority]]=Introduction!$B$45,1,0)</f>
        <v>0</v>
      </c>
      <c r="M654" s="49">
        <f>IF(Table2[[#This Row],[Ship Mode]]=Introduction!$C$42,1,0)</f>
        <v>0</v>
      </c>
      <c r="N654" s="48">
        <f>IF(Table2[[#This Row],[Ship Mode]]=Introduction!$C$44,1,0)</f>
        <v>1</v>
      </c>
      <c r="O654" s="48">
        <f>IF(Table2[[#This Row],[Customer Segment]]=Introduction!$D$45,1,0)</f>
        <v>0</v>
      </c>
      <c r="P654" s="48">
        <f>IF(Table2[[#This Row],[Customer Segment]]=Introduction!$D$42,1,0)</f>
        <v>0</v>
      </c>
      <c r="Q654" s="48">
        <f>IF(Table2[[#This Row],[Customer Segment]]=Introduction!$D$44,1,0)</f>
        <v>1</v>
      </c>
      <c r="R654" s="41">
        <v>83.72</v>
      </c>
      <c r="S6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customFormat="1" x14ac:dyDescent="0.2">
      <c r="A655" s="1" t="s">
        <v>13</v>
      </c>
      <c r="B655" s="1" t="s">
        <v>14</v>
      </c>
      <c r="C655" s="1" t="s">
        <v>3</v>
      </c>
      <c r="D655" s="46">
        <v>0.02</v>
      </c>
      <c r="E655" s="46">
        <v>40.99</v>
      </c>
      <c r="F655" s="46">
        <v>17.48</v>
      </c>
      <c r="G655" s="46">
        <v>0.36</v>
      </c>
      <c r="H655" s="46">
        <v>551.09280000000001</v>
      </c>
      <c r="I655" s="49">
        <f>IF(Table2[[#This Row],[Order Priority]]=Introduction!$B$42,1,0)</f>
        <v>0</v>
      </c>
      <c r="J655" s="49">
        <f>IF(Table2[[#This Row],[Order Priority]]=Introduction!$B$43,1,0)</f>
        <v>1</v>
      </c>
      <c r="K655" s="49">
        <f>IF(Table2[[#This Row],[Order Priority]]=Introduction!$B$44,1,0)</f>
        <v>0</v>
      </c>
      <c r="L655" s="49">
        <f>IF(Table2[[#This Row],[Order Priority]]=Introduction!$B$45,1,0)</f>
        <v>0</v>
      </c>
      <c r="M655" s="49">
        <f>IF(Table2[[#This Row],[Ship Mode]]=Introduction!$C$42,1,0)</f>
        <v>0</v>
      </c>
      <c r="N655" s="48">
        <f>IF(Table2[[#This Row],[Ship Mode]]=Introduction!$C$44,1,0)</f>
        <v>1</v>
      </c>
      <c r="O655" s="48">
        <f>IF(Table2[[#This Row],[Customer Segment]]=Introduction!$D$45,1,0)</f>
        <v>1</v>
      </c>
      <c r="P655" s="48">
        <f>IF(Table2[[#This Row],[Customer Segment]]=Introduction!$D$42,1,0)</f>
        <v>0</v>
      </c>
      <c r="Q655" s="48">
        <f>IF(Table2[[#This Row],[Customer Segment]]=Introduction!$D$44,1,0)</f>
        <v>0</v>
      </c>
      <c r="R655" s="38">
        <v>950.43</v>
      </c>
      <c r="S6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customFormat="1" x14ac:dyDescent="0.2">
      <c r="A656" s="1" t="s">
        <v>13</v>
      </c>
      <c r="B656" s="1" t="s">
        <v>14</v>
      </c>
      <c r="C656" s="1" t="s">
        <v>47</v>
      </c>
      <c r="D656" s="44">
        <v>0</v>
      </c>
      <c r="E656" s="44">
        <v>6.68</v>
      </c>
      <c r="F656" s="44">
        <v>5.66</v>
      </c>
      <c r="G656" s="44">
        <v>0.37</v>
      </c>
      <c r="H656" s="44">
        <v>-76.94</v>
      </c>
      <c r="I656" s="49">
        <f>IF(Table2[[#This Row],[Order Priority]]=Introduction!$B$42,1,0)</f>
        <v>0</v>
      </c>
      <c r="J656" s="49">
        <f>IF(Table2[[#This Row],[Order Priority]]=Introduction!$B$43,1,0)</f>
        <v>1</v>
      </c>
      <c r="K656" s="49">
        <f>IF(Table2[[#This Row],[Order Priority]]=Introduction!$B$44,1,0)</f>
        <v>0</v>
      </c>
      <c r="L656" s="49">
        <f>IF(Table2[[#This Row],[Order Priority]]=Introduction!$B$45,1,0)</f>
        <v>0</v>
      </c>
      <c r="M656" s="49">
        <f>IF(Table2[[#This Row],[Ship Mode]]=Introduction!$C$42,1,0)</f>
        <v>0</v>
      </c>
      <c r="N656" s="48">
        <f>IF(Table2[[#This Row],[Ship Mode]]=Introduction!$C$44,1,0)</f>
        <v>1</v>
      </c>
      <c r="O656" s="48">
        <f>IF(Table2[[#This Row],[Customer Segment]]=Introduction!$D$45,1,0)</f>
        <v>0</v>
      </c>
      <c r="P656" s="48">
        <f>IF(Table2[[#This Row],[Customer Segment]]=Introduction!$D$42,1,0)</f>
        <v>0</v>
      </c>
      <c r="Q656" s="48">
        <f>IF(Table2[[#This Row],[Customer Segment]]=Introduction!$D$44,1,0)</f>
        <v>1</v>
      </c>
      <c r="R656" s="41">
        <v>617.4</v>
      </c>
      <c r="S6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customFormat="1" x14ac:dyDescent="0.2">
      <c r="A657" s="1" t="s">
        <v>13</v>
      </c>
      <c r="B657" s="1" t="s">
        <v>14</v>
      </c>
      <c r="C657" s="1" t="s">
        <v>47</v>
      </c>
      <c r="D657" s="46">
        <v>0</v>
      </c>
      <c r="E657" s="46">
        <v>6.68</v>
      </c>
      <c r="F657" s="46">
        <v>5.66</v>
      </c>
      <c r="G657" s="46">
        <v>0.37</v>
      </c>
      <c r="H657" s="46">
        <v>-40.008800000000001</v>
      </c>
      <c r="I657" s="49">
        <f>IF(Table2[[#This Row],[Order Priority]]=Introduction!$B$42,1,0)</f>
        <v>0</v>
      </c>
      <c r="J657" s="49">
        <f>IF(Table2[[#This Row],[Order Priority]]=Introduction!$B$43,1,0)</f>
        <v>1</v>
      </c>
      <c r="K657" s="49">
        <f>IF(Table2[[#This Row],[Order Priority]]=Introduction!$B$44,1,0)</f>
        <v>0</v>
      </c>
      <c r="L657" s="49">
        <f>IF(Table2[[#This Row],[Order Priority]]=Introduction!$B$45,1,0)</f>
        <v>0</v>
      </c>
      <c r="M657" s="49">
        <f>IF(Table2[[#This Row],[Ship Mode]]=Introduction!$C$42,1,0)</f>
        <v>0</v>
      </c>
      <c r="N657" s="48">
        <f>IF(Table2[[#This Row],[Ship Mode]]=Introduction!$C$44,1,0)</f>
        <v>1</v>
      </c>
      <c r="O657" s="48">
        <f>IF(Table2[[#This Row],[Customer Segment]]=Introduction!$D$45,1,0)</f>
        <v>0</v>
      </c>
      <c r="P657" s="48">
        <f>IF(Table2[[#This Row],[Customer Segment]]=Introduction!$D$42,1,0)</f>
        <v>0</v>
      </c>
      <c r="Q657" s="48">
        <f>IF(Table2[[#This Row],[Customer Segment]]=Introduction!$D$44,1,0)</f>
        <v>1</v>
      </c>
      <c r="R657" s="38">
        <v>157.78</v>
      </c>
      <c r="S6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customFormat="1" x14ac:dyDescent="0.2">
      <c r="A658" s="1" t="s">
        <v>23</v>
      </c>
      <c r="B658" s="1" t="s">
        <v>2</v>
      </c>
      <c r="C658" s="1" t="s">
        <v>70</v>
      </c>
      <c r="D658" s="44">
        <v>0.06</v>
      </c>
      <c r="E658" s="44">
        <v>130.97999999999999</v>
      </c>
      <c r="F658" s="44">
        <v>54.74</v>
      </c>
      <c r="G658" s="44">
        <v>0.69</v>
      </c>
      <c r="H658" s="44">
        <v>14.76</v>
      </c>
      <c r="I658" s="49">
        <f>IF(Table2[[#This Row],[Order Priority]]=Introduction!$B$42,1,0)</f>
        <v>0</v>
      </c>
      <c r="J658" s="49">
        <f>IF(Table2[[#This Row],[Order Priority]]=Introduction!$B$43,1,0)</f>
        <v>0</v>
      </c>
      <c r="K658" s="49">
        <f>IF(Table2[[#This Row],[Order Priority]]=Introduction!$B$44,1,0)</f>
        <v>1</v>
      </c>
      <c r="L658" s="49">
        <f>IF(Table2[[#This Row],[Order Priority]]=Introduction!$B$45,1,0)</f>
        <v>0</v>
      </c>
      <c r="M658" s="49">
        <f>IF(Table2[[#This Row],[Ship Mode]]=Introduction!$C$42,1,0)</f>
        <v>1</v>
      </c>
      <c r="N658" s="48">
        <f>IF(Table2[[#This Row],[Ship Mode]]=Introduction!$C$44,1,0)</f>
        <v>0</v>
      </c>
      <c r="O658" s="48">
        <f>IF(Table2[[#This Row],[Customer Segment]]=Introduction!$D$45,1,0)</f>
        <v>0</v>
      </c>
      <c r="P658" s="48">
        <f>IF(Table2[[#This Row],[Customer Segment]]=Introduction!$D$42,1,0)</f>
        <v>0</v>
      </c>
      <c r="Q658" s="48">
        <f>IF(Table2[[#This Row],[Customer Segment]]=Introduction!$D$44,1,0)</f>
        <v>0</v>
      </c>
      <c r="R658" s="41">
        <v>411.64</v>
      </c>
      <c r="S6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customFormat="1" x14ac:dyDescent="0.2">
      <c r="A659" s="1" t="s">
        <v>23</v>
      </c>
      <c r="B659" s="1" t="s">
        <v>14</v>
      </c>
      <c r="C659" s="1" t="s">
        <v>15</v>
      </c>
      <c r="D659" s="46">
        <v>0.04</v>
      </c>
      <c r="E659" s="46">
        <v>8.5</v>
      </c>
      <c r="F659" s="46">
        <v>1.99</v>
      </c>
      <c r="G659" s="46">
        <v>0.49</v>
      </c>
      <c r="H659" s="46">
        <v>43.275199999999998</v>
      </c>
      <c r="I659" s="49">
        <f>IF(Table2[[#This Row],[Order Priority]]=Introduction!$B$42,1,0)</f>
        <v>0</v>
      </c>
      <c r="J659" s="49">
        <f>IF(Table2[[#This Row],[Order Priority]]=Introduction!$B$43,1,0)</f>
        <v>0</v>
      </c>
      <c r="K659" s="49">
        <f>IF(Table2[[#This Row],[Order Priority]]=Introduction!$B$44,1,0)</f>
        <v>1</v>
      </c>
      <c r="L659" s="49">
        <f>IF(Table2[[#This Row],[Order Priority]]=Introduction!$B$45,1,0)</f>
        <v>0</v>
      </c>
      <c r="M659" s="49">
        <f>IF(Table2[[#This Row],[Ship Mode]]=Introduction!$C$42,1,0)</f>
        <v>0</v>
      </c>
      <c r="N659" s="48">
        <f>IF(Table2[[#This Row],[Ship Mode]]=Introduction!$C$44,1,0)</f>
        <v>1</v>
      </c>
      <c r="O659" s="48">
        <f>IF(Table2[[#This Row],[Customer Segment]]=Introduction!$D$45,1,0)</f>
        <v>0</v>
      </c>
      <c r="P659" s="48">
        <f>IF(Table2[[#This Row],[Customer Segment]]=Introduction!$D$42,1,0)</f>
        <v>1</v>
      </c>
      <c r="Q659" s="48">
        <f>IF(Table2[[#This Row],[Customer Segment]]=Introduction!$D$44,1,0)</f>
        <v>0</v>
      </c>
      <c r="R659" s="38">
        <v>118.57</v>
      </c>
      <c r="S6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customFormat="1" x14ac:dyDescent="0.2">
      <c r="A660" s="1" t="s">
        <v>23</v>
      </c>
      <c r="B660" s="1" t="s">
        <v>14</v>
      </c>
      <c r="C660" s="1" t="s">
        <v>15</v>
      </c>
      <c r="D660" s="44">
        <v>0.1</v>
      </c>
      <c r="E660" s="44">
        <v>15.99</v>
      </c>
      <c r="F660" s="44">
        <v>9.4</v>
      </c>
      <c r="G660" s="44">
        <v>0.49</v>
      </c>
      <c r="H660" s="44">
        <v>-36.214619999999996</v>
      </c>
      <c r="I660" s="49">
        <f>IF(Table2[[#This Row],[Order Priority]]=Introduction!$B$42,1,0)</f>
        <v>0</v>
      </c>
      <c r="J660" s="49">
        <f>IF(Table2[[#This Row],[Order Priority]]=Introduction!$B$43,1,0)</f>
        <v>0</v>
      </c>
      <c r="K660" s="49">
        <f>IF(Table2[[#This Row],[Order Priority]]=Introduction!$B$44,1,0)</f>
        <v>1</v>
      </c>
      <c r="L660" s="49">
        <f>IF(Table2[[#This Row],[Order Priority]]=Introduction!$B$45,1,0)</f>
        <v>0</v>
      </c>
      <c r="M660" s="49">
        <f>IF(Table2[[#This Row],[Ship Mode]]=Introduction!$C$42,1,0)</f>
        <v>0</v>
      </c>
      <c r="N660" s="48">
        <f>IF(Table2[[#This Row],[Ship Mode]]=Introduction!$C$44,1,0)</f>
        <v>1</v>
      </c>
      <c r="O660" s="48">
        <f>IF(Table2[[#This Row],[Customer Segment]]=Introduction!$D$45,1,0)</f>
        <v>0</v>
      </c>
      <c r="P660" s="48">
        <f>IF(Table2[[#This Row],[Customer Segment]]=Introduction!$D$42,1,0)</f>
        <v>1</v>
      </c>
      <c r="Q660" s="48">
        <f>IF(Table2[[#This Row],[Customer Segment]]=Introduction!$D$44,1,0)</f>
        <v>0</v>
      </c>
      <c r="R660" s="41">
        <v>79.47</v>
      </c>
      <c r="S6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customFormat="1" x14ac:dyDescent="0.2">
      <c r="A661" s="1" t="s">
        <v>23</v>
      </c>
      <c r="B661" s="1" t="s">
        <v>14</v>
      </c>
      <c r="C661" s="1" t="s">
        <v>15</v>
      </c>
      <c r="D661" s="46">
        <v>0.09</v>
      </c>
      <c r="E661" s="46">
        <v>95.99</v>
      </c>
      <c r="F661" s="46">
        <v>8.99</v>
      </c>
      <c r="G661" s="46">
        <v>0.56999999999999995</v>
      </c>
      <c r="H661" s="46">
        <v>7.0329600000000001</v>
      </c>
      <c r="I661" s="49">
        <f>IF(Table2[[#This Row],[Order Priority]]=Introduction!$B$42,1,0)</f>
        <v>0</v>
      </c>
      <c r="J661" s="49">
        <f>IF(Table2[[#This Row],[Order Priority]]=Introduction!$B$43,1,0)</f>
        <v>0</v>
      </c>
      <c r="K661" s="49">
        <f>IF(Table2[[#This Row],[Order Priority]]=Introduction!$B$44,1,0)</f>
        <v>1</v>
      </c>
      <c r="L661" s="49">
        <f>IF(Table2[[#This Row],[Order Priority]]=Introduction!$B$45,1,0)</f>
        <v>0</v>
      </c>
      <c r="M661" s="49">
        <f>IF(Table2[[#This Row],[Ship Mode]]=Introduction!$C$42,1,0)</f>
        <v>0</v>
      </c>
      <c r="N661" s="48">
        <f>IF(Table2[[#This Row],[Ship Mode]]=Introduction!$C$44,1,0)</f>
        <v>1</v>
      </c>
      <c r="O661" s="48">
        <f>IF(Table2[[#This Row],[Customer Segment]]=Introduction!$D$45,1,0)</f>
        <v>0</v>
      </c>
      <c r="P661" s="48">
        <f>IF(Table2[[#This Row],[Customer Segment]]=Introduction!$D$42,1,0)</f>
        <v>1</v>
      </c>
      <c r="Q661" s="48">
        <f>IF(Table2[[#This Row],[Customer Segment]]=Introduction!$D$44,1,0)</f>
        <v>0</v>
      </c>
      <c r="R661" s="38">
        <v>627.28</v>
      </c>
      <c r="S6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customFormat="1" x14ac:dyDescent="0.2">
      <c r="A662" s="1" t="s">
        <v>92</v>
      </c>
      <c r="B662" s="1" t="s">
        <v>14</v>
      </c>
      <c r="C662" s="1" t="s">
        <v>70</v>
      </c>
      <c r="D662" s="44">
        <v>0.04</v>
      </c>
      <c r="E662" s="44">
        <v>2.08</v>
      </c>
      <c r="F662" s="44">
        <v>1.49</v>
      </c>
      <c r="G662" s="44">
        <v>0.36</v>
      </c>
      <c r="H662" s="44">
        <v>-3.71956</v>
      </c>
      <c r="I662" s="49">
        <f>IF(Table2[[#This Row],[Order Priority]]=Introduction!$B$42,1,0)</f>
        <v>0</v>
      </c>
      <c r="J662" s="49">
        <f>IF(Table2[[#This Row],[Order Priority]]=Introduction!$B$43,1,0)</f>
        <v>0</v>
      </c>
      <c r="K662" s="49">
        <f>IF(Table2[[#This Row],[Order Priority]]=Introduction!$B$44,1,0)</f>
        <v>0</v>
      </c>
      <c r="L662" s="49">
        <f>IF(Table2[[#This Row],[Order Priority]]=Introduction!$B$45,1,0)</f>
        <v>1</v>
      </c>
      <c r="M662" s="49">
        <f>IF(Table2[[#This Row],[Ship Mode]]=Introduction!$C$42,1,0)</f>
        <v>0</v>
      </c>
      <c r="N662" s="48">
        <f>IF(Table2[[#This Row],[Ship Mode]]=Introduction!$C$44,1,0)</f>
        <v>1</v>
      </c>
      <c r="O662" s="48">
        <f>IF(Table2[[#This Row],[Customer Segment]]=Introduction!$D$45,1,0)</f>
        <v>0</v>
      </c>
      <c r="P662" s="48">
        <f>IF(Table2[[#This Row],[Customer Segment]]=Introduction!$D$42,1,0)</f>
        <v>0</v>
      </c>
      <c r="Q662" s="48">
        <f>IF(Table2[[#This Row],[Customer Segment]]=Introduction!$D$44,1,0)</f>
        <v>0</v>
      </c>
      <c r="R662" s="41">
        <v>14.77</v>
      </c>
      <c r="S6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customFormat="1" x14ac:dyDescent="0.2">
      <c r="A663" s="1" t="s">
        <v>92</v>
      </c>
      <c r="B663" s="1" t="s">
        <v>63</v>
      </c>
      <c r="C663" s="1" t="s">
        <v>70</v>
      </c>
      <c r="D663" s="46">
        <v>0.02</v>
      </c>
      <c r="E663" s="46">
        <v>53.98</v>
      </c>
      <c r="F663" s="46">
        <v>5.5</v>
      </c>
      <c r="G663" s="46">
        <v>0.62</v>
      </c>
      <c r="H663" s="46">
        <v>101.97199999999999</v>
      </c>
      <c r="I663" s="49">
        <f>IF(Table2[[#This Row],[Order Priority]]=Introduction!$B$42,1,0)</f>
        <v>0</v>
      </c>
      <c r="J663" s="49">
        <f>IF(Table2[[#This Row],[Order Priority]]=Introduction!$B$43,1,0)</f>
        <v>0</v>
      </c>
      <c r="K663" s="49">
        <f>IF(Table2[[#This Row],[Order Priority]]=Introduction!$B$44,1,0)</f>
        <v>0</v>
      </c>
      <c r="L663" s="49">
        <f>IF(Table2[[#This Row],[Order Priority]]=Introduction!$B$45,1,0)</f>
        <v>1</v>
      </c>
      <c r="M663" s="49">
        <f>IF(Table2[[#This Row],[Ship Mode]]=Introduction!$C$42,1,0)</f>
        <v>0</v>
      </c>
      <c r="N663" s="48">
        <f>IF(Table2[[#This Row],[Ship Mode]]=Introduction!$C$44,1,0)</f>
        <v>0</v>
      </c>
      <c r="O663" s="48">
        <f>IF(Table2[[#This Row],[Customer Segment]]=Introduction!$D$45,1,0)</f>
        <v>0</v>
      </c>
      <c r="P663" s="48">
        <f>IF(Table2[[#This Row],[Customer Segment]]=Introduction!$D$42,1,0)</f>
        <v>0</v>
      </c>
      <c r="Q663" s="48">
        <f>IF(Table2[[#This Row],[Customer Segment]]=Introduction!$D$44,1,0)</f>
        <v>0</v>
      </c>
      <c r="R663" s="38">
        <v>438.33</v>
      </c>
      <c r="S6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customFormat="1" x14ac:dyDescent="0.2">
      <c r="A664" s="1" t="s">
        <v>92</v>
      </c>
      <c r="B664" s="1" t="s">
        <v>14</v>
      </c>
      <c r="C664" s="1" t="s">
        <v>70</v>
      </c>
      <c r="D664" s="44">
        <v>0.05</v>
      </c>
      <c r="E664" s="44">
        <v>4.9800000000000004</v>
      </c>
      <c r="F664" s="44">
        <v>5.0199999999999996</v>
      </c>
      <c r="G664" s="44">
        <v>0.38</v>
      </c>
      <c r="H664" s="44">
        <v>-16.634799999999998</v>
      </c>
      <c r="I664" s="49">
        <f>IF(Table2[[#This Row],[Order Priority]]=Introduction!$B$42,1,0)</f>
        <v>0</v>
      </c>
      <c r="J664" s="49">
        <f>IF(Table2[[#This Row],[Order Priority]]=Introduction!$B$43,1,0)</f>
        <v>0</v>
      </c>
      <c r="K664" s="49">
        <f>IF(Table2[[#This Row],[Order Priority]]=Introduction!$B$44,1,0)</f>
        <v>0</v>
      </c>
      <c r="L664" s="49">
        <f>IF(Table2[[#This Row],[Order Priority]]=Introduction!$B$45,1,0)</f>
        <v>1</v>
      </c>
      <c r="M664" s="49">
        <f>IF(Table2[[#This Row],[Ship Mode]]=Introduction!$C$42,1,0)</f>
        <v>0</v>
      </c>
      <c r="N664" s="48">
        <f>IF(Table2[[#This Row],[Ship Mode]]=Introduction!$C$44,1,0)</f>
        <v>1</v>
      </c>
      <c r="O664" s="48">
        <f>IF(Table2[[#This Row],[Customer Segment]]=Introduction!$D$45,1,0)</f>
        <v>0</v>
      </c>
      <c r="P664" s="48">
        <f>IF(Table2[[#This Row],[Customer Segment]]=Introduction!$D$42,1,0)</f>
        <v>0</v>
      </c>
      <c r="Q664" s="48">
        <f>IF(Table2[[#This Row],[Customer Segment]]=Introduction!$D$44,1,0)</f>
        <v>0</v>
      </c>
      <c r="R664" s="41">
        <v>38.11</v>
      </c>
      <c r="S6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customFormat="1" x14ac:dyDescent="0.2">
      <c r="A665" s="1" t="s">
        <v>23</v>
      </c>
      <c r="B665" s="1" t="s">
        <v>2</v>
      </c>
      <c r="C665" s="1" t="s">
        <v>70</v>
      </c>
      <c r="D665" s="46">
        <v>0.03</v>
      </c>
      <c r="E665" s="46">
        <v>284.98</v>
      </c>
      <c r="F665" s="46">
        <v>69.55</v>
      </c>
      <c r="G665" s="46">
        <v>0.6</v>
      </c>
      <c r="H665" s="46">
        <v>-116.584</v>
      </c>
      <c r="I665" s="49">
        <f>IF(Table2[[#This Row],[Order Priority]]=Introduction!$B$42,1,0)</f>
        <v>0</v>
      </c>
      <c r="J665" s="49">
        <f>IF(Table2[[#This Row],[Order Priority]]=Introduction!$B$43,1,0)</f>
        <v>0</v>
      </c>
      <c r="K665" s="49">
        <f>IF(Table2[[#This Row],[Order Priority]]=Introduction!$B$44,1,0)</f>
        <v>1</v>
      </c>
      <c r="L665" s="49">
        <f>IF(Table2[[#This Row],[Order Priority]]=Introduction!$B$45,1,0)</f>
        <v>0</v>
      </c>
      <c r="M665" s="49">
        <f>IF(Table2[[#This Row],[Ship Mode]]=Introduction!$C$42,1,0)</f>
        <v>1</v>
      </c>
      <c r="N665" s="48">
        <f>IF(Table2[[#This Row],[Ship Mode]]=Introduction!$C$44,1,0)</f>
        <v>0</v>
      </c>
      <c r="O665" s="48">
        <f>IF(Table2[[#This Row],[Customer Segment]]=Introduction!$D$45,1,0)</f>
        <v>0</v>
      </c>
      <c r="P665" s="48">
        <f>IF(Table2[[#This Row],[Customer Segment]]=Introduction!$D$42,1,0)</f>
        <v>0</v>
      </c>
      <c r="Q665" s="48">
        <f>IF(Table2[[#This Row],[Customer Segment]]=Introduction!$D$44,1,0)</f>
        <v>0</v>
      </c>
      <c r="R665" s="38">
        <v>619.38</v>
      </c>
      <c r="S6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customFormat="1" x14ac:dyDescent="0.2">
      <c r="A666" s="1" t="s">
        <v>23</v>
      </c>
      <c r="B666" s="1" t="s">
        <v>14</v>
      </c>
      <c r="C666" s="1" t="s">
        <v>70</v>
      </c>
      <c r="D666" s="44">
        <v>0</v>
      </c>
      <c r="E666" s="44">
        <v>12.99</v>
      </c>
      <c r="F666" s="44">
        <v>14.37</v>
      </c>
      <c r="G666" s="44">
        <v>0.73</v>
      </c>
      <c r="H666" s="44">
        <v>12.896100000000001</v>
      </c>
      <c r="I666" s="49">
        <f>IF(Table2[[#This Row],[Order Priority]]=Introduction!$B$42,1,0)</f>
        <v>0</v>
      </c>
      <c r="J666" s="49">
        <f>IF(Table2[[#This Row],[Order Priority]]=Introduction!$B$43,1,0)</f>
        <v>0</v>
      </c>
      <c r="K666" s="49">
        <f>IF(Table2[[#This Row],[Order Priority]]=Introduction!$B$44,1,0)</f>
        <v>1</v>
      </c>
      <c r="L666" s="49">
        <f>IF(Table2[[#This Row],[Order Priority]]=Introduction!$B$45,1,0)</f>
        <v>0</v>
      </c>
      <c r="M666" s="49">
        <f>IF(Table2[[#This Row],[Ship Mode]]=Introduction!$C$42,1,0)</f>
        <v>0</v>
      </c>
      <c r="N666" s="48">
        <f>IF(Table2[[#This Row],[Ship Mode]]=Introduction!$C$44,1,0)</f>
        <v>1</v>
      </c>
      <c r="O666" s="48">
        <f>IF(Table2[[#This Row],[Customer Segment]]=Introduction!$D$45,1,0)</f>
        <v>0</v>
      </c>
      <c r="P666" s="48">
        <f>IF(Table2[[#This Row],[Customer Segment]]=Introduction!$D$42,1,0)</f>
        <v>0</v>
      </c>
      <c r="Q666" s="48">
        <f>IF(Table2[[#This Row],[Customer Segment]]=Introduction!$D$44,1,0)</f>
        <v>0</v>
      </c>
      <c r="R666" s="41">
        <v>18.690000000000001</v>
      </c>
      <c r="S6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customFormat="1" x14ac:dyDescent="0.2">
      <c r="A667" s="1" t="s">
        <v>23</v>
      </c>
      <c r="B667" s="1" t="s">
        <v>14</v>
      </c>
      <c r="C667" s="1" t="s">
        <v>15</v>
      </c>
      <c r="D667" s="46">
        <v>0.09</v>
      </c>
      <c r="E667" s="46">
        <v>14.2</v>
      </c>
      <c r="F667" s="46">
        <v>5.3</v>
      </c>
      <c r="G667" s="46">
        <v>0.46</v>
      </c>
      <c r="H667" s="46">
        <v>-324.73</v>
      </c>
      <c r="I667" s="49">
        <f>IF(Table2[[#This Row],[Order Priority]]=Introduction!$B$42,1,0)</f>
        <v>0</v>
      </c>
      <c r="J667" s="49">
        <f>IF(Table2[[#This Row],[Order Priority]]=Introduction!$B$43,1,0)</f>
        <v>0</v>
      </c>
      <c r="K667" s="49">
        <f>IF(Table2[[#This Row],[Order Priority]]=Introduction!$B$44,1,0)</f>
        <v>1</v>
      </c>
      <c r="L667" s="49">
        <f>IF(Table2[[#This Row],[Order Priority]]=Introduction!$B$45,1,0)</f>
        <v>0</v>
      </c>
      <c r="M667" s="49">
        <f>IF(Table2[[#This Row],[Ship Mode]]=Introduction!$C$42,1,0)</f>
        <v>0</v>
      </c>
      <c r="N667" s="48">
        <f>IF(Table2[[#This Row],[Ship Mode]]=Introduction!$C$44,1,0)</f>
        <v>1</v>
      </c>
      <c r="O667" s="48">
        <f>IF(Table2[[#This Row],[Customer Segment]]=Introduction!$D$45,1,0)</f>
        <v>0</v>
      </c>
      <c r="P667" s="48">
        <f>IF(Table2[[#This Row],[Customer Segment]]=Introduction!$D$42,1,0)</f>
        <v>1</v>
      </c>
      <c r="Q667" s="48">
        <f>IF(Table2[[#This Row],[Customer Segment]]=Introduction!$D$44,1,0)</f>
        <v>0</v>
      </c>
      <c r="R667" s="38">
        <v>55.08</v>
      </c>
      <c r="S6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customFormat="1" x14ac:dyDescent="0.2">
      <c r="A668" s="1" t="s">
        <v>23</v>
      </c>
      <c r="B668" s="1" t="s">
        <v>14</v>
      </c>
      <c r="C668" s="1" t="s">
        <v>70</v>
      </c>
      <c r="D668" s="44">
        <v>0.06</v>
      </c>
      <c r="E668" s="44">
        <v>19.23</v>
      </c>
      <c r="F668" s="44">
        <v>6.15</v>
      </c>
      <c r="G668" s="44">
        <v>0.44</v>
      </c>
      <c r="H668" s="44">
        <v>-25.38</v>
      </c>
      <c r="I668" s="49">
        <f>IF(Table2[[#This Row],[Order Priority]]=Introduction!$B$42,1,0)</f>
        <v>0</v>
      </c>
      <c r="J668" s="49">
        <f>IF(Table2[[#This Row],[Order Priority]]=Introduction!$B$43,1,0)</f>
        <v>0</v>
      </c>
      <c r="K668" s="49">
        <f>IF(Table2[[#This Row],[Order Priority]]=Introduction!$B$44,1,0)</f>
        <v>1</v>
      </c>
      <c r="L668" s="49">
        <f>IF(Table2[[#This Row],[Order Priority]]=Introduction!$B$45,1,0)</f>
        <v>0</v>
      </c>
      <c r="M668" s="49">
        <f>IF(Table2[[#This Row],[Ship Mode]]=Introduction!$C$42,1,0)</f>
        <v>0</v>
      </c>
      <c r="N668" s="48">
        <f>IF(Table2[[#This Row],[Ship Mode]]=Introduction!$C$44,1,0)</f>
        <v>1</v>
      </c>
      <c r="O668" s="48">
        <f>IF(Table2[[#This Row],[Customer Segment]]=Introduction!$D$45,1,0)</f>
        <v>0</v>
      </c>
      <c r="P668" s="48">
        <f>IF(Table2[[#This Row],[Customer Segment]]=Introduction!$D$42,1,0)</f>
        <v>0</v>
      </c>
      <c r="Q668" s="48">
        <f>IF(Table2[[#This Row],[Customer Segment]]=Introduction!$D$44,1,0)</f>
        <v>0</v>
      </c>
      <c r="R668" s="41">
        <v>84.6</v>
      </c>
      <c r="S6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customFormat="1" x14ac:dyDescent="0.2">
      <c r="A669" s="1" t="s">
        <v>23</v>
      </c>
      <c r="B669" s="1" t="s">
        <v>14</v>
      </c>
      <c r="C669" s="1" t="s">
        <v>15</v>
      </c>
      <c r="D669" s="46">
        <v>0.06</v>
      </c>
      <c r="E669" s="46">
        <v>2.89</v>
      </c>
      <c r="F669" s="46">
        <v>0.5</v>
      </c>
      <c r="G669" s="46">
        <v>0.38</v>
      </c>
      <c r="H669" s="46">
        <v>9.6117000000000008</v>
      </c>
      <c r="I669" s="49">
        <f>IF(Table2[[#This Row],[Order Priority]]=Introduction!$B$42,1,0)</f>
        <v>0</v>
      </c>
      <c r="J669" s="49">
        <f>IF(Table2[[#This Row],[Order Priority]]=Introduction!$B$43,1,0)</f>
        <v>0</v>
      </c>
      <c r="K669" s="49">
        <f>IF(Table2[[#This Row],[Order Priority]]=Introduction!$B$44,1,0)</f>
        <v>1</v>
      </c>
      <c r="L669" s="49">
        <f>IF(Table2[[#This Row],[Order Priority]]=Introduction!$B$45,1,0)</f>
        <v>0</v>
      </c>
      <c r="M669" s="49">
        <f>IF(Table2[[#This Row],[Ship Mode]]=Introduction!$C$42,1,0)</f>
        <v>0</v>
      </c>
      <c r="N669" s="48">
        <f>IF(Table2[[#This Row],[Ship Mode]]=Introduction!$C$44,1,0)</f>
        <v>1</v>
      </c>
      <c r="O669" s="48">
        <f>IF(Table2[[#This Row],[Customer Segment]]=Introduction!$D$45,1,0)</f>
        <v>0</v>
      </c>
      <c r="P669" s="48">
        <f>IF(Table2[[#This Row],[Customer Segment]]=Introduction!$D$42,1,0)</f>
        <v>1</v>
      </c>
      <c r="Q669" s="48">
        <f>IF(Table2[[#This Row],[Customer Segment]]=Introduction!$D$44,1,0)</f>
        <v>0</v>
      </c>
      <c r="R669" s="38">
        <v>13.93</v>
      </c>
      <c r="S6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customFormat="1" x14ac:dyDescent="0.2">
      <c r="A670" s="1" t="s">
        <v>23</v>
      </c>
      <c r="B670" s="1" t="s">
        <v>14</v>
      </c>
      <c r="C670" s="1" t="s">
        <v>70</v>
      </c>
      <c r="D670" s="44">
        <v>0.1</v>
      </c>
      <c r="E670" s="44">
        <v>120.98</v>
      </c>
      <c r="F670" s="44">
        <v>9.07</v>
      </c>
      <c r="G670" s="44">
        <v>0.35</v>
      </c>
      <c r="H670" s="44">
        <v>379.3965</v>
      </c>
      <c r="I670" s="49">
        <f>IF(Table2[[#This Row],[Order Priority]]=Introduction!$B$42,1,0)</f>
        <v>0</v>
      </c>
      <c r="J670" s="49">
        <f>IF(Table2[[#This Row],[Order Priority]]=Introduction!$B$43,1,0)</f>
        <v>0</v>
      </c>
      <c r="K670" s="49">
        <f>IF(Table2[[#This Row],[Order Priority]]=Introduction!$B$44,1,0)</f>
        <v>1</v>
      </c>
      <c r="L670" s="49">
        <f>IF(Table2[[#This Row],[Order Priority]]=Introduction!$B$45,1,0)</f>
        <v>0</v>
      </c>
      <c r="M670" s="49">
        <f>IF(Table2[[#This Row],[Ship Mode]]=Introduction!$C$42,1,0)</f>
        <v>0</v>
      </c>
      <c r="N670" s="48">
        <f>IF(Table2[[#This Row],[Ship Mode]]=Introduction!$C$44,1,0)</f>
        <v>1</v>
      </c>
      <c r="O670" s="48">
        <f>IF(Table2[[#This Row],[Customer Segment]]=Introduction!$D$45,1,0)</f>
        <v>0</v>
      </c>
      <c r="P670" s="48">
        <f>IF(Table2[[#This Row],[Customer Segment]]=Introduction!$D$42,1,0)</f>
        <v>0</v>
      </c>
      <c r="Q670" s="48">
        <f>IF(Table2[[#This Row],[Customer Segment]]=Introduction!$D$44,1,0)</f>
        <v>0</v>
      </c>
      <c r="R670" s="41">
        <v>549.85</v>
      </c>
      <c r="S6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customFormat="1" x14ac:dyDescent="0.2">
      <c r="A671" s="1" t="s">
        <v>23</v>
      </c>
      <c r="B671" s="1" t="s">
        <v>63</v>
      </c>
      <c r="C671" s="1" t="s">
        <v>70</v>
      </c>
      <c r="D671" s="46">
        <v>0.08</v>
      </c>
      <c r="E671" s="46">
        <v>8.32</v>
      </c>
      <c r="F671" s="46">
        <v>2.38</v>
      </c>
      <c r="G671" s="46">
        <v>0.74</v>
      </c>
      <c r="H671" s="46">
        <v>-41.83</v>
      </c>
      <c r="I671" s="49">
        <f>IF(Table2[[#This Row],[Order Priority]]=Introduction!$B$42,1,0)</f>
        <v>0</v>
      </c>
      <c r="J671" s="49">
        <f>IF(Table2[[#This Row],[Order Priority]]=Introduction!$B$43,1,0)</f>
        <v>0</v>
      </c>
      <c r="K671" s="49">
        <f>IF(Table2[[#This Row],[Order Priority]]=Introduction!$B$44,1,0)</f>
        <v>1</v>
      </c>
      <c r="L671" s="49">
        <f>IF(Table2[[#This Row],[Order Priority]]=Introduction!$B$45,1,0)</f>
        <v>0</v>
      </c>
      <c r="M671" s="49">
        <f>IF(Table2[[#This Row],[Ship Mode]]=Introduction!$C$42,1,0)</f>
        <v>0</v>
      </c>
      <c r="N671" s="48">
        <f>IF(Table2[[#This Row],[Ship Mode]]=Introduction!$C$44,1,0)</f>
        <v>0</v>
      </c>
      <c r="O671" s="48">
        <f>IF(Table2[[#This Row],[Customer Segment]]=Introduction!$D$45,1,0)</f>
        <v>0</v>
      </c>
      <c r="P671" s="48">
        <f>IF(Table2[[#This Row],[Customer Segment]]=Introduction!$D$42,1,0)</f>
        <v>0</v>
      </c>
      <c r="Q671" s="48">
        <f>IF(Table2[[#This Row],[Customer Segment]]=Introduction!$D$44,1,0)</f>
        <v>0</v>
      </c>
      <c r="R671" s="38">
        <v>48.99</v>
      </c>
      <c r="S6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customFormat="1" x14ac:dyDescent="0.2">
      <c r="A672" s="1" t="s">
        <v>23</v>
      </c>
      <c r="B672" s="1" t="s">
        <v>14</v>
      </c>
      <c r="C672" s="1" t="s">
        <v>70</v>
      </c>
      <c r="D672" s="44">
        <v>0.1</v>
      </c>
      <c r="E672" s="44">
        <v>125.99</v>
      </c>
      <c r="F672" s="44">
        <v>4.2</v>
      </c>
      <c r="G672" s="44">
        <v>0.59</v>
      </c>
      <c r="H672" s="44">
        <v>372.40199999999999</v>
      </c>
      <c r="I672" s="49">
        <f>IF(Table2[[#This Row],[Order Priority]]=Introduction!$B$42,1,0)</f>
        <v>0</v>
      </c>
      <c r="J672" s="49">
        <f>IF(Table2[[#This Row],[Order Priority]]=Introduction!$B$43,1,0)</f>
        <v>0</v>
      </c>
      <c r="K672" s="49">
        <f>IF(Table2[[#This Row],[Order Priority]]=Introduction!$B$44,1,0)</f>
        <v>1</v>
      </c>
      <c r="L672" s="49">
        <f>IF(Table2[[#This Row],[Order Priority]]=Introduction!$B$45,1,0)</f>
        <v>0</v>
      </c>
      <c r="M672" s="49">
        <f>IF(Table2[[#This Row],[Ship Mode]]=Introduction!$C$42,1,0)</f>
        <v>0</v>
      </c>
      <c r="N672" s="48">
        <f>IF(Table2[[#This Row],[Ship Mode]]=Introduction!$C$44,1,0)</f>
        <v>1</v>
      </c>
      <c r="O672" s="48">
        <f>IF(Table2[[#This Row],[Customer Segment]]=Introduction!$D$45,1,0)</f>
        <v>0</v>
      </c>
      <c r="P672" s="48">
        <f>IF(Table2[[#This Row],[Customer Segment]]=Introduction!$D$42,1,0)</f>
        <v>0</v>
      </c>
      <c r="Q672" s="48">
        <f>IF(Table2[[#This Row],[Customer Segment]]=Introduction!$D$44,1,0)</f>
        <v>0</v>
      </c>
      <c r="R672" s="41">
        <v>681.42</v>
      </c>
      <c r="S6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customFormat="1" x14ac:dyDescent="0.2">
      <c r="A673" s="1" t="s">
        <v>92</v>
      </c>
      <c r="B673" s="1" t="s">
        <v>63</v>
      </c>
      <c r="C673" s="1" t="s">
        <v>47</v>
      </c>
      <c r="D673" s="46">
        <v>0.01</v>
      </c>
      <c r="E673" s="46">
        <v>6.48</v>
      </c>
      <c r="F673" s="46">
        <v>6.57</v>
      </c>
      <c r="G673" s="46">
        <v>0.37</v>
      </c>
      <c r="H673" s="46">
        <v>-46.5244</v>
      </c>
      <c r="I673" s="49">
        <f>IF(Table2[[#This Row],[Order Priority]]=Introduction!$B$42,1,0)</f>
        <v>0</v>
      </c>
      <c r="J673" s="49">
        <f>IF(Table2[[#This Row],[Order Priority]]=Introduction!$B$43,1,0)</f>
        <v>0</v>
      </c>
      <c r="K673" s="49">
        <f>IF(Table2[[#This Row],[Order Priority]]=Introduction!$B$44,1,0)</f>
        <v>0</v>
      </c>
      <c r="L673" s="49">
        <f>IF(Table2[[#This Row],[Order Priority]]=Introduction!$B$45,1,0)</f>
        <v>1</v>
      </c>
      <c r="M673" s="49">
        <f>IF(Table2[[#This Row],[Ship Mode]]=Introduction!$C$42,1,0)</f>
        <v>0</v>
      </c>
      <c r="N673" s="48">
        <f>IF(Table2[[#This Row],[Ship Mode]]=Introduction!$C$44,1,0)</f>
        <v>0</v>
      </c>
      <c r="O673" s="48">
        <f>IF(Table2[[#This Row],[Customer Segment]]=Introduction!$D$45,1,0)</f>
        <v>0</v>
      </c>
      <c r="P673" s="48">
        <f>IF(Table2[[#This Row],[Customer Segment]]=Introduction!$D$42,1,0)</f>
        <v>0</v>
      </c>
      <c r="Q673" s="48">
        <f>IF(Table2[[#This Row],[Customer Segment]]=Introduction!$D$44,1,0)</f>
        <v>1</v>
      </c>
      <c r="R673" s="38">
        <v>127.83</v>
      </c>
      <c r="S6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customFormat="1" x14ac:dyDescent="0.2">
      <c r="A674" s="1" t="s">
        <v>92</v>
      </c>
      <c r="B674" s="1" t="s">
        <v>14</v>
      </c>
      <c r="C674" s="1" t="s">
        <v>70</v>
      </c>
      <c r="D674" s="44">
        <v>0.05</v>
      </c>
      <c r="E674" s="44">
        <v>20.99</v>
      </c>
      <c r="F674" s="44">
        <v>4.8099999999999996</v>
      </c>
      <c r="G674" s="44">
        <v>0.57999999999999996</v>
      </c>
      <c r="H674" s="44">
        <v>4.9017600000000003</v>
      </c>
      <c r="I674" s="49">
        <f>IF(Table2[[#This Row],[Order Priority]]=Introduction!$B$42,1,0)</f>
        <v>0</v>
      </c>
      <c r="J674" s="49">
        <f>IF(Table2[[#This Row],[Order Priority]]=Introduction!$B$43,1,0)</f>
        <v>0</v>
      </c>
      <c r="K674" s="49">
        <f>IF(Table2[[#This Row],[Order Priority]]=Introduction!$B$44,1,0)</f>
        <v>0</v>
      </c>
      <c r="L674" s="49">
        <f>IF(Table2[[#This Row],[Order Priority]]=Introduction!$B$45,1,0)</f>
        <v>1</v>
      </c>
      <c r="M674" s="49">
        <f>IF(Table2[[#This Row],[Ship Mode]]=Introduction!$C$42,1,0)</f>
        <v>0</v>
      </c>
      <c r="N674" s="48">
        <f>IF(Table2[[#This Row],[Ship Mode]]=Introduction!$C$44,1,0)</f>
        <v>1</v>
      </c>
      <c r="O674" s="48">
        <f>IF(Table2[[#This Row],[Customer Segment]]=Introduction!$D$45,1,0)</f>
        <v>0</v>
      </c>
      <c r="P674" s="48">
        <f>IF(Table2[[#This Row],[Customer Segment]]=Introduction!$D$42,1,0)</f>
        <v>0</v>
      </c>
      <c r="Q674" s="48">
        <f>IF(Table2[[#This Row],[Customer Segment]]=Introduction!$D$44,1,0)</f>
        <v>0</v>
      </c>
      <c r="R674" s="41">
        <v>199.43</v>
      </c>
      <c r="S6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customFormat="1" x14ac:dyDescent="0.2">
      <c r="A675" s="1" t="s">
        <v>92</v>
      </c>
      <c r="B675" s="1" t="s">
        <v>14</v>
      </c>
      <c r="C675" s="1" t="s">
        <v>15</v>
      </c>
      <c r="D675" s="46">
        <v>0</v>
      </c>
      <c r="E675" s="46">
        <v>6.37</v>
      </c>
      <c r="F675" s="46">
        <v>5.19</v>
      </c>
      <c r="G675" s="46">
        <v>0.38</v>
      </c>
      <c r="H675" s="46">
        <v>-27.1492</v>
      </c>
      <c r="I675" s="49">
        <f>IF(Table2[[#This Row],[Order Priority]]=Introduction!$B$42,1,0)</f>
        <v>0</v>
      </c>
      <c r="J675" s="49">
        <f>IF(Table2[[#This Row],[Order Priority]]=Introduction!$B$43,1,0)</f>
        <v>0</v>
      </c>
      <c r="K675" s="49">
        <f>IF(Table2[[#This Row],[Order Priority]]=Introduction!$B$44,1,0)</f>
        <v>0</v>
      </c>
      <c r="L675" s="49">
        <f>IF(Table2[[#This Row],[Order Priority]]=Introduction!$B$45,1,0)</f>
        <v>1</v>
      </c>
      <c r="M675" s="49">
        <f>IF(Table2[[#This Row],[Ship Mode]]=Introduction!$C$42,1,0)</f>
        <v>0</v>
      </c>
      <c r="N675" s="48">
        <f>IF(Table2[[#This Row],[Ship Mode]]=Introduction!$C$44,1,0)</f>
        <v>1</v>
      </c>
      <c r="O675" s="48">
        <f>IF(Table2[[#This Row],[Customer Segment]]=Introduction!$D$45,1,0)</f>
        <v>0</v>
      </c>
      <c r="P675" s="48">
        <f>IF(Table2[[#This Row],[Customer Segment]]=Introduction!$D$42,1,0)</f>
        <v>1</v>
      </c>
      <c r="Q675" s="48">
        <f>IF(Table2[[#This Row],[Customer Segment]]=Introduction!$D$44,1,0)</f>
        <v>0</v>
      </c>
      <c r="R675" s="38">
        <v>99.75</v>
      </c>
      <c r="S6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customFormat="1" x14ac:dyDescent="0.2">
      <c r="A676" s="1" t="s">
        <v>92</v>
      </c>
      <c r="B676" s="1" t="s">
        <v>14</v>
      </c>
      <c r="C676" s="1" t="s">
        <v>47</v>
      </c>
      <c r="D676" s="44">
        <v>0.04</v>
      </c>
      <c r="E676" s="44">
        <v>17.239999999999998</v>
      </c>
      <c r="F676" s="44">
        <v>3.26</v>
      </c>
      <c r="G676" s="44">
        <v>0.56000000000000005</v>
      </c>
      <c r="H676" s="44">
        <v>47.73</v>
      </c>
      <c r="I676" s="49">
        <f>IF(Table2[[#This Row],[Order Priority]]=Introduction!$B$42,1,0)</f>
        <v>0</v>
      </c>
      <c r="J676" s="49">
        <f>IF(Table2[[#This Row],[Order Priority]]=Introduction!$B$43,1,0)</f>
        <v>0</v>
      </c>
      <c r="K676" s="49">
        <f>IF(Table2[[#This Row],[Order Priority]]=Introduction!$B$44,1,0)</f>
        <v>0</v>
      </c>
      <c r="L676" s="49">
        <f>IF(Table2[[#This Row],[Order Priority]]=Introduction!$B$45,1,0)</f>
        <v>1</v>
      </c>
      <c r="M676" s="49">
        <f>IF(Table2[[#This Row],[Ship Mode]]=Introduction!$C$42,1,0)</f>
        <v>0</v>
      </c>
      <c r="N676" s="48">
        <f>IF(Table2[[#This Row],[Ship Mode]]=Introduction!$C$44,1,0)</f>
        <v>1</v>
      </c>
      <c r="O676" s="48">
        <f>IF(Table2[[#This Row],[Customer Segment]]=Introduction!$D$45,1,0)</f>
        <v>0</v>
      </c>
      <c r="P676" s="48">
        <f>IF(Table2[[#This Row],[Customer Segment]]=Introduction!$D$42,1,0)</f>
        <v>0</v>
      </c>
      <c r="Q676" s="48">
        <f>IF(Table2[[#This Row],[Customer Segment]]=Introduction!$D$44,1,0)</f>
        <v>1</v>
      </c>
      <c r="R676" s="41">
        <v>119.6</v>
      </c>
      <c r="S6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customFormat="1" x14ac:dyDescent="0.2">
      <c r="A677" s="1" t="s">
        <v>46</v>
      </c>
      <c r="B677" s="1" t="s">
        <v>14</v>
      </c>
      <c r="C677" s="1" t="s">
        <v>70</v>
      </c>
      <c r="D677" s="46">
        <v>0</v>
      </c>
      <c r="E677" s="46">
        <v>8.5</v>
      </c>
      <c r="F677" s="46">
        <v>1.99</v>
      </c>
      <c r="G677" s="46">
        <v>0.49</v>
      </c>
      <c r="H677" s="46">
        <v>71.735600000000005</v>
      </c>
      <c r="I677" s="49">
        <f>IF(Table2[[#This Row],[Order Priority]]=Introduction!$B$42,1,0)</f>
        <v>0</v>
      </c>
      <c r="J677" s="49">
        <f>IF(Table2[[#This Row],[Order Priority]]=Introduction!$B$43,1,0)</f>
        <v>0</v>
      </c>
      <c r="K677" s="49">
        <f>IF(Table2[[#This Row],[Order Priority]]=Introduction!$B$44,1,0)</f>
        <v>0</v>
      </c>
      <c r="L677" s="49">
        <f>IF(Table2[[#This Row],[Order Priority]]=Introduction!$B$45,1,0)</f>
        <v>0</v>
      </c>
      <c r="M677" s="49">
        <f>IF(Table2[[#This Row],[Ship Mode]]=Introduction!$C$42,1,0)</f>
        <v>0</v>
      </c>
      <c r="N677" s="48">
        <f>IF(Table2[[#This Row],[Ship Mode]]=Introduction!$C$44,1,0)</f>
        <v>1</v>
      </c>
      <c r="O677" s="48">
        <f>IF(Table2[[#This Row],[Customer Segment]]=Introduction!$D$45,1,0)</f>
        <v>0</v>
      </c>
      <c r="P677" s="48">
        <f>IF(Table2[[#This Row],[Customer Segment]]=Introduction!$D$42,1,0)</f>
        <v>0</v>
      </c>
      <c r="Q677" s="48">
        <f>IF(Table2[[#This Row],[Customer Segment]]=Introduction!$D$44,1,0)</f>
        <v>0</v>
      </c>
      <c r="R677" s="38">
        <v>122.25</v>
      </c>
      <c r="S6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customFormat="1" x14ac:dyDescent="0.2">
      <c r="A678" s="1" t="s">
        <v>46</v>
      </c>
      <c r="B678" s="1" t="s">
        <v>14</v>
      </c>
      <c r="C678" s="1" t="s">
        <v>70</v>
      </c>
      <c r="D678" s="44">
        <v>0.03</v>
      </c>
      <c r="E678" s="44">
        <v>95.43</v>
      </c>
      <c r="F678" s="44">
        <v>19.989999999999998</v>
      </c>
      <c r="G678" s="44">
        <v>0.79</v>
      </c>
      <c r="H678" s="44">
        <v>-79.320800000000006</v>
      </c>
      <c r="I678" s="49">
        <f>IF(Table2[[#This Row],[Order Priority]]=Introduction!$B$42,1,0)</f>
        <v>0</v>
      </c>
      <c r="J678" s="49">
        <f>IF(Table2[[#This Row],[Order Priority]]=Introduction!$B$43,1,0)</f>
        <v>0</v>
      </c>
      <c r="K678" s="49">
        <f>IF(Table2[[#This Row],[Order Priority]]=Introduction!$B$44,1,0)</f>
        <v>0</v>
      </c>
      <c r="L678" s="49">
        <f>IF(Table2[[#This Row],[Order Priority]]=Introduction!$B$45,1,0)</f>
        <v>0</v>
      </c>
      <c r="M678" s="49">
        <f>IF(Table2[[#This Row],[Ship Mode]]=Introduction!$C$42,1,0)</f>
        <v>0</v>
      </c>
      <c r="N678" s="48">
        <f>IF(Table2[[#This Row],[Ship Mode]]=Introduction!$C$44,1,0)</f>
        <v>1</v>
      </c>
      <c r="O678" s="48">
        <f>IF(Table2[[#This Row],[Customer Segment]]=Introduction!$D$45,1,0)</f>
        <v>0</v>
      </c>
      <c r="P678" s="48">
        <f>IF(Table2[[#This Row],[Customer Segment]]=Introduction!$D$42,1,0)</f>
        <v>0</v>
      </c>
      <c r="Q678" s="48">
        <f>IF(Table2[[#This Row],[Customer Segment]]=Introduction!$D$44,1,0)</f>
        <v>0</v>
      </c>
      <c r="R678" s="41">
        <v>206.09</v>
      </c>
      <c r="S6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customFormat="1" x14ac:dyDescent="0.2">
      <c r="A679" s="1" t="s">
        <v>46</v>
      </c>
      <c r="B679" s="1" t="s">
        <v>14</v>
      </c>
      <c r="C679" s="1" t="s">
        <v>70</v>
      </c>
      <c r="D679" s="46">
        <v>0.05</v>
      </c>
      <c r="E679" s="46">
        <v>9.65</v>
      </c>
      <c r="F679" s="46">
        <v>6.22</v>
      </c>
      <c r="G679" s="46">
        <v>0.55000000000000004</v>
      </c>
      <c r="H679" s="46">
        <v>-14.6432</v>
      </c>
      <c r="I679" s="49">
        <f>IF(Table2[[#This Row],[Order Priority]]=Introduction!$B$42,1,0)</f>
        <v>0</v>
      </c>
      <c r="J679" s="49">
        <f>IF(Table2[[#This Row],[Order Priority]]=Introduction!$B$43,1,0)</f>
        <v>0</v>
      </c>
      <c r="K679" s="49">
        <f>IF(Table2[[#This Row],[Order Priority]]=Introduction!$B$44,1,0)</f>
        <v>0</v>
      </c>
      <c r="L679" s="49">
        <f>IF(Table2[[#This Row],[Order Priority]]=Introduction!$B$45,1,0)</f>
        <v>0</v>
      </c>
      <c r="M679" s="49">
        <f>IF(Table2[[#This Row],[Ship Mode]]=Introduction!$C$42,1,0)</f>
        <v>0</v>
      </c>
      <c r="N679" s="48">
        <f>IF(Table2[[#This Row],[Ship Mode]]=Introduction!$C$44,1,0)</f>
        <v>1</v>
      </c>
      <c r="O679" s="48">
        <f>IF(Table2[[#This Row],[Customer Segment]]=Introduction!$D$45,1,0)</f>
        <v>0</v>
      </c>
      <c r="P679" s="48">
        <f>IF(Table2[[#This Row],[Customer Segment]]=Introduction!$D$42,1,0)</f>
        <v>0</v>
      </c>
      <c r="Q679" s="48">
        <f>IF(Table2[[#This Row],[Customer Segment]]=Introduction!$D$44,1,0)</f>
        <v>0</v>
      </c>
      <c r="R679" s="38">
        <v>151.34</v>
      </c>
      <c r="S6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customFormat="1" x14ac:dyDescent="0.2">
      <c r="A680" s="1" t="s">
        <v>46</v>
      </c>
      <c r="B680" s="1" t="s">
        <v>63</v>
      </c>
      <c r="C680" s="1" t="s">
        <v>47</v>
      </c>
      <c r="D680" s="44">
        <v>0.05</v>
      </c>
      <c r="E680" s="44">
        <v>34.979999999999997</v>
      </c>
      <c r="F680" s="44">
        <v>7.53</v>
      </c>
      <c r="G680" s="44">
        <v>0.76</v>
      </c>
      <c r="H680" s="44">
        <v>-32.666400000000003</v>
      </c>
      <c r="I680" s="49">
        <f>IF(Table2[[#This Row],[Order Priority]]=Introduction!$B$42,1,0)</f>
        <v>0</v>
      </c>
      <c r="J680" s="49">
        <f>IF(Table2[[#This Row],[Order Priority]]=Introduction!$B$43,1,0)</f>
        <v>0</v>
      </c>
      <c r="K680" s="49">
        <f>IF(Table2[[#This Row],[Order Priority]]=Introduction!$B$44,1,0)</f>
        <v>0</v>
      </c>
      <c r="L680" s="49">
        <f>IF(Table2[[#This Row],[Order Priority]]=Introduction!$B$45,1,0)</f>
        <v>0</v>
      </c>
      <c r="M680" s="49">
        <f>IF(Table2[[#This Row],[Ship Mode]]=Introduction!$C$42,1,0)</f>
        <v>0</v>
      </c>
      <c r="N680" s="48">
        <f>IF(Table2[[#This Row],[Ship Mode]]=Introduction!$C$44,1,0)</f>
        <v>0</v>
      </c>
      <c r="O680" s="48">
        <f>IF(Table2[[#This Row],[Customer Segment]]=Introduction!$D$45,1,0)</f>
        <v>0</v>
      </c>
      <c r="P680" s="48">
        <f>IF(Table2[[#This Row],[Customer Segment]]=Introduction!$D$42,1,0)</f>
        <v>0</v>
      </c>
      <c r="Q680" s="48">
        <f>IF(Table2[[#This Row],[Customer Segment]]=Introduction!$D$44,1,0)</f>
        <v>1</v>
      </c>
      <c r="R680" s="41">
        <v>581.08000000000004</v>
      </c>
      <c r="S6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customFormat="1" x14ac:dyDescent="0.2">
      <c r="A681" s="1" t="s">
        <v>46</v>
      </c>
      <c r="B681" s="1" t="s">
        <v>14</v>
      </c>
      <c r="C681" s="1" t="s">
        <v>47</v>
      </c>
      <c r="D681" s="46">
        <v>0</v>
      </c>
      <c r="E681" s="46">
        <v>3.14</v>
      </c>
      <c r="F681" s="46">
        <v>1.92</v>
      </c>
      <c r="G681" s="46">
        <v>0.84</v>
      </c>
      <c r="H681" s="46">
        <v>-13.135199999999999</v>
      </c>
      <c r="I681" s="49">
        <f>IF(Table2[[#This Row],[Order Priority]]=Introduction!$B$42,1,0)</f>
        <v>0</v>
      </c>
      <c r="J681" s="49">
        <f>IF(Table2[[#This Row],[Order Priority]]=Introduction!$B$43,1,0)</f>
        <v>0</v>
      </c>
      <c r="K681" s="49">
        <f>IF(Table2[[#This Row],[Order Priority]]=Introduction!$B$44,1,0)</f>
        <v>0</v>
      </c>
      <c r="L681" s="49">
        <f>IF(Table2[[#This Row],[Order Priority]]=Introduction!$B$45,1,0)</f>
        <v>0</v>
      </c>
      <c r="M681" s="49">
        <f>IF(Table2[[#This Row],[Ship Mode]]=Introduction!$C$42,1,0)</f>
        <v>0</v>
      </c>
      <c r="N681" s="48">
        <f>IF(Table2[[#This Row],[Ship Mode]]=Introduction!$C$44,1,0)</f>
        <v>1</v>
      </c>
      <c r="O681" s="48">
        <f>IF(Table2[[#This Row],[Customer Segment]]=Introduction!$D$45,1,0)</f>
        <v>0</v>
      </c>
      <c r="P681" s="48">
        <f>IF(Table2[[#This Row],[Customer Segment]]=Introduction!$D$42,1,0)</f>
        <v>0</v>
      </c>
      <c r="Q681" s="48">
        <f>IF(Table2[[#This Row],[Customer Segment]]=Introduction!$D$44,1,0)</f>
        <v>1</v>
      </c>
      <c r="R681" s="38">
        <v>27.53</v>
      </c>
      <c r="S6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customFormat="1" x14ac:dyDescent="0.2">
      <c r="A682" s="1" t="s">
        <v>46</v>
      </c>
      <c r="B682" s="1" t="s">
        <v>14</v>
      </c>
      <c r="C682" s="1" t="s">
        <v>3</v>
      </c>
      <c r="D682" s="44">
        <v>0.1</v>
      </c>
      <c r="E682" s="44">
        <v>11.55</v>
      </c>
      <c r="F682" s="44">
        <v>2.36</v>
      </c>
      <c r="G682" s="44">
        <v>0.55000000000000004</v>
      </c>
      <c r="H682" s="44">
        <v>69.767200000000003</v>
      </c>
      <c r="I682" s="49">
        <f>IF(Table2[[#This Row],[Order Priority]]=Introduction!$B$42,1,0)</f>
        <v>0</v>
      </c>
      <c r="J682" s="49">
        <f>IF(Table2[[#This Row],[Order Priority]]=Introduction!$B$43,1,0)</f>
        <v>0</v>
      </c>
      <c r="K682" s="49">
        <f>IF(Table2[[#This Row],[Order Priority]]=Introduction!$B$44,1,0)</f>
        <v>0</v>
      </c>
      <c r="L682" s="49">
        <f>IF(Table2[[#This Row],[Order Priority]]=Introduction!$B$45,1,0)</f>
        <v>0</v>
      </c>
      <c r="M682" s="49">
        <f>IF(Table2[[#This Row],[Ship Mode]]=Introduction!$C$42,1,0)</f>
        <v>0</v>
      </c>
      <c r="N682" s="48">
        <f>IF(Table2[[#This Row],[Ship Mode]]=Introduction!$C$44,1,0)</f>
        <v>1</v>
      </c>
      <c r="O682" s="48">
        <f>IF(Table2[[#This Row],[Customer Segment]]=Introduction!$D$45,1,0)</f>
        <v>1</v>
      </c>
      <c r="P682" s="48">
        <f>IF(Table2[[#This Row],[Customer Segment]]=Introduction!$D$42,1,0)</f>
        <v>0</v>
      </c>
      <c r="Q682" s="48">
        <f>IF(Table2[[#This Row],[Customer Segment]]=Introduction!$D$44,1,0)</f>
        <v>0</v>
      </c>
      <c r="R682" s="41">
        <v>135.77000000000001</v>
      </c>
      <c r="S6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customFormat="1" x14ac:dyDescent="0.2">
      <c r="A683" s="1" t="s">
        <v>1</v>
      </c>
      <c r="B683" s="1" t="s">
        <v>63</v>
      </c>
      <c r="C683" s="1" t="s">
        <v>47</v>
      </c>
      <c r="D683" s="46">
        <v>0.09</v>
      </c>
      <c r="E683" s="46">
        <v>90.98</v>
      </c>
      <c r="F683" s="46">
        <v>56.2</v>
      </c>
      <c r="G683" s="46">
        <v>0.74</v>
      </c>
      <c r="H683" s="46">
        <v>-1570.32</v>
      </c>
      <c r="I683" s="49">
        <f>IF(Table2[[#This Row],[Order Priority]]=Introduction!$B$42,1,0)</f>
        <v>1</v>
      </c>
      <c r="J683" s="49">
        <f>IF(Table2[[#This Row],[Order Priority]]=Introduction!$B$43,1,0)</f>
        <v>0</v>
      </c>
      <c r="K683" s="49">
        <f>IF(Table2[[#This Row],[Order Priority]]=Introduction!$B$44,1,0)</f>
        <v>0</v>
      </c>
      <c r="L683" s="49">
        <f>IF(Table2[[#This Row],[Order Priority]]=Introduction!$B$45,1,0)</f>
        <v>0</v>
      </c>
      <c r="M683" s="49">
        <f>IF(Table2[[#This Row],[Ship Mode]]=Introduction!$C$42,1,0)</f>
        <v>0</v>
      </c>
      <c r="N683" s="48">
        <f>IF(Table2[[#This Row],[Ship Mode]]=Introduction!$C$44,1,0)</f>
        <v>0</v>
      </c>
      <c r="O683" s="48">
        <f>IF(Table2[[#This Row],[Customer Segment]]=Introduction!$D$45,1,0)</f>
        <v>0</v>
      </c>
      <c r="P683" s="48">
        <f>IF(Table2[[#This Row],[Customer Segment]]=Introduction!$D$42,1,0)</f>
        <v>0</v>
      </c>
      <c r="Q683" s="48">
        <f>IF(Table2[[#This Row],[Customer Segment]]=Introduction!$D$44,1,0)</f>
        <v>1</v>
      </c>
      <c r="R683" s="38">
        <v>1782.44</v>
      </c>
      <c r="S6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customFormat="1" x14ac:dyDescent="0.2">
      <c r="A684" s="1" t="s">
        <v>1</v>
      </c>
      <c r="B684" s="1" t="s">
        <v>14</v>
      </c>
      <c r="C684" s="1" t="s">
        <v>47</v>
      </c>
      <c r="D684" s="44">
        <v>0.09</v>
      </c>
      <c r="E684" s="44">
        <v>28.48</v>
      </c>
      <c r="F684" s="44">
        <v>1.99</v>
      </c>
      <c r="G684" s="44">
        <v>0.4</v>
      </c>
      <c r="H684" s="44">
        <v>-17.149999999999999</v>
      </c>
      <c r="I684" s="49">
        <f>IF(Table2[[#This Row],[Order Priority]]=Introduction!$B$42,1,0)</f>
        <v>1</v>
      </c>
      <c r="J684" s="49">
        <f>IF(Table2[[#This Row],[Order Priority]]=Introduction!$B$43,1,0)</f>
        <v>0</v>
      </c>
      <c r="K684" s="49">
        <f>IF(Table2[[#This Row],[Order Priority]]=Introduction!$B$44,1,0)</f>
        <v>0</v>
      </c>
      <c r="L684" s="49">
        <f>IF(Table2[[#This Row],[Order Priority]]=Introduction!$B$45,1,0)</f>
        <v>0</v>
      </c>
      <c r="M684" s="49">
        <f>IF(Table2[[#This Row],[Ship Mode]]=Introduction!$C$42,1,0)</f>
        <v>0</v>
      </c>
      <c r="N684" s="48">
        <f>IF(Table2[[#This Row],[Ship Mode]]=Introduction!$C$44,1,0)</f>
        <v>1</v>
      </c>
      <c r="O684" s="48">
        <f>IF(Table2[[#This Row],[Customer Segment]]=Introduction!$D$45,1,0)</f>
        <v>0</v>
      </c>
      <c r="P684" s="48">
        <f>IF(Table2[[#This Row],[Customer Segment]]=Introduction!$D$42,1,0)</f>
        <v>0</v>
      </c>
      <c r="Q684" s="48">
        <f>IF(Table2[[#This Row],[Customer Segment]]=Introduction!$D$44,1,0)</f>
        <v>1</v>
      </c>
      <c r="R684" s="41">
        <v>160.16999999999999</v>
      </c>
      <c r="S6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customFormat="1" x14ac:dyDescent="0.2">
      <c r="A685" s="1" t="s">
        <v>1</v>
      </c>
      <c r="B685" s="1" t="s">
        <v>14</v>
      </c>
      <c r="C685" s="1" t="s">
        <v>47</v>
      </c>
      <c r="D685" s="46">
        <v>0</v>
      </c>
      <c r="E685" s="46">
        <v>2.08</v>
      </c>
      <c r="F685" s="46">
        <v>5.33</v>
      </c>
      <c r="G685" s="46">
        <v>0.43</v>
      </c>
      <c r="H685" s="46">
        <v>-29.54</v>
      </c>
      <c r="I685" s="49">
        <f>IF(Table2[[#This Row],[Order Priority]]=Introduction!$B$42,1,0)</f>
        <v>1</v>
      </c>
      <c r="J685" s="49">
        <f>IF(Table2[[#This Row],[Order Priority]]=Introduction!$B$43,1,0)</f>
        <v>0</v>
      </c>
      <c r="K685" s="49">
        <f>IF(Table2[[#This Row],[Order Priority]]=Introduction!$B$44,1,0)</f>
        <v>0</v>
      </c>
      <c r="L685" s="49">
        <f>IF(Table2[[#This Row],[Order Priority]]=Introduction!$B$45,1,0)</f>
        <v>0</v>
      </c>
      <c r="M685" s="49">
        <f>IF(Table2[[#This Row],[Ship Mode]]=Introduction!$C$42,1,0)</f>
        <v>0</v>
      </c>
      <c r="N685" s="48">
        <f>IF(Table2[[#This Row],[Ship Mode]]=Introduction!$C$44,1,0)</f>
        <v>1</v>
      </c>
      <c r="O685" s="48">
        <f>IF(Table2[[#This Row],[Customer Segment]]=Introduction!$D$45,1,0)</f>
        <v>0</v>
      </c>
      <c r="P685" s="48">
        <f>IF(Table2[[#This Row],[Customer Segment]]=Introduction!$D$42,1,0)</f>
        <v>0</v>
      </c>
      <c r="Q685" s="48">
        <f>IF(Table2[[#This Row],[Customer Segment]]=Introduction!$D$44,1,0)</f>
        <v>1</v>
      </c>
      <c r="R685" s="38">
        <v>7.47</v>
      </c>
      <c r="S6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customFormat="1" x14ac:dyDescent="0.2">
      <c r="A686" s="1" t="s">
        <v>1</v>
      </c>
      <c r="B686" s="1" t="s">
        <v>63</v>
      </c>
      <c r="C686" s="1" t="s">
        <v>47</v>
      </c>
      <c r="D686" s="44">
        <v>0.06</v>
      </c>
      <c r="E686" s="44">
        <v>45.99</v>
      </c>
      <c r="F686" s="44">
        <v>4.99</v>
      </c>
      <c r="G686" s="44">
        <v>0.56000000000000005</v>
      </c>
      <c r="H686" s="44">
        <v>-329.78399999999999</v>
      </c>
      <c r="I686" s="49">
        <f>IF(Table2[[#This Row],[Order Priority]]=Introduction!$B$42,1,0)</f>
        <v>1</v>
      </c>
      <c r="J686" s="49">
        <f>IF(Table2[[#This Row],[Order Priority]]=Introduction!$B$43,1,0)</f>
        <v>0</v>
      </c>
      <c r="K686" s="49">
        <f>IF(Table2[[#This Row],[Order Priority]]=Introduction!$B$44,1,0)</f>
        <v>0</v>
      </c>
      <c r="L686" s="49">
        <f>IF(Table2[[#This Row],[Order Priority]]=Introduction!$B$45,1,0)</f>
        <v>0</v>
      </c>
      <c r="M686" s="49">
        <f>IF(Table2[[#This Row],[Ship Mode]]=Introduction!$C$42,1,0)</f>
        <v>0</v>
      </c>
      <c r="N686" s="48">
        <f>IF(Table2[[#This Row],[Ship Mode]]=Introduction!$C$44,1,0)</f>
        <v>0</v>
      </c>
      <c r="O686" s="48">
        <f>IF(Table2[[#This Row],[Customer Segment]]=Introduction!$D$45,1,0)</f>
        <v>0</v>
      </c>
      <c r="P686" s="48">
        <f>IF(Table2[[#This Row],[Customer Segment]]=Introduction!$D$42,1,0)</f>
        <v>0</v>
      </c>
      <c r="Q686" s="48">
        <f>IF(Table2[[#This Row],[Customer Segment]]=Introduction!$D$44,1,0)</f>
        <v>1</v>
      </c>
      <c r="R686" s="41">
        <v>370.81</v>
      </c>
      <c r="S6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customFormat="1" x14ac:dyDescent="0.2">
      <c r="A687" s="1" t="s">
        <v>1</v>
      </c>
      <c r="B687" s="1" t="s">
        <v>14</v>
      </c>
      <c r="C687" s="1" t="s">
        <v>70</v>
      </c>
      <c r="D687" s="46">
        <v>7.0000000000000007E-2</v>
      </c>
      <c r="E687" s="46">
        <v>40.98</v>
      </c>
      <c r="F687" s="46">
        <v>7.47</v>
      </c>
      <c r="G687" s="46">
        <v>0.37</v>
      </c>
      <c r="H687" s="46">
        <v>54.901499999999999</v>
      </c>
      <c r="I687" s="49">
        <f>IF(Table2[[#This Row],[Order Priority]]=Introduction!$B$42,1,0)</f>
        <v>1</v>
      </c>
      <c r="J687" s="49">
        <f>IF(Table2[[#This Row],[Order Priority]]=Introduction!$B$43,1,0)</f>
        <v>0</v>
      </c>
      <c r="K687" s="49">
        <f>IF(Table2[[#This Row],[Order Priority]]=Introduction!$B$44,1,0)</f>
        <v>0</v>
      </c>
      <c r="L687" s="49">
        <f>IF(Table2[[#This Row],[Order Priority]]=Introduction!$B$45,1,0)</f>
        <v>0</v>
      </c>
      <c r="M687" s="49">
        <f>IF(Table2[[#This Row],[Ship Mode]]=Introduction!$C$42,1,0)</f>
        <v>0</v>
      </c>
      <c r="N687" s="48">
        <f>IF(Table2[[#This Row],[Ship Mode]]=Introduction!$C$44,1,0)</f>
        <v>1</v>
      </c>
      <c r="O687" s="48">
        <f>IF(Table2[[#This Row],[Customer Segment]]=Introduction!$D$45,1,0)</f>
        <v>0</v>
      </c>
      <c r="P687" s="48">
        <f>IF(Table2[[#This Row],[Customer Segment]]=Introduction!$D$42,1,0)</f>
        <v>0</v>
      </c>
      <c r="Q687" s="48">
        <f>IF(Table2[[#This Row],[Customer Segment]]=Introduction!$D$44,1,0)</f>
        <v>0</v>
      </c>
      <c r="R687" s="38">
        <v>81.900000000000006</v>
      </c>
      <c r="S6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customFormat="1" x14ac:dyDescent="0.2">
      <c r="A688" s="1" t="s">
        <v>1</v>
      </c>
      <c r="B688" s="1" t="s">
        <v>14</v>
      </c>
      <c r="C688" s="1" t="s">
        <v>70</v>
      </c>
      <c r="D688" s="44">
        <v>7.0000000000000007E-2</v>
      </c>
      <c r="E688" s="44">
        <v>40.98</v>
      </c>
      <c r="F688" s="44">
        <v>7.47</v>
      </c>
      <c r="G688" s="44">
        <v>0.37</v>
      </c>
      <c r="H688" s="44">
        <v>54.901499999999999</v>
      </c>
      <c r="I688" s="49">
        <f>IF(Table2[[#This Row],[Order Priority]]=Introduction!$B$42,1,0)</f>
        <v>1</v>
      </c>
      <c r="J688" s="49">
        <f>IF(Table2[[#This Row],[Order Priority]]=Introduction!$B$43,1,0)</f>
        <v>0</v>
      </c>
      <c r="K688" s="49">
        <f>IF(Table2[[#This Row],[Order Priority]]=Introduction!$B$44,1,0)</f>
        <v>0</v>
      </c>
      <c r="L688" s="49">
        <f>IF(Table2[[#This Row],[Order Priority]]=Introduction!$B$45,1,0)</f>
        <v>0</v>
      </c>
      <c r="M688" s="49">
        <f>IF(Table2[[#This Row],[Ship Mode]]=Introduction!$C$42,1,0)</f>
        <v>0</v>
      </c>
      <c r="N688" s="48">
        <f>IF(Table2[[#This Row],[Ship Mode]]=Introduction!$C$44,1,0)</f>
        <v>1</v>
      </c>
      <c r="O688" s="48">
        <f>IF(Table2[[#This Row],[Customer Segment]]=Introduction!$D$45,1,0)</f>
        <v>0</v>
      </c>
      <c r="P688" s="48">
        <f>IF(Table2[[#This Row],[Customer Segment]]=Introduction!$D$42,1,0)</f>
        <v>0</v>
      </c>
      <c r="Q688" s="48">
        <f>IF(Table2[[#This Row],[Customer Segment]]=Introduction!$D$44,1,0)</f>
        <v>0</v>
      </c>
      <c r="R688" s="41">
        <v>327.61</v>
      </c>
      <c r="S6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customFormat="1" x14ac:dyDescent="0.2">
      <c r="A689" s="1" t="s">
        <v>1</v>
      </c>
      <c r="B689" s="1" t="s">
        <v>14</v>
      </c>
      <c r="C689" s="1" t="s">
        <v>15</v>
      </c>
      <c r="D689" s="46">
        <v>0.1</v>
      </c>
      <c r="E689" s="46">
        <v>6.74</v>
      </c>
      <c r="F689" s="46">
        <v>1.72</v>
      </c>
      <c r="G689" s="46">
        <v>0.35</v>
      </c>
      <c r="H689" s="46">
        <v>65.41</v>
      </c>
      <c r="I689" s="49">
        <f>IF(Table2[[#This Row],[Order Priority]]=Introduction!$B$42,1,0)</f>
        <v>1</v>
      </c>
      <c r="J689" s="49">
        <f>IF(Table2[[#This Row],[Order Priority]]=Introduction!$B$43,1,0)</f>
        <v>0</v>
      </c>
      <c r="K689" s="49">
        <f>IF(Table2[[#This Row],[Order Priority]]=Introduction!$B$44,1,0)</f>
        <v>0</v>
      </c>
      <c r="L689" s="49">
        <f>IF(Table2[[#This Row],[Order Priority]]=Introduction!$B$45,1,0)</f>
        <v>0</v>
      </c>
      <c r="M689" s="49">
        <f>IF(Table2[[#This Row],[Ship Mode]]=Introduction!$C$42,1,0)</f>
        <v>0</v>
      </c>
      <c r="N689" s="48">
        <f>IF(Table2[[#This Row],[Ship Mode]]=Introduction!$C$44,1,0)</f>
        <v>1</v>
      </c>
      <c r="O689" s="48">
        <f>IF(Table2[[#This Row],[Customer Segment]]=Introduction!$D$45,1,0)</f>
        <v>0</v>
      </c>
      <c r="P689" s="48">
        <f>IF(Table2[[#This Row],[Customer Segment]]=Introduction!$D$42,1,0)</f>
        <v>1</v>
      </c>
      <c r="Q689" s="48">
        <f>IF(Table2[[#This Row],[Customer Segment]]=Introduction!$D$44,1,0)</f>
        <v>0</v>
      </c>
      <c r="R689" s="38">
        <v>98.17</v>
      </c>
      <c r="S6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customFormat="1" x14ac:dyDescent="0.2">
      <c r="A690" s="1" t="s">
        <v>13</v>
      </c>
      <c r="B690" s="1" t="s">
        <v>14</v>
      </c>
      <c r="C690" s="1" t="s">
        <v>70</v>
      </c>
      <c r="D690" s="44">
        <v>0.02</v>
      </c>
      <c r="E690" s="44">
        <v>11.34</v>
      </c>
      <c r="F690" s="44">
        <v>11.25</v>
      </c>
      <c r="G690" s="44">
        <v>0.36</v>
      </c>
      <c r="H690" s="44">
        <v>-155.21</v>
      </c>
      <c r="I690" s="49">
        <f>IF(Table2[[#This Row],[Order Priority]]=Introduction!$B$42,1,0)</f>
        <v>0</v>
      </c>
      <c r="J690" s="49">
        <f>IF(Table2[[#This Row],[Order Priority]]=Introduction!$B$43,1,0)</f>
        <v>1</v>
      </c>
      <c r="K690" s="49">
        <f>IF(Table2[[#This Row],[Order Priority]]=Introduction!$B$44,1,0)</f>
        <v>0</v>
      </c>
      <c r="L690" s="49">
        <f>IF(Table2[[#This Row],[Order Priority]]=Introduction!$B$45,1,0)</f>
        <v>0</v>
      </c>
      <c r="M690" s="49">
        <f>IF(Table2[[#This Row],[Ship Mode]]=Introduction!$C$42,1,0)</f>
        <v>0</v>
      </c>
      <c r="N690" s="48">
        <f>IF(Table2[[#This Row],[Ship Mode]]=Introduction!$C$44,1,0)</f>
        <v>1</v>
      </c>
      <c r="O690" s="48">
        <f>IF(Table2[[#This Row],[Customer Segment]]=Introduction!$D$45,1,0)</f>
        <v>0</v>
      </c>
      <c r="P690" s="48">
        <f>IF(Table2[[#This Row],[Customer Segment]]=Introduction!$D$42,1,0)</f>
        <v>0</v>
      </c>
      <c r="Q690" s="48">
        <f>IF(Table2[[#This Row],[Customer Segment]]=Introduction!$D$44,1,0)</f>
        <v>0</v>
      </c>
      <c r="R690" s="41">
        <v>105.75</v>
      </c>
      <c r="S6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customFormat="1" x14ac:dyDescent="0.2">
      <c r="A691" s="1" t="s">
        <v>13</v>
      </c>
      <c r="B691" s="1" t="s">
        <v>14</v>
      </c>
      <c r="C691" s="1" t="s">
        <v>15</v>
      </c>
      <c r="D691" s="46">
        <v>0.06</v>
      </c>
      <c r="E691" s="46">
        <v>19.98</v>
      </c>
      <c r="F691" s="46">
        <v>10.49</v>
      </c>
      <c r="G691" s="46">
        <v>0.49</v>
      </c>
      <c r="H691" s="46">
        <v>514.17719999999997</v>
      </c>
      <c r="I691" s="49">
        <f>IF(Table2[[#This Row],[Order Priority]]=Introduction!$B$42,1,0)</f>
        <v>0</v>
      </c>
      <c r="J691" s="49">
        <f>IF(Table2[[#This Row],[Order Priority]]=Introduction!$B$43,1,0)</f>
        <v>1</v>
      </c>
      <c r="K691" s="49">
        <f>IF(Table2[[#This Row],[Order Priority]]=Introduction!$B$44,1,0)</f>
        <v>0</v>
      </c>
      <c r="L691" s="49">
        <f>IF(Table2[[#This Row],[Order Priority]]=Introduction!$B$45,1,0)</f>
        <v>0</v>
      </c>
      <c r="M691" s="49">
        <f>IF(Table2[[#This Row],[Ship Mode]]=Introduction!$C$42,1,0)</f>
        <v>0</v>
      </c>
      <c r="N691" s="48">
        <f>IF(Table2[[#This Row],[Ship Mode]]=Introduction!$C$44,1,0)</f>
        <v>1</v>
      </c>
      <c r="O691" s="48">
        <f>IF(Table2[[#This Row],[Customer Segment]]=Introduction!$D$45,1,0)</f>
        <v>0</v>
      </c>
      <c r="P691" s="48">
        <f>IF(Table2[[#This Row],[Customer Segment]]=Introduction!$D$42,1,0)</f>
        <v>1</v>
      </c>
      <c r="Q691" s="48">
        <f>IF(Table2[[#This Row],[Customer Segment]]=Introduction!$D$44,1,0)</f>
        <v>0</v>
      </c>
      <c r="R691" s="38">
        <v>103.37</v>
      </c>
      <c r="S6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customFormat="1" x14ac:dyDescent="0.2">
      <c r="A692" s="1" t="s">
        <v>13</v>
      </c>
      <c r="B692" s="1" t="s">
        <v>14</v>
      </c>
      <c r="C692" s="1" t="s">
        <v>15</v>
      </c>
      <c r="D692" s="44">
        <v>0.08</v>
      </c>
      <c r="E692" s="44">
        <v>1.76</v>
      </c>
      <c r="F692" s="44">
        <v>4.8600000000000003</v>
      </c>
      <c r="G692" s="44">
        <v>0.41</v>
      </c>
      <c r="H692" s="44">
        <v>235.65600000000001</v>
      </c>
      <c r="I692" s="49">
        <f>IF(Table2[[#This Row],[Order Priority]]=Introduction!$B$42,1,0)</f>
        <v>0</v>
      </c>
      <c r="J692" s="49">
        <f>IF(Table2[[#This Row],[Order Priority]]=Introduction!$B$43,1,0)</f>
        <v>1</v>
      </c>
      <c r="K692" s="49">
        <f>IF(Table2[[#This Row],[Order Priority]]=Introduction!$B$44,1,0)</f>
        <v>0</v>
      </c>
      <c r="L692" s="49">
        <f>IF(Table2[[#This Row],[Order Priority]]=Introduction!$B$45,1,0)</f>
        <v>0</v>
      </c>
      <c r="M692" s="49">
        <f>IF(Table2[[#This Row],[Ship Mode]]=Introduction!$C$42,1,0)</f>
        <v>0</v>
      </c>
      <c r="N692" s="48">
        <f>IF(Table2[[#This Row],[Ship Mode]]=Introduction!$C$44,1,0)</f>
        <v>1</v>
      </c>
      <c r="O692" s="48">
        <f>IF(Table2[[#This Row],[Customer Segment]]=Introduction!$D$45,1,0)</f>
        <v>0</v>
      </c>
      <c r="P692" s="48">
        <f>IF(Table2[[#This Row],[Customer Segment]]=Introduction!$D$42,1,0)</f>
        <v>1</v>
      </c>
      <c r="Q692" s="48">
        <f>IF(Table2[[#This Row],[Customer Segment]]=Introduction!$D$44,1,0)</f>
        <v>0</v>
      </c>
      <c r="R692" s="41">
        <v>40.22</v>
      </c>
      <c r="S6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customFormat="1" x14ac:dyDescent="0.2">
      <c r="A693" s="1" t="s">
        <v>13</v>
      </c>
      <c r="B693" s="1" t="s">
        <v>14</v>
      </c>
      <c r="C693" s="1" t="s">
        <v>47</v>
      </c>
      <c r="D693" s="46">
        <v>0.08</v>
      </c>
      <c r="E693" s="46">
        <v>22.23</v>
      </c>
      <c r="F693" s="46">
        <v>3.63</v>
      </c>
      <c r="G693" s="46">
        <v>0.52</v>
      </c>
      <c r="H693" s="46">
        <v>-29.61</v>
      </c>
      <c r="I693" s="49">
        <f>IF(Table2[[#This Row],[Order Priority]]=Introduction!$B$42,1,0)</f>
        <v>0</v>
      </c>
      <c r="J693" s="49">
        <f>IF(Table2[[#This Row],[Order Priority]]=Introduction!$B$43,1,0)</f>
        <v>1</v>
      </c>
      <c r="K693" s="49">
        <f>IF(Table2[[#This Row],[Order Priority]]=Introduction!$B$44,1,0)</f>
        <v>0</v>
      </c>
      <c r="L693" s="49">
        <f>IF(Table2[[#This Row],[Order Priority]]=Introduction!$B$45,1,0)</f>
        <v>0</v>
      </c>
      <c r="M693" s="49">
        <f>IF(Table2[[#This Row],[Ship Mode]]=Introduction!$C$42,1,0)</f>
        <v>0</v>
      </c>
      <c r="N693" s="48">
        <f>IF(Table2[[#This Row],[Ship Mode]]=Introduction!$C$44,1,0)</f>
        <v>1</v>
      </c>
      <c r="O693" s="48">
        <f>IF(Table2[[#This Row],[Customer Segment]]=Introduction!$D$45,1,0)</f>
        <v>0</v>
      </c>
      <c r="P693" s="48">
        <f>IF(Table2[[#This Row],[Customer Segment]]=Introduction!$D$42,1,0)</f>
        <v>0</v>
      </c>
      <c r="Q693" s="48">
        <f>IF(Table2[[#This Row],[Customer Segment]]=Introduction!$D$44,1,0)</f>
        <v>1</v>
      </c>
      <c r="R693" s="38">
        <v>210.33</v>
      </c>
      <c r="S6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customFormat="1" x14ac:dyDescent="0.2">
      <c r="A694" s="1" t="s">
        <v>23</v>
      </c>
      <c r="B694" s="1" t="s">
        <v>2</v>
      </c>
      <c r="C694" s="1" t="s">
        <v>47</v>
      </c>
      <c r="D694" s="44">
        <v>0.09</v>
      </c>
      <c r="E694" s="44">
        <v>90.97</v>
      </c>
      <c r="F694" s="44">
        <v>14</v>
      </c>
      <c r="G694" s="44">
        <v>0.36</v>
      </c>
      <c r="H694" s="44">
        <v>35.29</v>
      </c>
      <c r="I694" s="49">
        <f>IF(Table2[[#This Row],[Order Priority]]=Introduction!$B$42,1,0)</f>
        <v>0</v>
      </c>
      <c r="J694" s="49">
        <f>IF(Table2[[#This Row],[Order Priority]]=Introduction!$B$43,1,0)</f>
        <v>0</v>
      </c>
      <c r="K694" s="49">
        <f>IF(Table2[[#This Row],[Order Priority]]=Introduction!$B$44,1,0)</f>
        <v>1</v>
      </c>
      <c r="L694" s="49">
        <f>IF(Table2[[#This Row],[Order Priority]]=Introduction!$B$45,1,0)</f>
        <v>0</v>
      </c>
      <c r="M694" s="49">
        <f>IF(Table2[[#This Row],[Ship Mode]]=Introduction!$C$42,1,0)</f>
        <v>1</v>
      </c>
      <c r="N694" s="48">
        <f>IF(Table2[[#This Row],[Ship Mode]]=Introduction!$C$44,1,0)</f>
        <v>0</v>
      </c>
      <c r="O694" s="48">
        <f>IF(Table2[[#This Row],[Customer Segment]]=Introduction!$D$45,1,0)</f>
        <v>0</v>
      </c>
      <c r="P694" s="48">
        <f>IF(Table2[[#This Row],[Customer Segment]]=Introduction!$D$42,1,0)</f>
        <v>0</v>
      </c>
      <c r="Q694" s="48">
        <f>IF(Table2[[#This Row],[Customer Segment]]=Introduction!$D$44,1,0)</f>
        <v>1</v>
      </c>
      <c r="R694" s="41">
        <v>260</v>
      </c>
      <c r="S6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customFormat="1" x14ac:dyDescent="0.2">
      <c r="A695" s="1" t="s">
        <v>92</v>
      </c>
      <c r="B695" s="1" t="s">
        <v>63</v>
      </c>
      <c r="C695" s="1" t="s">
        <v>70</v>
      </c>
      <c r="D695" s="46">
        <v>0.06</v>
      </c>
      <c r="E695" s="46">
        <v>3499.99</v>
      </c>
      <c r="F695" s="46">
        <v>24.49</v>
      </c>
      <c r="G695" s="46">
        <v>0.37</v>
      </c>
      <c r="H695" s="46">
        <v>-68.432000000000002</v>
      </c>
      <c r="I695" s="49">
        <f>IF(Table2[[#This Row],[Order Priority]]=Introduction!$B$42,1,0)</f>
        <v>0</v>
      </c>
      <c r="J695" s="49">
        <f>IF(Table2[[#This Row],[Order Priority]]=Introduction!$B$43,1,0)</f>
        <v>0</v>
      </c>
      <c r="K695" s="49">
        <f>IF(Table2[[#This Row],[Order Priority]]=Introduction!$B$44,1,0)</f>
        <v>0</v>
      </c>
      <c r="L695" s="49">
        <f>IF(Table2[[#This Row],[Order Priority]]=Introduction!$B$45,1,0)</f>
        <v>1</v>
      </c>
      <c r="M695" s="49">
        <f>IF(Table2[[#This Row],[Ship Mode]]=Introduction!$C$42,1,0)</f>
        <v>0</v>
      </c>
      <c r="N695" s="48">
        <f>IF(Table2[[#This Row],[Ship Mode]]=Introduction!$C$44,1,0)</f>
        <v>0</v>
      </c>
      <c r="O695" s="48">
        <f>IF(Table2[[#This Row],[Customer Segment]]=Introduction!$D$45,1,0)</f>
        <v>0</v>
      </c>
      <c r="P695" s="48">
        <f>IF(Table2[[#This Row],[Customer Segment]]=Introduction!$D$42,1,0)</f>
        <v>0</v>
      </c>
      <c r="Q695" s="48">
        <f>IF(Table2[[#This Row],[Customer Segment]]=Introduction!$D$44,1,0)</f>
        <v>0</v>
      </c>
      <c r="R695" s="38">
        <v>3550.28</v>
      </c>
      <c r="S6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customFormat="1" x14ac:dyDescent="0.2">
      <c r="A696" s="1" t="s">
        <v>46</v>
      </c>
      <c r="B696" s="1" t="s">
        <v>14</v>
      </c>
      <c r="C696" s="1" t="s">
        <v>47</v>
      </c>
      <c r="D696" s="44">
        <v>0.09</v>
      </c>
      <c r="E696" s="44">
        <v>5.78</v>
      </c>
      <c r="F696" s="44">
        <v>5.67</v>
      </c>
      <c r="G696" s="44">
        <v>0.36</v>
      </c>
      <c r="H696" s="44">
        <v>-7.96</v>
      </c>
      <c r="I696" s="49">
        <f>IF(Table2[[#This Row],[Order Priority]]=Introduction!$B$42,1,0)</f>
        <v>0</v>
      </c>
      <c r="J696" s="49">
        <f>IF(Table2[[#This Row],[Order Priority]]=Introduction!$B$43,1,0)</f>
        <v>0</v>
      </c>
      <c r="K696" s="49">
        <f>IF(Table2[[#This Row],[Order Priority]]=Introduction!$B$44,1,0)</f>
        <v>0</v>
      </c>
      <c r="L696" s="49">
        <f>IF(Table2[[#This Row],[Order Priority]]=Introduction!$B$45,1,0)</f>
        <v>0</v>
      </c>
      <c r="M696" s="49">
        <f>IF(Table2[[#This Row],[Ship Mode]]=Introduction!$C$42,1,0)</f>
        <v>0</v>
      </c>
      <c r="N696" s="48">
        <f>IF(Table2[[#This Row],[Ship Mode]]=Introduction!$C$44,1,0)</f>
        <v>1</v>
      </c>
      <c r="O696" s="48">
        <f>IF(Table2[[#This Row],[Customer Segment]]=Introduction!$D$45,1,0)</f>
        <v>0</v>
      </c>
      <c r="P696" s="48">
        <f>IF(Table2[[#This Row],[Customer Segment]]=Introduction!$D$42,1,0)</f>
        <v>0</v>
      </c>
      <c r="Q696" s="48">
        <f>IF(Table2[[#This Row],[Customer Segment]]=Introduction!$D$44,1,0)</f>
        <v>1</v>
      </c>
      <c r="R696" s="41">
        <v>11.35</v>
      </c>
      <c r="S6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customFormat="1" x14ac:dyDescent="0.2">
      <c r="A697" s="1" t="s">
        <v>46</v>
      </c>
      <c r="B697" s="1" t="s">
        <v>2</v>
      </c>
      <c r="C697" s="1" t="s">
        <v>47</v>
      </c>
      <c r="D697" s="46">
        <v>0.05</v>
      </c>
      <c r="E697" s="46">
        <v>535.64</v>
      </c>
      <c r="F697" s="46">
        <v>14.7</v>
      </c>
      <c r="G697" s="46">
        <v>0.59</v>
      </c>
      <c r="H697" s="46">
        <v>4407.4399999999996</v>
      </c>
      <c r="I697" s="49">
        <f>IF(Table2[[#This Row],[Order Priority]]=Introduction!$B$42,1,0)</f>
        <v>0</v>
      </c>
      <c r="J697" s="49">
        <f>IF(Table2[[#This Row],[Order Priority]]=Introduction!$B$43,1,0)</f>
        <v>0</v>
      </c>
      <c r="K697" s="49">
        <f>IF(Table2[[#This Row],[Order Priority]]=Introduction!$B$44,1,0)</f>
        <v>0</v>
      </c>
      <c r="L697" s="49">
        <f>IF(Table2[[#This Row],[Order Priority]]=Introduction!$B$45,1,0)</f>
        <v>0</v>
      </c>
      <c r="M697" s="49">
        <f>IF(Table2[[#This Row],[Ship Mode]]=Introduction!$C$42,1,0)</f>
        <v>1</v>
      </c>
      <c r="N697" s="48">
        <f>IF(Table2[[#This Row],[Ship Mode]]=Introduction!$C$44,1,0)</f>
        <v>0</v>
      </c>
      <c r="O697" s="48">
        <f>IF(Table2[[#This Row],[Customer Segment]]=Introduction!$D$45,1,0)</f>
        <v>0</v>
      </c>
      <c r="P697" s="48">
        <f>IF(Table2[[#This Row],[Customer Segment]]=Introduction!$D$42,1,0)</f>
        <v>0</v>
      </c>
      <c r="Q697" s="48">
        <f>IF(Table2[[#This Row],[Customer Segment]]=Introduction!$D$44,1,0)</f>
        <v>1</v>
      </c>
      <c r="R697" s="38">
        <v>7029.1</v>
      </c>
      <c r="S6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customFormat="1" x14ac:dyDescent="0.2">
      <c r="A698" s="1" t="s">
        <v>13</v>
      </c>
      <c r="B698" s="1" t="s">
        <v>2</v>
      </c>
      <c r="C698" s="1" t="s">
        <v>3</v>
      </c>
      <c r="D698" s="44">
        <v>0.08</v>
      </c>
      <c r="E698" s="44">
        <v>170.98</v>
      </c>
      <c r="F698" s="44">
        <v>35.89</v>
      </c>
      <c r="G698" s="44">
        <v>0.66</v>
      </c>
      <c r="H698" s="44">
        <v>-119.812</v>
      </c>
      <c r="I698" s="49">
        <f>IF(Table2[[#This Row],[Order Priority]]=Introduction!$B$42,1,0)</f>
        <v>0</v>
      </c>
      <c r="J698" s="49">
        <f>IF(Table2[[#This Row],[Order Priority]]=Introduction!$B$43,1,0)</f>
        <v>1</v>
      </c>
      <c r="K698" s="49">
        <f>IF(Table2[[#This Row],[Order Priority]]=Introduction!$B$44,1,0)</f>
        <v>0</v>
      </c>
      <c r="L698" s="49">
        <f>IF(Table2[[#This Row],[Order Priority]]=Introduction!$B$45,1,0)</f>
        <v>0</v>
      </c>
      <c r="M698" s="49">
        <f>IF(Table2[[#This Row],[Ship Mode]]=Introduction!$C$42,1,0)</f>
        <v>1</v>
      </c>
      <c r="N698" s="48">
        <f>IF(Table2[[#This Row],[Ship Mode]]=Introduction!$C$44,1,0)</f>
        <v>0</v>
      </c>
      <c r="O698" s="48">
        <f>IF(Table2[[#This Row],[Customer Segment]]=Introduction!$D$45,1,0)</f>
        <v>1</v>
      </c>
      <c r="P698" s="48">
        <f>IF(Table2[[#This Row],[Customer Segment]]=Introduction!$D$42,1,0)</f>
        <v>0</v>
      </c>
      <c r="Q698" s="48">
        <f>IF(Table2[[#This Row],[Customer Segment]]=Introduction!$D$44,1,0)</f>
        <v>0</v>
      </c>
      <c r="R698" s="41">
        <v>199.48</v>
      </c>
      <c r="S6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customFormat="1" x14ac:dyDescent="0.2">
      <c r="A699" s="1" t="s">
        <v>46</v>
      </c>
      <c r="B699" s="1" t="s">
        <v>14</v>
      </c>
      <c r="C699" s="1" t="s">
        <v>3</v>
      </c>
      <c r="D699" s="46">
        <v>0</v>
      </c>
      <c r="E699" s="46">
        <v>3.69</v>
      </c>
      <c r="F699" s="46">
        <v>0.5</v>
      </c>
      <c r="G699" s="46">
        <v>0.38</v>
      </c>
      <c r="H699" s="46">
        <v>-37.5291</v>
      </c>
      <c r="I699" s="49">
        <f>IF(Table2[[#This Row],[Order Priority]]=Introduction!$B$42,1,0)</f>
        <v>0</v>
      </c>
      <c r="J699" s="49">
        <f>IF(Table2[[#This Row],[Order Priority]]=Introduction!$B$43,1,0)</f>
        <v>0</v>
      </c>
      <c r="K699" s="49">
        <f>IF(Table2[[#This Row],[Order Priority]]=Introduction!$B$44,1,0)</f>
        <v>0</v>
      </c>
      <c r="L699" s="49">
        <f>IF(Table2[[#This Row],[Order Priority]]=Introduction!$B$45,1,0)</f>
        <v>0</v>
      </c>
      <c r="M699" s="49">
        <f>IF(Table2[[#This Row],[Ship Mode]]=Introduction!$C$42,1,0)</f>
        <v>0</v>
      </c>
      <c r="N699" s="48">
        <f>IF(Table2[[#This Row],[Ship Mode]]=Introduction!$C$44,1,0)</f>
        <v>1</v>
      </c>
      <c r="O699" s="48">
        <f>IF(Table2[[#This Row],[Customer Segment]]=Introduction!$D$45,1,0)</f>
        <v>1</v>
      </c>
      <c r="P699" s="48">
        <f>IF(Table2[[#This Row],[Customer Segment]]=Introduction!$D$42,1,0)</f>
        <v>0</v>
      </c>
      <c r="Q699" s="48">
        <f>IF(Table2[[#This Row],[Customer Segment]]=Introduction!$D$44,1,0)</f>
        <v>0</v>
      </c>
      <c r="R699" s="38">
        <v>4</v>
      </c>
      <c r="S6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customFormat="1" x14ac:dyDescent="0.2">
      <c r="A700" s="1" t="s">
        <v>46</v>
      </c>
      <c r="B700" s="1" t="s">
        <v>63</v>
      </c>
      <c r="C700" s="1" t="s">
        <v>3</v>
      </c>
      <c r="D700" s="44">
        <v>0.02</v>
      </c>
      <c r="E700" s="44">
        <v>175.99</v>
      </c>
      <c r="F700" s="44">
        <v>4.99</v>
      </c>
      <c r="G700" s="44">
        <v>0.59</v>
      </c>
      <c r="H700" s="44">
        <v>101.49</v>
      </c>
      <c r="I700" s="49">
        <f>IF(Table2[[#This Row],[Order Priority]]=Introduction!$B$42,1,0)</f>
        <v>0</v>
      </c>
      <c r="J700" s="49">
        <f>IF(Table2[[#This Row],[Order Priority]]=Introduction!$B$43,1,0)</f>
        <v>0</v>
      </c>
      <c r="K700" s="49">
        <f>IF(Table2[[#This Row],[Order Priority]]=Introduction!$B$44,1,0)</f>
        <v>0</v>
      </c>
      <c r="L700" s="49">
        <f>IF(Table2[[#This Row],[Order Priority]]=Introduction!$B$45,1,0)</f>
        <v>0</v>
      </c>
      <c r="M700" s="49">
        <f>IF(Table2[[#This Row],[Ship Mode]]=Introduction!$C$42,1,0)</f>
        <v>0</v>
      </c>
      <c r="N700" s="48">
        <f>IF(Table2[[#This Row],[Ship Mode]]=Introduction!$C$44,1,0)</f>
        <v>0</v>
      </c>
      <c r="O700" s="48">
        <f>IF(Table2[[#This Row],[Customer Segment]]=Introduction!$D$45,1,0)</f>
        <v>1</v>
      </c>
      <c r="P700" s="48">
        <f>IF(Table2[[#This Row],[Customer Segment]]=Introduction!$D$42,1,0)</f>
        <v>0</v>
      </c>
      <c r="Q700" s="48">
        <f>IF(Table2[[#This Row],[Customer Segment]]=Introduction!$D$44,1,0)</f>
        <v>0</v>
      </c>
      <c r="R700" s="41">
        <v>589.79999999999995</v>
      </c>
      <c r="S7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customFormat="1" x14ac:dyDescent="0.2">
      <c r="A701" s="1" t="s">
        <v>46</v>
      </c>
      <c r="B701" s="1" t="s">
        <v>63</v>
      </c>
      <c r="C701" s="1" t="s">
        <v>15</v>
      </c>
      <c r="D701" s="46">
        <v>0</v>
      </c>
      <c r="E701" s="46">
        <v>8.33</v>
      </c>
      <c r="F701" s="46">
        <v>1.99</v>
      </c>
      <c r="G701" s="46">
        <v>0.52</v>
      </c>
      <c r="H701" s="46">
        <v>74.181899999999999</v>
      </c>
      <c r="I701" s="49">
        <f>IF(Table2[[#This Row],[Order Priority]]=Introduction!$B$42,1,0)</f>
        <v>0</v>
      </c>
      <c r="J701" s="49">
        <f>IF(Table2[[#This Row],[Order Priority]]=Introduction!$B$43,1,0)</f>
        <v>0</v>
      </c>
      <c r="K701" s="49">
        <f>IF(Table2[[#This Row],[Order Priority]]=Introduction!$B$44,1,0)</f>
        <v>0</v>
      </c>
      <c r="L701" s="49">
        <f>IF(Table2[[#This Row],[Order Priority]]=Introduction!$B$45,1,0)</f>
        <v>0</v>
      </c>
      <c r="M701" s="49">
        <f>IF(Table2[[#This Row],[Ship Mode]]=Introduction!$C$42,1,0)</f>
        <v>0</v>
      </c>
      <c r="N701" s="48">
        <f>IF(Table2[[#This Row],[Ship Mode]]=Introduction!$C$44,1,0)</f>
        <v>0</v>
      </c>
      <c r="O701" s="48">
        <f>IF(Table2[[#This Row],[Customer Segment]]=Introduction!$D$45,1,0)</f>
        <v>0</v>
      </c>
      <c r="P701" s="48">
        <f>IF(Table2[[#This Row],[Customer Segment]]=Introduction!$D$42,1,0)</f>
        <v>1</v>
      </c>
      <c r="Q701" s="48">
        <f>IF(Table2[[#This Row],[Customer Segment]]=Introduction!$D$44,1,0)</f>
        <v>0</v>
      </c>
      <c r="R701" s="38">
        <v>107.51</v>
      </c>
      <c r="S7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customFormat="1" x14ac:dyDescent="0.2">
      <c r="A702" s="1" t="s">
        <v>46</v>
      </c>
      <c r="B702" s="1" t="s">
        <v>63</v>
      </c>
      <c r="C702" s="1" t="s">
        <v>15</v>
      </c>
      <c r="D702" s="44">
        <v>0</v>
      </c>
      <c r="E702" s="44">
        <v>8.33</v>
      </c>
      <c r="F702" s="44">
        <v>1.99</v>
      </c>
      <c r="G702" s="44">
        <v>0.52</v>
      </c>
      <c r="H702" s="44">
        <v>82.31</v>
      </c>
      <c r="I702" s="49">
        <f>IF(Table2[[#This Row],[Order Priority]]=Introduction!$B$42,1,0)</f>
        <v>0</v>
      </c>
      <c r="J702" s="49">
        <f>IF(Table2[[#This Row],[Order Priority]]=Introduction!$B$43,1,0)</f>
        <v>0</v>
      </c>
      <c r="K702" s="49">
        <f>IF(Table2[[#This Row],[Order Priority]]=Introduction!$B$44,1,0)</f>
        <v>0</v>
      </c>
      <c r="L702" s="49">
        <f>IF(Table2[[#This Row],[Order Priority]]=Introduction!$B$45,1,0)</f>
        <v>0</v>
      </c>
      <c r="M702" s="49">
        <f>IF(Table2[[#This Row],[Ship Mode]]=Introduction!$C$42,1,0)</f>
        <v>0</v>
      </c>
      <c r="N702" s="48">
        <f>IF(Table2[[#This Row],[Ship Mode]]=Introduction!$C$44,1,0)</f>
        <v>0</v>
      </c>
      <c r="O702" s="48">
        <f>IF(Table2[[#This Row],[Customer Segment]]=Introduction!$D$45,1,0)</f>
        <v>0</v>
      </c>
      <c r="P702" s="48">
        <f>IF(Table2[[#This Row],[Customer Segment]]=Introduction!$D$42,1,0)</f>
        <v>1</v>
      </c>
      <c r="Q702" s="48">
        <f>IF(Table2[[#This Row],[Customer Segment]]=Introduction!$D$44,1,0)</f>
        <v>0</v>
      </c>
      <c r="R702" s="41">
        <v>421.08</v>
      </c>
      <c r="S7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customFormat="1" x14ac:dyDescent="0.2">
      <c r="A703" s="1" t="s">
        <v>46</v>
      </c>
      <c r="B703" s="1" t="s">
        <v>2</v>
      </c>
      <c r="C703" s="1" t="s">
        <v>15</v>
      </c>
      <c r="D703" s="46">
        <v>0.06</v>
      </c>
      <c r="E703" s="46">
        <v>355.98</v>
      </c>
      <c r="F703" s="46">
        <v>58.92</v>
      </c>
      <c r="G703" s="46">
        <v>0.64</v>
      </c>
      <c r="H703" s="46">
        <v>1660.92</v>
      </c>
      <c r="I703" s="49">
        <f>IF(Table2[[#This Row],[Order Priority]]=Introduction!$B$42,1,0)</f>
        <v>0</v>
      </c>
      <c r="J703" s="49">
        <f>IF(Table2[[#This Row],[Order Priority]]=Introduction!$B$43,1,0)</f>
        <v>0</v>
      </c>
      <c r="K703" s="49">
        <f>IF(Table2[[#This Row],[Order Priority]]=Introduction!$B$44,1,0)</f>
        <v>0</v>
      </c>
      <c r="L703" s="49">
        <f>IF(Table2[[#This Row],[Order Priority]]=Introduction!$B$45,1,0)</f>
        <v>0</v>
      </c>
      <c r="M703" s="49">
        <f>IF(Table2[[#This Row],[Ship Mode]]=Introduction!$C$42,1,0)</f>
        <v>1</v>
      </c>
      <c r="N703" s="48">
        <f>IF(Table2[[#This Row],[Ship Mode]]=Introduction!$C$44,1,0)</f>
        <v>0</v>
      </c>
      <c r="O703" s="48">
        <f>IF(Table2[[#This Row],[Customer Segment]]=Introduction!$D$45,1,0)</f>
        <v>0</v>
      </c>
      <c r="P703" s="48">
        <f>IF(Table2[[#This Row],[Customer Segment]]=Introduction!$D$42,1,0)</f>
        <v>1</v>
      </c>
      <c r="Q703" s="48">
        <f>IF(Table2[[#This Row],[Customer Segment]]=Introduction!$D$44,1,0)</f>
        <v>0</v>
      </c>
      <c r="R703" s="38">
        <v>5086.08</v>
      </c>
      <c r="S7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customFormat="1" x14ac:dyDescent="0.2">
      <c r="A704" s="1" t="s">
        <v>23</v>
      </c>
      <c r="B704" s="1" t="s">
        <v>14</v>
      </c>
      <c r="C704" s="1" t="s">
        <v>70</v>
      </c>
      <c r="D704" s="44">
        <v>0.08</v>
      </c>
      <c r="E704" s="44">
        <v>2.08</v>
      </c>
      <c r="F704" s="44">
        <v>5.33</v>
      </c>
      <c r="G704" s="44">
        <v>0.43</v>
      </c>
      <c r="H704" s="44">
        <v>-129.01</v>
      </c>
      <c r="I704" s="49">
        <f>IF(Table2[[#This Row],[Order Priority]]=Introduction!$B$42,1,0)</f>
        <v>0</v>
      </c>
      <c r="J704" s="49">
        <f>IF(Table2[[#This Row],[Order Priority]]=Introduction!$B$43,1,0)</f>
        <v>0</v>
      </c>
      <c r="K704" s="49">
        <f>IF(Table2[[#This Row],[Order Priority]]=Introduction!$B$44,1,0)</f>
        <v>1</v>
      </c>
      <c r="L704" s="49">
        <f>IF(Table2[[#This Row],[Order Priority]]=Introduction!$B$45,1,0)</f>
        <v>0</v>
      </c>
      <c r="M704" s="49">
        <f>IF(Table2[[#This Row],[Ship Mode]]=Introduction!$C$42,1,0)</f>
        <v>0</v>
      </c>
      <c r="N704" s="48">
        <f>IF(Table2[[#This Row],[Ship Mode]]=Introduction!$C$44,1,0)</f>
        <v>1</v>
      </c>
      <c r="O704" s="48">
        <f>IF(Table2[[#This Row],[Customer Segment]]=Introduction!$D$45,1,0)</f>
        <v>0</v>
      </c>
      <c r="P704" s="48">
        <f>IF(Table2[[#This Row],[Customer Segment]]=Introduction!$D$42,1,0)</f>
        <v>0</v>
      </c>
      <c r="Q704" s="48">
        <f>IF(Table2[[#This Row],[Customer Segment]]=Introduction!$D$44,1,0)</f>
        <v>0</v>
      </c>
      <c r="R704" s="41">
        <v>19.670000000000002</v>
      </c>
      <c r="S7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customFormat="1" x14ac:dyDescent="0.2">
      <c r="A705" s="1" t="s">
        <v>46</v>
      </c>
      <c r="B705" s="1" t="s">
        <v>14</v>
      </c>
      <c r="C705" s="1" t="s">
        <v>70</v>
      </c>
      <c r="D705" s="46">
        <v>0.05</v>
      </c>
      <c r="E705" s="46">
        <v>10.98</v>
      </c>
      <c r="F705" s="46">
        <v>4.8</v>
      </c>
      <c r="G705" s="46">
        <v>0.36</v>
      </c>
      <c r="H705" s="46">
        <v>90.62</v>
      </c>
      <c r="I705" s="49">
        <f>IF(Table2[[#This Row],[Order Priority]]=Introduction!$B$42,1,0)</f>
        <v>0</v>
      </c>
      <c r="J705" s="49">
        <f>IF(Table2[[#This Row],[Order Priority]]=Introduction!$B$43,1,0)</f>
        <v>0</v>
      </c>
      <c r="K705" s="49">
        <f>IF(Table2[[#This Row],[Order Priority]]=Introduction!$B$44,1,0)</f>
        <v>0</v>
      </c>
      <c r="L705" s="49">
        <f>IF(Table2[[#This Row],[Order Priority]]=Introduction!$B$45,1,0)</f>
        <v>0</v>
      </c>
      <c r="M705" s="49">
        <f>IF(Table2[[#This Row],[Ship Mode]]=Introduction!$C$42,1,0)</f>
        <v>0</v>
      </c>
      <c r="N705" s="48">
        <f>IF(Table2[[#This Row],[Ship Mode]]=Introduction!$C$44,1,0)</f>
        <v>1</v>
      </c>
      <c r="O705" s="48">
        <f>IF(Table2[[#This Row],[Customer Segment]]=Introduction!$D$45,1,0)</f>
        <v>0</v>
      </c>
      <c r="P705" s="48">
        <f>IF(Table2[[#This Row],[Customer Segment]]=Introduction!$D$42,1,0)</f>
        <v>0</v>
      </c>
      <c r="Q705" s="48">
        <f>IF(Table2[[#This Row],[Customer Segment]]=Introduction!$D$44,1,0)</f>
        <v>0</v>
      </c>
      <c r="R705" s="38">
        <v>243.11</v>
      </c>
      <c r="S7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customFormat="1" x14ac:dyDescent="0.2">
      <c r="A706" s="1" t="s">
        <v>1</v>
      </c>
      <c r="B706" s="1" t="s">
        <v>2</v>
      </c>
      <c r="C706" s="1" t="s">
        <v>15</v>
      </c>
      <c r="D706" s="44">
        <v>0.02</v>
      </c>
      <c r="E706" s="44">
        <v>280.98</v>
      </c>
      <c r="F706" s="44">
        <v>57</v>
      </c>
      <c r="G706" s="44">
        <v>0.78</v>
      </c>
      <c r="H706" s="44">
        <v>1141.7940000000001</v>
      </c>
      <c r="I706" s="49">
        <f>IF(Table2[[#This Row],[Order Priority]]=Introduction!$B$42,1,0)</f>
        <v>1</v>
      </c>
      <c r="J706" s="49">
        <f>IF(Table2[[#This Row],[Order Priority]]=Introduction!$B$43,1,0)</f>
        <v>0</v>
      </c>
      <c r="K706" s="49">
        <f>IF(Table2[[#This Row],[Order Priority]]=Introduction!$B$44,1,0)</f>
        <v>0</v>
      </c>
      <c r="L706" s="49">
        <f>IF(Table2[[#This Row],[Order Priority]]=Introduction!$B$45,1,0)</f>
        <v>0</v>
      </c>
      <c r="M706" s="49">
        <f>IF(Table2[[#This Row],[Ship Mode]]=Introduction!$C$42,1,0)</f>
        <v>1</v>
      </c>
      <c r="N706" s="48">
        <f>IF(Table2[[#This Row],[Ship Mode]]=Introduction!$C$44,1,0)</f>
        <v>0</v>
      </c>
      <c r="O706" s="48">
        <f>IF(Table2[[#This Row],[Customer Segment]]=Introduction!$D$45,1,0)</f>
        <v>0</v>
      </c>
      <c r="P706" s="48">
        <f>IF(Table2[[#This Row],[Customer Segment]]=Introduction!$D$42,1,0)</f>
        <v>1</v>
      </c>
      <c r="Q706" s="48">
        <f>IF(Table2[[#This Row],[Customer Segment]]=Introduction!$D$44,1,0)</f>
        <v>0</v>
      </c>
      <c r="R706" s="41">
        <v>1128.74</v>
      </c>
      <c r="S7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customFormat="1" x14ac:dyDescent="0.2">
      <c r="A707" s="1" t="s">
        <v>1</v>
      </c>
      <c r="B707" s="1" t="s">
        <v>14</v>
      </c>
      <c r="C707" s="1" t="s">
        <v>70</v>
      </c>
      <c r="D707" s="46">
        <v>0.08</v>
      </c>
      <c r="E707" s="46">
        <v>5.4</v>
      </c>
      <c r="F707" s="46">
        <v>7.78</v>
      </c>
      <c r="G707" s="46">
        <v>0.37</v>
      </c>
      <c r="H707" s="46">
        <v>-44.067999999999998</v>
      </c>
      <c r="I707" s="49">
        <f>IF(Table2[[#This Row],[Order Priority]]=Introduction!$B$42,1,0)</f>
        <v>1</v>
      </c>
      <c r="J707" s="49">
        <f>IF(Table2[[#This Row],[Order Priority]]=Introduction!$B$43,1,0)</f>
        <v>0</v>
      </c>
      <c r="K707" s="49">
        <f>IF(Table2[[#This Row],[Order Priority]]=Introduction!$B$44,1,0)</f>
        <v>0</v>
      </c>
      <c r="L707" s="49">
        <f>IF(Table2[[#This Row],[Order Priority]]=Introduction!$B$45,1,0)</f>
        <v>0</v>
      </c>
      <c r="M707" s="49">
        <f>IF(Table2[[#This Row],[Ship Mode]]=Introduction!$C$42,1,0)</f>
        <v>0</v>
      </c>
      <c r="N707" s="48">
        <f>IF(Table2[[#This Row],[Ship Mode]]=Introduction!$C$44,1,0)</f>
        <v>1</v>
      </c>
      <c r="O707" s="48">
        <f>IF(Table2[[#This Row],[Customer Segment]]=Introduction!$D$45,1,0)</f>
        <v>0</v>
      </c>
      <c r="P707" s="48">
        <f>IF(Table2[[#This Row],[Customer Segment]]=Introduction!$D$42,1,0)</f>
        <v>0</v>
      </c>
      <c r="Q707" s="48">
        <f>IF(Table2[[#This Row],[Customer Segment]]=Introduction!$D$44,1,0)</f>
        <v>0</v>
      </c>
      <c r="R707" s="38">
        <v>25.35</v>
      </c>
      <c r="S7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customFormat="1" x14ac:dyDescent="0.2">
      <c r="A708" s="1" t="s">
        <v>1</v>
      </c>
      <c r="B708" s="1" t="s">
        <v>63</v>
      </c>
      <c r="C708" s="1" t="s">
        <v>70</v>
      </c>
      <c r="D708" s="44">
        <v>0.09</v>
      </c>
      <c r="E708" s="44">
        <v>8.4600000000000009</v>
      </c>
      <c r="F708" s="44">
        <v>8.99</v>
      </c>
      <c r="G708" s="44">
        <v>0.79</v>
      </c>
      <c r="H708" s="44">
        <v>-100.51</v>
      </c>
      <c r="I708" s="49">
        <f>IF(Table2[[#This Row],[Order Priority]]=Introduction!$B$42,1,0)</f>
        <v>1</v>
      </c>
      <c r="J708" s="49">
        <f>IF(Table2[[#This Row],[Order Priority]]=Introduction!$B$43,1,0)</f>
        <v>0</v>
      </c>
      <c r="K708" s="49">
        <f>IF(Table2[[#This Row],[Order Priority]]=Introduction!$B$44,1,0)</f>
        <v>0</v>
      </c>
      <c r="L708" s="49">
        <f>IF(Table2[[#This Row],[Order Priority]]=Introduction!$B$45,1,0)</f>
        <v>0</v>
      </c>
      <c r="M708" s="49">
        <f>IF(Table2[[#This Row],[Ship Mode]]=Introduction!$C$42,1,0)</f>
        <v>0</v>
      </c>
      <c r="N708" s="48">
        <f>IF(Table2[[#This Row],[Ship Mode]]=Introduction!$C$44,1,0)</f>
        <v>0</v>
      </c>
      <c r="O708" s="48">
        <f>IF(Table2[[#This Row],[Customer Segment]]=Introduction!$D$45,1,0)</f>
        <v>0</v>
      </c>
      <c r="P708" s="48">
        <f>IF(Table2[[#This Row],[Customer Segment]]=Introduction!$D$42,1,0)</f>
        <v>0</v>
      </c>
      <c r="Q708" s="48">
        <f>IF(Table2[[#This Row],[Customer Segment]]=Introduction!$D$44,1,0)</f>
        <v>0</v>
      </c>
      <c r="R708" s="41">
        <v>45.03</v>
      </c>
      <c r="S7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customFormat="1" x14ac:dyDescent="0.2">
      <c r="A709" s="1" t="s">
        <v>1</v>
      </c>
      <c r="B709" s="1" t="s">
        <v>14</v>
      </c>
      <c r="C709" s="1" t="s">
        <v>70</v>
      </c>
      <c r="D709" s="46">
        <v>0.21</v>
      </c>
      <c r="E709" s="46">
        <v>14.98</v>
      </c>
      <c r="F709" s="46">
        <v>8.99</v>
      </c>
      <c r="G709" s="46">
        <v>0.39</v>
      </c>
      <c r="H709" s="46">
        <v>-17.75</v>
      </c>
      <c r="I709" s="49">
        <f>IF(Table2[[#This Row],[Order Priority]]=Introduction!$B$42,1,0)</f>
        <v>1</v>
      </c>
      <c r="J709" s="49">
        <f>IF(Table2[[#This Row],[Order Priority]]=Introduction!$B$43,1,0)</f>
        <v>0</v>
      </c>
      <c r="K709" s="49">
        <f>IF(Table2[[#This Row],[Order Priority]]=Introduction!$B$44,1,0)</f>
        <v>0</v>
      </c>
      <c r="L709" s="49">
        <f>IF(Table2[[#This Row],[Order Priority]]=Introduction!$B$45,1,0)</f>
        <v>0</v>
      </c>
      <c r="M709" s="49">
        <f>IF(Table2[[#This Row],[Ship Mode]]=Introduction!$C$42,1,0)</f>
        <v>0</v>
      </c>
      <c r="N709" s="48">
        <f>IF(Table2[[#This Row],[Ship Mode]]=Introduction!$C$44,1,0)</f>
        <v>1</v>
      </c>
      <c r="O709" s="48">
        <f>IF(Table2[[#This Row],[Customer Segment]]=Introduction!$D$45,1,0)</f>
        <v>0</v>
      </c>
      <c r="P709" s="48">
        <f>IF(Table2[[#This Row],[Customer Segment]]=Introduction!$D$42,1,0)</f>
        <v>0</v>
      </c>
      <c r="Q709" s="48">
        <f>IF(Table2[[#This Row],[Customer Segment]]=Introduction!$D$44,1,0)</f>
        <v>0</v>
      </c>
      <c r="R709" s="38">
        <v>153.87</v>
      </c>
      <c r="S7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customFormat="1" x14ac:dyDescent="0.2">
      <c r="A710" s="1" t="s">
        <v>1</v>
      </c>
      <c r="B710" s="1" t="s">
        <v>14</v>
      </c>
      <c r="C710" s="1" t="s">
        <v>70</v>
      </c>
      <c r="D710" s="44">
        <v>0.04</v>
      </c>
      <c r="E710" s="44">
        <v>155.99</v>
      </c>
      <c r="F710" s="44">
        <v>8.08</v>
      </c>
      <c r="G710" s="44">
        <v>0.6</v>
      </c>
      <c r="H710" s="44">
        <v>1374.9480000000001</v>
      </c>
      <c r="I710" s="49">
        <f>IF(Table2[[#This Row],[Order Priority]]=Introduction!$B$42,1,0)</f>
        <v>1</v>
      </c>
      <c r="J710" s="49">
        <f>IF(Table2[[#This Row],[Order Priority]]=Introduction!$B$43,1,0)</f>
        <v>0</v>
      </c>
      <c r="K710" s="49">
        <f>IF(Table2[[#This Row],[Order Priority]]=Introduction!$B$44,1,0)</f>
        <v>0</v>
      </c>
      <c r="L710" s="49">
        <f>IF(Table2[[#This Row],[Order Priority]]=Introduction!$B$45,1,0)</f>
        <v>0</v>
      </c>
      <c r="M710" s="49">
        <f>IF(Table2[[#This Row],[Ship Mode]]=Introduction!$C$42,1,0)</f>
        <v>0</v>
      </c>
      <c r="N710" s="48">
        <f>IF(Table2[[#This Row],[Ship Mode]]=Introduction!$C$44,1,0)</f>
        <v>1</v>
      </c>
      <c r="O710" s="48">
        <f>IF(Table2[[#This Row],[Customer Segment]]=Introduction!$D$45,1,0)</f>
        <v>0</v>
      </c>
      <c r="P710" s="48">
        <f>IF(Table2[[#This Row],[Customer Segment]]=Introduction!$D$42,1,0)</f>
        <v>0</v>
      </c>
      <c r="Q710" s="48">
        <f>IF(Table2[[#This Row],[Customer Segment]]=Introduction!$D$44,1,0)</f>
        <v>0</v>
      </c>
      <c r="R710" s="41">
        <v>2800.33</v>
      </c>
      <c r="S7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customFormat="1" x14ac:dyDescent="0.2">
      <c r="A711" s="1" t="s">
        <v>23</v>
      </c>
      <c r="B711" s="1" t="s">
        <v>14</v>
      </c>
      <c r="C711" s="1" t="s">
        <v>3</v>
      </c>
      <c r="D711" s="46">
        <v>0.06</v>
      </c>
      <c r="E711" s="46">
        <v>10.14</v>
      </c>
      <c r="F711" s="46">
        <v>2.27</v>
      </c>
      <c r="G711" s="46">
        <v>0.36</v>
      </c>
      <c r="H711" s="46">
        <v>-3.88</v>
      </c>
      <c r="I711" s="49">
        <f>IF(Table2[[#This Row],[Order Priority]]=Introduction!$B$42,1,0)</f>
        <v>0</v>
      </c>
      <c r="J711" s="49">
        <f>IF(Table2[[#This Row],[Order Priority]]=Introduction!$B$43,1,0)</f>
        <v>0</v>
      </c>
      <c r="K711" s="49">
        <f>IF(Table2[[#This Row],[Order Priority]]=Introduction!$B$44,1,0)</f>
        <v>1</v>
      </c>
      <c r="L711" s="49">
        <f>IF(Table2[[#This Row],[Order Priority]]=Introduction!$B$45,1,0)</f>
        <v>0</v>
      </c>
      <c r="M711" s="49">
        <f>IF(Table2[[#This Row],[Ship Mode]]=Introduction!$C$42,1,0)</f>
        <v>0</v>
      </c>
      <c r="N711" s="48">
        <f>IF(Table2[[#This Row],[Ship Mode]]=Introduction!$C$44,1,0)</f>
        <v>1</v>
      </c>
      <c r="O711" s="48">
        <f>IF(Table2[[#This Row],[Customer Segment]]=Introduction!$D$45,1,0)</f>
        <v>1</v>
      </c>
      <c r="P711" s="48">
        <f>IF(Table2[[#This Row],[Customer Segment]]=Introduction!$D$42,1,0)</f>
        <v>0</v>
      </c>
      <c r="Q711" s="48">
        <f>IF(Table2[[#This Row],[Customer Segment]]=Introduction!$D$44,1,0)</f>
        <v>0</v>
      </c>
      <c r="R711" s="38">
        <v>12.18</v>
      </c>
      <c r="S7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customFormat="1" x14ac:dyDescent="0.2">
      <c r="A712" s="1" t="s">
        <v>23</v>
      </c>
      <c r="B712" s="1" t="s">
        <v>14</v>
      </c>
      <c r="C712" s="1" t="s">
        <v>70</v>
      </c>
      <c r="D712" s="44">
        <v>0.1</v>
      </c>
      <c r="E712" s="44">
        <v>205.99</v>
      </c>
      <c r="F712" s="44">
        <v>8.99</v>
      </c>
      <c r="G712" s="44">
        <v>0.56000000000000005</v>
      </c>
      <c r="H712" s="44">
        <v>147</v>
      </c>
      <c r="I712" s="49">
        <f>IF(Table2[[#This Row],[Order Priority]]=Introduction!$B$42,1,0)</f>
        <v>0</v>
      </c>
      <c r="J712" s="49">
        <f>IF(Table2[[#This Row],[Order Priority]]=Introduction!$B$43,1,0)</f>
        <v>0</v>
      </c>
      <c r="K712" s="49">
        <f>IF(Table2[[#This Row],[Order Priority]]=Introduction!$B$44,1,0)</f>
        <v>1</v>
      </c>
      <c r="L712" s="49">
        <f>IF(Table2[[#This Row],[Order Priority]]=Introduction!$B$45,1,0)</f>
        <v>0</v>
      </c>
      <c r="M712" s="49">
        <f>IF(Table2[[#This Row],[Ship Mode]]=Introduction!$C$42,1,0)</f>
        <v>0</v>
      </c>
      <c r="N712" s="48">
        <f>IF(Table2[[#This Row],[Ship Mode]]=Introduction!$C$44,1,0)</f>
        <v>1</v>
      </c>
      <c r="O712" s="48">
        <f>IF(Table2[[#This Row],[Customer Segment]]=Introduction!$D$45,1,0)</f>
        <v>0</v>
      </c>
      <c r="P712" s="48">
        <f>IF(Table2[[#This Row],[Customer Segment]]=Introduction!$D$42,1,0)</f>
        <v>0</v>
      </c>
      <c r="Q712" s="48">
        <f>IF(Table2[[#This Row],[Customer Segment]]=Introduction!$D$44,1,0)</f>
        <v>0</v>
      </c>
      <c r="R712" s="41">
        <v>324.62</v>
      </c>
      <c r="S7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customFormat="1" x14ac:dyDescent="0.2">
      <c r="A713" s="1" t="s">
        <v>92</v>
      </c>
      <c r="B713" s="1" t="s">
        <v>14</v>
      </c>
      <c r="C713" s="1" t="s">
        <v>70</v>
      </c>
      <c r="D713" s="46">
        <v>0.06</v>
      </c>
      <c r="E713" s="46">
        <v>175.99</v>
      </c>
      <c r="F713" s="46">
        <v>8.99</v>
      </c>
      <c r="G713" s="46">
        <v>0.56999999999999995</v>
      </c>
      <c r="H713" s="46">
        <v>2031.5070000000001</v>
      </c>
      <c r="I713" s="49">
        <f>IF(Table2[[#This Row],[Order Priority]]=Introduction!$B$42,1,0)</f>
        <v>0</v>
      </c>
      <c r="J713" s="49">
        <f>IF(Table2[[#This Row],[Order Priority]]=Introduction!$B$43,1,0)</f>
        <v>0</v>
      </c>
      <c r="K713" s="49">
        <f>IF(Table2[[#This Row],[Order Priority]]=Introduction!$B$44,1,0)</f>
        <v>0</v>
      </c>
      <c r="L713" s="49">
        <f>IF(Table2[[#This Row],[Order Priority]]=Introduction!$B$45,1,0)</f>
        <v>1</v>
      </c>
      <c r="M713" s="49">
        <f>IF(Table2[[#This Row],[Ship Mode]]=Introduction!$C$42,1,0)</f>
        <v>0</v>
      </c>
      <c r="N713" s="48">
        <f>IF(Table2[[#This Row],[Ship Mode]]=Introduction!$C$44,1,0)</f>
        <v>1</v>
      </c>
      <c r="O713" s="48">
        <f>IF(Table2[[#This Row],[Customer Segment]]=Introduction!$D$45,1,0)</f>
        <v>0</v>
      </c>
      <c r="P713" s="48">
        <f>IF(Table2[[#This Row],[Customer Segment]]=Introduction!$D$42,1,0)</f>
        <v>0</v>
      </c>
      <c r="Q713" s="48">
        <f>IF(Table2[[#This Row],[Customer Segment]]=Introduction!$D$44,1,0)</f>
        <v>0</v>
      </c>
      <c r="R713" s="38">
        <v>3363.53</v>
      </c>
      <c r="S7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customFormat="1" x14ac:dyDescent="0.2">
      <c r="A714" s="1" t="s">
        <v>92</v>
      </c>
      <c r="B714" s="1" t="s">
        <v>14</v>
      </c>
      <c r="C714" s="1" t="s">
        <v>70</v>
      </c>
      <c r="D714" s="44">
        <v>0.01</v>
      </c>
      <c r="E714" s="44">
        <v>3.95</v>
      </c>
      <c r="F714" s="44">
        <v>5.13</v>
      </c>
      <c r="G714" s="44">
        <v>0.59</v>
      </c>
      <c r="H714" s="44">
        <v>-19.93</v>
      </c>
      <c r="I714" s="49">
        <f>IF(Table2[[#This Row],[Order Priority]]=Introduction!$B$42,1,0)</f>
        <v>0</v>
      </c>
      <c r="J714" s="49">
        <f>IF(Table2[[#This Row],[Order Priority]]=Introduction!$B$43,1,0)</f>
        <v>0</v>
      </c>
      <c r="K714" s="49">
        <f>IF(Table2[[#This Row],[Order Priority]]=Introduction!$B$44,1,0)</f>
        <v>0</v>
      </c>
      <c r="L714" s="49">
        <f>IF(Table2[[#This Row],[Order Priority]]=Introduction!$B$45,1,0)</f>
        <v>1</v>
      </c>
      <c r="M714" s="49">
        <f>IF(Table2[[#This Row],[Ship Mode]]=Introduction!$C$42,1,0)</f>
        <v>0</v>
      </c>
      <c r="N714" s="48">
        <f>IF(Table2[[#This Row],[Ship Mode]]=Introduction!$C$44,1,0)</f>
        <v>1</v>
      </c>
      <c r="O714" s="48">
        <f>IF(Table2[[#This Row],[Customer Segment]]=Introduction!$D$45,1,0)</f>
        <v>0</v>
      </c>
      <c r="P714" s="48">
        <f>IF(Table2[[#This Row],[Customer Segment]]=Introduction!$D$42,1,0)</f>
        <v>0</v>
      </c>
      <c r="Q714" s="48">
        <f>IF(Table2[[#This Row],[Customer Segment]]=Introduction!$D$44,1,0)</f>
        <v>0</v>
      </c>
      <c r="R714" s="41">
        <v>10.11</v>
      </c>
      <c r="S7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customFormat="1" x14ac:dyDescent="0.2">
      <c r="A715" s="1" t="s">
        <v>92</v>
      </c>
      <c r="B715" s="1" t="s">
        <v>14</v>
      </c>
      <c r="C715" s="1" t="s">
        <v>70</v>
      </c>
      <c r="D715" s="46">
        <v>0.02</v>
      </c>
      <c r="E715" s="46">
        <v>367.99</v>
      </c>
      <c r="F715" s="46">
        <v>19.989999999999998</v>
      </c>
      <c r="G715" s="46">
        <v>0.4</v>
      </c>
      <c r="H715" s="46">
        <v>4568.6072999999997</v>
      </c>
      <c r="I715" s="49">
        <f>IF(Table2[[#This Row],[Order Priority]]=Introduction!$B$42,1,0)</f>
        <v>0</v>
      </c>
      <c r="J715" s="49">
        <f>IF(Table2[[#This Row],[Order Priority]]=Introduction!$B$43,1,0)</f>
        <v>0</v>
      </c>
      <c r="K715" s="49">
        <f>IF(Table2[[#This Row],[Order Priority]]=Introduction!$B$44,1,0)</f>
        <v>0</v>
      </c>
      <c r="L715" s="49">
        <f>IF(Table2[[#This Row],[Order Priority]]=Introduction!$B$45,1,0)</f>
        <v>1</v>
      </c>
      <c r="M715" s="49">
        <f>IF(Table2[[#This Row],[Ship Mode]]=Introduction!$C$42,1,0)</f>
        <v>0</v>
      </c>
      <c r="N715" s="48">
        <f>IF(Table2[[#This Row],[Ship Mode]]=Introduction!$C$44,1,0)</f>
        <v>1</v>
      </c>
      <c r="O715" s="48">
        <f>IF(Table2[[#This Row],[Customer Segment]]=Introduction!$D$45,1,0)</f>
        <v>0</v>
      </c>
      <c r="P715" s="48">
        <f>IF(Table2[[#This Row],[Customer Segment]]=Introduction!$D$42,1,0)</f>
        <v>0</v>
      </c>
      <c r="Q715" s="48">
        <f>IF(Table2[[#This Row],[Customer Segment]]=Introduction!$D$44,1,0)</f>
        <v>0</v>
      </c>
      <c r="R715" s="38">
        <v>6621.17</v>
      </c>
      <c r="S7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customFormat="1" x14ac:dyDescent="0.2">
      <c r="A716" s="1" t="s">
        <v>92</v>
      </c>
      <c r="B716" s="1" t="s">
        <v>14</v>
      </c>
      <c r="C716" s="1" t="s">
        <v>70</v>
      </c>
      <c r="D716" s="44">
        <v>0.04</v>
      </c>
      <c r="E716" s="44">
        <v>95.99</v>
      </c>
      <c r="F716" s="44">
        <v>4.9000000000000004</v>
      </c>
      <c r="G716" s="44">
        <v>0.56000000000000005</v>
      </c>
      <c r="H716" s="44">
        <v>-258.22500000000002</v>
      </c>
      <c r="I716" s="49">
        <f>IF(Table2[[#This Row],[Order Priority]]=Introduction!$B$42,1,0)</f>
        <v>0</v>
      </c>
      <c r="J716" s="49">
        <f>IF(Table2[[#This Row],[Order Priority]]=Introduction!$B$43,1,0)</f>
        <v>0</v>
      </c>
      <c r="K716" s="49">
        <f>IF(Table2[[#This Row],[Order Priority]]=Introduction!$B$44,1,0)</f>
        <v>0</v>
      </c>
      <c r="L716" s="49">
        <f>IF(Table2[[#This Row],[Order Priority]]=Introduction!$B$45,1,0)</f>
        <v>1</v>
      </c>
      <c r="M716" s="49">
        <f>IF(Table2[[#This Row],[Ship Mode]]=Introduction!$C$42,1,0)</f>
        <v>0</v>
      </c>
      <c r="N716" s="48">
        <f>IF(Table2[[#This Row],[Ship Mode]]=Introduction!$C$44,1,0)</f>
        <v>1</v>
      </c>
      <c r="O716" s="48">
        <f>IF(Table2[[#This Row],[Customer Segment]]=Introduction!$D$45,1,0)</f>
        <v>0</v>
      </c>
      <c r="P716" s="48">
        <f>IF(Table2[[#This Row],[Customer Segment]]=Introduction!$D$42,1,0)</f>
        <v>0</v>
      </c>
      <c r="Q716" s="48">
        <f>IF(Table2[[#This Row],[Customer Segment]]=Introduction!$D$44,1,0)</f>
        <v>0</v>
      </c>
      <c r="R716" s="41">
        <v>253.78</v>
      </c>
      <c r="S7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customFormat="1" x14ac:dyDescent="0.2">
      <c r="A717" s="1" t="s">
        <v>1</v>
      </c>
      <c r="B717" s="1" t="s">
        <v>14</v>
      </c>
      <c r="C717" s="1" t="s">
        <v>47</v>
      </c>
      <c r="D717" s="46">
        <v>0.05</v>
      </c>
      <c r="E717" s="46">
        <v>107.53</v>
      </c>
      <c r="F717" s="46">
        <v>5.81</v>
      </c>
      <c r="G717" s="46">
        <v>0.65</v>
      </c>
      <c r="H717" s="46">
        <v>-89.418000000000006</v>
      </c>
      <c r="I717" s="49">
        <f>IF(Table2[[#This Row],[Order Priority]]=Introduction!$B$42,1,0)</f>
        <v>1</v>
      </c>
      <c r="J717" s="49">
        <f>IF(Table2[[#This Row],[Order Priority]]=Introduction!$B$43,1,0)</f>
        <v>0</v>
      </c>
      <c r="K717" s="49">
        <f>IF(Table2[[#This Row],[Order Priority]]=Introduction!$B$44,1,0)</f>
        <v>0</v>
      </c>
      <c r="L717" s="49">
        <f>IF(Table2[[#This Row],[Order Priority]]=Introduction!$B$45,1,0)</f>
        <v>0</v>
      </c>
      <c r="M717" s="49">
        <f>IF(Table2[[#This Row],[Ship Mode]]=Introduction!$C$42,1,0)</f>
        <v>0</v>
      </c>
      <c r="N717" s="48">
        <f>IF(Table2[[#This Row],[Ship Mode]]=Introduction!$C$44,1,0)</f>
        <v>1</v>
      </c>
      <c r="O717" s="48">
        <f>IF(Table2[[#This Row],[Customer Segment]]=Introduction!$D$45,1,0)</f>
        <v>0</v>
      </c>
      <c r="P717" s="48">
        <f>IF(Table2[[#This Row],[Customer Segment]]=Introduction!$D$42,1,0)</f>
        <v>0</v>
      </c>
      <c r="Q717" s="48">
        <f>IF(Table2[[#This Row],[Customer Segment]]=Introduction!$D$44,1,0)</f>
        <v>1</v>
      </c>
      <c r="R717" s="38">
        <v>612.91999999999996</v>
      </c>
      <c r="S7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customFormat="1" x14ac:dyDescent="0.2">
      <c r="A718" s="1" t="s">
        <v>13</v>
      </c>
      <c r="B718" s="1" t="s">
        <v>14</v>
      </c>
      <c r="C718" s="1" t="s">
        <v>70</v>
      </c>
      <c r="D718" s="44">
        <v>0.05</v>
      </c>
      <c r="E718" s="44">
        <v>3.28</v>
      </c>
      <c r="F718" s="44">
        <v>3.97</v>
      </c>
      <c r="G718" s="44">
        <v>0.56000000000000005</v>
      </c>
      <c r="H718" s="44">
        <v>-100.24</v>
      </c>
      <c r="I718" s="49">
        <f>IF(Table2[[#This Row],[Order Priority]]=Introduction!$B$42,1,0)</f>
        <v>0</v>
      </c>
      <c r="J718" s="49">
        <f>IF(Table2[[#This Row],[Order Priority]]=Introduction!$B$43,1,0)</f>
        <v>1</v>
      </c>
      <c r="K718" s="49">
        <f>IF(Table2[[#This Row],[Order Priority]]=Introduction!$B$44,1,0)</f>
        <v>0</v>
      </c>
      <c r="L718" s="49">
        <f>IF(Table2[[#This Row],[Order Priority]]=Introduction!$B$45,1,0)</f>
        <v>0</v>
      </c>
      <c r="M718" s="49">
        <f>IF(Table2[[#This Row],[Ship Mode]]=Introduction!$C$42,1,0)</f>
        <v>0</v>
      </c>
      <c r="N718" s="48">
        <f>IF(Table2[[#This Row],[Ship Mode]]=Introduction!$C$44,1,0)</f>
        <v>1</v>
      </c>
      <c r="O718" s="48">
        <f>IF(Table2[[#This Row],[Customer Segment]]=Introduction!$D$45,1,0)</f>
        <v>0</v>
      </c>
      <c r="P718" s="48">
        <f>IF(Table2[[#This Row],[Customer Segment]]=Introduction!$D$42,1,0)</f>
        <v>0</v>
      </c>
      <c r="Q718" s="48">
        <f>IF(Table2[[#This Row],[Customer Segment]]=Introduction!$D$44,1,0)</f>
        <v>0</v>
      </c>
      <c r="R718" s="41">
        <v>61.29</v>
      </c>
      <c r="S7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customFormat="1" x14ac:dyDescent="0.2">
      <c r="A719" s="1" t="s">
        <v>13</v>
      </c>
      <c r="B719" s="1" t="s">
        <v>14</v>
      </c>
      <c r="C719" s="1" t="s">
        <v>70</v>
      </c>
      <c r="D719" s="46">
        <v>0.03</v>
      </c>
      <c r="E719" s="46">
        <v>6.98</v>
      </c>
      <c r="F719" s="46">
        <v>9.69</v>
      </c>
      <c r="G719" s="46">
        <v>0.83</v>
      </c>
      <c r="H719" s="46">
        <v>-262.62</v>
      </c>
      <c r="I719" s="49">
        <f>IF(Table2[[#This Row],[Order Priority]]=Introduction!$B$42,1,0)</f>
        <v>0</v>
      </c>
      <c r="J719" s="49">
        <f>IF(Table2[[#This Row],[Order Priority]]=Introduction!$B$43,1,0)</f>
        <v>1</v>
      </c>
      <c r="K719" s="49">
        <f>IF(Table2[[#This Row],[Order Priority]]=Introduction!$B$44,1,0)</f>
        <v>0</v>
      </c>
      <c r="L719" s="49">
        <f>IF(Table2[[#This Row],[Order Priority]]=Introduction!$B$45,1,0)</f>
        <v>0</v>
      </c>
      <c r="M719" s="49">
        <f>IF(Table2[[#This Row],[Ship Mode]]=Introduction!$C$42,1,0)</f>
        <v>0</v>
      </c>
      <c r="N719" s="48">
        <f>IF(Table2[[#This Row],[Ship Mode]]=Introduction!$C$44,1,0)</f>
        <v>1</v>
      </c>
      <c r="O719" s="48">
        <f>IF(Table2[[#This Row],[Customer Segment]]=Introduction!$D$45,1,0)</f>
        <v>0</v>
      </c>
      <c r="P719" s="48">
        <f>IF(Table2[[#This Row],[Customer Segment]]=Introduction!$D$42,1,0)</f>
        <v>0</v>
      </c>
      <c r="Q719" s="48">
        <f>IF(Table2[[#This Row],[Customer Segment]]=Introduction!$D$44,1,0)</f>
        <v>0</v>
      </c>
      <c r="R719" s="38">
        <v>109.15</v>
      </c>
      <c r="S7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customFormat="1" x14ac:dyDescent="0.2">
      <c r="A720" s="1" t="s">
        <v>23</v>
      </c>
      <c r="B720" s="1" t="s">
        <v>2</v>
      </c>
      <c r="C720" s="1" t="s">
        <v>47</v>
      </c>
      <c r="D720" s="44">
        <v>0.08</v>
      </c>
      <c r="E720" s="44">
        <v>296.18</v>
      </c>
      <c r="F720" s="44">
        <v>54.12</v>
      </c>
      <c r="G720" s="44">
        <v>0.76</v>
      </c>
      <c r="H720" s="44">
        <v>-187.22200000000001</v>
      </c>
      <c r="I720" s="49">
        <f>IF(Table2[[#This Row],[Order Priority]]=Introduction!$B$42,1,0)</f>
        <v>0</v>
      </c>
      <c r="J720" s="49">
        <f>IF(Table2[[#This Row],[Order Priority]]=Introduction!$B$43,1,0)</f>
        <v>0</v>
      </c>
      <c r="K720" s="49">
        <f>IF(Table2[[#This Row],[Order Priority]]=Introduction!$B$44,1,0)</f>
        <v>1</v>
      </c>
      <c r="L720" s="49">
        <f>IF(Table2[[#This Row],[Order Priority]]=Introduction!$B$45,1,0)</f>
        <v>0</v>
      </c>
      <c r="M720" s="49">
        <f>IF(Table2[[#This Row],[Ship Mode]]=Introduction!$C$42,1,0)</f>
        <v>1</v>
      </c>
      <c r="N720" s="48">
        <f>IF(Table2[[#This Row],[Ship Mode]]=Introduction!$C$44,1,0)</f>
        <v>0</v>
      </c>
      <c r="O720" s="48">
        <f>IF(Table2[[#This Row],[Customer Segment]]=Introduction!$D$45,1,0)</f>
        <v>0</v>
      </c>
      <c r="P720" s="48">
        <f>IF(Table2[[#This Row],[Customer Segment]]=Introduction!$D$42,1,0)</f>
        <v>0</v>
      </c>
      <c r="Q720" s="48">
        <f>IF(Table2[[#This Row],[Customer Segment]]=Introduction!$D$44,1,0)</f>
        <v>1</v>
      </c>
      <c r="R720" s="41">
        <v>1429.81</v>
      </c>
      <c r="S7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customFormat="1" x14ac:dyDescent="0.2">
      <c r="A721" s="1" t="s">
        <v>23</v>
      </c>
      <c r="B721" s="1" t="s">
        <v>14</v>
      </c>
      <c r="C721" s="1" t="s">
        <v>70</v>
      </c>
      <c r="D721" s="46">
        <v>0.04</v>
      </c>
      <c r="E721" s="46">
        <v>4.55</v>
      </c>
      <c r="F721" s="46">
        <v>1.49</v>
      </c>
      <c r="G721" s="46">
        <v>0.35</v>
      </c>
      <c r="H721" s="46">
        <v>28.288</v>
      </c>
      <c r="I721" s="49">
        <f>IF(Table2[[#This Row],[Order Priority]]=Introduction!$B$42,1,0)</f>
        <v>0</v>
      </c>
      <c r="J721" s="49">
        <f>IF(Table2[[#This Row],[Order Priority]]=Introduction!$B$43,1,0)</f>
        <v>0</v>
      </c>
      <c r="K721" s="49">
        <f>IF(Table2[[#This Row],[Order Priority]]=Introduction!$B$44,1,0)</f>
        <v>1</v>
      </c>
      <c r="L721" s="49">
        <f>IF(Table2[[#This Row],[Order Priority]]=Introduction!$B$45,1,0)</f>
        <v>0</v>
      </c>
      <c r="M721" s="49">
        <f>IF(Table2[[#This Row],[Ship Mode]]=Introduction!$C$42,1,0)</f>
        <v>0</v>
      </c>
      <c r="N721" s="48">
        <f>IF(Table2[[#This Row],[Ship Mode]]=Introduction!$C$44,1,0)</f>
        <v>1</v>
      </c>
      <c r="O721" s="48">
        <f>IF(Table2[[#This Row],[Customer Segment]]=Introduction!$D$45,1,0)</f>
        <v>0</v>
      </c>
      <c r="P721" s="48">
        <f>IF(Table2[[#This Row],[Customer Segment]]=Introduction!$D$42,1,0)</f>
        <v>0</v>
      </c>
      <c r="Q721" s="48">
        <f>IF(Table2[[#This Row],[Customer Segment]]=Introduction!$D$44,1,0)</f>
        <v>0</v>
      </c>
      <c r="R721" s="38">
        <v>59.75</v>
      </c>
      <c r="S7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customFormat="1" x14ac:dyDescent="0.2">
      <c r="A722" s="1" t="s">
        <v>92</v>
      </c>
      <c r="B722" s="1" t="s">
        <v>14</v>
      </c>
      <c r="C722" s="1" t="s">
        <v>70</v>
      </c>
      <c r="D722" s="44">
        <v>0.02</v>
      </c>
      <c r="E722" s="44">
        <v>34.979999999999997</v>
      </c>
      <c r="F722" s="44">
        <v>7.53</v>
      </c>
      <c r="G722" s="44">
        <v>0.76</v>
      </c>
      <c r="H722" s="44">
        <v>-159.68</v>
      </c>
      <c r="I722" s="49">
        <f>IF(Table2[[#This Row],[Order Priority]]=Introduction!$B$42,1,0)</f>
        <v>0</v>
      </c>
      <c r="J722" s="49">
        <f>IF(Table2[[#This Row],[Order Priority]]=Introduction!$B$43,1,0)</f>
        <v>0</v>
      </c>
      <c r="K722" s="49">
        <f>IF(Table2[[#This Row],[Order Priority]]=Introduction!$B$44,1,0)</f>
        <v>0</v>
      </c>
      <c r="L722" s="49">
        <f>IF(Table2[[#This Row],[Order Priority]]=Introduction!$B$45,1,0)</f>
        <v>1</v>
      </c>
      <c r="M722" s="49">
        <f>IF(Table2[[#This Row],[Ship Mode]]=Introduction!$C$42,1,0)</f>
        <v>0</v>
      </c>
      <c r="N722" s="48">
        <f>IF(Table2[[#This Row],[Ship Mode]]=Introduction!$C$44,1,0)</f>
        <v>1</v>
      </c>
      <c r="O722" s="48">
        <f>IF(Table2[[#This Row],[Customer Segment]]=Introduction!$D$45,1,0)</f>
        <v>0</v>
      </c>
      <c r="P722" s="48">
        <f>IF(Table2[[#This Row],[Customer Segment]]=Introduction!$D$42,1,0)</f>
        <v>0</v>
      </c>
      <c r="Q722" s="48">
        <f>IF(Table2[[#This Row],[Customer Segment]]=Introduction!$D$44,1,0)</f>
        <v>0</v>
      </c>
      <c r="R722" s="41">
        <v>37.159999999999997</v>
      </c>
      <c r="S7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customFormat="1" x14ac:dyDescent="0.2">
      <c r="A723" s="1" t="s">
        <v>92</v>
      </c>
      <c r="B723" s="1" t="s">
        <v>14</v>
      </c>
      <c r="C723" s="1" t="s">
        <v>70</v>
      </c>
      <c r="D723" s="46">
        <v>0.01</v>
      </c>
      <c r="E723" s="46">
        <v>19.989999999999998</v>
      </c>
      <c r="F723" s="46">
        <v>11.17</v>
      </c>
      <c r="G723" s="46">
        <v>0.6</v>
      </c>
      <c r="H723" s="46">
        <v>27.91</v>
      </c>
      <c r="I723" s="49">
        <f>IF(Table2[[#This Row],[Order Priority]]=Introduction!$B$42,1,0)</f>
        <v>0</v>
      </c>
      <c r="J723" s="49">
        <f>IF(Table2[[#This Row],[Order Priority]]=Introduction!$B$43,1,0)</f>
        <v>0</v>
      </c>
      <c r="K723" s="49">
        <f>IF(Table2[[#This Row],[Order Priority]]=Introduction!$B$44,1,0)</f>
        <v>0</v>
      </c>
      <c r="L723" s="49">
        <f>IF(Table2[[#This Row],[Order Priority]]=Introduction!$B$45,1,0)</f>
        <v>1</v>
      </c>
      <c r="M723" s="49">
        <f>IF(Table2[[#This Row],[Ship Mode]]=Introduction!$C$42,1,0)</f>
        <v>0</v>
      </c>
      <c r="N723" s="48">
        <f>IF(Table2[[#This Row],[Ship Mode]]=Introduction!$C$44,1,0)</f>
        <v>1</v>
      </c>
      <c r="O723" s="48">
        <f>IF(Table2[[#This Row],[Customer Segment]]=Introduction!$D$45,1,0)</f>
        <v>0</v>
      </c>
      <c r="P723" s="48">
        <f>IF(Table2[[#This Row],[Customer Segment]]=Introduction!$D$42,1,0)</f>
        <v>0</v>
      </c>
      <c r="Q723" s="48">
        <f>IF(Table2[[#This Row],[Customer Segment]]=Introduction!$D$44,1,0)</f>
        <v>0</v>
      </c>
      <c r="R723" s="38">
        <v>43.65</v>
      </c>
      <c r="S7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customFormat="1" x14ac:dyDescent="0.2">
      <c r="A724" s="1" t="s">
        <v>92</v>
      </c>
      <c r="B724" s="1" t="s">
        <v>14</v>
      </c>
      <c r="C724" s="1" t="s">
        <v>47</v>
      </c>
      <c r="D724" s="44">
        <v>0.03</v>
      </c>
      <c r="E724" s="44">
        <v>85.99</v>
      </c>
      <c r="F724" s="44">
        <v>0.99</v>
      </c>
      <c r="G724" s="44">
        <v>0.55000000000000004</v>
      </c>
      <c r="H724" s="44">
        <v>1037.1044999999999</v>
      </c>
      <c r="I724" s="49">
        <f>IF(Table2[[#This Row],[Order Priority]]=Introduction!$B$42,1,0)</f>
        <v>0</v>
      </c>
      <c r="J724" s="49">
        <f>IF(Table2[[#This Row],[Order Priority]]=Introduction!$B$43,1,0)</f>
        <v>0</v>
      </c>
      <c r="K724" s="49">
        <f>IF(Table2[[#This Row],[Order Priority]]=Introduction!$B$44,1,0)</f>
        <v>0</v>
      </c>
      <c r="L724" s="49">
        <f>IF(Table2[[#This Row],[Order Priority]]=Introduction!$B$45,1,0)</f>
        <v>1</v>
      </c>
      <c r="M724" s="49">
        <f>IF(Table2[[#This Row],[Ship Mode]]=Introduction!$C$42,1,0)</f>
        <v>0</v>
      </c>
      <c r="N724" s="48">
        <f>IF(Table2[[#This Row],[Ship Mode]]=Introduction!$C$44,1,0)</f>
        <v>1</v>
      </c>
      <c r="O724" s="48">
        <f>IF(Table2[[#This Row],[Customer Segment]]=Introduction!$D$45,1,0)</f>
        <v>0</v>
      </c>
      <c r="P724" s="48">
        <f>IF(Table2[[#This Row],[Customer Segment]]=Introduction!$D$42,1,0)</f>
        <v>0</v>
      </c>
      <c r="Q724" s="48">
        <f>IF(Table2[[#This Row],[Customer Segment]]=Introduction!$D$44,1,0)</f>
        <v>1</v>
      </c>
      <c r="R724" s="41">
        <v>1503.05</v>
      </c>
      <c r="S7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customFormat="1" x14ac:dyDescent="0.2">
      <c r="A725" s="1" t="s">
        <v>46</v>
      </c>
      <c r="B725" s="1" t="s">
        <v>14</v>
      </c>
      <c r="C725" s="1" t="s">
        <v>47</v>
      </c>
      <c r="D725" s="46">
        <v>0.08</v>
      </c>
      <c r="E725" s="46">
        <v>10.91</v>
      </c>
      <c r="F725" s="46">
        <v>2.99</v>
      </c>
      <c r="G725" s="46">
        <v>0.38</v>
      </c>
      <c r="H725" s="46">
        <v>-2.1</v>
      </c>
      <c r="I725" s="49">
        <f>IF(Table2[[#This Row],[Order Priority]]=Introduction!$B$42,1,0)</f>
        <v>0</v>
      </c>
      <c r="J725" s="49">
        <f>IF(Table2[[#This Row],[Order Priority]]=Introduction!$B$43,1,0)</f>
        <v>0</v>
      </c>
      <c r="K725" s="49">
        <f>IF(Table2[[#This Row],[Order Priority]]=Introduction!$B$44,1,0)</f>
        <v>0</v>
      </c>
      <c r="L725" s="49">
        <f>IF(Table2[[#This Row],[Order Priority]]=Introduction!$B$45,1,0)</f>
        <v>0</v>
      </c>
      <c r="M725" s="49">
        <f>IF(Table2[[#This Row],[Ship Mode]]=Introduction!$C$42,1,0)</f>
        <v>0</v>
      </c>
      <c r="N725" s="48">
        <f>IF(Table2[[#This Row],[Ship Mode]]=Introduction!$C$44,1,0)</f>
        <v>1</v>
      </c>
      <c r="O725" s="48">
        <f>IF(Table2[[#This Row],[Customer Segment]]=Introduction!$D$45,1,0)</f>
        <v>0</v>
      </c>
      <c r="P725" s="48">
        <f>IF(Table2[[#This Row],[Customer Segment]]=Introduction!$D$42,1,0)</f>
        <v>0</v>
      </c>
      <c r="Q725" s="48">
        <f>IF(Table2[[#This Row],[Customer Segment]]=Introduction!$D$44,1,0)</f>
        <v>1</v>
      </c>
      <c r="R725" s="38">
        <v>119.99</v>
      </c>
      <c r="S7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customFormat="1" x14ac:dyDescent="0.2">
      <c r="A726" s="1" t="s">
        <v>46</v>
      </c>
      <c r="B726" s="1" t="s">
        <v>2</v>
      </c>
      <c r="C726" s="1" t="s">
        <v>70</v>
      </c>
      <c r="D726" s="44">
        <v>0</v>
      </c>
      <c r="E726" s="44">
        <v>442.14</v>
      </c>
      <c r="F726" s="44">
        <v>14.7</v>
      </c>
      <c r="G726" s="44">
        <v>0.56000000000000005</v>
      </c>
      <c r="H726" s="44">
        <v>501.51</v>
      </c>
      <c r="I726" s="49">
        <f>IF(Table2[[#This Row],[Order Priority]]=Introduction!$B$42,1,0)</f>
        <v>0</v>
      </c>
      <c r="J726" s="49">
        <f>IF(Table2[[#This Row],[Order Priority]]=Introduction!$B$43,1,0)</f>
        <v>0</v>
      </c>
      <c r="K726" s="49">
        <f>IF(Table2[[#This Row],[Order Priority]]=Introduction!$B$44,1,0)</f>
        <v>0</v>
      </c>
      <c r="L726" s="49">
        <f>IF(Table2[[#This Row],[Order Priority]]=Introduction!$B$45,1,0)</f>
        <v>0</v>
      </c>
      <c r="M726" s="49">
        <f>IF(Table2[[#This Row],[Ship Mode]]=Introduction!$C$42,1,0)</f>
        <v>1</v>
      </c>
      <c r="N726" s="48">
        <f>IF(Table2[[#This Row],[Ship Mode]]=Introduction!$C$44,1,0)</f>
        <v>0</v>
      </c>
      <c r="O726" s="48">
        <f>IF(Table2[[#This Row],[Customer Segment]]=Introduction!$D$45,1,0)</f>
        <v>0</v>
      </c>
      <c r="P726" s="48">
        <f>IF(Table2[[#This Row],[Customer Segment]]=Introduction!$D$42,1,0)</f>
        <v>0</v>
      </c>
      <c r="Q726" s="48">
        <f>IF(Table2[[#This Row],[Customer Segment]]=Introduction!$D$44,1,0)</f>
        <v>0</v>
      </c>
      <c r="R726" s="41">
        <v>2343.34</v>
      </c>
      <c r="S7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customFormat="1" x14ac:dyDescent="0.2">
      <c r="A727" s="1" t="s">
        <v>46</v>
      </c>
      <c r="B727" s="1" t="s">
        <v>14</v>
      </c>
      <c r="C727" s="1" t="s">
        <v>70</v>
      </c>
      <c r="D727" s="46">
        <v>0.05</v>
      </c>
      <c r="E727" s="46">
        <v>9.7799999999999994</v>
      </c>
      <c r="F727" s="46">
        <v>1.39</v>
      </c>
      <c r="G727" s="46">
        <v>0.39</v>
      </c>
      <c r="H727" s="46">
        <v>74.278499999999994</v>
      </c>
      <c r="I727" s="49">
        <f>IF(Table2[[#This Row],[Order Priority]]=Introduction!$B$42,1,0)</f>
        <v>0</v>
      </c>
      <c r="J727" s="49">
        <f>IF(Table2[[#This Row],[Order Priority]]=Introduction!$B$43,1,0)</f>
        <v>0</v>
      </c>
      <c r="K727" s="49">
        <f>IF(Table2[[#This Row],[Order Priority]]=Introduction!$B$44,1,0)</f>
        <v>0</v>
      </c>
      <c r="L727" s="49">
        <f>IF(Table2[[#This Row],[Order Priority]]=Introduction!$B$45,1,0)</f>
        <v>0</v>
      </c>
      <c r="M727" s="49">
        <f>IF(Table2[[#This Row],[Ship Mode]]=Introduction!$C$42,1,0)</f>
        <v>0</v>
      </c>
      <c r="N727" s="48">
        <f>IF(Table2[[#This Row],[Ship Mode]]=Introduction!$C$44,1,0)</f>
        <v>1</v>
      </c>
      <c r="O727" s="48">
        <f>IF(Table2[[#This Row],[Customer Segment]]=Introduction!$D$45,1,0)</f>
        <v>0</v>
      </c>
      <c r="P727" s="48">
        <f>IF(Table2[[#This Row],[Customer Segment]]=Introduction!$D$42,1,0)</f>
        <v>0</v>
      </c>
      <c r="Q727" s="48">
        <f>IF(Table2[[#This Row],[Customer Segment]]=Introduction!$D$44,1,0)</f>
        <v>0</v>
      </c>
      <c r="R727" s="38">
        <v>107.65</v>
      </c>
      <c r="S7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customFormat="1" x14ac:dyDescent="0.2">
      <c r="A728" s="1" t="s">
        <v>46</v>
      </c>
      <c r="B728" s="1" t="s">
        <v>63</v>
      </c>
      <c r="C728" s="1" t="s">
        <v>70</v>
      </c>
      <c r="D728" s="44">
        <v>0.02</v>
      </c>
      <c r="E728" s="44">
        <v>3.28</v>
      </c>
      <c r="F728" s="44">
        <v>3.97</v>
      </c>
      <c r="G728" s="44">
        <v>0.56000000000000005</v>
      </c>
      <c r="H728" s="44">
        <v>-66.349999999999994</v>
      </c>
      <c r="I728" s="49">
        <f>IF(Table2[[#This Row],[Order Priority]]=Introduction!$B$42,1,0)</f>
        <v>0</v>
      </c>
      <c r="J728" s="49">
        <f>IF(Table2[[#This Row],[Order Priority]]=Introduction!$B$43,1,0)</f>
        <v>0</v>
      </c>
      <c r="K728" s="49">
        <f>IF(Table2[[#This Row],[Order Priority]]=Introduction!$B$44,1,0)</f>
        <v>0</v>
      </c>
      <c r="L728" s="49">
        <f>IF(Table2[[#This Row],[Order Priority]]=Introduction!$B$45,1,0)</f>
        <v>0</v>
      </c>
      <c r="M728" s="49">
        <f>IF(Table2[[#This Row],[Ship Mode]]=Introduction!$C$42,1,0)</f>
        <v>0</v>
      </c>
      <c r="N728" s="48">
        <f>IF(Table2[[#This Row],[Ship Mode]]=Introduction!$C$44,1,0)</f>
        <v>0</v>
      </c>
      <c r="O728" s="48">
        <f>IF(Table2[[#This Row],[Customer Segment]]=Introduction!$D$45,1,0)</f>
        <v>0</v>
      </c>
      <c r="P728" s="48">
        <f>IF(Table2[[#This Row],[Customer Segment]]=Introduction!$D$42,1,0)</f>
        <v>0</v>
      </c>
      <c r="Q728" s="48">
        <f>IF(Table2[[#This Row],[Customer Segment]]=Introduction!$D$44,1,0)</f>
        <v>0</v>
      </c>
      <c r="R728" s="41">
        <v>25.15</v>
      </c>
      <c r="S7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customFormat="1" x14ac:dyDescent="0.2">
      <c r="A729" s="1" t="s">
        <v>46</v>
      </c>
      <c r="B729" s="1" t="s">
        <v>14</v>
      </c>
      <c r="C729" s="1" t="s">
        <v>47</v>
      </c>
      <c r="D729" s="46">
        <v>0.03</v>
      </c>
      <c r="E729" s="46">
        <v>5.78</v>
      </c>
      <c r="F729" s="46">
        <v>5.37</v>
      </c>
      <c r="G729" s="46">
        <v>0.36</v>
      </c>
      <c r="H729" s="46">
        <v>-63.35</v>
      </c>
      <c r="I729" s="49">
        <f>IF(Table2[[#This Row],[Order Priority]]=Introduction!$B$42,1,0)</f>
        <v>0</v>
      </c>
      <c r="J729" s="49">
        <f>IF(Table2[[#This Row],[Order Priority]]=Introduction!$B$43,1,0)</f>
        <v>0</v>
      </c>
      <c r="K729" s="49">
        <f>IF(Table2[[#This Row],[Order Priority]]=Introduction!$B$44,1,0)</f>
        <v>0</v>
      </c>
      <c r="L729" s="49">
        <f>IF(Table2[[#This Row],[Order Priority]]=Introduction!$B$45,1,0)</f>
        <v>0</v>
      </c>
      <c r="M729" s="49">
        <f>IF(Table2[[#This Row],[Ship Mode]]=Introduction!$C$42,1,0)</f>
        <v>0</v>
      </c>
      <c r="N729" s="48">
        <f>IF(Table2[[#This Row],[Ship Mode]]=Introduction!$C$44,1,0)</f>
        <v>1</v>
      </c>
      <c r="O729" s="48">
        <f>IF(Table2[[#This Row],[Customer Segment]]=Introduction!$D$45,1,0)</f>
        <v>0</v>
      </c>
      <c r="P729" s="48">
        <f>IF(Table2[[#This Row],[Customer Segment]]=Introduction!$D$42,1,0)</f>
        <v>0</v>
      </c>
      <c r="Q729" s="48">
        <f>IF(Table2[[#This Row],[Customer Segment]]=Introduction!$D$44,1,0)</f>
        <v>1</v>
      </c>
      <c r="R729" s="38">
        <v>88.22</v>
      </c>
      <c r="S7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customFormat="1" x14ac:dyDescent="0.2">
      <c r="A730" s="1" t="s">
        <v>1</v>
      </c>
      <c r="B730" s="1" t="s">
        <v>14</v>
      </c>
      <c r="C730" s="1" t="s">
        <v>70</v>
      </c>
      <c r="D730" s="44">
        <v>0.06</v>
      </c>
      <c r="E730" s="44">
        <v>6.48</v>
      </c>
      <c r="F730" s="44">
        <v>8.8800000000000008</v>
      </c>
      <c r="G730" s="44">
        <v>0.37</v>
      </c>
      <c r="H730" s="44">
        <v>-237.47</v>
      </c>
      <c r="I730" s="49">
        <f>IF(Table2[[#This Row],[Order Priority]]=Introduction!$B$42,1,0)</f>
        <v>1</v>
      </c>
      <c r="J730" s="49">
        <f>IF(Table2[[#This Row],[Order Priority]]=Introduction!$B$43,1,0)</f>
        <v>0</v>
      </c>
      <c r="K730" s="49">
        <f>IF(Table2[[#This Row],[Order Priority]]=Introduction!$B$44,1,0)</f>
        <v>0</v>
      </c>
      <c r="L730" s="49">
        <f>IF(Table2[[#This Row],[Order Priority]]=Introduction!$B$45,1,0)</f>
        <v>0</v>
      </c>
      <c r="M730" s="49">
        <f>IF(Table2[[#This Row],[Ship Mode]]=Introduction!$C$42,1,0)</f>
        <v>0</v>
      </c>
      <c r="N730" s="48">
        <f>IF(Table2[[#This Row],[Ship Mode]]=Introduction!$C$44,1,0)</f>
        <v>1</v>
      </c>
      <c r="O730" s="48">
        <f>IF(Table2[[#This Row],[Customer Segment]]=Introduction!$D$45,1,0)</f>
        <v>0</v>
      </c>
      <c r="P730" s="48">
        <f>IF(Table2[[#This Row],[Customer Segment]]=Introduction!$D$42,1,0)</f>
        <v>0</v>
      </c>
      <c r="Q730" s="48">
        <f>IF(Table2[[#This Row],[Customer Segment]]=Introduction!$D$44,1,0)</f>
        <v>0</v>
      </c>
      <c r="R730" s="41">
        <v>125.77</v>
      </c>
      <c r="S7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customFormat="1" x14ac:dyDescent="0.2">
      <c r="A731" s="1" t="s">
        <v>1</v>
      </c>
      <c r="B731" s="1" t="s">
        <v>14</v>
      </c>
      <c r="C731" s="1" t="s">
        <v>47</v>
      </c>
      <c r="D731" s="46">
        <v>0.05</v>
      </c>
      <c r="E731" s="46">
        <v>9.99</v>
      </c>
      <c r="F731" s="46">
        <v>4.78</v>
      </c>
      <c r="G731" s="46">
        <v>0.4</v>
      </c>
      <c r="H731" s="46">
        <v>41.3</v>
      </c>
      <c r="I731" s="49">
        <f>IF(Table2[[#This Row],[Order Priority]]=Introduction!$B$42,1,0)</f>
        <v>1</v>
      </c>
      <c r="J731" s="49">
        <f>IF(Table2[[#This Row],[Order Priority]]=Introduction!$B$43,1,0)</f>
        <v>0</v>
      </c>
      <c r="K731" s="49">
        <f>IF(Table2[[#This Row],[Order Priority]]=Introduction!$B$44,1,0)</f>
        <v>0</v>
      </c>
      <c r="L731" s="49">
        <f>IF(Table2[[#This Row],[Order Priority]]=Introduction!$B$45,1,0)</f>
        <v>0</v>
      </c>
      <c r="M731" s="49">
        <f>IF(Table2[[#This Row],[Ship Mode]]=Introduction!$C$42,1,0)</f>
        <v>0</v>
      </c>
      <c r="N731" s="48">
        <f>IF(Table2[[#This Row],[Ship Mode]]=Introduction!$C$44,1,0)</f>
        <v>1</v>
      </c>
      <c r="O731" s="48">
        <f>IF(Table2[[#This Row],[Customer Segment]]=Introduction!$D$45,1,0)</f>
        <v>0</v>
      </c>
      <c r="P731" s="48">
        <f>IF(Table2[[#This Row],[Customer Segment]]=Introduction!$D$42,1,0)</f>
        <v>0</v>
      </c>
      <c r="Q731" s="48">
        <f>IF(Table2[[#This Row],[Customer Segment]]=Introduction!$D$44,1,0)</f>
        <v>1</v>
      </c>
      <c r="R731" s="38">
        <v>203.37</v>
      </c>
      <c r="S7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customFormat="1" x14ac:dyDescent="0.2">
      <c r="A732" s="1" t="s">
        <v>23</v>
      </c>
      <c r="B732" s="1" t="s">
        <v>14</v>
      </c>
      <c r="C732" s="1" t="s">
        <v>3</v>
      </c>
      <c r="D732" s="44">
        <v>0.06</v>
      </c>
      <c r="E732" s="44">
        <v>4.18</v>
      </c>
      <c r="F732" s="44">
        <v>2.99</v>
      </c>
      <c r="G732" s="44">
        <v>0.37</v>
      </c>
      <c r="H732" s="44">
        <v>-12.718999999999999</v>
      </c>
      <c r="I732" s="49">
        <f>IF(Table2[[#This Row],[Order Priority]]=Introduction!$B$42,1,0)</f>
        <v>0</v>
      </c>
      <c r="J732" s="49">
        <f>IF(Table2[[#This Row],[Order Priority]]=Introduction!$B$43,1,0)</f>
        <v>0</v>
      </c>
      <c r="K732" s="49">
        <f>IF(Table2[[#This Row],[Order Priority]]=Introduction!$B$44,1,0)</f>
        <v>1</v>
      </c>
      <c r="L732" s="49">
        <f>IF(Table2[[#This Row],[Order Priority]]=Introduction!$B$45,1,0)</f>
        <v>0</v>
      </c>
      <c r="M732" s="49">
        <f>IF(Table2[[#This Row],[Ship Mode]]=Introduction!$C$42,1,0)</f>
        <v>0</v>
      </c>
      <c r="N732" s="48">
        <f>IF(Table2[[#This Row],[Ship Mode]]=Introduction!$C$44,1,0)</f>
        <v>1</v>
      </c>
      <c r="O732" s="48">
        <f>IF(Table2[[#This Row],[Customer Segment]]=Introduction!$D$45,1,0)</f>
        <v>1</v>
      </c>
      <c r="P732" s="48">
        <f>IF(Table2[[#This Row],[Customer Segment]]=Introduction!$D$42,1,0)</f>
        <v>0</v>
      </c>
      <c r="Q732" s="48">
        <f>IF(Table2[[#This Row],[Customer Segment]]=Introduction!$D$44,1,0)</f>
        <v>0</v>
      </c>
      <c r="R732" s="41">
        <v>21.34</v>
      </c>
      <c r="S7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customFormat="1" x14ac:dyDescent="0.2">
      <c r="A733" s="1" t="s">
        <v>23</v>
      </c>
      <c r="B733" s="1" t="s">
        <v>14</v>
      </c>
      <c r="C733" s="1" t="s">
        <v>70</v>
      </c>
      <c r="D733" s="46">
        <v>0.09</v>
      </c>
      <c r="E733" s="46">
        <v>6.48</v>
      </c>
      <c r="F733" s="46">
        <v>6.86</v>
      </c>
      <c r="G733" s="46">
        <v>0.37</v>
      </c>
      <c r="H733" s="46">
        <v>-62.23</v>
      </c>
      <c r="I733" s="49">
        <f>IF(Table2[[#This Row],[Order Priority]]=Introduction!$B$42,1,0)</f>
        <v>0</v>
      </c>
      <c r="J733" s="49">
        <f>IF(Table2[[#This Row],[Order Priority]]=Introduction!$B$43,1,0)</f>
        <v>0</v>
      </c>
      <c r="K733" s="49">
        <f>IF(Table2[[#This Row],[Order Priority]]=Introduction!$B$44,1,0)</f>
        <v>1</v>
      </c>
      <c r="L733" s="49">
        <f>IF(Table2[[#This Row],[Order Priority]]=Introduction!$B$45,1,0)</f>
        <v>0</v>
      </c>
      <c r="M733" s="49">
        <f>IF(Table2[[#This Row],[Ship Mode]]=Introduction!$C$42,1,0)</f>
        <v>0</v>
      </c>
      <c r="N733" s="48">
        <f>IF(Table2[[#This Row],[Ship Mode]]=Introduction!$C$44,1,0)</f>
        <v>1</v>
      </c>
      <c r="O733" s="48">
        <f>IF(Table2[[#This Row],[Customer Segment]]=Introduction!$D$45,1,0)</f>
        <v>0</v>
      </c>
      <c r="P733" s="48">
        <f>IF(Table2[[#This Row],[Customer Segment]]=Introduction!$D$42,1,0)</f>
        <v>0</v>
      </c>
      <c r="Q733" s="48">
        <f>IF(Table2[[#This Row],[Customer Segment]]=Introduction!$D$44,1,0)</f>
        <v>0</v>
      </c>
      <c r="R733" s="38">
        <v>50.88</v>
      </c>
      <c r="S7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customFormat="1" x14ac:dyDescent="0.2">
      <c r="A734" s="1" t="s">
        <v>23</v>
      </c>
      <c r="B734" s="1" t="s">
        <v>2</v>
      </c>
      <c r="C734" s="1" t="s">
        <v>15</v>
      </c>
      <c r="D734" s="44">
        <v>0.08</v>
      </c>
      <c r="E734" s="44">
        <v>230.98</v>
      </c>
      <c r="F734" s="44">
        <v>23.78</v>
      </c>
      <c r="G734" s="44">
        <v>0.6</v>
      </c>
      <c r="H734" s="44">
        <v>501.69</v>
      </c>
      <c r="I734" s="49">
        <f>IF(Table2[[#This Row],[Order Priority]]=Introduction!$B$42,1,0)</f>
        <v>0</v>
      </c>
      <c r="J734" s="49">
        <f>IF(Table2[[#This Row],[Order Priority]]=Introduction!$B$43,1,0)</f>
        <v>0</v>
      </c>
      <c r="K734" s="49">
        <f>IF(Table2[[#This Row],[Order Priority]]=Introduction!$B$44,1,0)</f>
        <v>1</v>
      </c>
      <c r="L734" s="49">
        <f>IF(Table2[[#This Row],[Order Priority]]=Introduction!$B$45,1,0)</f>
        <v>0</v>
      </c>
      <c r="M734" s="49">
        <f>IF(Table2[[#This Row],[Ship Mode]]=Introduction!$C$42,1,0)</f>
        <v>1</v>
      </c>
      <c r="N734" s="48">
        <f>IF(Table2[[#This Row],[Ship Mode]]=Introduction!$C$44,1,0)</f>
        <v>0</v>
      </c>
      <c r="O734" s="48">
        <f>IF(Table2[[#This Row],[Customer Segment]]=Introduction!$D$45,1,0)</f>
        <v>0</v>
      </c>
      <c r="P734" s="48">
        <f>IF(Table2[[#This Row],[Customer Segment]]=Introduction!$D$42,1,0)</f>
        <v>1</v>
      </c>
      <c r="Q734" s="48">
        <f>IF(Table2[[#This Row],[Customer Segment]]=Introduction!$D$44,1,0)</f>
        <v>0</v>
      </c>
      <c r="R734" s="41">
        <v>924.8</v>
      </c>
      <c r="S7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customFormat="1" x14ac:dyDescent="0.2">
      <c r="A735" s="1" t="s">
        <v>92</v>
      </c>
      <c r="B735" s="1" t="s">
        <v>14</v>
      </c>
      <c r="C735" s="1" t="s">
        <v>47</v>
      </c>
      <c r="D735" s="46">
        <v>7.0000000000000007E-2</v>
      </c>
      <c r="E735" s="46">
        <v>60.98</v>
      </c>
      <c r="F735" s="46">
        <v>49</v>
      </c>
      <c r="G735" s="46">
        <v>0.59</v>
      </c>
      <c r="H735" s="46">
        <v>-807.89</v>
      </c>
      <c r="I735" s="49">
        <f>IF(Table2[[#This Row],[Order Priority]]=Introduction!$B$42,1,0)</f>
        <v>0</v>
      </c>
      <c r="J735" s="49">
        <f>IF(Table2[[#This Row],[Order Priority]]=Introduction!$B$43,1,0)</f>
        <v>0</v>
      </c>
      <c r="K735" s="49">
        <f>IF(Table2[[#This Row],[Order Priority]]=Introduction!$B$44,1,0)</f>
        <v>0</v>
      </c>
      <c r="L735" s="49">
        <f>IF(Table2[[#This Row],[Order Priority]]=Introduction!$B$45,1,0)</f>
        <v>1</v>
      </c>
      <c r="M735" s="49">
        <f>IF(Table2[[#This Row],[Ship Mode]]=Introduction!$C$42,1,0)</f>
        <v>0</v>
      </c>
      <c r="N735" s="48">
        <f>IF(Table2[[#This Row],[Ship Mode]]=Introduction!$C$44,1,0)</f>
        <v>1</v>
      </c>
      <c r="O735" s="48">
        <f>IF(Table2[[#This Row],[Customer Segment]]=Introduction!$D$45,1,0)</f>
        <v>0</v>
      </c>
      <c r="P735" s="48">
        <f>IF(Table2[[#This Row],[Customer Segment]]=Introduction!$D$42,1,0)</f>
        <v>0</v>
      </c>
      <c r="Q735" s="48">
        <f>IF(Table2[[#This Row],[Customer Segment]]=Introduction!$D$44,1,0)</f>
        <v>1</v>
      </c>
      <c r="R735" s="38">
        <v>410.17</v>
      </c>
      <c r="S7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customFormat="1" x14ac:dyDescent="0.2">
      <c r="A736" s="1" t="s">
        <v>46</v>
      </c>
      <c r="B736" s="1" t="s">
        <v>14</v>
      </c>
      <c r="C736" s="1" t="s">
        <v>47</v>
      </c>
      <c r="D736" s="44">
        <v>0.03</v>
      </c>
      <c r="E736" s="44">
        <v>31.74</v>
      </c>
      <c r="F736" s="44">
        <v>12.62</v>
      </c>
      <c r="G736" s="44">
        <v>0.37</v>
      </c>
      <c r="H736" s="44">
        <v>-4.3010000000000002</v>
      </c>
      <c r="I736" s="49">
        <f>IF(Table2[[#This Row],[Order Priority]]=Introduction!$B$42,1,0)</f>
        <v>0</v>
      </c>
      <c r="J736" s="49">
        <f>IF(Table2[[#This Row],[Order Priority]]=Introduction!$B$43,1,0)</f>
        <v>0</v>
      </c>
      <c r="K736" s="49">
        <f>IF(Table2[[#This Row],[Order Priority]]=Introduction!$B$44,1,0)</f>
        <v>0</v>
      </c>
      <c r="L736" s="49">
        <f>IF(Table2[[#This Row],[Order Priority]]=Introduction!$B$45,1,0)</f>
        <v>0</v>
      </c>
      <c r="M736" s="49">
        <f>IF(Table2[[#This Row],[Ship Mode]]=Introduction!$C$42,1,0)</f>
        <v>0</v>
      </c>
      <c r="N736" s="48">
        <f>IF(Table2[[#This Row],[Ship Mode]]=Introduction!$C$44,1,0)</f>
        <v>1</v>
      </c>
      <c r="O736" s="48">
        <f>IF(Table2[[#This Row],[Customer Segment]]=Introduction!$D$45,1,0)</f>
        <v>0</v>
      </c>
      <c r="P736" s="48">
        <f>IF(Table2[[#This Row],[Customer Segment]]=Introduction!$D$42,1,0)</f>
        <v>0</v>
      </c>
      <c r="Q736" s="48">
        <f>IF(Table2[[#This Row],[Customer Segment]]=Introduction!$D$44,1,0)</f>
        <v>1</v>
      </c>
      <c r="R736" s="41">
        <v>98.7</v>
      </c>
      <c r="S7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customFormat="1" x14ac:dyDescent="0.2">
      <c r="A737" s="1" t="s">
        <v>46</v>
      </c>
      <c r="B737" s="1" t="s">
        <v>2</v>
      </c>
      <c r="C737" s="1" t="s">
        <v>3</v>
      </c>
      <c r="D737" s="46">
        <v>0.06</v>
      </c>
      <c r="E737" s="46">
        <v>113.98</v>
      </c>
      <c r="F737" s="46">
        <v>30</v>
      </c>
      <c r="G737" s="46">
        <v>0.69</v>
      </c>
      <c r="H737" s="46">
        <v>-127.3</v>
      </c>
      <c r="I737" s="49">
        <f>IF(Table2[[#This Row],[Order Priority]]=Introduction!$B$42,1,0)</f>
        <v>0</v>
      </c>
      <c r="J737" s="49">
        <f>IF(Table2[[#This Row],[Order Priority]]=Introduction!$B$43,1,0)</f>
        <v>0</v>
      </c>
      <c r="K737" s="49">
        <f>IF(Table2[[#This Row],[Order Priority]]=Introduction!$B$44,1,0)</f>
        <v>0</v>
      </c>
      <c r="L737" s="49">
        <f>IF(Table2[[#This Row],[Order Priority]]=Introduction!$B$45,1,0)</f>
        <v>0</v>
      </c>
      <c r="M737" s="49">
        <f>IF(Table2[[#This Row],[Ship Mode]]=Introduction!$C$42,1,0)</f>
        <v>1</v>
      </c>
      <c r="N737" s="48">
        <f>IF(Table2[[#This Row],[Ship Mode]]=Introduction!$C$44,1,0)</f>
        <v>0</v>
      </c>
      <c r="O737" s="48">
        <f>IF(Table2[[#This Row],[Customer Segment]]=Introduction!$D$45,1,0)</f>
        <v>1</v>
      </c>
      <c r="P737" s="48">
        <f>IF(Table2[[#This Row],[Customer Segment]]=Introduction!$D$42,1,0)</f>
        <v>0</v>
      </c>
      <c r="Q737" s="48">
        <f>IF(Table2[[#This Row],[Customer Segment]]=Introduction!$D$44,1,0)</f>
        <v>0</v>
      </c>
      <c r="R737" s="38">
        <v>356.14</v>
      </c>
      <c r="S7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customFormat="1" x14ac:dyDescent="0.2">
      <c r="A738" s="1" t="s">
        <v>46</v>
      </c>
      <c r="B738" s="1" t="s">
        <v>14</v>
      </c>
      <c r="C738" s="1" t="s">
        <v>3</v>
      </c>
      <c r="D738" s="44">
        <v>0.05</v>
      </c>
      <c r="E738" s="44">
        <v>6.48</v>
      </c>
      <c r="F738" s="44">
        <v>6.86</v>
      </c>
      <c r="G738" s="44">
        <v>0.37</v>
      </c>
      <c r="H738" s="44">
        <v>-52.77</v>
      </c>
      <c r="I738" s="49">
        <f>IF(Table2[[#This Row],[Order Priority]]=Introduction!$B$42,1,0)</f>
        <v>0</v>
      </c>
      <c r="J738" s="49">
        <f>IF(Table2[[#This Row],[Order Priority]]=Introduction!$B$43,1,0)</f>
        <v>0</v>
      </c>
      <c r="K738" s="49">
        <f>IF(Table2[[#This Row],[Order Priority]]=Introduction!$B$44,1,0)</f>
        <v>0</v>
      </c>
      <c r="L738" s="49">
        <f>IF(Table2[[#This Row],[Order Priority]]=Introduction!$B$45,1,0)</f>
        <v>0</v>
      </c>
      <c r="M738" s="49">
        <f>IF(Table2[[#This Row],[Ship Mode]]=Introduction!$C$42,1,0)</f>
        <v>0</v>
      </c>
      <c r="N738" s="48">
        <f>IF(Table2[[#This Row],[Ship Mode]]=Introduction!$C$44,1,0)</f>
        <v>1</v>
      </c>
      <c r="O738" s="48">
        <f>IF(Table2[[#This Row],[Customer Segment]]=Introduction!$D$45,1,0)</f>
        <v>1</v>
      </c>
      <c r="P738" s="48">
        <f>IF(Table2[[#This Row],[Customer Segment]]=Introduction!$D$42,1,0)</f>
        <v>0</v>
      </c>
      <c r="Q738" s="48">
        <f>IF(Table2[[#This Row],[Customer Segment]]=Introduction!$D$44,1,0)</f>
        <v>0</v>
      </c>
      <c r="R738" s="41">
        <v>27.08</v>
      </c>
      <c r="S7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customFormat="1" x14ac:dyDescent="0.2">
      <c r="A739" s="1" t="s">
        <v>1</v>
      </c>
      <c r="B739" s="1" t="s">
        <v>2</v>
      </c>
      <c r="C739" s="1" t="s">
        <v>3</v>
      </c>
      <c r="D739" s="46">
        <v>0.09</v>
      </c>
      <c r="E739" s="46">
        <v>517.48</v>
      </c>
      <c r="F739" s="46">
        <v>16.63</v>
      </c>
      <c r="G739" s="46">
        <v>0.59</v>
      </c>
      <c r="H739" s="46">
        <v>909.36</v>
      </c>
      <c r="I739" s="49">
        <f>IF(Table2[[#This Row],[Order Priority]]=Introduction!$B$42,1,0)</f>
        <v>1</v>
      </c>
      <c r="J739" s="49">
        <f>IF(Table2[[#This Row],[Order Priority]]=Introduction!$B$43,1,0)</f>
        <v>0</v>
      </c>
      <c r="K739" s="49">
        <f>IF(Table2[[#This Row],[Order Priority]]=Introduction!$B$44,1,0)</f>
        <v>0</v>
      </c>
      <c r="L739" s="49">
        <f>IF(Table2[[#This Row],[Order Priority]]=Introduction!$B$45,1,0)</f>
        <v>0</v>
      </c>
      <c r="M739" s="49">
        <f>IF(Table2[[#This Row],[Ship Mode]]=Introduction!$C$42,1,0)</f>
        <v>1</v>
      </c>
      <c r="N739" s="48">
        <f>IF(Table2[[#This Row],[Ship Mode]]=Introduction!$C$44,1,0)</f>
        <v>0</v>
      </c>
      <c r="O739" s="48">
        <f>IF(Table2[[#This Row],[Customer Segment]]=Introduction!$D$45,1,0)</f>
        <v>1</v>
      </c>
      <c r="P739" s="48">
        <f>IF(Table2[[#This Row],[Customer Segment]]=Introduction!$D$42,1,0)</f>
        <v>0</v>
      </c>
      <c r="Q739" s="48">
        <f>IF(Table2[[#This Row],[Customer Segment]]=Introduction!$D$44,1,0)</f>
        <v>0</v>
      </c>
      <c r="R739" s="38">
        <v>2354.54</v>
      </c>
      <c r="S7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customFormat="1" x14ac:dyDescent="0.2">
      <c r="A740" s="1" t="s">
        <v>46</v>
      </c>
      <c r="B740" s="1" t="s">
        <v>14</v>
      </c>
      <c r="C740" s="1" t="s">
        <v>70</v>
      </c>
      <c r="D740" s="44">
        <v>7.0000000000000007E-2</v>
      </c>
      <c r="E740" s="44">
        <v>6.08</v>
      </c>
      <c r="F740" s="44">
        <v>0.91</v>
      </c>
      <c r="G740" s="44">
        <v>0.51</v>
      </c>
      <c r="H740" s="44">
        <v>19.57</v>
      </c>
      <c r="I740" s="49">
        <f>IF(Table2[[#This Row],[Order Priority]]=Introduction!$B$42,1,0)</f>
        <v>0</v>
      </c>
      <c r="J740" s="49">
        <f>IF(Table2[[#This Row],[Order Priority]]=Introduction!$B$43,1,0)</f>
        <v>0</v>
      </c>
      <c r="K740" s="49">
        <f>IF(Table2[[#This Row],[Order Priority]]=Introduction!$B$44,1,0)</f>
        <v>0</v>
      </c>
      <c r="L740" s="49">
        <f>IF(Table2[[#This Row],[Order Priority]]=Introduction!$B$45,1,0)</f>
        <v>0</v>
      </c>
      <c r="M740" s="49">
        <f>IF(Table2[[#This Row],[Ship Mode]]=Introduction!$C$42,1,0)</f>
        <v>0</v>
      </c>
      <c r="N740" s="48">
        <f>IF(Table2[[#This Row],[Ship Mode]]=Introduction!$C$44,1,0)</f>
        <v>1</v>
      </c>
      <c r="O740" s="48">
        <f>IF(Table2[[#This Row],[Customer Segment]]=Introduction!$D$45,1,0)</f>
        <v>0</v>
      </c>
      <c r="P740" s="48">
        <f>IF(Table2[[#This Row],[Customer Segment]]=Introduction!$D$42,1,0)</f>
        <v>0</v>
      </c>
      <c r="Q740" s="48">
        <f>IF(Table2[[#This Row],[Customer Segment]]=Introduction!$D$44,1,0)</f>
        <v>0</v>
      </c>
      <c r="R740" s="41">
        <v>41.96</v>
      </c>
      <c r="S7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customFormat="1" x14ac:dyDescent="0.2">
      <c r="A741" s="1" t="s">
        <v>46</v>
      </c>
      <c r="B741" s="1" t="s">
        <v>14</v>
      </c>
      <c r="C741" s="1" t="s">
        <v>70</v>
      </c>
      <c r="D741" s="46">
        <v>0.08</v>
      </c>
      <c r="E741" s="46">
        <v>19.899999999999999</v>
      </c>
      <c r="F741" s="46">
        <v>5.29</v>
      </c>
      <c r="G741" s="46">
        <v>0.4</v>
      </c>
      <c r="H741" s="46">
        <v>107.11</v>
      </c>
      <c r="I741" s="49">
        <f>IF(Table2[[#This Row],[Order Priority]]=Introduction!$B$42,1,0)</f>
        <v>0</v>
      </c>
      <c r="J741" s="49">
        <f>IF(Table2[[#This Row],[Order Priority]]=Introduction!$B$43,1,0)</f>
        <v>0</v>
      </c>
      <c r="K741" s="49">
        <f>IF(Table2[[#This Row],[Order Priority]]=Introduction!$B$44,1,0)</f>
        <v>0</v>
      </c>
      <c r="L741" s="49">
        <f>IF(Table2[[#This Row],[Order Priority]]=Introduction!$B$45,1,0)</f>
        <v>0</v>
      </c>
      <c r="M741" s="49">
        <f>IF(Table2[[#This Row],[Ship Mode]]=Introduction!$C$42,1,0)</f>
        <v>0</v>
      </c>
      <c r="N741" s="48">
        <f>IF(Table2[[#This Row],[Ship Mode]]=Introduction!$C$44,1,0)</f>
        <v>1</v>
      </c>
      <c r="O741" s="48">
        <f>IF(Table2[[#This Row],[Customer Segment]]=Introduction!$D$45,1,0)</f>
        <v>0</v>
      </c>
      <c r="P741" s="48">
        <f>IF(Table2[[#This Row],[Customer Segment]]=Introduction!$D$42,1,0)</f>
        <v>0</v>
      </c>
      <c r="Q741" s="48">
        <f>IF(Table2[[#This Row],[Customer Segment]]=Introduction!$D$44,1,0)</f>
        <v>0</v>
      </c>
      <c r="R741" s="38">
        <v>240.46</v>
      </c>
      <c r="S7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customFormat="1" x14ac:dyDescent="0.2">
      <c r="A742" s="1" t="s">
        <v>46</v>
      </c>
      <c r="B742" s="1" t="s">
        <v>14</v>
      </c>
      <c r="C742" s="1" t="s">
        <v>70</v>
      </c>
      <c r="D742" s="44">
        <v>0.02</v>
      </c>
      <c r="E742" s="44">
        <v>3.36</v>
      </c>
      <c r="F742" s="44">
        <v>6.27</v>
      </c>
      <c r="G742" s="44">
        <v>0.4</v>
      </c>
      <c r="H742" s="44">
        <v>-216.154</v>
      </c>
      <c r="I742" s="49">
        <f>IF(Table2[[#This Row],[Order Priority]]=Introduction!$B$42,1,0)</f>
        <v>0</v>
      </c>
      <c r="J742" s="49">
        <f>IF(Table2[[#This Row],[Order Priority]]=Introduction!$B$43,1,0)</f>
        <v>0</v>
      </c>
      <c r="K742" s="49">
        <f>IF(Table2[[#This Row],[Order Priority]]=Introduction!$B$44,1,0)</f>
        <v>0</v>
      </c>
      <c r="L742" s="49">
        <f>IF(Table2[[#This Row],[Order Priority]]=Introduction!$B$45,1,0)</f>
        <v>0</v>
      </c>
      <c r="M742" s="49">
        <f>IF(Table2[[#This Row],[Ship Mode]]=Introduction!$C$42,1,0)</f>
        <v>0</v>
      </c>
      <c r="N742" s="48">
        <f>IF(Table2[[#This Row],[Ship Mode]]=Introduction!$C$44,1,0)</f>
        <v>1</v>
      </c>
      <c r="O742" s="48">
        <f>IF(Table2[[#This Row],[Customer Segment]]=Introduction!$D$45,1,0)</f>
        <v>0</v>
      </c>
      <c r="P742" s="48">
        <f>IF(Table2[[#This Row],[Customer Segment]]=Introduction!$D$42,1,0)</f>
        <v>0</v>
      </c>
      <c r="Q742" s="48">
        <f>IF(Table2[[#This Row],[Customer Segment]]=Introduction!$D$44,1,0)</f>
        <v>0</v>
      </c>
      <c r="R742" s="41">
        <v>74.08</v>
      </c>
      <c r="S7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customFormat="1" x14ac:dyDescent="0.2">
      <c r="A743" s="1" t="s">
        <v>1</v>
      </c>
      <c r="B743" s="1" t="s">
        <v>14</v>
      </c>
      <c r="C743" s="1" t="s">
        <v>3</v>
      </c>
      <c r="D743" s="46">
        <v>0.02</v>
      </c>
      <c r="E743" s="46">
        <v>161.55000000000001</v>
      </c>
      <c r="F743" s="46">
        <v>19.989999999999998</v>
      </c>
      <c r="G743" s="46">
        <v>0.66</v>
      </c>
      <c r="H743" s="46">
        <v>664.51800000000003</v>
      </c>
      <c r="I743" s="49">
        <f>IF(Table2[[#This Row],[Order Priority]]=Introduction!$B$42,1,0)</f>
        <v>1</v>
      </c>
      <c r="J743" s="49">
        <f>IF(Table2[[#This Row],[Order Priority]]=Introduction!$B$43,1,0)</f>
        <v>0</v>
      </c>
      <c r="K743" s="49">
        <f>IF(Table2[[#This Row],[Order Priority]]=Introduction!$B$44,1,0)</f>
        <v>0</v>
      </c>
      <c r="L743" s="49">
        <f>IF(Table2[[#This Row],[Order Priority]]=Introduction!$B$45,1,0)</f>
        <v>0</v>
      </c>
      <c r="M743" s="49">
        <f>IF(Table2[[#This Row],[Ship Mode]]=Introduction!$C$42,1,0)</f>
        <v>0</v>
      </c>
      <c r="N743" s="48">
        <f>IF(Table2[[#This Row],[Ship Mode]]=Introduction!$C$44,1,0)</f>
        <v>1</v>
      </c>
      <c r="O743" s="48">
        <f>IF(Table2[[#This Row],[Customer Segment]]=Introduction!$D$45,1,0)</f>
        <v>1</v>
      </c>
      <c r="P743" s="48">
        <f>IF(Table2[[#This Row],[Customer Segment]]=Introduction!$D$42,1,0)</f>
        <v>0</v>
      </c>
      <c r="Q743" s="48">
        <f>IF(Table2[[#This Row],[Customer Segment]]=Introduction!$D$44,1,0)</f>
        <v>0</v>
      </c>
      <c r="R743" s="38">
        <v>657.61</v>
      </c>
      <c r="S7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customFormat="1" x14ac:dyDescent="0.2">
      <c r="A744" s="1" t="s">
        <v>1</v>
      </c>
      <c r="B744" s="1" t="s">
        <v>14</v>
      </c>
      <c r="C744" s="1" t="s">
        <v>70</v>
      </c>
      <c r="D744" s="44">
        <v>0.02</v>
      </c>
      <c r="E744" s="44">
        <v>11.55</v>
      </c>
      <c r="F744" s="44">
        <v>2.36</v>
      </c>
      <c r="G744" s="44">
        <v>0.55000000000000004</v>
      </c>
      <c r="H744" s="44">
        <v>1289.3820000000001</v>
      </c>
      <c r="I744" s="49">
        <f>IF(Table2[[#This Row],[Order Priority]]=Introduction!$B$42,1,0)</f>
        <v>1</v>
      </c>
      <c r="J744" s="49">
        <f>IF(Table2[[#This Row],[Order Priority]]=Introduction!$B$43,1,0)</f>
        <v>0</v>
      </c>
      <c r="K744" s="49">
        <f>IF(Table2[[#This Row],[Order Priority]]=Introduction!$B$44,1,0)</f>
        <v>0</v>
      </c>
      <c r="L744" s="49">
        <f>IF(Table2[[#This Row],[Order Priority]]=Introduction!$B$45,1,0)</f>
        <v>0</v>
      </c>
      <c r="M744" s="49">
        <f>IF(Table2[[#This Row],[Ship Mode]]=Introduction!$C$42,1,0)</f>
        <v>0</v>
      </c>
      <c r="N744" s="48">
        <f>IF(Table2[[#This Row],[Ship Mode]]=Introduction!$C$44,1,0)</f>
        <v>1</v>
      </c>
      <c r="O744" s="48">
        <f>IF(Table2[[#This Row],[Customer Segment]]=Introduction!$D$45,1,0)</f>
        <v>0</v>
      </c>
      <c r="P744" s="48">
        <f>IF(Table2[[#This Row],[Customer Segment]]=Introduction!$D$42,1,0)</f>
        <v>0</v>
      </c>
      <c r="Q744" s="48">
        <f>IF(Table2[[#This Row],[Customer Segment]]=Introduction!$D$44,1,0)</f>
        <v>0</v>
      </c>
      <c r="R744" s="41">
        <v>159.53</v>
      </c>
      <c r="S7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customFormat="1" x14ac:dyDescent="0.2">
      <c r="A745" s="1" t="s">
        <v>13</v>
      </c>
      <c r="B745" s="1" t="s">
        <v>14</v>
      </c>
      <c r="C745" s="1" t="s">
        <v>47</v>
      </c>
      <c r="D745" s="46">
        <v>7.0000000000000007E-2</v>
      </c>
      <c r="E745" s="46">
        <v>51.98</v>
      </c>
      <c r="F745" s="46">
        <v>10.17</v>
      </c>
      <c r="G745" s="46">
        <v>0.37</v>
      </c>
      <c r="H745" s="46">
        <v>439.78530000000001</v>
      </c>
      <c r="I745" s="49">
        <f>IF(Table2[[#This Row],[Order Priority]]=Introduction!$B$42,1,0)</f>
        <v>0</v>
      </c>
      <c r="J745" s="49">
        <f>IF(Table2[[#This Row],[Order Priority]]=Introduction!$B$43,1,0)</f>
        <v>1</v>
      </c>
      <c r="K745" s="49">
        <f>IF(Table2[[#This Row],[Order Priority]]=Introduction!$B$44,1,0)</f>
        <v>0</v>
      </c>
      <c r="L745" s="49">
        <f>IF(Table2[[#This Row],[Order Priority]]=Introduction!$B$45,1,0)</f>
        <v>0</v>
      </c>
      <c r="M745" s="49">
        <f>IF(Table2[[#This Row],[Ship Mode]]=Introduction!$C$42,1,0)</f>
        <v>0</v>
      </c>
      <c r="N745" s="48">
        <f>IF(Table2[[#This Row],[Ship Mode]]=Introduction!$C$44,1,0)</f>
        <v>1</v>
      </c>
      <c r="O745" s="48">
        <f>IF(Table2[[#This Row],[Customer Segment]]=Introduction!$D$45,1,0)</f>
        <v>0</v>
      </c>
      <c r="P745" s="48">
        <f>IF(Table2[[#This Row],[Customer Segment]]=Introduction!$D$42,1,0)</f>
        <v>0</v>
      </c>
      <c r="Q745" s="48">
        <f>IF(Table2[[#This Row],[Customer Segment]]=Introduction!$D$44,1,0)</f>
        <v>1</v>
      </c>
      <c r="R745" s="38">
        <v>637.37</v>
      </c>
      <c r="S7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customFormat="1" x14ac:dyDescent="0.2">
      <c r="A746" s="1" t="s">
        <v>13</v>
      </c>
      <c r="B746" s="1" t="s">
        <v>2</v>
      </c>
      <c r="C746" s="1" t="s">
        <v>47</v>
      </c>
      <c r="D746" s="44">
        <v>0.1</v>
      </c>
      <c r="E746" s="44">
        <v>80.97</v>
      </c>
      <c r="F746" s="44">
        <v>33.6</v>
      </c>
      <c r="G746" s="44">
        <v>0.37</v>
      </c>
      <c r="H746" s="44">
        <v>-149.4573</v>
      </c>
      <c r="I746" s="49">
        <f>IF(Table2[[#This Row],[Order Priority]]=Introduction!$B$42,1,0)</f>
        <v>0</v>
      </c>
      <c r="J746" s="49">
        <f>IF(Table2[[#This Row],[Order Priority]]=Introduction!$B$43,1,0)</f>
        <v>1</v>
      </c>
      <c r="K746" s="49">
        <f>IF(Table2[[#This Row],[Order Priority]]=Introduction!$B$44,1,0)</f>
        <v>0</v>
      </c>
      <c r="L746" s="49">
        <f>IF(Table2[[#This Row],[Order Priority]]=Introduction!$B$45,1,0)</f>
        <v>0</v>
      </c>
      <c r="M746" s="49">
        <f>IF(Table2[[#This Row],[Ship Mode]]=Introduction!$C$42,1,0)</f>
        <v>1</v>
      </c>
      <c r="N746" s="48">
        <f>IF(Table2[[#This Row],[Ship Mode]]=Introduction!$C$44,1,0)</f>
        <v>0</v>
      </c>
      <c r="O746" s="48">
        <f>IF(Table2[[#This Row],[Customer Segment]]=Introduction!$D$45,1,0)</f>
        <v>0</v>
      </c>
      <c r="P746" s="48">
        <f>IF(Table2[[#This Row],[Customer Segment]]=Introduction!$D$42,1,0)</f>
        <v>0</v>
      </c>
      <c r="Q746" s="48">
        <f>IF(Table2[[#This Row],[Customer Segment]]=Introduction!$D$44,1,0)</f>
        <v>1</v>
      </c>
      <c r="R746" s="41">
        <v>232.16</v>
      </c>
      <c r="S7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customFormat="1" x14ac:dyDescent="0.2">
      <c r="A747" s="1" t="s">
        <v>23</v>
      </c>
      <c r="B747" s="1" t="s">
        <v>63</v>
      </c>
      <c r="C747" s="1" t="s">
        <v>3</v>
      </c>
      <c r="D747" s="46">
        <v>0.09</v>
      </c>
      <c r="E747" s="46">
        <v>5.34</v>
      </c>
      <c r="F747" s="46">
        <v>2.99</v>
      </c>
      <c r="G747" s="46">
        <v>0.38</v>
      </c>
      <c r="H747" s="46">
        <v>9.4860000000000007</v>
      </c>
      <c r="I747" s="49">
        <f>IF(Table2[[#This Row],[Order Priority]]=Introduction!$B$42,1,0)</f>
        <v>0</v>
      </c>
      <c r="J747" s="49">
        <f>IF(Table2[[#This Row],[Order Priority]]=Introduction!$B$43,1,0)</f>
        <v>0</v>
      </c>
      <c r="K747" s="49">
        <f>IF(Table2[[#This Row],[Order Priority]]=Introduction!$B$44,1,0)</f>
        <v>1</v>
      </c>
      <c r="L747" s="49">
        <f>IF(Table2[[#This Row],[Order Priority]]=Introduction!$B$45,1,0)</f>
        <v>0</v>
      </c>
      <c r="M747" s="49">
        <f>IF(Table2[[#This Row],[Ship Mode]]=Introduction!$C$42,1,0)</f>
        <v>0</v>
      </c>
      <c r="N747" s="48">
        <f>IF(Table2[[#This Row],[Ship Mode]]=Introduction!$C$44,1,0)</f>
        <v>0</v>
      </c>
      <c r="O747" s="48">
        <f>IF(Table2[[#This Row],[Customer Segment]]=Introduction!$D$45,1,0)</f>
        <v>1</v>
      </c>
      <c r="P747" s="48">
        <f>IF(Table2[[#This Row],[Customer Segment]]=Introduction!$D$42,1,0)</f>
        <v>0</v>
      </c>
      <c r="Q747" s="48">
        <f>IF(Table2[[#This Row],[Customer Segment]]=Introduction!$D$44,1,0)</f>
        <v>0</v>
      </c>
      <c r="R747" s="38">
        <v>95.1</v>
      </c>
      <c r="S7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customFormat="1" x14ac:dyDescent="0.2">
      <c r="A748" s="1" t="s">
        <v>23</v>
      </c>
      <c r="B748" s="1" t="s">
        <v>2</v>
      </c>
      <c r="C748" s="1" t="s">
        <v>3</v>
      </c>
      <c r="D748" s="44">
        <v>7.0000000000000007E-2</v>
      </c>
      <c r="E748" s="44">
        <v>140.97999999999999</v>
      </c>
      <c r="F748" s="44">
        <v>53.48</v>
      </c>
      <c r="G748" s="44">
        <v>0.65</v>
      </c>
      <c r="H748" s="44">
        <v>-263.64999999999998</v>
      </c>
      <c r="I748" s="49">
        <f>IF(Table2[[#This Row],[Order Priority]]=Introduction!$B$42,1,0)</f>
        <v>0</v>
      </c>
      <c r="J748" s="49">
        <f>IF(Table2[[#This Row],[Order Priority]]=Introduction!$B$43,1,0)</f>
        <v>0</v>
      </c>
      <c r="K748" s="49">
        <f>IF(Table2[[#This Row],[Order Priority]]=Introduction!$B$44,1,0)</f>
        <v>1</v>
      </c>
      <c r="L748" s="49">
        <f>IF(Table2[[#This Row],[Order Priority]]=Introduction!$B$45,1,0)</f>
        <v>0</v>
      </c>
      <c r="M748" s="49">
        <f>IF(Table2[[#This Row],[Ship Mode]]=Introduction!$C$42,1,0)</f>
        <v>1</v>
      </c>
      <c r="N748" s="48">
        <f>IF(Table2[[#This Row],[Ship Mode]]=Introduction!$C$44,1,0)</f>
        <v>0</v>
      </c>
      <c r="O748" s="48">
        <f>IF(Table2[[#This Row],[Customer Segment]]=Introduction!$D$45,1,0)</f>
        <v>1</v>
      </c>
      <c r="P748" s="48">
        <f>IF(Table2[[#This Row],[Customer Segment]]=Introduction!$D$42,1,0)</f>
        <v>0</v>
      </c>
      <c r="Q748" s="48">
        <f>IF(Table2[[#This Row],[Customer Segment]]=Introduction!$D$44,1,0)</f>
        <v>0</v>
      </c>
      <c r="R748" s="41">
        <v>734.74</v>
      </c>
      <c r="S7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customFormat="1" x14ac:dyDescent="0.2">
      <c r="A749" s="1" t="s">
        <v>23</v>
      </c>
      <c r="B749" s="1" t="s">
        <v>14</v>
      </c>
      <c r="C749" s="1" t="s">
        <v>3</v>
      </c>
      <c r="D749" s="46">
        <v>0.06</v>
      </c>
      <c r="E749" s="46">
        <v>205.99</v>
      </c>
      <c r="F749" s="46">
        <v>5.26</v>
      </c>
      <c r="G749" s="46">
        <v>0.56000000000000005</v>
      </c>
      <c r="H749" s="46">
        <v>890.18100000000004</v>
      </c>
      <c r="I749" s="49">
        <f>IF(Table2[[#This Row],[Order Priority]]=Introduction!$B$42,1,0)</f>
        <v>0</v>
      </c>
      <c r="J749" s="49">
        <f>IF(Table2[[#This Row],[Order Priority]]=Introduction!$B$43,1,0)</f>
        <v>0</v>
      </c>
      <c r="K749" s="49">
        <f>IF(Table2[[#This Row],[Order Priority]]=Introduction!$B$44,1,0)</f>
        <v>1</v>
      </c>
      <c r="L749" s="49">
        <f>IF(Table2[[#This Row],[Order Priority]]=Introduction!$B$45,1,0)</f>
        <v>0</v>
      </c>
      <c r="M749" s="49">
        <f>IF(Table2[[#This Row],[Ship Mode]]=Introduction!$C$42,1,0)</f>
        <v>0</v>
      </c>
      <c r="N749" s="48">
        <f>IF(Table2[[#This Row],[Ship Mode]]=Introduction!$C$44,1,0)</f>
        <v>1</v>
      </c>
      <c r="O749" s="48">
        <f>IF(Table2[[#This Row],[Customer Segment]]=Introduction!$D$45,1,0)</f>
        <v>1</v>
      </c>
      <c r="P749" s="48">
        <f>IF(Table2[[#This Row],[Customer Segment]]=Introduction!$D$42,1,0)</f>
        <v>0</v>
      </c>
      <c r="Q749" s="48">
        <f>IF(Table2[[#This Row],[Customer Segment]]=Introduction!$D$44,1,0)</f>
        <v>0</v>
      </c>
      <c r="R749" s="38">
        <v>1882.87</v>
      </c>
      <c r="S7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customFormat="1" x14ac:dyDescent="0.2">
      <c r="A750" s="1" t="s">
        <v>23</v>
      </c>
      <c r="B750" s="1" t="s">
        <v>2</v>
      </c>
      <c r="C750" s="1" t="s">
        <v>15</v>
      </c>
      <c r="D750" s="44">
        <v>0.01</v>
      </c>
      <c r="E750" s="44">
        <v>300.98</v>
      </c>
      <c r="F750" s="44">
        <v>64.73</v>
      </c>
      <c r="G750" s="44">
        <v>0.56000000000000005</v>
      </c>
      <c r="H750" s="44">
        <v>-48.874000000000002</v>
      </c>
      <c r="I750" s="49">
        <f>IF(Table2[[#This Row],[Order Priority]]=Introduction!$B$42,1,0)</f>
        <v>0</v>
      </c>
      <c r="J750" s="49">
        <f>IF(Table2[[#This Row],[Order Priority]]=Introduction!$B$43,1,0)</f>
        <v>0</v>
      </c>
      <c r="K750" s="49">
        <f>IF(Table2[[#This Row],[Order Priority]]=Introduction!$B$44,1,0)</f>
        <v>1</v>
      </c>
      <c r="L750" s="49">
        <f>IF(Table2[[#This Row],[Order Priority]]=Introduction!$B$45,1,0)</f>
        <v>0</v>
      </c>
      <c r="M750" s="49">
        <f>IF(Table2[[#This Row],[Ship Mode]]=Introduction!$C$42,1,0)</f>
        <v>1</v>
      </c>
      <c r="N750" s="48">
        <f>IF(Table2[[#This Row],[Ship Mode]]=Introduction!$C$44,1,0)</f>
        <v>0</v>
      </c>
      <c r="O750" s="48">
        <f>IF(Table2[[#This Row],[Customer Segment]]=Introduction!$D$45,1,0)</f>
        <v>0</v>
      </c>
      <c r="P750" s="48">
        <f>IF(Table2[[#This Row],[Customer Segment]]=Introduction!$D$42,1,0)</f>
        <v>1</v>
      </c>
      <c r="Q750" s="48">
        <f>IF(Table2[[#This Row],[Customer Segment]]=Introduction!$D$44,1,0)</f>
        <v>0</v>
      </c>
      <c r="R750" s="41">
        <v>974.14</v>
      </c>
      <c r="S7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customFormat="1" x14ac:dyDescent="0.2">
      <c r="A751" s="1" t="s">
        <v>13</v>
      </c>
      <c r="B751" s="1" t="s">
        <v>14</v>
      </c>
      <c r="C751" s="1" t="s">
        <v>47</v>
      </c>
      <c r="D751" s="46">
        <v>0.04</v>
      </c>
      <c r="E751" s="46">
        <v>19.23</v>
      </c>
      <c r="F751" s="46">
        <v>6.15</v>
      </c>
      <c r="G751" s="46">
        <v>0.44</v>
      </c>
      <c r="H751" s="46">
        <v>152.4348</v>
      </c>
      <c r="I751" s="49">
        <f>IF(Table2[[#This Row],[Order Priority]]=Introduction!$B$42,1,0)</f>
        <v>0</v>
      </c>
      <c r="J751" s="49">
        <f>IF(Table2[[#This Row],[Order Priority]]=Introduction!$B$43,1,0)</f>
        <v>1</v>
      </c>
      <c r="K751" s="49">
        <f>IF(Table2[[#This Row],[Order Priority]]=Introduction!$B$44,1,0)</f>
        <v>0</v>
      </c>
      <c r="L751" s="49">
        <f>IF(Table2[[#This Row],[Order Priority]]=Introduction!$B$45,1,0)</f>
        <v>0</v>
      </c>
      <c r="M751" s="49">
        <f>IF(Table2[[#This Row],[Ship Mode]]=Introduction!$C$42,1,0)</f>
        <v>0</v>
      </c>
      <c r="N751" s="48">
        <f>IF(Table2[[#This Row],[Ship Mode]]=Introduction!$C$44,1,0)</f>
        <v>1</v>
      </c>
      <c r="O751" s="48">
        <f>IF(Table2[[#This Row],[Customer Segment]]=Introduction!$D$45,1,0)</f>
        <v>0</v>
      </c>
      <c r="P751" s="48">
        <f>IF(Table2[[#This Row],[Customer Segment]]=Introduction!$D$42,1,0)</f>
        <v>0</v>
      </c>
      <c r="Q751" s="48">
        <f>IF(Table2[[#This Row],[Customer Segment]]=Introduction!$D$44,1,0)</f>
        <v>1</v>
      </c>
      <c r="R751" s="38">
        <v>220.92</v>
      </c>
      <c r="S7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customFormat="1" x14ac:dyDescent="0.2">
      <c r="A752" s="1" t="s">
        <v>23</v>
      </c>
      <c r="B752" s="1" t="s">
        <v>63</v>
      </c>
      <c r="C752" s="1" t="s">
        <v>70</v>
      </c>
      <c r="D752" s="44">
        <v>0.01</v>
      </c>
      <c r="E752" s="44">
        <v>7.64</v>
      </c>
      <c r="F752" s="44">
        <v>1.39</v>
      </c>
      <c r="G752" s="44">
        <v>0.36</v>
      </c>
      <c r="H752" s="44">
        <v>-1676.6120000000001</v>
      </c>
      <c r="I752" s="49">
        <f>IF(Table2[[#This Row],[Order Priority]]=Introduction!$B$42,1,0)</f>
        <v>0</v>
      </c>
      <c r="J752" s="49">
        <f>IF(Table2[[#This Row],[Order Priority]]=Introduction!$B$43,1,0)</f>
        <v>0</v>
      </c>
      <c r="K752" s="49">
        <f>IF(Table2[[#This Row],[Order Priority]]=Introduction!$B$44,1,0)</f>
        <v>1</v>
      </c>
      <c r="L752" s="49">
        <f>IF(Table2[[#This Row],[Order Priority]]=Introduction!$B$45,1,0)</f>
        <v>0</v>
      </c>
      <c r="M752" s="49">
        <f>IF(Table2[[#This Row],[Ship Mode]]=Introduction!$C$42,1,0)</f>
        <v>0</v>
      </c>
      <c r="N752" s="48">
        <f>IF(Table2[[#This Row],[Ship Mode]]=Introduction!$C$44,1,0)</f>
        <v>0</v>
      </c>
      <c r="O752" s="48">
        <f>IF(Table2[[#This Row],[Customer Segment]]=Introduction!$D$45,1,0)</f>
        <v>0</v>
      </c>
      <c r="P752" s="48">
        <f>IF(Table2[[#This Row],[Customer Segment]]=Introduction!$D$42,1,0)</f>
        <v>0</v>
      </c>
      <c r="Q752" s="48">
        <f>IF(Table2[[#This Row],[Customer Segment]]=Introduction!$D$44,1,0)</f>
        <v>0</v>
      </c>
      <c r="R752" s="41">
        <v>73.290000000000006</v>
      </c>
      <c r="S7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customFormat="1" x14ac:dyDescent="0.2">
      <c r="A753" s="1" t="s">
        <v>23</v>
      </c>
      <c r="B753" s="1" t="s">
        <v>2</v>
      </c>
      <c r="C753" s="1" t="s">
        <v>70</v>
      </c>
      <c r="D753" s="46">
        <v>7.0000000000000007E-2</v>
      </c>
      <c r="E753" s="46">
        <v>400.97</v>
      </c>
      <c r="F753" s="46">
        <v>48.26</v>
      </c>
      <c r="G753" s="46">
        <v>0.36</v>
      </c>
      <c r="H753" s="46">
        <v>45.127800000000001</v>
      </c>
      <c r="I753" s="49">
        <f>IF(Table2[[#This Row],[Order Priority]]=Introduction!$B$42,1,0)</f>
        <v>0</v>
      </c>
      <c r="J753" s="49">
        <f>IF(Table2[[#This Row],[Order Priority]]=Introduction!$B$43,1,0)</f>
        <v>0</v>
      </c>
      <c r="K753" s="49">
        <f>IF(Table2[[#This Row],[Order Priority]]=Introduction!$B$44,1,0)</f>
        <v>1</v>
      </c>
      <c r="L753" s="49">
        <f>IF(Table2[[#This Row],[Order Priority]]=Introduction!$B$45,1,0)</f>
        <v>0</v>
      </c>
      <c r="M753" s="49">
        <f>IF(Table2[[#This Row],[Ship Mode]]=Introduction!$C$42,1,0)</f>
        <v>1</v>
      </c>
      <c r="N753" s="48">
        <f>IF(Table2[[#This Row],[Ship Mode]]=Introduction!$C$44,1,0)</f>
        <v>0</v>
      </c>
      <c r="O753" s="48">
        <f>IF(Table2[[#This Row],[Customer Segment]]=Introduction!$D$45,1,0)</f>
        <v>0</v>
      </c>
      <c r="P753" s="48">
        <f>IF(Table2[[#This Row],[Customer Segment]]=Introduction!$D$42,1,0)</f>
        <v>0</v>
      </c>
      <c r="Q753" s="48">
        <f>IF(Table2[[#This Row],[Customer Segment]]=Introduction!$D$44,1,0)</f>
        <v>0</v>
      </c>
      <c r="R753" s="38">
        <v>2961.32</v>
      </c>
      <c r="S7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customFormat="1" x14ac:dyDescent="0.2">
      <c r="A754" s="1" t="s">
        <v>23</v>
      </c>
      <c r="B754" s="1" t="s">
        <v>14</v>
      </c>
      <c r="C754" s="1" t="s">
        <v>15</v>
      </c>
      <c r="D754" s="44">
        <v>0.09</v>
      </c>
      <c r="E754" s="44">
        <v>6783.02</v>
      </c>
      <c r="F754" s="44">
        <v>24.49</v>
      </c>
      <c r="G754" s="44">
        <v>0.39</v>
      </c>
      <c r="H754" s="44">
        <v>-14140.7016</v>
      </c>
      <c r="I754" s="49">
        <f>IF(Table2[[#This Row],[Order Priority]]=Introduction!$B$42,1,0)</f>
        <v>0</v>
      </c>
      <c r="J754" s="49">
        <f>IF(Table2[[#This Row],[Order Priority]]=Introduction!$B$43,1,0)</f>
        <v>0</v>
      </c>
      <c r="K754" s="49">
        <f>IF(Table2[[#This Row],[Order Priority]]=Introduction!$B$44,1,0)</f>
        <v>1</v>
      </c>
      <c r="L754" s="49">
        <f>IF(Table2[[#This Row],[Order Priority]]=Introduction!$B$45,1,0)</f>
        <v>0</v>
      </c>
      <c r="M754" s="49">
        <f>IF(Table2[[#This Row],[Ship Mode]]=Introduction!$C$42,1,0)</f>
        <v>0</v>
      </c>
      <c r="N754" s="48">
        <f>IF(Table2[[#This Row],[Ship Mode]]=Introduction!$C$44,1,0)</f>
        <v>1</v>
      </c>
      <c r="O754" s="48">
        <f>IF(Table2[[#This Row],[Customer Segment]]=Introduction!$D$45,1,0)</f>
        <v>0</v>
      </c>
      <c r="P754" s="48">
        <f>IF(Table2[[#This Row],[Customer Segment]]=Introduction!$D$42,1,0)</f>
        <v>1</v>
      </c>
      <c r="Q754" s="48">
        <f>IF(Table2[[#This Row],[Customer Segment]]=Introduction!$D$44,1,0)</f>
        <v>0</v>
      </c>
      <c r="R754" s="41">
        <v>6296</v>
      </c>
      <c r="S7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customFormat="1" x14ac:dyDescent="0.2">
      <c r="A755" s="1" t="s">
        <v>92</v>
      </c>
      <c r="B755" s="1" t="s">
        <v>63</v>
      </c>
      <c r="C755" s="1" t="s">
        <v>47</v>
      </c>
      <c r="D755" s="46">
        <v>0.01</v>
      </c>
      <c r="E755" s="46">
        <v>99.99</v>
      </c>
      <c r="F755" s="46">
        <v>19.989999999999998</v>
      </c>
      <c r="G755" s="46">
        <v>0.52</v>
      </c>
      <c r="H755" s="46">
        <v>90.024000000000001</v>
      </c>
      <c r="I755" s="49">
        <f>IF(Table2[[#This Row],[Order Priority]]=Introduction!$B$42,1,0)</f>
        <v>0</v>
      </c>
      <c r="J755" s="49">
        <f>IF(Table2[[#This Row],[Order Priority]]=Introduction!$B$43,1,0)</f>
        <v>0</v>
      </c>
      <c r="K755" s="49">
        <f>IF(Table2[[#This Row],[Order Priority]]=Introduction!$B$44,1,0)</f>
        <v>0</v>
      </c>
      <c r="L755" s="49">
        <f>IF(Table2[[#This Row],[Order Priority]]=Introduction!$B$45,1,0)</f>
        <v>1</v>
      </c>
      <c r="M755" s="49">
        <f>IF(Table2[[#This Row],[Ship Mode]]=Introduction!$C$42,1,0)</f>
        <v>0</v>
      </c>
      <c r="N755" s="48">
        <f>IF(Table2[[#This Row],[Ship Mode]]=Introduction!$C$44,1,0)</f>
        <v>0</v>
      </c>
      <c r="O755" s="48">
        <f>IF(Table2[[#This Row],[Customer Segment]]=Introduction!$D$45,1,0)</f>
        <v>0</v>
      </c>
      <c r="P755" s="48">
        <f>IF(Table2[[#This Row],[Customer Segment]]=Introduction!$D$42,1,0)</f>
        <v>0</v>
      </c>
      <c r="Q755" s="48">
        <f>IF(Table2[[#This Row],[Customer Segment]]=Introduction!$D$44,1,0)</f>
        <v>1</v>
      </c>
      <c r="R755" s="38">
        <v>202.98</v>
      </c>
      <c r="S7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customFormat="1" x14ac:dyDescent="0.2">
      <c r="A756" s="1" t="s">
        <v>92</v>
      </c>
      <c r="B756" s="1" t="s">
        <v>14</v>
      </c>
      <c r="C756" s="1" t="s">
        <v>15</v>
      </c>
      <c r="D756" s="44">
        <v>0.1</v>
      </c>
      <c r="E756" s="44">
        <v>4.9800000000000004</v>
      </c>
      <c r="F756" s="44">
        <v>7.54</v>
      </c>
      <c r="G756" s="44">
        <v>0.38</v>
      </c>
      <c r="H756" s="44">
        <v>45.078000000000003</v>
      </c>
      <c r="I756" s="49">
        <f>IF(Table2[[#This Row],[Order Priority]]=Introduction!$B$42,1,0)</f>
        <v>0</v>
      </c>
      <c r="J756" s="49">
        <f>IF(Table2[[#This Row],[Order Priority]]=Introduction!$B$43,1,0)</f>
        <v>0</v>
      </c>
      <c r="K756" s="49">
        <f>IF(Table2[[#This Row],[Order Priority]]=Introduction!$B$44,1,0)</f>
        <v>0</v>
      </c>
      <c r="L756" s="49">
        <f>IF(Table2[[#This Row],[Order Priority]]=Introduction!$B$45,1,0)</f>
        <v>1</v>
      </c>
      <c r="M756" s="49">
        <f>IF(Table2[[#This Row],[Ship Mode]]=Introduction!$C$42,1,0)</f>
        <v>0</v>
      </c>
      <c r="N756" s="48">
        <f>IF(Table2[[#This Row],[Ship Mode]]=Introduction!$C$44,1,0)</f>
        <v>1</v>
      </c>
      <c r="O756" s="48">
        <f>IF(Table2[[#This Row],[Customer Segment]]=Introduction!$D$45,1,0)</f>
        <v>0</v>
      </c>
      <c r="P756" s="48">
        <f>IF(Table2[[#This Row],[Customer Segment]]=Introduction!$D$42,1,0)</f>
        <v>1</v>
      </c>
      <c r="Q756" s="48">
        <f>IF(Table2[[#This Row],[Customer Segment]]=Introduction!$D$44,1,0)</f>
        <v>0</v>
      </c>
      <c r="R756" s="41">
        <v>43.84</v>
      </c>
      <c r="S7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customFormat="1" x14ac:dyDescent="0.2">
      <c r="A757" s="1" t="s">
        <v>92</v>
      </c>
      <c r="B757" s="1" t="s">
        <v>14</v>
      </c>
      <c r="C757" s="1" t="s">
        <v>15</v>
      </c>
      <c r="D757" s="46">
        <v>0</v>
      </c>
      <c r="E757" s="46">
        <v>22.84</v>
      </c>
      <c r="F757" s="46">
        <v>8.18</v>
      </c>
      <c r="G757" s="46">
        <v>0.39</v>
      </c>
      <c r="H757" s="46">
        <v>-110.376</v>
      </c>
      <c r="I757" s="49">
        <f>IF(Table2[[#This Row],[Order Priority]]=Introduction!$B$42,1,0)</f>
        <v>0</v>
      </c>
      <c r="J757" s="49">
        <f>IF(Table2[[#This Row],[Order Priority]]=Introduction!$B$43,1,0)</f>
        <v>0</v>
      </c>
      <c r="K757" s="49">
        <f>IF(Table2[[#This Row],[Order Priority]]=Introduction!$B$44,1,0)</f>
        <v>0</v>
      </c>
      <c r="L757" s="49">
        <f>IF(Table2[[#This Row],[Order Priority]]=Introduction!$B$45,1,0)</f>
        <v>1</v>
      </c>
      <c r="M757" s="49">
        <f>IF(Table2[[#This Row],[Ship Mode]]=Introduction!$C$42,1,0)</f>
        <v>0</v>
      </c>
      <c r="N757" s="48">
        <f>IF(Table2[[#This Row],[Ship Mode]]=Introduction!$C$44,1,0)</f>
        <v>1</v>
      </c>
      <c r="O757" s="48">
        <f>IF(Table2[[#This Row],[Customer Segment]]=Introduction!$D$45,1,0)</f>
        <v>0</v>
      </c>
      <c r="P757" s="48">
        <f>IF(Table2[[#This Row],[Customer Segment]]=Introduction!$D$42,1,0)</f>
        <v>1</v>
      </c>
      <c r="Q757" s="48">
        <f>IF(Table2[[#This Row],[Customer Segment]]=Introduction!$D$44,1,0)</f>
        <v>0</v>
      </c>
      <c r="R757" s="38">
        <v>141.74</v>
      </c>
      <c r="S7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customFormat="1" x14ac:dyDescent="0.2">
      <c r="A758" s="1" t="s">
        <v>46</v>
      </c>
      <c r="B758" s="1" t="s">
        <v>14</v>
      </c>
      <c r="C758" s="1" t="s">
        <v>70</v>
      </c>
      <c r="D758" s="44">
        <v>0</v>
      </c>
      <c r="E758" s="44">
        <v>115.99</v>
      </c>
      <c r="F758" s="44">
        <v>2.5</v>
      </c>
      <c r="G758" s="44">
        <v>0.56999999999999995</v>
      </c>
      <c r="H758" s="44">
        <v>162.666</v>
      </c>
      <c r="I758" s="49">
        <f>IF(Table2[[#This Row],[Order Priority]]=Introduction!$B$42,1,0)</f>
        <v>0</v>
      </c>
      <c r="J758" s="49">
        <f>IF(Table2[[#This Row],[Order Priority]]=Introduction!$B$43,1,0)</f>
        <v>0</v>
      </c>
      <c r="K758" s="49">
        <f>IF(Table2[[#This Row],[Order Priority]]=Introduction!$B$44,1,0)</f>
        <v>0</v>
      </c>
      <c r="L758" s="49">
        <f>IF(Table2[[#This Row],[Order Priority]]=Introduction!$B$45,1,0)</f>
        <v>0</v>
      </c>
      <c r="M758" s="49">
        <f>IF(Table2[[#This Row],[Ship Mode]]=Introduction!$C$42,1,0)</f>
        <v>0</v>
      </c>
      <c r="N758" s="48">
        <f>IF(Table2[[#This Row],[Ship Mode]]=Introduction!$C$44,1,0)</f>
        <v>1</v>
      </c>
      <c r="O758" s="48">
        <f>IF(Table2[[#This Row],[Customer Segment]]=Introduction!$D$45,1,0)</f>
        <v>0</v>
      </c>
      <c r="P758" s="48">
        <f>IF(Table2[[#This Row],[Customer Segment]]=Introduction!$D$42,1,0)</f>
        <v>0</v>
      </c>
      <c r="Q758" s="48">
        <f>IF(Table2[[#This Row],[Customer Segment]]=Introduction!$D$44,1,0)</f>
        <v>0</v>
      </c>
      <c r="R758" s="41">
        <v>627.04</v>
      </c>
      <c r="S7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customFormat="1" x14ac:dyDescent="0.2">
      <c r="A759" s="1" t="s">
        <v>46</v>
      </c>
      <c r="B759" s="1" t="s">
        <v>14</v>
      </c>
      <c r="C759" s="1" t="s">
        <v>70</v>
      </c>
      <c r="D759" s="46">
        <v>0.02</v>
      </c>
      <c r="E759" s="46">
        <v>5.98</v>
      </c>
      <c r="F759" s="46">
        <v>5.79</v>
      </c>
      <c r="G759" s="46">
        <v>0.36</v>
      </c>
      <c r="H759" s="46">
        <v>-67.489999999999995</v>
      </c>
      <c r="I759" s="49">
        <f>IF(Table2[[#This Row],[Order Priority]]=Introduction!$B$42,1,0)</f>
        <v>0</v>
      </c>
      <c r="J759" s="49">
        <f>IF(Table2[[#This Row],[Order Priority]]=Introduction!$B$43,1,0)</f>
        <v>0</v>
      </c>
      <c r="K759" s="49">
        <f>IF(Table2[[#This Row],[Order Priority]]=Introduction!$B$44,1,0)</f>
        <v>0</v>
      </c>
      <c r="L759" s="49">
        <f>IF(Table2[[#This Row],[Order Priority]]=Introduction!$B$45,1,0)</f>
        <v>0</v>
      </c>
      <c r="M759" s="49">
        <f>IF(Table2[[#This Row],[Ship Mode]]=Introduction!$C$42,1,0)</f>
        <v>0</v>
      </c>
      <c r="N759" s="48">
        <f>IF(Table2[[#This Row],[Ship Mode]]=Introduction!$C$44,1,0)</f>
        <v>1</v>
      </c>
      <c r="O759" s="48">
        <f>IF(Table2[[#This Row],[Customer Segment]]=Introduction!$D$45,1,0)</f>
        <v>0</v>
      </c>
      <c r="P759" s="48">
        <f>IF(Table2[[#This Row],[Customer Segment]]=Introduction!$D$42,1,0)</f>
        <v>0</v>
      </c>
      <c r="Q759" s="48">
        <f>IF(Table2[[#This Row],[Customer Segment]]=Introduction!$D$44,1,0)</f>
        <v>0</v>
      </c>
      <c r="R759" s="38">
        <v>110.19</v>
      </c>
      <c r="S7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customFormat="1" x14ac:dyDescent="0.2">
      <c r="A760" s="1" t="s">
        <v>1</v>
      </c>
      <c r="B760" s="1" t="s">
        <v>63</v>
      </c>
      <c r="C760" s="1" t="s">
        <v>70</v>
      </c>
      <c r="D760" s="44">
        <v>0.06</v>
      </c>
      <c r="E760" s="44">
        <v>2.61</v>
      </c>
      <c r="F760" s="44">
        <v>0.5</v>
      </c>
      <c r="G760" s="44">
        <v>0.39</v>
      </c>
      <c r="H760" s="44">
        <v>10.85</v>
      </c>
      <c r="I760" s="49">
        <f>IF(Table2[[#This Row],[Order Priority]]=Introduction!$B$42,1,0)</f>
        <v>1</v>
      </c>
      <c r="J760" s="49">
        <f>IF(Table2[[#This Row],[Order Priority]]=Introduction!$B$43,1,0)</f>
        <v>0</v>
      </c>
      <c r="K760" s="49">
        <f>IF(Table2[[#This Row],[Order Priority]]=Introduction!$B$44,1,0)</f>
        <v>0</v>
      </c>
      <c r="L760" s="49">
        <f>IF(Table2[[#This Row],[Order Priority]]=Introduction!$B$45,1,0)</f>
        <v>0</v>
      </c>
      <c r="M760" s="49">
        <f>IF(Table2[[#This Row],[Ship Mode]]=Introduction!$C$42,1,0)</f>
        <v>0</v>
      </c>
      <c r="N760" s="48">
        <f>IF(Table2[[#This Row],[Ship Mode]]=Introduction!$C$44,1,0)</f>
        <v>0</v>
      </c>
      <c r="O760" s="48">
        <f>IF(Table2[[#This Row],[Customer Segment]]=Introduction!$D$45,1,0)</f>
        <v>0</v>
      </c>
      <c r="P760" s="48">
        <f>IF(Table2[[#This Row],[Customer Segment]]=Introduction!$D$42,1,0)</f>
        <v>0</v>
      </c>
      <c r="Q760" s="48">
        <f>IF(Table2[[#This Row],[Customer Segment]]=Introduction!$D$44,1,0)</f>
        <v>0</v>
      </c>
      <c r="R760" s="41">
        <v>17.59</v>
      </c>
      <c r="S7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customFormat="1" x14ac:dyDescent="0.2">
      <c r="A761" s="1" t="s">
        <v>1</v>
      </c>
      <c r="B761" s="1" t="s">
        <v>14</v>
      </c>
      <c r="C761" s="1" t="s">
        <v>70</v>
      </c>
      <c r="D761" s="46">
        <v>0.01</v>
      </c>
      <c r="E761" s="46">
        <v>6.35</v>
      </c>
      <c r="F761" s="46">
        <v>1.02</v>
      </c>
      <c r="G761" s="46">
        <v>0.39</v>
      </c>
      <c r="H761" s="46">
        <v>97.662599999999998</v>
      </c>
      <c r="I761" s="49">
        <f>IF(Table2[[#This Row],[Order Priority]]=Introduction!$B$42,1,0)</f>
        <v>1</v>
      </c>
      <c r="J761" s="49">
        <f>IF(Table2[[#This Row],[Order Priority]]=Introduction!$B$43,1,0)</f>
        <v>0</v>
      </c>
      <c r="K761" s="49">
        <f>IF(Table2[[#This Row],[Order Priority]]=Introduction!$B$44,1,0)</f>
        <v>0</v>
      </c>
      <c r="L761" s="49">
        <f>IF(Table2[[#This Row],[Order Priority]]=Introduction!$B$45,1,0)</f>
        <v>0</v>
      </c>
      <c r="M761" s="49">
        <f>IF(Table2[[#This Row],[Ship Mode]]=Introduction!$C$42,1,0)</f>
        <v>0</v>
      </c>
      <c r="N761" s="48">
        <f>IF(Table2[[#This Row],[Ship Mode]]=Introduction!$C$44,1,0)</f>
        <v>1</v>
      </c>
      <c r="O761" s="48">
        <f>IF(Table2[[#This Row],[Customer Segment]]=Introduction!$D$45,1,0)</f>
        <v>0</v>
      </c>
      <c r="P761" s="48">
        <f>IF(Table2[[#This Row],[Customer Segment]]=Introduction!$D$42,1,0)</f>
        <v>0</v>
      </c>
      <c r="Q761" s="48">
        <f>IF(Table2[[#This Row],[Customer Segment]]=Introduction!$D$44,1,0)</f>
        <v>0</v>
      </c>
      <c r="R761" s="38">
        <v>141.54</v>
      </c>
      <c r="S7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customFormat="1" x14ac:dyDescent="0.2">
      <c r="A762" s="1" t="s">
        <v>1</v>
      </c>
      <c r="B762" s="1" t="s">
        <v>14</v>
      </c>
      <c r="C762" s="1" t="s">
        <v>70</v>
      </c>
      <c r="D762" s="44">
        <v>0.06</v>
      </c>
      <c r="E762" s="44">
        <v>8.3699999999999992</v>
      </c>
      <c r="F762" s="44">
        <v>10.16</v>
      </c>
      <c r="G762" s="44">
        <v>0.59</v>
      </c>
      <c r="H762" s="44">
        <v>-255.65</v>
      </c>
      <c r="I762" s="49">
        <f>IF(Table2[[#This Row],[Order Priority]]=Introduction!$B$42,1,0)</f>
        <v>1</v>
      </c>
      <c r="J762" s="49">
        <f>IF(Table2[[#This Row],[Order Priority]]=Introduction!$B$43,1,0)</f>
        <v>0</v>
      </c>
      <c r="K762" s="49">
        <f>IF(Table2[[#This Row],[Order Priority]]=Introduction!$B$44,1,0)</f>
        <v>0</v>
      </c>
      <c r="L762" s="49">
        <f>IF(Table2[[#This Row],[Order Priority]]=Introduction!$B$45,1,0)</f>
        <v>0</v>
      </c>
      <c r="M762" s="49">
        <f>IF(Table2[[#This Row],[Ship Mode]]=Introduction!$C$42,1,0)</f>
        <v>0</v>
      </c>
      <c r="N762" s="48">
        <f>IF(Table2[[#This Row],[Ship Mode]]=Introduction!$C$44,1,0)</f>
        <v>1</v>
      </c>
      <c r="O762" s="48">
        <f>IF(Table2[[#This Row],[Customer Segment]]=Introduction!$D$45,1,0)</f>
        <v>0</v>
      </c>
      <c r="P762" s="48">
        <f>IF(Table2[[#This Row],[Customer Segment]]=Introduction!$D$42,1,0)</f>
        <v>0</v>
      </c>
      <c r="Q762" s="48">
        <f>IF(Table2[[#This Row],[Customer Segment]]=Introduction!$D$44,1,0)</f>
        <v>0</v>
      </c>
      <c r="R762" s="41">
        <v>157.63999999999999</v>
      </c>
      <c r="S7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customFormat="1" x14ac:dyDescent="0.2">
      <c r="A763" s="1" t="s">
        <v>1</v>
      </c>
      <c r="B763" s="1" t="s">
        <v>63</v>
      </c>
      <c r="C763" s="1" t="s">
        <v>70</v>
      </c>
      <c r="D763" s="46">
        <v>0.09</v>
      </c>
      <c r="E763" s="46">
        <v>6.48</v>
      </c>
      <c r="F763" s="46">
        <v>9.17</v>
      </c>
      <c r="G763" s="46">
        <v>0.37</v>
      </c>
      <c r="H763" s="46">
        <v>-76.540000000000006</v>
      </c>
      <c r="I763" s="49">
        <f>IF(Table2[[#This Row],[Order Priority]]=Introduction!$B$42,1,0)</f>
        <v>1</v>
      </c>
      <c r="J763" s="49">
        <f>IF(Table2[[#This Row],[Order Priority]]=Introduction!$B$43,1,0)</f>
        <v>0</v>
      </c>
      <c r="K763" s="49">
        <f>IF(Table2[[#This Row],[Order Priority]]=Introduction!$B$44,1,0)</f>
        <v>0</v>
      </c>
      <c r="L763" s="49">
        <f>IF(Table2[[#This Row],[Order Priority]]=Introduction!$B$45,1,0)</f>
        <v>0</v>
      </c>
      <c r="M763" s="49">
        <f>IF(Table2[[#This Row],[Ship Mode]]=Introduction!$C$42,1,0)</f>
        <v>0</v>
      </c>
      <c r="N763" s="48">
        <f>IF(Table2[[#This Row],[Ship Mode]]=Introduction!$C$44,1,0)</f>
        <v>0</v>
      </c>
      <c r="O763" s="48">
        <f>IF(Table2[[#This Row],[Customer Segment]]=Introduction!$D$45,1,0)</f>
        <v>0</v>
      </c>
      <c r="P763" s="48">
        <f>IF(Table2[[#This Row],[Customer Segment]]=Introduction!$D$42,1,0)</f>
        <v>0</v>
      </c>
      <c r="Q763" s="48">
        <f>IF(Table2[[#This Row],[Customer Segment]]=Introduction!$D$44,1,0)</f>
        <v>0</v>
      </c>
      <c r="R763" s="38">
        <v>42.16</v>
      </c>
      <c r="S7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customFormat="1" x14ac:dyDescent="0.2">
      <c r="A764" s="1" t="s">
        <v>1</v>
      </c>
      <c r="B764" s="1" t="s">
        <v>14</v>
      </c>
      <c r="C764" s="1" t="s">
        <v>70</v>
      </c>
      <c r="D764" s="44">
        <v>0.09</v>
      </c>
      <c r="E764" s="44">
        <v>6.28</v>
      </c>
      <c r="F764" s="44">
        <v>5.29</v>
      </c>
      <c r="G764" s="44">
        <v>0.43</v>
      </c>
      <c r="H764" s="44">
        <v>-10.09</v>
      </c>
      <c r="I764" s="49">
        <f>IF(Table2[[#This Row],[Order Priority]]=Introduction!$B$42,1,0)</f>
        <v>1</v>
      </c>
      <c r="J764" s="49">
        <f>IF(Table2[[#This Row],[Order Priority]]=Introduction!$B$43,1,0)</f>
        <v>0</v>
      </c>
      <c r="K764" s="49">
        <f>IF(Table2[[#This Row],[Order Priority]]=Introduction!$B$44,1,0)</f>
        <v>0</v>
      </c>
      <c r="L764" s="49">
        <f>IF(Table2[[#This Row],[Order Priority]]=Introduction!$B$45,1,0)</f>
        <v>0</v>
      </c>
      <c r="M764" s="49">
        <f>IF(Table2[[#This Row],[Ship Mode]]=Introduction!$C$42,1,0)</f>
        <v>0</v>
      </c>
      <c r="N764" s="48">
        <f>IF(Table2[[#This Row],[Ship Mode]]=Introduction!$C$44,1,0)</f>
        <v>1</v>
      </c>
      <c r="O764" s="48">
        <f>IF(Table2[[#This Row],[Customer Segment]]=Introduction!$D$45,1,0)</f>
        <v>0</v>
      </c>
      <c r="P764" s="48">
        <f>IF(Table2[[#This Row],[Customer Segment]]=Introduction!$D$42,1,0)</f>
        <v>0</v>
      </c>
      <c r="Q764" s="48">
        <f>IF(Table2[[#This Row],[Customer Segment]]=Introduction!$D$44,1,0)</f>
        <v>0</v>
      </c>
      <c r="R764" s="41">
        <v>14.08</v>
      </c>
      <c r="S7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customFormat="1" x14ac:dyDescent="0.2">
      <c r="A765" s="1" t="s">
        <v>1</v>
      </c>
      <c r="B765" s="1" t="s">
        <v>14</v>
      </c>
      <c r="C765" s="1" t="s">
        <v>70</v>
      </c>
      <c r="D765" s="46">
        <v>0.03</v>
      </c>
      <c r="E765" s="46">
        <v>15.14</v>
      </c>
      <c r="F765" s="46">
        <v>4.53</v>
      </c>
      <c r="G765" s="46">
        <v>0.81</v>
      </c>
      <c r="H765" s="46">
        <v>-92.87</v>
      </c>
      <c r="I765" s="49">
        <f>IF(Table2[[#This Row],[Order Priority]]=Introduction!$B$42,1,0)</f>
        <v>1</v>
      </c>
      <c r="J765" s="49">
        <f>IF(Table2[[#This Row],[Order Priority]]=Introduction!$B$43,1,0)</f>
        <v>0</v>
      </c>
      <c r="K765" s="49">
        <f>IF(Table2[[#This Row],[Order Priority]]=Introduction!$B$44,1,0)</f>
        <v>0</v>
      </c>
      <c r="L765" s="49">
        <f>IF(Table2[[#This Row],[Order Priority]]=Introduction!$B$45,1,0)</f>
        <v>0</v>
      </c>
      <c r="M765" s="49">
        <f>IF(Table2[[#This Row],[Ship Mode]]=Introduction!$C$42,1,0)</f>
        <v>0</v>
      </c>
      <c r="N765" s="48">
        <f>IF(Table2[[#This Row],[Ship Mode]]=Introduction!$C$44,1,0)</f>
        <v>1</v>
      </c>
      <c r="O765" s="48">
        <f>IF(Table2[[#This Row],[Customer Segment]]=Introduction!$D$45,1,0)</f>
        <v>0</v>
      </c>
      <c r="P765" s="48">
        <f>IF(Table2[[#This Row],[Customer Segment]]=Introduction!$D$42,1,0)</f>
        <v>0</v>
      </c>
      <c r="Q765" s="48">
        <f>IF(Table2[[#This Row],[Customer Segment]]=Introduction!$D$44,1,0)</f>
        <v>0</v>
      </c>
      <c r="R765" s="38">
        <v>256.73</v>
      </c>
      <c r="S7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customFormat="1" x14ac:dyDescent="0.2">
      <c r="A766" s="1" t="s">
        <v>1</v>
      </c>
      <c r="B766" s="1" t="s">
        <v>14</v>
      </c>
      <c r="C766" s="1" t="s">
        <v>70</v>
      </c>
      <c r="D766" s="44">
        <v>0</v>
      </c>
      <c r="E766" s="44">
        <v>2.6</v>
      </c>
      <c r="F766" s="44">
        <v>2.4</v>
      </c>
      <c r="G766" s="44">
        <v>0.57999999999999996</v>
      </c>
      <c r="H766" s="44">
        <v>-45.21</v>
      </c>
      <c r="I766" s="49">
        <f>IF(Table2[[#This Row],[Order Priority]]=Introduction!$B$42,1,0)</f>
        <v>1</v>
      </c>
      <c r="J766" s="49">
        <f>IF(Table2[[#This Row],[Order Priority]]=Introduction!$B$43,1,0)</f>
        <v>0</v>
      </c>
      <c r="K766" s="49">
        <f>IF(Table2[[#This Row],[Order Priority]]=Introduction!$B$44,1,0)</f>
        <v>0</v>
      </c>
      <c r="L766" s="49">
        <f>IF(Table2[[#This Row],[Order Priority]]=Introduction!$B$45,1,0)</f>
        <v>0</v>
      </c>
      <c r="M766" s="49">
        <f>IF(Table2[[#This Row],[Ship Mode]]=Introduction!$C$42,1,0)</f>
        <v>0</v>
      </c>
      <c r="N766" s="48">
        <f>IF(Table2[[#This Row],[Ship Mode]]=Introduction!$C$44,1,0)</f>
        <v>1</v>
      </c>
      <c r="O766" s="48">
        <f>IF(Table2[[#This Row],[Customer Segment]]=Introduction!$D$45,1,0)</f>
        <v>0</v>
      </c>
      <c r="P766" s="48">
        <f>IF(Table2[[#This Row],[Customer Segment]]=Introduction!$D$42,1,0)</f>
        <v>0</v>
      </c>
      <c r="Q766" s="48">
        <f>IF(Table2[[#This Row],[Customer Segment]]=Introduction!$D$44,1,0)</f>
        <v>0</v>
      </c>
      <c r="R766" s="41">
        <v>44.75</v>
      </c>
      <c r="S7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customFormat="1" x14ac:dyDescent="0.2">
      <c r="A767" s="1" t="s">
        <v>13</v>
      </c>
      <c r="B767" s="1" t="s">
        <v>14</v>
      </c>
      <c r="C767" s="1" t="s">
        <v>47</v>
      </c>
      <c r="D767" s="46">
        <v>0.06</v>
      </c>
      <c r="E767" s="46">
        <v>99.99</v>
      </c>
      <c r="F767" s="46">
        <v>19.989999999999998</v>
      </c>
      <c r="G767" s="46">
        <v>0.52</v>
      </c>
      <c r="H767" s="46">
        <v>-127.56</v>
      </c>
      <c r="I767" s="49">
        <f>IF(Table2[[#This Row],[Order Priority]]=Introduction!$B$42,1,0)</f>
        <v>0</v>
      </c>
      <c r="J767" s="49">
        <f>IF(Table2[[#This Row],[Order Priority]]=Introduction!$B$43,1,0)</f>
        <v>1</v>
      </c>
      <c r="K767" s="49">
        <f>IF(Table2[[#This Row],[Order Priority]]=Introduction!$B$44,1,0)</f>
        <v>0</v>
      </c>
      <c r="L767" s="49">
        <f>IF(Table2[[#This Row],[Order Priority]]=Introduction!$B$45,1,0)</f>
        <v>0</v>
      </c>
      <c r="M767" s="49">
        <f>IF(Table2[[#This Row],[Ship Mode]]=Introduction!$C$42,1,0)</f>
        <v>0</v>
      </c>
      <c r="N767" s="48">
        <f>IF(Table2[[#This Row],[Ship Mode]]=Introduction!$C$44,1,0)</f>
        <v>1</v>
      </c>
      <c r="O767" s="48">
        <f>IF(Table2[[#This Row],[Customer Segment]]=Introduction!$D$45,1,0)</f>
        <v>0</v>
      </c>
      <c r="P767" s="48">
        <f>IF(Table2[[#This Row],[Customer Segment]]=Introduction!$D$42,1,0)</f>
        <v>0</v>
      </c>
      <c r="Q767" s="48">
        <f>IF(Table2[[#This Row],[Customer Segment]]=Introduction!$D$44,1,0)</f>
        <v>1</v>
      </c>
      <c r="R767" s="38">
        <v>290.24</v>
      </c>
      <c r="S7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customFormat="1" x14ac:dyDescent="0.2">
      <c r="A768" s="1" t="s">
        <v>13</v>
      </c>
      <c r="B768" s="1" t="s">
        <v>14</v>
      </c>
      <c r="C768" s="1" t="s">
        <v>47</v>
      </c>
      <c r="D768" s="44">
        <v>0</v>
      </c>
      <c r="E768" s="44">
        <v>193.17</v>
      </c>
      <c r="F768" s="44">
        <v>19.989999999999998</v>
      </c>
      <c r="G768" s="44">
        <v>0.71</v>
      </c>
      <c r="H768" s="44">
        <v>282.18</v>
      </c>
      <c r="I768" s="49">
        <f>IF(Table2[[#This Row],[Order Priority]]=Introduction!$B$42,1,0)</f>
        <v>0</v>
      </c>
      <c r="J768" s="49">
        <f>IF(Table2[[#This Row],[Order Priority]]=Introduction!$B$43,1,0)</f>
        <v>1</v>
      </c>
      <c r="K768" s="49">
        <f>IF(Table2[[#This Row],[Order Priority]]=Introduction!$B$44,1,0)</f>
        <v>0</v>
      </c>
      <c r="L768" s="49">
        <f>IF(Table2[[#This Row],[Order Priority]]=Introduction!$B$45,1,0)</f>
        <v>0</v>
      </c>
      <c r="M768" s="49">
        <f>IF(Table2[[#This Row],[Ship Mode]]=Introduction!$C$42,1,0)</f>
        <v>0</v>
      </c>
      <c r="N768" s="48">
        <f>IF(Table2[[#This Row],[Ship Mode]]=Introduction!$C$44,1,0)</f>
        <v>1</v>
      </c>
      <c r="O768" s="48">
        <f>IF(Table2[[#This Row],[Customer Segment]]=Introduction!$D$45,1,0)</f>
        <v>0</v>
      </c>
      <c r="P768" s="48">
        <f>IF(Table2[[#This Row],[Customer Segment]]=Introduction!$D$42,1,0)</f>
        <v>0</v>
      </c>
      <c r="Q768" s="48">
        <f>IF(Table2[[#This Row],[Customer Segment]]=Introduction!$D$44,1,0)</f>
        <v>1</v>
      </c>
      <c r="R768" s="41">
        <v>971.4</v>
      </c>
      <c r="S7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customFormat="1" x14ac:dyDescent="0.2">
      <c r="A769" s="1" t="s">
        <v>13</v>
      </c>
      <c r="B769" s="1" t="s">
        <v>63</v>
      </c>
      <c r="C769" s="1" t="s">
        <v>47</v>
      </c>
      <c r="D769" s="46">
        <v>0.08</v>
      </c>
      <c r="E769" s="46">
        <v>20.99</v>
      </c>
      <c r="F769" s="46">
        <v>3.3</v>
      </c>
      <c r="G769" s="46">
        <v>0.81</v>
      </c>
      <c r="H769" s="46">
        <v>-96.337999999999994</v>
      </c>
      <c r="I769" s="49">
        <f>IF(Table2[[#This Row],[Order Priority]]=Introduction!$B$42,1,0)</f>
        <v>0</v>
      </c>
      <c r="J769" s="49">
        <f>IF(Table2[[#This Row],[Order Priority]]=Introduction!$B$43,1,0)</f>
        <v>1</v>
      </c>
      <c r="K769" s="49">
        <f>IF(Table2[[#This Row],[Order Priority]]=Introduction!$B$44,1,0)</f>
        <v>0</v>
      </c>
      <c r="L769" s="49">
        <f>IF(Table2[[#This Row],[Order Priority]]=Introduction!$B$45,1,0)</f>
        <v>0</v>
      </c>
      <c r="M769" s="49">
        <f>IF(Table2[[#This Row],[Ship Mode]]=Introduction!$C$42,1,0)</f>
        <v>0</v>
      </c>
      <c r="N769" s="48">
        <f>IF(Table2[[#This Row],[Ship Mode]]=Introduction!$C$44,1,0)</f>
        <v>0</v>
      </c>
      <c r="O769" s="48">
        <f>IF(Table2[[#This Row],[Customer Segment]]=Introduction!$D$45,1,0)</f>
        <v>0</v>
      </c>
      <c r="P769" s="48">
        <f>IF(Table2[[#This Row],[Customer Segment]]=Introduction!$D$42,1,0)</f>
        <v>0</v>
      </c>
      <c r="Q769" s="48">
        <f>IF(Table2[[#This Row],[Customer Segment]]=Introduction!$D$44,1,0)</f>
        <v>1</v>
      </c>
      <c r="R769" s="38">
        <v>193.51</v>
      </c>
      <c r="S7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customFormat="1" x14ac:dyDescent="0.2">
      <c r="A770" s="1" t="s">
        <v>13</v>
      </c>
      <c r="B770" s="1" t="s">
        <v>14</v>
      </c>
      <c r="C770" s="1" t="s">
        <v>3</v>
      </c>
      <c r="D770" s="44">
        <v>0.01</v>
      </c>
      <c r="E770" s="44">
        <v>10.9</v>
      </c>
      <c r="F770" s="44">
        <v>7.46</v>
      </c>
      <c r="G770" s="44">
        <v>0.59</v>
      </c>
      <c r="H770" s="44">
        <v>-116.76</v>
      </c>
      <c r="I770" s="49">
        <f>IF(Table2[[#This Row],[Order Priority]]=Introduction!$B$42,1,0)</f>
        <v>0</v>
      </c>
      <c r="J770" s="49">
        <f>IF(Table2[[#This Row],[Order Priority]]=Introduction!$B$43,1,0)</f>
        <v>1</v>
      </c>
      <c r="K770" s="49">
        <f>IF(Table2[[#This Row],[Order Priority]]=Introduction!$B$44,1,0)</f>
        <v>0</v>
      </c>
      <c r="L770" s="49">
        <f>IF(Table2[[#This Row],[Order Priority]]=Introduction!$B$45,1,0)</f>
        <v>0</v>
      </c>
      <c r="M770" s="49">
        <f>IF(Table2[[#This Row],[Ship Mode]]=Introduction!$C$42,1,0)</f>
        <v>0</v>
      </c>
      <c r="N770" s="48">
        <f>IF(Table2[[#This Row],[Ship Mode]]=Introduction!$C$44,1,0)</f>
        <v>1</v>
      </c>
      <c r="O770" s="48">
        <f>IF(Table2[[#This Row],[Customer Segment]]=Introduction!$D$45,1,0)</f>
        <v>1</v>
      </c>
      <c r="P770" s="48">
        <f>IF(Table2[[#This Row],[Customer Segment]]=Introduction!$D$42,1,0)</f>
        <v>0</v>
      </c>
      <c r="Q770" s="48">
        <f>IF(Table2[[#This Row],[Customer Segment]]=Introduction!$D$44,1,0)</f>
        <v>0</v>
      </c>
      <c r="R770" s="41">
        <v>207.31</v>
      </c>
      <c r="S7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customFormat="1" x14ac:dyDescent="0.2">
      <c r="A771" s="1" t="s">
        <v>13</v>
      </c>
      <c r="B771" s="1" t="s">
        <v>14</v>
      </c>
      <c r="C771" s="1" t="s">
        <v>3</v>
      </c>
      <c r="D771" s="46">
        <v>0.1</v>
      </c>
      <c r="E771" s="46">
        <v>7.99</v>
      </c>
      <c r="F771" s="46">
        <v>5.03</v>
      </c>
      <c r="G771" s="46">
        <v>0.6</v>
      </c>
      <c r="H771" s="46">
        <v>-160.952</v>
      </c>
      <c r="I771" s="49">
        <f>IF(Table2[[#This Row],[Order Priority]]=Introduction!$B$42,1,0)</f>
        <v>0</v>
      </c>
      <c r="J771" s="49">
        <f>IF(Table2[[#This Row],[Order Priority]]=Introduction!$B$43,1,0)</f>
        <v>1</v>
      </c>
      <c r="K771" s="49">
        <f>IF(Table2[[#This Row],[Order Priority]]=Introduction!$B$44,1,0)</f>
        <v>0</v>
      </c>
      <c r="L771" s="49">
        <f>IF(Table2[[#This Row],[Order Priority]]=Introduction!$B$45,1,0)</f>
        <v>0</v>
      </c>
      <c r="M771" s="49">
        <f>IF(Table2[[#This Row],[Ship Mode]]=Introduction!$C$42,1,0)</f>
        <v>0</v>
      </c>
      <c r="N771" s="48">
        <f>IF(Table2[[#This Row],[Ship Mode]]=Introduction!$C$44,1,0)</f>
        <v>1</v>
      </c>
      <c r="O771" s="48">
        <f>IF(Table2[[#This Row],[Customer Segment]]=Introduction!$D$45,1,0)</f>
        <v>1</v>
      </c>
      <c r="P771" s="48">
        <f>IF(Table2[[#This Row],[Customer Segment]]=Introduction!$D$42,1,0)</f>
        <v>0</v>
      </c>
      <c r="Q771" s="48">
        <f>IF(Table2[[#This Row],[Customer Segment]]=Introduction!$D$44,1,0)</f>
        <v>0</v>
      </c>
      <c r="R771" s="38">
        <v>143.12</v>
      </c>
      <c r="S7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customFormat="1" x14ac:dyDescent="0.2">
      <c r="A772" s="1" t="s">
        <v>92</v>
      </c>
      <c r="B772" s="1" t="s">
        <v>14</v>
      </c>
      <c r="C772" s="1" t="s">
        <v>70</v>
      </c>
      <c r="D772" s="44">
        <v>0.02</v>
      </c>
      <c r="E772" s="44">
        <v>5.98</v>
      </c>
      <c r="F772" s="44">
        <v>1.49</v>
      </c>
      <c r="G772" s="44">
        <v>0.39</v>
      </c>
      <c r="H772" s="44">
        <v>28.526</v>
      </c>
      <c r="I772" s="49">
        <f>IF(Table2[[#This Row],[Order Priority]]=Introduction!$B$42,1,0)</f>
        <v>0</v>
      </c>
      <c r="J772" s="49">
        <f>IF(Table2[[#This Row],[Order Priority]]=Introduction!$B$43,1,0)</f>
        <v>0</v>
      </c>
      <c r="K772" s="49">
        <f>IF(Table2[[#This Row],[Order Priority]]=Introduction!$B$44,1,0)</f>
        <v>0</v>
      </c>
      <c r="L772" s="49">
        <f>IF(Table2[[#This Row],[Order Priority]]=Introduction!$B$45,1,0)</f>
        <v>1</v>
      </c>
      <c r="M772" s="49">
        <f>IF(Table2[[#This Row],[Ship Mode]]=Introduction!$C$42,1,0)</f>
        <v>0</v>
      </c>
      <c r="N772" s="48">
        <f>IF(Table2[[#This Row],[Ship Mode]]=Introduction!$C$44,1,0)</f>
        <v>1</v>
      </c>
      <c r="O772" s="48">
        <f>IF(Table2[[#This Row],[Customer Segment]]=Introduction!$D$45,1,0)</f>
        <v>0</v>
      </c>
      <c r="P772" s="48">
        <f>IF(Table2[[#This Row],[Customer Segment]]=Introduction!$D$42,1,0)</f>
        <v>0</v>
      </c>
      <c r="Q772" s="48">
        <f>IF(Table2[[#This Row],[Customer Segment]]=Introduction!$D$44,1,0)</f>
        <v>0</v>
      </c>
      <c r="R772" s="41">
        <v>59.9</v>
      </c>
      <c r="S7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customFormat="1" x14ac:dyDescent="0.2">
      <c r="A773" s="1" t="s">
        <v>46</v>
      </c>
      <c r="B773" s="1" t="s">
        <v>14</v>
      </c>
      <c r="C773" s="1" t="s">
        <v>70</v>
      </c>
      <c r="D773" s="46">
        <v>0.06</v>
      </c>
      <c r="E773" s="46">
        <v>8.6</v>
      </c>
      <c r="F773" s="46">
        <v>6.19</v>
      </c>
      <c r="G773" s="46">
        <v>0.38</v>
      </c>
      <c r="H773" s="46">
        <v>-46.115000000000002</v>
      </c>
      <c r="I773" s="49">
        <f>IF(Table2[[#This Row],[Order Priority]]=Introduction!$B$42,1,0)</f>
        <v>0</v>
      </c>
      <c r="J773" s="49">
        <f>IF(Table2[[#This Row],[Order Priority]]=Introduction!$B$43,1,0)</f>
        <v>0</v>
      </c>
      <c r="K773" s="49">
        <f>IF(Table2[[#This Row],[Order Priority]]=Introduction!$B$44,1,0)</f>
        <v>0</v>
      </c>
      <c r="L773" s="49">
        <f>IF(Table2[[#This Row],[Order Priority]]=Introduction!$B$45,1,0)</f>
        <v>0</v>
      </c>
      <c r="M773" s="49">
        <f>IF(Table2[[#This Row],[Ship Mode]]=Introduction!$C$42,1,0)</f>
        <v>0</v>
      </c>
      <c r="N773" s="48">
        <f>IF(Table2[[#This Row],[Ship Mode]]=Introduction!$C$44,1,0)</f>
        <v>1</v>
      </c>
      <c r="O773" s="48">
        <f>IF(Table2[[#This Row],[Customer Segment]]=Introduction!$D$45,1,0)</f>
        <v>0</v>
      </c>
      <c r="P773" s="48">
        <f>IF(Table2[[#This Row],[Customer Segment]]=Introduction!$D$42,1,0)</f>
        <v>0</v>
      </c>
      <c r="Q773" s="48">
        <f>IF(Table2[[#This Row],[Customer Segment]]=Introduction!$D$44,1,0)</f>
        <v>0</v>
      </c>
      <c r="R773" s="38">
        <v>79.400000000000006</v>
      </c>
      <c r="S7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customFormat="1" x14ac:dyDescent="0.2">
      <c r="A774" s="1" t="s">
        <v>1</v>
      </c>
      <c r="B774" s="1" t="s">
        <v>14</v>
      </c>
      <c r="C774" s="1" t="s">
        <v>47</v>
      </c>
      <c r="D774" s="44">
        <v>0.06</v>
      </c>
      <c r="E774" s="44">
        <v>80.98</v>
      </c>
      <c r="F774" s="44">
        <v>35</v>
      </c>
      <c r="G774" s="44">
        <v>0.81</v>
      </c>
      <c r="H774" s="44">
        <v>-218.77</v>
      </c>
      <c r="I774" s="49">
        <f>IF(Table2[[#This Row],[Order Priority]]=Introduction!$B$42,1,0)</f>
        <v>1</v>
      </c>
      <c r="J774" s="49">
        <f>IF(Table2[[#This Row],[Order Priority]]=Introduction!$B$43,1,0)</f>
        <v>0</v>
      </c>
      <c r="K774" s="49">
        <f>IF(Table2[[#This Row],[Order Priority]]=Introduction!$B$44,1,0)</f>
        <v>0</v>
      </c>
      <c r="L774" s="49">
        <f>IF(Table2[[#This Row],[Order Priority]]=Introduction!$B$45,1,0)</f>
        <v>0</v>
      </c>
      <c r="M774" s="49">
        <f>IF(Table2[[#This Row],[Ship Mode]]=Introduction!$C$42,1,0)</f>
        <v>0</v>
      </c>
      <c r="N774" s="48">
        <f>IF(Table2[[#This Row],[Ship Mode]]=Introduction!$C$44,1,0)</f>
        <v>1</v>
      </c>
      <c r="O774" s="48">
        <f>IF(Table2[[#This Row],[Customer Segment]]=Introduction!$D$45,1,0)</f>
        <v>0</v>
      </c>
      <c r="P774" s="48">
        <f>IF(Table2[[#This Row],[Customer Segment]]=Introduction!$D$42,1,0)</f>
        <v>0</v>
      </c>
      <c r="Q774" s="48">
        <f>IF(Table2[[#This Row],[Customer Segment]]=Introduction!$D$44,1,0)</f>
        <v>1</v>
      </c>
      <c r="R774" s="41">
        <v>172.79</v>
      </c>
      <c r="S7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customFormat="1" x14ac:dyDescent="0.2">
      <c r="A775" s="1" t="s">
        <v>1</v>
      </c>
      <c r="B775" s="1" t="s">
        <v>14</v>
      </c>
      <c r="C775" s="1" t="s">
        <v>47</v>
      </c>
      <c r="D775" s="46">
        <v>0</v>
      </c>
      <c r="E775" s="46">
        <v>22.84</v>
      </c>
      <c r="F775" s="46">
        <v>16.920000000000002</v>
      </c>
      <c r="G775" s="46">
        <v>0.39</v>
      </c>
      <c r="H775" s="46">
        <v>-83.75</v>
      </c>
      <c r="I775" s="49">
        <f>IF(Table2[[#This Row],[Order Priority]]=Introduction!$B$42,1,0)</f>
        <v>1</v>
      </c>
      <c r="J775" s="49">
        <f>IF(Table2[[#This Row],[Order Priority]]=Introduction!$B$43,1,0)</f>
        <v>0</v>
      </c>
      <c r="K775" s="49">
        <f>IF(Table2[[#This Row],[Order Priority]]=Introduction!$B$44,1,0)</f>
        <v>0</v>
      </c>
      <c r="L775" s="49">
        <f>IF(Table2[[#This Row],[Order Priority]]=Introduction!$B$45,1,0)</f>
        <v>0</v>
      </c>
      <c r="M775" s="49">
        <f>IF(Table2[[#This Row],[Ship Mode]]=Introduction!$C$42,1,0)</f>
        <v>0</v>
      </c>
      <c r="N775" s="48">
        <f>IF(Table2[[#This Row],[Ship Mode]]=Introduction!$C$44,1,0)</f>
        <v>1</v>
      </c>
      <c r="O775" s="48">
        <f>IF(Table2[[#This Row],[Customer Segment]]=Introduction!$D$45,1,0)</f>
        <v>0</v>
      </c>
      <c r="P775" s="48">
        <f>IF(Table2[[#This Row],[Customer Segment]]=Introduction!$D$42,1,0)</f>
        <v>0</v>
      </c>
      <c r="Q775" s="48">
        <f>IF(Table2[[#This Row],[Customer Segment]]=Introduction!$D$44,1,0)</f>
        <v>1</v>
      </c>
      <c r="R775" s="38">
        <v>370.62</v>
      </c>
      <c r="S7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customFormat="1" x14ac:dyDescent="0.2">
      <c r="A776" s="1" t="s">
        <v>13</v>
      </c>
      <c r="B776" s="1" t="s">
        <v>14</v>
      </c>
      <c r="C776" s="1" t="s">
        <v>3</v>
      </c>
      <c r="D776" s="44">
        <v>0.1</v>
      </c>
      <c r="E776" s="44">
        <v>73.98</v>
      </c>
      <c r="F776" s="44">
        <v>4</v>
      </c>
      <c r="G776" s="44">
        <v>0.79</v>
      </c>
      <c r="H776" s="44">
        <v>-229.87</v>
      </c>
      <c r="I776" s="49">
        <f>IF(Table2[[#This Row],[Order Priority]]=Introduction!$B$42,1,0)</f>
        <v>0</v>
      </c>
      <c r="J776" s="49">
        <f>IF(Table2[[#This Row],[Order Priority]]=Introduction!$B$43,1,0)</f>
        <v>1</v>
      </c>
      <c r="K776" s="49">
        <f>IF(Table2[[#This Row],[Order Priority]]=Introduction!$B$44,1,0)</f>
        <v>0</v>
      </c>
      <c r="L776" s="49">
        <f>IF(Table2[[#This Row],[Order Priority]]=Introduction!$B$45,1,0)</f>
        <v>0</v>
      </c>
      <c r="M776" s="49">
        <f>IF(Table2[[#This Row],[Ship Mode]]=Introduction!$C$42,1,0)</f>
        <v>0</v>
      </c>
      <c r="N776" s="48">
        <f>IF(Table2[[#This Row],[Ship Mode]]=Introduction!$C$44,1,0)</f>
        <v>1</v>
      </c>
      <c r="O776" s="48">
        <f>IF(Table2[[#This Row],[Customer Segment]]=Introduction!$D$45,1,0)</f>
        <v>1</v>
      </c>
      <c r="P776" s="48">
        <f>IF(Table2[[#This Row],[Customer Segment]]=Introduction!$D$42,1,0)</f>
        <v>0</v>
      </c>
      <c r="Q776" s="48">
        <f>IF(Table2[[#This Row],[Customer Segment]]=Introduction!$D$44,1,0)</f>
        <v>0</v>
      </c>
      <c r="R776" s="41">
        <v>347.23</v>
      </c>
      <c r="S7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customFormat="1" x14ac:dyDescent="0.2">
      <c r="A777" s="1" t="s">
        <v>13</v>
      </c>
      <c r="B777" s="1" t="s">
        <v>14</v>
      </c>
      <c r="C777" s="1" t="s">
        <v>3</v>
      </c>
      <c r="D777" s="46">
        <v>0.05</v>
      </c>
      <c r="E777" s="46">
        <v>51.98</v>
      </c>
      <c r="F777" s="46">
        <v>10.17</v>
      </c>
      <c r="G777" s="46">
        <v>0.37</v>
      </c>
      <c r="H777" s="46">
        <v>329.9787</v>
      </c>
      <c r="I777" s="49">
        <f>IF(Table2[[#This Row],[Order Priority]]=Introduction!$B$42,1,0)</f>
        <v>0</v>
      </c>
      <c r="J777" s="49">
        <f>IF(Table2[[#This Row],[Order Priority]]=Introduction!$B$43,1,0)</f>
        <v>1</v>
      </c>
      <c r="K777" s="49">
        <f>IF(Table2[[#This Row],[Order Priority]]=Introduction!$B$44,1,0)</f>
        <v>0</v>
      </c>
      <c r="L777" s="49">
        <f>IF(Table2[[#This Row],[Order Priority]]=Introduction!$B$45,1,0)</f>
        <v>0</v>
      </c>
      <c r="M777" s="49">
        <f>IF(Table2[[#This Row],[Ship Mode]]=Introduction!$C$42,1,0)</f>
        <v>0</v>
      </c>
      <c r="N777" s="48">
        <f>IF(Table2[[#This Row],[Ship Mode]]=Introduction!$C$44,1,0)</f>
        <v>1</v>
      </c>
      <c r="O777" s="48">
        <f>IF(Table2[[#This Row],[Customer Segment]]=Introduction!$D$45,1,0)</f>
        <v>1</v>
      </c>
      <c r="P777" s="48">
        <f>IF(Table2[[#This Row],[Customer Segment]]=Introduction!$D$42,1,0)</f>
        <v>0</v>
      </c>
      <c r="Q777" s="48">
        <f>IF(Table2[[#This Row],[Customer Segment]]=Introduction!$D$44,1,0)</f>
        <v>0</v>
      </c>
      <c r="R777" s="38">
        <v>478.23</v>
      </c>
      <c r="S7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customFormat="1" x14ac:dyDescent="0.2">
      <c r="A778" s="1" t="s">
        <v>23</v>
      </c>
      <c r="B778" s="1" t="s">
        <v>14</v>
      </c>
      <c r="C778" s="1" t="s">
        <v>70</v>
      </c>
      <c r="D778" s="44">
        <v>0.06</v>
      </c>
      <c r="E778" s="44">
        <v>205.99</v>
      </c>
      <c r="F778" s="44">
        <v>8.99</v>
      </c>
      <c r="G778" s="44">
        <v>0.56000000000000005</v>
      </c>
      <c r="H778" s="44">
        <v>3568.096</v>
      </c>
      <c r="I778" s="49">
        <f>IF(Table2[[#This Row],[Order Priority]]=Introduction!$B$42,1,0)</f>
        <v>0</v>
      </c>
      <c r="J778" s="49">
        <f>IF(Table2[[#This Row],[Order Priority]]=Introduction!$B$43,1,0)</f>
        <v>0</v>
      </c>
      <c r="K778" s="49">
        <f>IF(Table2[[#This Row],[Order Priority]]=Introduction!$B$44,1,0)</f>
        <v>1</v>
      </c>
      <c r="L778" s="49">
        <f>IF(Table2[[#This Row],[Order Priority]]=Introduction!$B$45,1,0)</f>
        <v>0</v>
      </c>
      <c r="M778" s="49">
        <f>IF(Table2[[#This Row],[Ship Mode]]=Introduction!$C$42,1,0)</f>
        <v>0</v>
      </c>
      <c r="N778" s="48">
        <f>IF(Table2[[#This Row],[Ship Mode]]=Introduction!$C$44,1,0)</f>
        <v>1</v>
      </c>
      <c r="O778" s="48">
        <f>IF(Table2[[#This Row],[Customer Segment]]=Introduction!$D$45,1,0)</f>
        <v>0</v>
      </c>
      <c r="P778" s="48">
        <f>IF(Table2[[#This Row],[Customer Segment]]=Introduction!$D$42,1,0)</f>
        <v>0</v>
      </c>
      <c r="Q778" s="48">
        <f>IF(Table2[[#This Row],[Customer Segment]]=Introduction!$D$44,1,0)</f>
        <v>0</v>
      </c>
      <c r="R778" s="41">
        <v>3838.14</v>
      </c>
      <c r="S7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customFormat="1" x14ac:dyDescent="0.2">
      <c r="A779" s="1" t="s">
        <v>23</v>
      </c>
      <c r="B779" s="1" t="s">
        <v>14</v>
      </c>
      <c r="C779" s="1" t="s">
        <v>70</v>
      </c>
      <c r="D779" s="46">
        <v>0.01</v>
      </c>
      <c r="E779" s="46">
        <v>85.99</v>
      </c>
      <c r="F779" s="46">
        <v>0.99</v>
      </c>
      <c r="G779" s="46">
        <v>0.85</v>
      </c>
      <c r="H779" s="46">
        <v>311.73</v>
      </c>
      <c r="I779" s="49">
        <f>IF(Table2[[#This Row],[Order Priority]]=Introduction!$B$42,1,0)</f>
        <v>0</v>
      </c>
      <c r="J779" s="49">
        <f>IF(Table2[[#This Row],[Order Priority]]=Introduction!$B$43,1,0)</f>
        <v>0</v>
      </c>
      <c r="K779" s="49">
        <f>IF(Table2[[#This Row],[Order Priority]]=Introduction!$B$44,1,0)</f>
        <v>1</v>
      </c>
      <c r="L779" s="49">
        <f>IF(Table2[[#This Row],[Order Priority]]=Introduction!$B$45,1,0)</f>
        <v>0</v>
      </c>
      <c r="M779" s="49">
        <f>IF(Table2[[#This Row],[Ship Mode]]=Introduction!$C$42,1,0)</f>
        <v>0</v>
      </c>
      <c r="N779" s="48">
        <f>IF(Table2[[#This Row],[Ship Mode]]=Introduction!$C$44,1,0)</f>
        <v>1</v>
      </c>
      <c r="O779" s="48">
        <f>IF(Table2[[#This Row],[Customer Segment]]=Introduction!$D$45,1,0)</f>
        <v>0</v>
      </c>
      <c r="P779" s="48">
        <f>IF(Table2[[#This Row],[Customer Segment]]=Introduction!$D$42,1,0)</f>
        <v>0</v>
      </c>
      <c r="Q779" s="48">
        <f>IF(Table2[[#This Row],[Customer Segment]]=Introduction!$D$44,1,0)</f>
        <v>0</v>
      </c>
      <c r="R779" s="38">
        <v>146.16999999999999</v>
      </c>
      <c r="S7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customFormat="1" x14ac:dyDescent="0.2">
      <c r="A780" s="1" t="s">
        <v>23</v>
      </c>
      <c r="B780" s="1" t="s">
        <v>14</v>
      </c>
      <c r="C780" s="1" t="s">
        <v>3</v>
      </c>
      <c r="D780" s="44">
        <v>0.01</v>
      </c>
      <c r="E780" s="44">
        <v>35.99</v>
      </c>
      <c r="F780" s="44">
        <v>5.99</v>
      </c>
      <c r="G780" s="44">
        <v>0.38</v>
      </c>
      <c r="H780" s="44">
        <v>218.23320000000001</v>
      </c>
      <c r="I780" s="49">
        <f>IF(Table2[[#This Row],[Order Priority]]=Introduction!$B$42,1,0)</f>
        <v>0</v>
      </c>
      <c r="J780" s="49">
        <f>IF(Table2[[#This Row],[Order Priority]]=Introduction!$B$43,1,0)</f>
        <v>0</v>
      </c>
      <c r="K780" s="49">
        <f>IF(Table2[[#This Row],[Order Priority]]=Introduction!$B$44,1,0)</f>
        <v>1</v>
      </c>
      <c r="L780" s="49">
        <f>IF(Table2[[#This Row],[Order Priority]]=Introduction!$B$45,1,0)</f>
        <v>0</v>
      </c>
      <c r="M780" s="49">
        <f>IF(Table2[[#This Row],[Ship Mode]]=Introduction!$C$42,1,0)</f>
        <v>0</v>
      </c>
      <c r="N780" s="48">
        <f>IF(Table2[[#This Row],[Ship Mode]]=Introduction!$C$44,1,0)</f>
        <v>1</v>
      </c>
      <c r="O780" s="48">
        <f>IF(Table2[[#This Row],[Customer Segment]]=Introduction!$D$45,1,0)</f>
        <v>1</v>
      </c>
      <c r="P780" s="48">
        <f>IF(Table2[[#This Row],[Customer Segment]]=Introduction!$D$42,1,0)</f>
        <v>0</v>
      </c>
      <c r="Q780" s="48">
        <f>IF(Table2[[#This Row],[Customer Segment]]=Introduction!$D$44,1,0)</f>
        <v>0</v>
      </c>
      <c r="R780" s="41">
        <v>316.27999999999997</v>
      </c>
      <c r="S7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customFormat="1" x14ac:dyDescent="0.2">
      <c r="A781" s="1" t="s">
        <v>46</v>
      </c>
      <c r="B781" s="1" t="s">
        <v>14</v>
      </c>
      <c r="C781" s="1" t="s">
        <v>3</v>
      </c>
      <c r="D781" s="46">
        <v>0.01</v>
      </c>
      <c r="E781" s="46">
        <v>45.98</v>
      </c>
      <c r="F781" s="46">
        <v>4.8</v>
      </c>
      <c r="G781" s="46">
        <v>0.68</v>
      </c>
      <c r="H781" s="46">
        <v>133.5771</v>
      </c>
      <c r="I781" s="49">
        <f>IF(Table2[[#This Row],[Order Priority]]=Introduction!$B$42,1,0)</f>
        <v>0</v>
      </c>
      <c r="J781" s="49">
        <f>IF(Table2[[#This Row],[Order Priority]]=Introduction!$B$43,1,0)</f>
        <v>0</v>
      </c>
      <c r="K781" s="49">
        <f>IF(Table2[[#This Row],[Order Priority]]=Introduction!$B$44,1,0)</f>
        <v>0</v>
      </c>
      <c r="L781" s="49">
        <f>IF(Table2[[#This Row],[Order Priority]]=Introduction!$B$45,1,0)</f>
        <v>0</v>
      </c>
      <c r="M781" s="49">
        <f>IF(Table2[[#This Row],[Ship Mode]]=Introduction!$C$42,1,0)</f>
        <v>0</v>
      </c>
      <c r="N781" s="48">
        <f>IF(Table2[[#This Row],[Ship Mode]]=Introduction!$C$44,1,0)</f>
        <v>1</v>
      </c>
      <c r="O781" s="48">
        <f>IF(Table2[[#This Row],[Customer Segment]]=Introduction!$D$45,1,0)</f>
        <v>1</v>
      </c>
      <c r="P781" s="48">
        <f>IF(Table2[[#This Row],[Customer Segment]]=Introduction!$D$42,1,0)</f>
        <v>0</v>
      </c>
      <c r="Q781" s="48">
        <f>IF(Table2[[#This Row],[Customer Segment]]=Introduction!$D$44,1,0)</f>
        <v>0</v>
      </c>
      <c r="R781" s="38">
        <v>193.59</v>
      </c>
      <c r="S7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customFormat="1" x14ac:dyDescent="0.2">
      <c r="A782" s="1" t="s">
        <v>46</v>
      </c>
      <c r="B782" s="1" t="s">
        <v>14</v>
      </c>
      <c r="C782" s="1" t="s">
        <v>15</v>
      </c>
      <c r="D782" s="44">
        <v>0</v>
      </c>
      <c r="E782" s="44">
        <v>5.98</v>
      </c>
      <c r="F782" s="44">
        <v>1.49</v>
      </c>
      <c r="G782" s="44">
        <v>0.39</v>
      </c>
      <c r="H782" s="44">
        <v>80.674800000000005</v>
      </c>
      <c r="I782" s="49">
        <f>IF(Table2[[#This Row],[Order Priority]]=Introduction!$B$42,1,0)</f>
        <v>0</v>
      </c>
      <c r="J782" s="49">
        <f>IF(Table2[[#This Row],[Order Priority]]=Introduction!$B$43,1,0)</f>
        <v>0</v>
      </c>
      <c r="K782" s="49">
        <f>IF(Table2[[#This Row],[Order Priority]]=Introduction!$B$44,1,0)</f>
        <v>0</v>
      </c>
      <c r="L782" s="49">
        <f>IF(Table2[[#This Row],[Order Priority]]=Introduction!$B$45,1,0)</f>
        <v>0</v>
      </c>
      <c r="M782" s="49">
        <f>IF(Table2[[#This Row],[Ship Mode]]=Introduction!$C$42,1,0)</f>
        <v>0</v>
      </c>
      <c r="N782" s="48">
        <f>IF(Table2[[#This Row],[Ship Mode]]=Introduction!$C$44,1,0)</f>
        <v>1</v>
      </c>
      <c r="O782" s="48">
        <f>IF(Table2[[#This Row],[Customer Segment]]=Introduction!$D$45,1,0)</f>
        <v>0</v>
      </c>
      <c r="P782" s="48">
        <f>IF(Table2[[#This Row],[Customer Segment]]=Introduction!$D$42,1,0)</f>
        <v>1</v>
      </c>
      <c r="Q782" s="48">
        <f>IF(Table2[[#This Row],[Customer Segment]]=Introduction!$D$44,1,0)</f>
        <v>0</v>
      </c>
      <c r="R782" s="41">
        <v>116.92</v>
      </c>
      <c r="S7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customFormat="1" x14ac:dyDescent="0.2">
      <c r="A783" s="1" t="s">
        <v>46</v>
      </c>
      <c r="B783" s="1" t="s">
        <v>14</v>
      </c>
      <c r="C783" s="1" t="s">
        <v>3</v>
      </c>
      <c r="D783" s="46">
        <v>0</v>
      </c>
      <c r="E783" s="46">
        <v>73.98</v>
      </c>
      <c r="F783" s="46">
        <v>14.52</v>
      </c>
      <c r="G783" s="46">
        <v>0.65</v>
      </c>
      <c r="H783" s="46">
        <v>-88.61</v>
      </c>
      <c r="I783" s="49">
        <f>IF(Table2[[#This Row],[Order Priority]]=Introduction!$B$42,1,0)</f>
        <v>0</v>
      </c>
      <c r="J783" s="49">
        <f>IF(Table2[[#This Row],[Order Priority]]=Introduction!$B$43,1,0)</f>
        <v>0</v>
      </c>
      <c r="K783" s="49">
        <f>IF(Table2[[#This Row],[Order Priority]]=Introduction!$B$44,1,0)</f>
        <v>0</v>
      </c>
      <c r="L783" s="49">
        <f>IF(Table2[[#This Row],[Order Priority]]=Introduction!$B$45,1,0)</f>
        <v>0</v>
      </c>
      <c r="M783" s="49">
        <f>IF(Table2[[#This Row],[Ship Mode]]=Introduction!$C$42,1,0)</f>
        <v>0</v>
      </c>
      <c r="N783" s="48">
        <f>IF(Table2[[#This Row],[Ship Mode]]=Introduction!$C$44,1,0)</f>
        <v>1</v>
      </c>
      <c r="O783" s="48">
        <f>IF(Table2[[#This Row],[Customer Segment]]=Introduction!$D$45,1,0)</f>
        <v>1</v>
      </c>
      <c r="P783" s="48">
        <f>IF(Table2[[#This Row],[Customer Segment]]=Introduction!$D$42,1,0)</f>
        <v>0</v>
      </c>
      <c r="Q783" s="48">
        <f>IF(Table2[[#This Row],[Customer Segment]]=Introduction!$D$44,1,0)</f>
        <v>0</v>
      </c>
      <c r="R783" s="38">
        <v>305.70999999999998</v>
      </c>
      <c r="S7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customFormat="1" x14ac:dyDescent="0.2">
      <c r="A784" s="1" t="s">
        <v>46</v>
      </c>
      <c r="B784" s="1" t="s">
        <v>63</v>
      </c>
      <c r="C784" s="1" t="s">
        <v>15</v>
      </c>
      <c r="D784" s="44">
        <v>0.01</v>
      </c>
      <c r="E784" s="44">
        <v>47.98</v>
      </c>
      <c r="F784" s="44">
        <v>3.61</v>
      </c>
      <c r="G784" s="44">
        <v>0.71</v>
      </c>
      <c r="H784" s="44">
        <v>-44.436</v>
      </c>
      <c r="I784" s="49">
        <f>IF(Table2[[#This Row],[Order Priority]]=Introduction!$B$42,1,0)</f>
        <v>0</v>
      </c>
      <c r="J784" s="49">
        <f>IF(Table2[[#This Row],[Order Priority]]=Introduction!$B$43,1,0)</f>
        <v>0</v>
      </c>
      <c r="K784" s="49">
        <f>IF(Table2[[#This Row],[Order Priority]]=Introduction!$B$44,1,0)</f>
        <v>0</v>
      </c>
      <c r="L784" s="49">
        <f>IF(Table2[[#This Row],[Order Priority]]=Introduction!$B$45,1,0)</f>
        <v>0</v>
      </c>
      <c r="M784" s="49">
        <f>IF(Table2[[#This Row],[Ship Mode]]=Introduction!$C$42,1,0)</f>
        <v>0</v>
      </c>
      <c r="N784" s="48">
        <f>IF(Table2[[#This Row],[Ship Mode]]=Introduction!$C$44,1,0)</f>
        <v>0</v>
      </c>
      <c r="O784" s="48">
        <f>IF(Table2[[#This Row],[Customer Segment]]=Introduction!$D$45,1,0)</f>
        <v>0</v>
      </c>
      <c r="P784" s="48">
        <f>IF(Table2[[#This Row],[Customer Segment]]=Introduction!$D$42,1,0)</f>
        <v>1</v>
      </c>
      <c r="Q784" s="48">
        <f>IF(Table2[[#This Row],[Customer Segment]]=Introduction!$D$44,1,0)</f>
        <v>0</v>
      </c>
      <c r="R784" s="41">
        <v>393.98</v>
      </c>
      <c r="S7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customFormat="1" x14ac:dyDescent="0.2">
      <c r="A785" s="1" t="s">
        <v>1</v>
      </c>
      <c r="B785" s="1" t="s">
        <v>14</v>
      </c>
      <c r="C785" s="1" t="s">
        <v>47</v>
      </c>
      <c r="D785" s="46">
        <v>0.05</v>
      </c>
      <c r="E785" s="46">
        <v>4.13</v>
      </c>
      <c r="F785" s="46">
        <v>5.04</v>
      </c>
      <c r="G785" s="46">
        <v>0.38</v>
      </c>
      <c r="H785" s="46">
        <v>-12.1555</v>
      </c>
      <c r="I785" s="49">
        <f>IF(Table2[[#This Row],[Order Priority]]=Introduction!$B$42,1,0)</f>
        <v>1</v>
      </c>
      <c r="J785" s="49">
        <f>IF(Table2[[#This Row],[Order Priority]]=Introduction!$B$43,1,0)</f>
        <v>0</v>
      </c>
      <c r="K785" s="49">
        <f>IF(Table2[[#This Row],[Order Priority]]=Introduction!$B$44,1,0)</f>
        <v>0</v>
      </c>
      <c r="L785" s="49">
        <f>IF(Table2[[#This Row],[Order Priority]]=Introduction!$B$45,1,0)</f>
        <v>0</v>
      </c>
      <c r="M785" s="49">
        <f>IF(Table2[[#This Row],[Ship Mode]]=Introduction!$C$42,1,0)</f>
        <v>0</v>
      </c>
      <c r="N785" s="48">
        <f>IF(Table2[[#This Row],[Ship Mode]]=Introduction!$C$44,1,0)</f>
        <v>1</v>
      </c>
      <c r="O785" s="48">
        <f>IF(Table2[[#This Row],[Customer Segment]]=Introduction!$D$45,1,0)</f>
        <v>0</v>
      </c>
      <c r="P785" s="48">
        <f>IF(Table2[[#This Row],[Customer Segment]]=Introduction!$D$42,1,0)</f>
        <v>0</v>
      </c>
      <c r="Q785" s="48">
        <f>IF(Table2[[#This Row],[Customer Segment]]=Introduction!$D$44,1,0)</f>
        <v>1</v>
      </c>
      <c r="R785" s="38">
        <v>5.84</v>
      </c>
      <c r="S7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customFormat="1" x14ac:dyDescent="0.2">
      <c r="A786" s="1" t="s">
        <v>1</v>
      </c>
      <c r="B786" s="1" t="s">
        <v>14</v>
      </c>
      <c r="C786" s="1" t="s">
        <v>47</v>
      </c>
      <c r="D786" s="44">
        <v>7.0000000000000007E-2</v>
      </c>
      <c r="E786" s="44">
        <v>125.99</v>
      </c>
      <c r="F786" s="44">
        <v>2.5</v>
      </c>
      <c r="G786" s="44">
        <v>0.6</v>
      </c>
      <c r="H786" s="44">
        <v>-604.40599999999995</v>
      </c>
      <c r="I786" s="49">
        <f>IF(Table2[[#This Row],[Order Priority]]=Introduction!$B$42,1,0)</f>
        <v>1</v>
      </c>
      <c r="J786" s="49">
        <f>IF(Table2[[#This Row],[Order Priority]]=Introduction!$B$43,1,0)</f>
        <v>0</v>
      </c>
      <c r="K786" s="49">
        <f>IF(Table2[[#This Row],[Order Priority]]=Introduction!$B$44,1,0)</f>
        <v>0</v>
      </c>
      <c r="L786" s="49">
        <f>IF(Table2[[#This Row],[Order Priority]]=Introduction!$B$45,1,0)</f>
        <v>0</v>
      </c>
      <c r="M786" s="49">
        <f>IF(Table2[[#This Row],[Ship Mode]]=Introduction!$C$42,1,0)</f>
        <v>0</v>
      </c>
      <c r="N786" s="48">
        <f>IF(Table2[[#This Row],[Ship Mode]]=Introduction!$C$44,1,0)</f>
        <v>1</v>
      </c>
      <c r="O786" s="48">
        <f>IF(Table2[[#This Row],[Customer Segment]]=Introduction!$D$45,1,0)</f>
        <v>0</v>
      </c>
      <c r="P786" s="48">
        <f>IF(Table2[[#This Row],[Customer Segment]]=Introduction!$D$42,1,0)</f>
        <v>0</v>
      </c>
      <c r="Q786" s="48">
        <f>IF(Table2[[#This Row],[Customer Segment]]=Introduction!$D$44,1,0)</f>
        <v>1</v>
      </c>
      <c r="R786" s="41">
        <v>100.59</v>
      </c>
      <c r="S7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customFormat="1" x14ac:dyDescent="0.2">
      <c r="A787" s="1" t="s">
        <v>1</v>
      </c>
      <c r="B787" s="1" t="s">
        <v>14</v>
      </c>
      <c r="C787" s="1" t="s">
        <v>47</v>
      </c>
      <c r="D787" s="46">
        <v>0.03</v>
      </c>
      <c r="E787" s="46">
        <v>99.99</v>
      </c>
      <c r="F787" s="46">
        <v>19.989999999999998</v>
      </c>
      <c r="G787" s="46">
        <v>0.52</v>
      </c>
      <c r="H787" s="46">
        <v>293.66000000000003</v>
      </c>
      <c r="I787" s="49">
        <f>IF(Table2[[#This Row],[Order Priority]]=Introduction!$B$42,1,0)</f>
        <v>1</v>
      </c>
      <c r="J787" s="49">
        <f>IF(Table2[[#This Row],[Order Priority]]=Introduction!$B$43,1,0)</f>
        <v>0</v>
      </c>
      <c r="K787" s="49">
        <f>IF(Table2[[#This Row],[Order Priority]]=Introduction!$B$44,1,0)</f>
        <v>0</v>
      </c>
      <c r="L787" s="49">
        <f>IF(Table2[[#This Row],[Order Priority]]=Introduction!$B$45,1,0)</f>
        <v>0</v>
      </c>
      <c r="M787" s="49">
        <f>IF(Table2[[#This Row],[Ship Mode]]=Introduction!$C$42,1,0)</f>
        <v>0</v>
      </c>
      <c r="N787" s="48">
        <f>IF(Table2[[#This Row],[Ship Mode]]=Introduction!$C$44,1,0)</f>
        <v>1</v>
      </c>
      <c r="O787" s="48">
        <f>IF(Table2[[#This Row],[Customer Segment]]=Introduction!$D$45,1,0)</f>
        <v>0</v>
      </c>
      <c r="P787" s="48">
        <f>IF(Table2[[#This Row],[Customer Segment]]=Introduction!$D$42,1,0)</f>
        <v>0</v>
      </c>
      <c r="Q787" s="48">
        <f>IF(Table2[[#This Row],[Customer Segment]]=Introduction!$D$44,1,0)</f>
        <v>1</v>
      </c>
      <c r="R787" s="38">
        <v>598.38</v>
      </c>
      <c r="S7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customFormat="1" x14ac:dyDescent="0.2">
      <c r="A788" s="1" t="s">
        <v>1</v>
      </c>
      <c r="B788" s="1" t="s">
        <v>14</v>
      </c>
      <c r="C788" s="1" t="s">
        <v>70</v>
      </c>
      <c r="D788" s="44">
        <v>0.04</v>
      </c>
      <c r="E788" s="44">
        <v>65.989999999999995</v>
      </c>
      <c r="F788" s="44">
        <v>8.99</v>
      </c>
      <c r="G788" s="44">
        <v>0.55000000000000004</v>
      </c>
      <c r="H788" s="44">
        <v>-335.041</v>
      </c>
      <c r="I788" s="49">
        <f>IF(Table2[[#This Row],[Order Priority]]=Introduction!$B$42,1,0)</f>
        <v>1</v>
      </c>
      <c r="J788" s="49">
        <f>IF(Table2[[#This Row],[Order Priority]]=Introduction!$B$43,1,0)</f>
        <v>0</v>
      </c>
      <c r="K788" s="49">
        <f>IF(Table2[[#This Row],[Order Priority]]=Introduction!$B$44,1,0)</f>
        <v>0</v>
      </c>
      <c r="L788" s="49">
        <f>IF(Table2[[#This Row],[Order Priority]]=Introduction!$B$45,1,0)</f>
        <v>0</v>
      </c>
      <c r="M788" s="49">
        <f>IF(Table2[[#This Row],[Ship Mode]]=Introduction!$C$42,1,0)</f>
        <v>0</v>
      </c>
      <c r="N788" s="48">
        <f>IF(Table2[[#This Row],[Ship Mode]]=Introduction!$C$44,1,0)</f>
        <v>1</v>
      </c>
      <c r="O788" s="48">
        <f>IF(Table2[[#This Row],[Customer Segment]]=Introduction!$D$45,1,0)</f>
        <v>0</v>
      </c>
      <c r="P788" s="48">
        <f>IF(Table2[[#This Row],[Customer Segment]]=Introduction!$D$42,1,0)</f>
        <v>0</v>
      </c>
      <c r="Q788" s="48">
        <f>IF(Table2[[#This Row],[Customer Segment]]=Introduction!$D$44,1,0)</f>
        <v>0</v>
      </c>
      <c r="R788" s="41">
        <v>724.57</v>
      </c>
      <c r="S7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customFormat="1" x14ac:dyDescent="0.2">
      <c r="A789" s="1" t="s">
        <v>1</v>
      </c>
      <c r="B789" s="1" t="s">
        <v>14</v>
      </c>
      <c r="C789" s="1" t="s">
        <v>47</v>
      </c>
      <c r="D789" s="46">
        <v>0.08</v>
      </c>
      <c r="E789" s="46">
        <v>178.47</v>
      </c>
      <c r="F789" s="46">
        <v>19.989999999999998</v>
      </c>
      <c r="G789" s="46">
        <v>0.55000000000000004</v>
      </c>
      <c r="H789" s="46">
        <v>2267.2199999999998</v>
      </c>
      <c r="I789" s="49">
        <f>IF(Table2[[#This Row],[Order Priority]]=Introduction!$B$42,1,0)</f>
        <v>1</v>
      </c>
      <c r="J789" s="49">
        <f>IF(Table2[[#This Row],[Order Priority]]=Introduction!$B$43,1,0)</f>
        <v>0</v>
      </c>
      <c r="K789" s="49">
        <f>IF(Table2[[#This Row],[Order Priority]]=Introduction!$B$44,1,0)</f>
        <v>0</v>
      </c>
      <c r="L789" s="49">
        <f>IF(Table2[[#This Row],[Order Priority]]=Introduction!$B$45,1,0)</f>
        <v>0</v>
      </c>
      <c r="M789" s="49">
        <f>IF(Table2[[#This Row],[Ship Mode]]=Introduction!$C$42,1,0)</f>
        <v>0</v>
      </c>
      <c r="N789" s="48">
        <f>IF(Table2[[#This Row],[Ship Mode]]=Introduction!$C$44,1,0)</f>
        <v>1</v>
      </c>
      <c r="O789" s="48">
        <f>IF(Table2[[#This Row],[Customer Segment]]=Introduction!$D$45,1,0)</f>
        <v>0</v>
      </c>
      <c r="P789" s="48">
        <f>IF(Table2[[#This Row],[Customer Segment]]=Introduction!$D$42,1,0)</f>
        <v>0</v>
      </c>
      <c r="Q789" s="48">
        <f>IF(Table2[[#This Row],[Customer Segment]]=Introduction!$D$44,1,0)</f>
        <v>1</v>
      </c>
      <c r="R789" s="38">
        <v>3802.01</v>
      </c>
      <c r="S7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customFormat="1" x14ac:dyDescent="0.2">
      <c r="A790" s="1" t="s">
        <v>92</v>
      </c>
      <c r="B790" s="1" t="s">
        <v>14</v>
      </c>
      <c r="C790" s="1" t="s">
        <v>70</v>
      </c>
      <c r="D790" s="44">
        <v>0.06</v>
      </c>
      <c r="E790" s="44">
        <v>6.48</v>
      </c>
      <c r="F790" s="44">
        <v>7.37</v>
      </c>
      <c r="G790" s="44">
        <v>0.37</v>
      </c>
      <c r="H790" s="44">
        <v>-75.44</v>
      </c>
      <c r="I790" s="49">
        <f>IF(Table2[[#This Row],[Order Priority]]=Introduction!$B$42,1,0)</f>
        <v>0</v>
      </c>
      <c r="J790" s="49">
        <f>IF(Table2[[#This Row],[Order Priority]]=Introduction!$B$43,1,0)</f>
        <v>0</v>
      </c>
      <c r="K790" s="49">
        <f>IF(Table2[[#This Row],[Order Priority]]=Introduction!$B$44,1,0)</f>
        <v>0</v>
      </c>
      <c r="L790" s="49">
        <f>IF(Table2[[#This Row],[Order Priority]]=Introduction!$B$45,1,0)</f>
        <v>1</v>
      </c>
      <c r="M790" s="49">
        <f>IF(Table2[[#This Row],[Ship Mode]]=Introduction!$C$42,1,0)</f>
        <v>0</v>
      </c>
      <c r="N790" s="48">
        <f>IF(Table2[[#This Row],[Ship Mode]]=Introduction!$C$44,1,0)</f>
        <v>1</v>
      </c>
      <c r="O790" s="48">
        <f>IF(Table2[[#This Row],[Customer Segment]]=Introduction!$D$45,1,0)</f>
        <v>0</v>
      </c>
      <c r="P790" s="48">
        <f>IF(Table2[[#This Row],[Customer Segment]]=Introduction!$D$42,1,0)</f>
        <v>0</v>
      </c>
      <c r="Q790" s="48">
        <f>IF(Table2[[#This Row],[Customer Segment]]=Introduction!$D$44,1,0)</f>
        <v>0</v>
      </c>
      <c r="R790" s="41">
        <v>32.39</v>
      </c>
      <c r="S7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customFormat="1" x14ac:dyDescent="0.2">
      <c r="A791" s="1" t="s">
        <v>92</v>
      </c>
      <c r="B791" s="1" t="s">
        <v>63</v>
      </c>
      <c r="C791" s="1" t="s">
        <v>70</v>
      </c>
      <c r="D791" s="46">
        <v>0.02</v>
      </c>
      <c r="E791" s="46">
        <v>17.7</v>
      </c>
      <c r="F791" s="46">
        <v>9.4700000000000006</v>
      </c>
      <c r="G791" s="46">
        <v>0.59</v>
      </c>
      <c r="H791" s="46">
        <v>-85.022000000000006</v>
      </c>
      <c r="I791" s="49">
        <f>IF(Table2[[#This Row],[Order Priority]]=Introduction!$B$42,1,0)</f>
        <v>0</v>
      </c>
      <c r="J791" s="49">
        <f>IF(Table2[[#This Row],[Order Priority]]=Introduction!$B$43,1,0)</f>
        <v>0</v>
      </c>
      <c r="K791" s="49">
        <f>IF(Table2[[#This Row],[Order Priority]]=Introduction!$B$44,1,0)</f>
        <v>0</v>
      </c>
      <c r="L791" s="49">
        <f>IF(Table2[[#This Row],[Order Priority]]=Introduction!$B$45,1,0)</f>
        <v>1</v>
      </c>
      <c r="M791" s="49">
        <f>IF(Table2[[#This Row],[Ship Mode]]=Introduction!$C$42,1,0)</f>
        <v>0</v>
      </c>
      <c r="N791" s="48">
        <f>IF(Table2[[#This Row],[Ship Mode]]=Introduction!$C$44,1,0)</f>
        <v>0</v>
      </c>
      <c r="O791" s="48">
        <f>IF(Table2[[#This Row],[Customer Segment]]=Introduction!$D$45,1,0)</f>
        <v>0</v>
      </c>
      <c r="P791" s="48">
        <f>IF(Table2[[#This Row],[Customer Segment]]=Introduction!$D$42,1,0)</f>
        <v>0</v>
      </c>
      <c r="Q791" s="48">
        <f>IF(Table2[[#This Row],[Customer Segment]]=Introduction!$D$44,1,0)</f>
        <v>0</v>
      </c>
      <c r="R791" s="38">
        <v>374.6</v>
      </c>
      <c r="S7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customFormat="1" x14ac:dyDescent="0.2">
      <c r="A792" s="1" t="s">
        <v>92</v>
      </c>
      <c r="B792" s="1" t="s">
        <v>14</v>
      </c>
      <c r="C792" s="1" t="s">
        <v>70</v>
      </c>
      <c r="D792" s="44">
        <v>0.05</v>
      </c>
      <c r="E792" s="44">
        <v>6.48</v>
      </c>
      <c r="F792" s="44">
        <v>7.91</v>
      </c>
      <c r="G792" s="44">
        <v>0.37</v>
      </c>
      <c r="H792" s="44">
        <v>322.12200000000001</v>
      </c>
      <c r="I792" s="49">
        <f>IF(Table2[[#This Row],[Order Priority]]=Introduction!$B$42,1,0)</f>
        <v>0</v>
      </c>
      <c r="J792" s="49">
        <f>IF(Table2[[#This Row],[Order Priority]]=Introduction!$B$43,1,0)</f>
        <v>0</v>
      </c>
      <c r="K792" s="49">
        <f>IF(Table2[[#This Row],[Order Priority]]=Introduction!$B$44,1,0)</f>
        <v>0</v>
      </c>
      <c r="L792" s="49">
        <f>IF(Table2[[#This Row],[Order Priority]]=Introduction!$B$45,1,0)</f>
        <v>1</v>
      </c>
      <c r="M792" s="49">
        <f>IF(Table2[[#This Row],[Ship Mode]]=Introduction!$C$42,1,0)</f>
        <v>0</v>
      </c>
      <c r="N792" s="48">
        <f>IF(Table2[[#This Row],[Ship Mode]]=Introduction!$C$44,1,0)</f>
        <v>1</v>
      </c>
      <c r="O792" s="48">
        <f>IF(Table2[[#This Row],[Customer Segment]]=Introduction!$D$45,1,0)</f>
        <v>0</v>
      </c>
      <c r="P792" s="48">
        <f>IF(Table2[[#This Row],[Customer Segment]]=Introduction!$D$42,1,0)</f>
        <v>0</v>
      </c>
      <c r="Q792" s="48">
        <f>IF(Table2[[#This Row],[Customer Segment]]=Introduction!$D$44,1,0)</f>
        <v>0</v>
      </c>
      <c r="R792" s="41">
        <v>109.99</v>
      </c>
      <c r="S7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customFormat="1" x14ac:dyDescent="0.2">
      <c r="A793" s="1" t="s">
        <v>92</v>
      </c>
      <c r="B793" s="1" t="s">
        <v>14</v>
      </c>
      <c r="C793" s="1" t="s">
        <v>70</v>
      </c>
      <c r="D793" s="46">
        <v>0.03</v>
      </c>
      <c r="E793" s="46">
        <v>111.03</v>
      </c>
      <c r="F793" s="46">
        <v>8.64</v>
      </c>
      <c r="G793" s="46">
        <v>0.78</v>
      </c>
      <c r="H793" s="46">
        <v>366.54</v>
      </c>
      <c r="I793" s="49">
        <f>IF(Table2[[#This Row],[Order Priority]]=Introduction!$B$42,1,0)</f>
        <v>0</v>
      </c>
      <c r="J793" s="49">
        <f>IF(Table2[[#This Row],[Order Priority]]=Introduction!$B$43,1,0)</f>
        <v>0</v>
      </c>
      <c r="K793" s="49">
        <f>IF(Table2[[#This Row],[Order Priority]]=Introduction!$B$44,1,0)</f>
        <v>0</v>
      </c>
      <c r="L793" s="49">
        <f>IF(Table2[[#This Row],[Order Priority]]=Introduction!$B$45,1,0)</f>
        <v>1</v>
      </c>
      <c r="M793" s="49">
        <f>IF(Table2[[#This Row],[Ship Mode]]=Introduction!$C$42,1,0)</f>
        <v>0</v>
      </c>
      <c r="N793" s="48">
        <f>IF(Table2[[#This Row],[Ship Mode]]=Introduction!$C$44,1,0)</f>
        <v>1</v>
      </c>
      <c r="O793" s="48">
        <f>IF(Table2[[#This Row],[Customer Segment]]=Introduction!$D$45,1,0)</f>
        <v>0</v>
      </c>
      <c r="P793" s="48">
        <f>IF(Table2[[#This Row],[Customer Segment]]=Introduction!$D$42,1,0)</f>
        <v>0</v>
      </c>
      <c r="Q793" s="48">
        <f>IF(Table2[[#This Row],[Customer Segment]]=Introduction!$D$44,1,0)</f>
        <v>0</v>
      </c>
      <c r="R793" s="38">
        <v>900.12</v>
      </c>
      <c r="S7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customFormat="1" x14ac:dyDescent="0.2">
      <c r="A794" s="1" t="s">
        <v>1</v>
      </c>
      <c r="B794" s="1" t="s">
        <v>63</v>
      </c>
      <c r="C794" s="1" t="s">
        <v>70</v>
      </c>
      <c r="D794" s="44">
        <v>0.09</v>
      </c>
      <c r="E794" s="44">
        <v>154.13</v>
      </c>
      <c r="F794" s="44">
        <v>69</v>
      </c>
      <c r="G794" s="44">
        <v>0.68</v>
      </c>
      <c r="H794" s="44">
        <v>-1763.7476999999999</v>
      </c>
      <c r="I794" s="49">
        <f>IF(Table2[[#This Row],[Order Priority]]=Introduction!$B$42,1,0)</f>
        <v>1</v>
      </c>
      <c r="J794" s="49">
        <f>IF(Table2[[#This Row],[Order Priority]]=Introduction!$B$43,1,0)</f>
        <v>0</v>
      </c>
      <c r="K794" s="49">
        <f>IF(Table2[[#This Row],[Order Priority]]=Introduction!$B$44,1,0)</f>
        <v>0</v>
      </c>
      <c r="L794" s="49">
        <f>IF(Table2[[#This Row],[Order Priority]]=Introduction!$B$45,1,0)</f>
        <v>0</v>
      </c>
      <c r="M794" s="49">
        <f>IF(Table2[[#This Row],[Ship Mode]]=Introduction!$C$42,1,0)</f>
        <v>0</v>
      </c>
      <c r="N794" s="48">
        <f>IF(Table2[[#This Row],[Ship Mode]]=Introduction!$C$44,1,0)</f>
        <v>0</v>
      </c>
      <c r="O794" s="48">
        <f>IF(Table2[[#This Row],[Customer Segment]]=Introduction!$D$45,1,0)</f>
        <v>0</v>
      </c>
      <c r="P794" s="48">
        <f>IF(Table2[[#This Row],[Customer Segment]]=Introduction!$D$42,1,0)</f>
        <v>0</v>
      </c>
      <c r="Q794" s="48">
        <f>IF(Table2[[#This Row],[Customer Segment]]=Introduction!$D$44,1,0)</f>
        <v>0</v>
      </c>
      <c r="R794" s="41">
        <v>5679.59</v>
      </c>
      <c r="S7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customFormat="1" x14ac:dyDescent="0.2">
      <c r="A795" s="1" t="s">
        <v>1</v>
      </c>
      <c r="B795" s="1" t="s">
        <v>63</v>
      </c>
      <c r="C795" s="1" t="s">
        <v>70</v>
      </c>
      <c r="D795" s="46">
        <v>0.09</v>
      </c>
      <c r="E795" s="46">
        <v>154.13</v>
      </c>
      <c r="F795" s="46">
        <v>69</v>
      </c>
      <c r="G795" s="46">
        <v>0.68</v>
      </c>
      <c r="H795" s="46">
        <v>-1763.7476999999999</v>
      </c>
      <c r="I795" s="49">
        <f>IF(Table2[[#This Row],[Order Priority]]=Introduction!$B$42,1,0)</f>
        <v>1</v>
      </c>
      <c r="J795" s="49">
        <f>IF(Table2[[#This Row],[Order Priority]]=Introduction!$B$43,1,0)</f>
        <v>0</v>
      </c>
      <c r="K795" s="49">
        <f>IF(Table2[[#This Row],[Order Priority]]=Introduction!$B$44,1,0)</f>
        <v>0</v>
      </c>
      <c r="L795" s="49">
        <f>IF(Table2[[#This Row],[Order Priority]]=Introduction!$B$45,1,0)</f>
        <v>0</v>
      </c>
      <c r="M795" s="49">
        <f>IF(Table2[[#This Row],[Ship Mode]]=Introduction!$C$42,1,0)</f>
        <v>0</v>
      </c>
      <c r="N795" s="48">
        <f>IF(Table2[[#This Row],[Ship Mode]]=Introduction!$C$44,1,0)</f>
        <v>0</v>
      </c>
      <c r="O795" s="48">
        <f>IF(Table2[[#This Row],[Customer Segment]]=Introduction!$D$45,1,0)</f>
        <v>0</v>
      </c>
      <c r="P795" s="48">
        <f>IF(Table2[[#This Row],[Customer Segment]]=Introduction!$D$42,1,0)</f>
        <v>0</v>
      </c>
      <c r="Q795" s="48">
        <f>IF(Table2[[#This Row],[Customer Segment]]=Introduction!$D$44,1,0)</f>
        <v>0</v>
      </c>
      <c r="R795" s="38">
        <v>1494.63</v>
      </c>
      <c r="S7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customFormat="1" x14ac:dyDescent="0.2">
      <c r="A796" s="1" t="s">
        <v>13</v>
      </c>
      <c r="B796" s="1" t="s">
        <v>2</v>
      </c>
      <c r="C796" s="1" t="s">
        <v>3</v>
      </c>
      <c r="D796" s="44">
        <v>0.1</v>
      </c>
      <c r="E796" s="44">
        <v>400.98</v>
      </c>
      <c r="F796" s="44">
        <v>76.37</v>
      </c>
      <c r="G796" s="44">
        <v>0.6</v>
      </c>
      <c r="H796" s="44">
        <v>-969.04836599999999</v>
      </c>
      <c r="I796" s="49">
        <f>IF(Table2[[#This Row],[Order Priority]]=Introduction!$B$42,1,0)</f>
        <v>0</v>
      </c>
      <c r="J796" s="49">
        <f>IF(Table2[[#This Row],[Order Priority]]=Introduction!$B$43,1,0)</f>
        <v>1</v>
      </c>
      <c r="K796" s="49">
        <f>IF(Table2[[#This Row],[Order Priority]]=Introduction!$B$44,1,0)</f>
        <v>0</v>
      </c>
      <c r="L796" s="49">
        <f>IF(Table2[[#This Row],[Order Priority]]=Introduction!$B$45,1,0)</f>
        <v>0</v>
      </c>
      <c r="M796" s="49">
        <f>IF(Table2[[#This Row],[Ship Mode]]=Introduction!$C$42,1,0)</f>
        <v>1</v>
      </c>
      <c r="N796" s="48">
        <f>IF(Table2[[#This Row],[Ship Mode]]=Introduction!$C$44,1,0)</f>
        <v>0</v>
      </c>
      <c r="O796" s="48">
        <f>IF(Table2[[#This Row],[Customer Segment]]=Introduction!$D$45,1,0)</f>
        <v>1</v>
      </c>
      <c r="P796" s="48">
        <f>IF(Table2[[#This Row],[Customer Segment]]=Introduction!$D$42,1,0)</f>
        <v>0</v>
      </c>
      <c r="Q796" s="48">
        <f>IF(Table2[[#This Row],[Customer Segment]]=Introduction!$D$44,1,0)</f>
        <v>0</v>
      </c>
      <c r="R796" s="41">
        <v>810.47</v>
      </c>
      <c r="S7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customFormat="1" x14ac:dyDescent="0.2">
      <c r="A797" s="1" t="s">
        <v>13</v>
      </c>
      <c r="B797" s="1" t="s">
        <v>14</v>
      </c>
      <c r="C797" s="1" t="s">
        <v>3</v>
      </c>
      <c r="D797" s="46">
        <v>0.08</v>
      </c>
      <c r="E797" s="46">
        <v>45.19</v>
      </c>
      <c r="F797" s="46">
        <v>1.99</v>
      </c>
      <c r="G797" s="46">
        <v>0.55000000000000004</v>
      </c>
      <c r="H797" s="46">
        <v>-71.83</v>
      </c>
      <c r="I797" s="49">
        <f>IF(Table2[[#This Row],[Order Priority]]=Introduction!$B$42,1,0)</f>
        <v>0</v>
      </c>
      <c r="J797" s="49">
        <f>IF(Table2[[#This Row],[Order Priority]]=Introduction!$B$43,1,0)</f>
        <v>1</v>
      </c>
      <c r="K797" s="49">
        <f>IF(Table2[[#This Row],[Order Priority]]=Introduction!$B$44,1,0)</f>
        <v>0</v>
      </c>
      <c r="L797" s="49">
        <f>IF(Table2[[#This Row],[Order Priority]]=Introduction!$B$45,1,0)</f>
        <v>0</v>
      </c>
      <c r="M797" s="49">
        <f>IF(Table2[[#This Row],[Ship Mode]]=Introduction!$C$42,1,0)</f>
        <v>0</v>
      </c>
      <c r="N797" s="48">
        <f>IF(Table2[[#This Row],[Ship Mode]]=Introduction!$C$44,1,0)</f>
        <v>1</v>
      </c>
      <c r="O797" s="48">
        <f>IF(Table2[[#This Row],[Customer Segment]]=Introduction!$D$45,1,0)</f>
        <v>1</v>
      </c>
      <c r="P797" s="48">
        <f>IF(Table2[[#This Row],[Customer Segment]]=Introduction!$D$42,1,0)</f>
        <v>0</v>
      </c>
      <c r="Q797" s="48">
        <f>IF(Table2[[#This Row],[Customer Segment]]=Introduction!$D$44,1,0)</f>
        <v>0</v>
      </c>
      <c r="R797" s="38">
        <v>127.22</v>
      </c>
      <c r="S7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customFormat="1" x14ac:dyDescent="0.2">
      <c r="A798" s="1" t="s">
        <v>13</v>
      </c>
      <c r="B798" s="1" t="s">
        <v>14</v>
      </c>
      <c r="C798" s="1" t="s">
        <v>3</v>
      </c>
      <c r="D798" s="44">
        <v>0.03</v>
      </c>
      <c r="E798" s="44">
        <v>33.979999999999997</v>
      </c>
      <c r="F798" s="44">
        <v>19.989999999999998</v>
      </c>
      <c r="G798" s="44">
        <v>0.55000000000000004</v>
      </c>
      <c r="H798" s="44">
        <v>-0.74</v>
      </c>
      <c r="I798" s="49">
        <f>IF(Table2[[#This Row],[Order Priority]]=Introduction!$B$42,1,0)</f>
        <v>0</v>
      </c>
      <c r="J798" s="49">
        <f>IF(Table2[[#This Row],[Order Priority]]=Introduction!$B$43,1,0)</f>
        <v>1</v>
      </c>
      <c r="K798" s="49">
        <f>IF(Table2[[#This Row],[Order Priority]]=Introduction!$B$44,1,0)</f>
        <v>0</v>
      </c>
      <c r="L798" s="49">
        <f>IF(Table2[[#This Row],[Order Priority]]=Introduction!$B$45,1,0)</f>
        <v>0</v>
      </c>
      <c r="M798" s="49">
        <f>IF(Table2[[#This Row],[Ship Mode]]=Introduction!$C$42,1,0)</f>
        <v>0</v>
      </c>
      <c r="N798" s="48">
        <f>IF(Table2[[#This Row],[Ship Mode]]=Introduction!$C$44,1,0)</f>
        <v>1</v>
      </c>
      <c r="O798" s="48">
        <f>IF(Table2[[#This Row],[Customer Segment]]=Introduction!$D$45,1,0)</f>
        <v>1</v>
      </c>
      <c r="P798" s="48">
        <f>IF(Table2[[#This Row],[Customer Segment]]=Introduction!$D$42,1,0)</f>
        <v>0</v>
      </c>
      <c r="Q798" s="48">
        <f>IF(Table2[[#This Row],[Customer Segment]]=Introduction!$D$44,1,0)</f>
        <v>0</v>
      </c>
      <c r="R798" s="41">
        <v>432.44</v>
      </c>
      <c r="S7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customFormat="1" x14ac:dyDescent="0.2">
      <c r="A799" s="1" t="s">
        <v>92</v>
      </c>
      <c r="B799" s="1" t="s">
        <v>2</v>
      </c>
      <c r="C799" s="1" t="s">
        <v>70</v>
      </c>
      <c r="D799" s="46">
        <v>7.0000000000000007E-2</v>
      </c>
      <c r="E799" s="46">
        <v>200.98</v>
      </c>
      <c r="F799" s="46">
        <v>23.76</v>
      </c>
      <c r="G799" s="46">
        <v>0.57999999999999996</v>
      </c>
      <c r="H799" s="46">
        <v>-132.42599999999999</v>
      </c>
      <c r="I799" s="49">
        <f>IF(Table2[[#This Row],[Order Priority]]=Introduction!$B$42,1,0)</f>
        <v>0</v>
      </c>
      <c r="J799" s="49">
        <f>IF(Table2[[#This Row],[Order Priority]]=Introduction!$B$43,1,0)</f>
        <v>0</v>
      </c>
      <c r="K799" s="49">
        <f>IF(Table2[[#This Row],[Order Priority]]=Introduction!$B$44,1,0)</f>
        <v>0</v>
      </c>
      <c r="L799" s="49">
        <f>IF(Table2[[#This Row],[Order Priority]]=Introduction!$B$45,1,0)</f>
        <v>1</v>
      </c>
      <c r="M799" s="49">
        <f>IF(Table2[[#This Row],[Ship Mode]]=Introduction!$C$42,1,0)</f>
        <v>1</v>
      </c>
      <c r="N799" s="48">
        <f>IF(Table2[[#This Row],[Ship Mode]]=Introduction!$C$44,1,0)</f>
        <v>0</v>
      </c>
      <c r="O799" s="48">
        <f>IF(Table2[[#This Row],[Customer Segment]]=Introduction!$D$45,1,0)</f>
        <v>0</v>
      </c>
      <c r="P799" s="48">
        <f>IF(Table2[[#This Row],[Customer Segment]]=Introduction!$D$42,1,0)</f>
        <v>0</v>
      </c>
      <c r="Q799" s="48">
        <f>IF(Table2[[#This Row],[Customer Segment]]=Introduction!$D$44,1,0)</f>
        <v>0</v>
      </c>
      <c r="R799" s="38">
        <v>1805.9</v>
      </c>
      <c r="S7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customFormat="1" x14ac:dyDescent="0.2">
      <c r="A800" s="1" t="s">
        <v>92</v>
      </c>
      <c r="B800" s="1" t="s">
        <v>2</v>
      </c>
      <c r="C800" s="1" t="s">
        <v>70</v>
      </c>
      <c r="D800" s="44">
        <v>0.02</v>
      </c>
      <c r="E800" s="44">
        <v>179.29</v>
      </c>
      <c r="F800" s="44">
        <v>29.21</v>
      </c>
      <c r="G800" s="44">
        <v>0.76</v>
      </c>
      <c r="H800" s="44">
        <v>-411.23599999999999</v>
      </c>
      <c r="I800" s="49">
        <f>IF(Table2[[#This Row],[Order Priority]]=Introduction!$B$42,1,0)</f>
        <v>0</v>
      </c>
      <c r="J800" s="49">
        <f>IF(Table2[[#This Row],[Order Priority]]=Introduction!$B$43,1,0)</f>
        <v>0</v>
      </c>
      <c r="K800" s="49">
        <f>IF(Table2[[#This Row],[Order Priority]]=Introduction!$B$44,1,0)</f>
        <v>0</v>
      </c>
      <c r="L800" s="49">
        <f>IF(Table2[[#This Row],[Order Priority]]=Introduction!$B$45,1,0)</f>
        <v>1</v>
      </c>
      <c r="M800" s="49">
        <f>IF(Table2[[#This Row],[Ship Mode]]=Introduction!$C$42,1,0)</f>
        <v>1</v>
      </c>
      <c r="N800" s="48">
        <f>IF(Table2[[#This Row],[Ship Mode]]=Introduction!$C$44,1,0)</f>
        <v>0</v>
      </c>
      <c r="O800" s="48">
        <f>IF(Table2[[#This Row],[Customer Segment]]=Introduction!$D$45,1,0)</f>
        <v>0</v>
      </c>
      <c r="P800" s="48">
        <f>IF(Table2[[#This Row],[Customer Segment]]=Introduction!$D$42,1,0)</f>
        <v>0</v>
      </c>
      <c r="Q800" s="48">
        <f>IF(Table2[[#This Row],[Customer Segment]]=Introduction!$D$44,1,0)</f>
        <v>0</v>
      </c>
      <c r="R800" s="41">
        <v>311.41000000000003</v>
      </c>
      <c r="S8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customFormat="1" x14ac:dyDescent="0.2">
      <c r="A801" s="1" t="s">
        <v>92</v>
      </c>
      <c r="B801" s="1" t="s">
        <v>14</v>
      </c>
      <c r="C801" s="1" t="s">
        <v>15</v>
      </c>
      <c r="D801" s="46">
        <v>0</v>
      </c>
      <c r="E801" s="46">
        <v>65.989999999999995</v>
      </c>
      <c r="F801" s="46">
        <v>3.99</v>
      </c>
      <c r="G801" s="46">
        <v>0.59</v>
      </c>
      <c r="H801" s="46">
        <v>-60.564</v>
      </c>
      <c r="I801" s="49">
        <f>IF(Table2[[#This Row],[Order Priority]]=Introduction!$B$42,1,0)</f>
        <v>0</v>
      </c>
      <c r="J801" s="49">
        <f>IF(Table2[[#This Row],[Order Priority]]=Introduction!$B$43,1,0)</f>
        <v>0</v>
      </c>
      <c r="K801" s="49">
        <f>IF(Table2[[#This Row],[Order Priority]]=Introduction!$B$44,1,0)</f>
        <v>0</v>
      </c>
      <c r="L801" s="49">
        <f>IF(Table2[[#This Row],[Order Priority]]=Introduction!$B$45,1,0)</f>
        <v>1</v>
      </c>
      <c r="M801" s="49">
        <f>IF(Table2[[#This Row],[Ship Mode]]=Introduction!$C$42,1,0)</f>
        <v>0</v>
      </c>
      <c r="N801" s="48">
        <f>IF(Table2[[#This Row],[Ship Mode]]=Introduction!$C$44,1,0)</f>
        <v>1</v>
      </c>
      <c r="O801" s="48">
        <f>IF(Table2[[#This Row],[Customer Segment]]=Introduction!$D$45,1,0)</f>
        <v>0</v>
      </c>
      <c r="P801" s="48">
        <f>IF(Table2[[#This Row],[Customer Segment]]=Introduction!$D$42,1,0)</f>
        <v>1</v>
      </c>
      <c r="Q801" s="48">
        <f>IF(Table2[[#This Row],[Customer Segment]]=Introduction!$D$44,1,0)</f>
        <v>0</v>
      </c>
      <c r="R801" s="38">
        <v>765.65</v>
      </c>
      <c r="S8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customFormat="1" x14ac:dyDescent="0.2">
      <c r="A802" s="1" t="s">
        <v>92</v>
      </c>
      <c r="B802" s="1" t="s">
        <v>14</v>
      </c>
      <c r="C802" s="1" t="s">
        <v>47</v>
      </c>
      <c r="D802" s="44">
        <v>0.01</v>
      </c>
      <c r="E802" s="44">
        <v>45.99</v>
      </c>
      <c r="F802" s="44">
        <v>4.99</v>
      </c>
      <c r="G802" s="44">
        <v>0.56000000000000005</v>
      </c>
      <c r="H802" s="44">
        <v>24.018000000000001</v>
      </c>
      <c r="I802" s="49">
        <f>IF(Table2[[#This Row],[Order Priority]]=Introduction!$B$42,1,0)</f>
        <v>0</v>
      </c>
      <c r="J802" s="49">
        <f>IF(Table2[[#This Row],[Order Priority]]=Introduction!$B$43,1,0)</f>
        <v>0</v>
      </c>
      <c r="K802" s="49">
        <f>IF(Table2[[#This Row],[Order Priority]]=Introduction!$B$44,1,0)</f>
        <v>0</v>
      </c>
      <c r="L802" s="49">
        <f>IF(Table2[[#This Row],[Order Priority]]=Introduction!$B$45,1,0)</f>
        <v>1</v>
      </c>
      <c r="M802" s="49">
        <f>IF(Table2[[#This Row],[Ship Mode]]=Introduction!$C$42,1,0)</f>
        <v>0</v>
      </c>
      <c r="N802" s="48">
        <f>IF(Table2[[#This Row],[Ship Mode]]=Introduction!$C$44,1,0)</f>
        <v>1</v>
      </c>
      <c r="O802" s="48">
        <f>IF(Table2[[#This Row],[Customer Segment]]=Introduction!$D$45,1,0)</f>
        <v>0</v>
      </c>
      <c r="P802" s="48">
        <f>IF(Table2[[#This Row],[Customer Segment]]=Introduction!$D$42,1,0)</f>
        <v>0</v>
      </c>
      <c r="Q802" s="48">
        <f>IF(Table2[[#This Row],[Customer Segment]]=Introduction!$D$44,1,0)</f>
        <v>1</v>
      </c>
      <c r="R802" s="41">
        <v>125.19</v>
      </c>
      <c r="S8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customFormat="1" x14ac:dyDescent="0.2">
      <c r="A803" s="1" t="s">
        <v>46</v>
      </c>
      <c r="B803" s="1" t="s">
        <v>2</v>
      </c>
      <c r="C803" s="1" t="s">
        <v>3</v>
      </c>
      <c r="D803" s="46">
        <v>0.02</v>
      </c>
      <c r="E803" s="46">
        <v>200.98</v>
      </c>
      <c r="F803" s="46">
        <v>55.96</v>
      </c>
      <c r="G803" s="46">
        <v>0.75</v>
      </c>
      <c r="H803" s="46">
        <v>-163.63</v>
      </c>
      <c r="I803" s="49">
        <f>IF(Table2[[#This Row],[Order Priority]]=Introduction!$B$42,1,0)</f>
        <v>0</v>
      </c>
      <c r="J803" s="49">
        <f>IF(Table2[[#This Row],[Order Priority]]=Introduction!$B$43,1,0)</f>
        <v>0</v>
      </c>
      <c r="K803" s="49">
        <f>IF(Table2[[#This Row],[Order Priority]]=Introduction!$B$44,1,0)</f>
        <v>0</v>
      </c>
      <c r="L803" s="49">
        <f>IF(Table2[[#This Row],[Order Priority]]=Introduction!$B$45,1,0)</f>
        <v>0</v>
      </c>
      <c r="M803" s="49">
        <f>IF(Table2[[#This Row],[Ship Mode]]=Introduction!$C$42,1,0)</f>
        <v>1</v>
      </c>
      <c r="N803" s="48">
        <f>IF(Table2[[#This Row],[Ship Mode]]=Introduction!$C$44,1,0)</f>
        <v>0</v>
      </c>
      <c r="O803" s="48">
        <f>IF(Table2[[#This Row],[Customer Segment]]=Introduction!$D$45,1,0)</f>
        <v>1</v>
      </c>
      <c r="P803" s="48">
        <f>IF(Table2[[#This Row],[Customer Segment]]=Introduction!$D$42,1,0)</f>
        <v>0</v>
      </c>
      <c r="Q803" s="48">
        <f>IF(Table2[[#This Row],[Customer Segment]]=Introduction!$D$44,1,0)</f>
        <v>0</v>
      </c>
      <c r="R803" s="38">
        <v>9539.6</v>
      </c>
      <c r="S8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customFormat="1" x14ac:dyDescent="0.2">
      <c r="A804" s="1" t="s">
        <v>46</v>
      </c>
      <c r="B804" s="1" t="s">
        <v>14</v>
      </c>
      <c r="C804" s="1" t="s">
        <v>3</v>
      </c>
      <c r="D804" s="44">
        <v>0.02</v>
      </c>
      <c r="E804" s="44">
        <v>4.28</v>
      </c>
      <c r="F804" s="44">
        <v>5.17</v>
      </c>
      <c r="G804" s="44">
        <v>0.4</v>
      </c>
      <c r="H804" s="44">
        <v>-63.87</v>
      </c>
      <c r="I804" s="49">
        <f>IF(Table2[[#This Row],[Order Priority]]=Introduction!$B$42,1,0)</f>
        <v>0</v>
      </c>
      <c r="J804" s="49">
        <f>IF(Table2[[#This Row],[Order Priority]]=Introduction!$B$43,1,0)</f>
        <v>0</v>
      </c>
      <c r="K804" s="49">
        <f>IF(Table2[[#This Row],[Order Priority]]=Introduction!$B$44,1,0)</f>
        <v>0</v>
      </c>
      <c r="L804" s="49">
        <f>IF(Table2[[#This Row],[Order Priority]]=Introduction!$B$45,1,0)</f>
        <v>0</v>
      </c>
      <c r="M804" s="49">
        <f>IF(Table2[[#This Row],[Ship Mode]]=Introduction!$C$42,1,0)</f>
        <v>0</v>
      </c>
      <c r="N804" s="48">
        <f>IF(Table2[[#This Row],[Ship Mode]]=Introduction!$C$44,1,0)</f>
        <v>1</v>
      </c>
      <c r="O804" s="48">
        <f>IF(Table2[[#This Row],[Customer Segment]]=Introduction!$D$45,1,0)</f>
        <v>1</v>
      </c>
      <c r="P804" s="48">
        <f>IF(Table2[[#This Row],[Customer Segment]]=Introduction!$D$42,1,0)</f>
        <v>0</v>
      </c>
      <c r="Q804" s="48">
        <f>IF(Table2[[#This Row],[Customer Segment]]=Introduction!$D$44,1,0)</f>
        <v>0</v>
      </c>
      <c r="R804" s="41">
        <v>109.86</v>
      </c>
      <c r="S8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customFormat="1" x14ac:dyDescent="0.2">
      <c r="A805" s="1" t="s">
        <v>46</v>
      </c>
      <c r="B805" s="1" t="s">
        <v>14</v>
      </c>
      <c r="C805" s="1" t="s">
        <v>3</v>
      </c>
      <c r="D805" s="46">
        <v>0.04</v>
      </c>
      <c r="E805" s="46">
        <v>85.99</v>
      </c>
      <c r="F805" s="46">
        <v>0.99</v>
      </c>
      <c r="G805" s="46">
        <v>0.85</v>
      </c>
      <c r="H805" s="46">
        <v>-175.17500000000001</v>
      </c>
      <c r="I805" s="49">
        <f>IF(Table2[[#This Row],[Order Priority]]=Introduction!$B$42,1,0)</f>
        <v>0</v>
      </c>
      <c r="J805" s="49">
        <f>IF(Table2[[#This Row],[Order Priority]]=Introduction!$B$43,1,0)</f>
        <v>0</v>
      </c>
      <c r="K805" s="49">
        <f>IF(Table2[[#This Row],[Order Priority]]=Introduction!$B$44,1,0)</f>
        <v>0</v>
      </c>
      <c r="L805" s="49">
        <f>IF(Table2[[#This Row],[Order Priority]]=Introduction!$B$45,1,0)</f>
        <v>0</v>
      </c>
      <c r="M805" s="49">
        <f>IF(Table2[[#This Row],[Ship Mode]]=Introduction!$C$42,1,0)</f>
        <v>0</v>
      </c>
      <c r="N805" s="48">
        <f>IF(Table2[[#This Row],[Ship Mode]]=Introduction!$C$44,1,0)</f>
        <v>1</v>
      </c>
      <c r="O805" s="48">
        <f>IF(Table2[[#This Row],[Customer Segment]]=Introduction!$D$45,1,0)</f>
        <v>1</v>
      </c>
      <c r="P805" s="48">
        <f>IF(Table2[[#This Row],[Customer Segment]]=Introduction!$D$42,1,0)</f>
        <v>0</v>
      </c>
      <c r="Q805" s="48">
        <f>IF(Table2[[#This Row],[Customer Segment]]=Introduction!$D$44,1,0)</f>
        <v>0</v>
      </c>
      <c r="R805" s="38">
        <v>1426.51</v>
      </c>
      <c r="S8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customFormat="1" x14ac:dyDescent="0.2">
      <c r="A806" s="1" t="s">
        <v>46</v>
      </c>
      <c r="B806" s="1" t="s">
        <v>2</v>
      </c>
      <c r="C806" s="1" t="s">
        <v>3</v>
      </c>
      <c r="D806" s="44">
        <v>0.02</v>
      </c>
      <c r="E806" s="44">
        <v>200.98</v>
      </c>
      <c r="F806" s="44">
        <v>55.96</v>
      </c>
      <c r="G806" s="44">
        <v>0.75</v>
      </c>
      <c r="H806" s="44">
        <v>-224.9478</v>
      </c>
      <c r="I806" s="49">
        <f>IF(Table2[[#This Row],[Order Priority]]=Introduction!$B$42,1,0)</f>
        <v>0</v>
      </c>
      <c r="J806" s="49">
        <f>IF(Table2[[#This Row],[Order Priority]]=Introduction!$B$43,1,0)</f>
        <v>0</v>
      </c>
      <c r="K806" s="49">
        <f>IF(Table2[[#This Row],[Order Priority]]=Introduction!$B$44,1,0)</f>
        <v>0</v>
      </c>
      <c r="L806" s="49">
        <f>IF(Table2[[#This Row],[Order Priority]]=Introduction!$B$45,1,0)</f>
        <v>0</v>
      </c>
      <c r="M806" s="49">
        <f>IF(Table2[[#This Row],[Ship Mode]]=Introduction!$C$42,1,0)</f>
        <v>1</v>
      </c>
      <c r="N806" s="48">
        <f>IF(Table2[[#This Row],[Ship Mode]]=Introduction!$C$44,1,0)</f>
        <v>0</v>
      </c>
      <c r="O806" s="48">
        <f>IF(Table2[[#This Row],[Customer Segment]]=Introduction!$D$45,1,0)</f>
        <v>1</v>
      </c>
      <c r="P806" s="48">
        <f>IF(Table2[[#This Row],[Customer Segment]]=Introduction!$D$42,1,0)</f>
        <v>0</v>
      </c>
      <c r="Q806" s="48">
        <f>IF(Table2[[#This Row],[Customer Segment]]=Introduction!$D$44,1,0)</f>
        <v>0</v>
      </c>
      <c r="R806" s="41">
        <v>2331.9</v>
      </c>
      <c r="S8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customFormat="1" x14ac:dyDescent="0.2">
      <c r="A807" s="1" t="s">
        <v>46</v>
      </c>
      <c r="B807" s="1" t="s">
        <v>14</v>
      </c>
      <c r="C807" s="1" t="s">
        <v>3</v>
      </c>
      <c r="D807" s="46">
        <v>0.02</v>
      </c>
      <c r="E807" s="46">
        <v>4.28</v>
      </c>
      <c r="F807" s="46">
        <v>5.17</v>
      </c>
      <c r="G807" s="46">
        <v>0.4</v>
      </c>
      <c r="H807" s="46">
        <v>196.8</v>
      </c>
      <c r="I807" s="49">
        <f>IF(Table2[[#This Row],[Order Priority]]=Introduction!$B$42,1,0)</f>
        <v>0</v>
      </c>
      <c r="J807" s="49">
        <f>IF(Table2[[#This Row],[Order Priority]]=Introduction!$B$43,1,0)</f>
        <v>0</v>
      </c>
      <c r="K807" s="49">
        <f>IF(Table2[[#This Row],[Order Priority]]=Introduction!$B$44,1,0)</f>
        <v>0</v>
      </c>
      <c r="L807" s="49">
        <f>IF(Table2[[#This Row],[Order Priority]]=Introduction!$B$45,1,0)</f>
        <v>0</v>
      </c>
      <c r="M807" s="49">
        <f>IF(Table2[[#This Row],[Ship Mode]]=Introduction!$C$42,1,0)</f>
        <v>0</v>
      </c>
      <c r="N807" s="48">
        <f>IF(Table2[[#This Row],[Ship Mode]]=Introduction!$C$44,1,0)</f>
        <v>1</v>
      </c>
      <c r="O807" s="48">
        <f>IF(Table2[[#This Row],[Customer Segment]]=Introduction!$D$45,1,0)</f>
        <v>1</v>
      </c>
      <c r="P807" s="48">
        <f>IF(Table2[[#This Row],[Customer Segment]]=Introduction!$D$42,1,0)</f>
        <v>0</v>
      </c>
      <c r="Q807" s="48">
        <f>IF(Table2[[#This Row],[Customer Segment]]=Introduction!$D$44,1,0)</f>
        <v>0</v>
      </c>
      <c r="R807" s="38">
        <v>27.47</v>
      </c>
      <c r="S8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customFormat="1" x14ac:dyDescent="0.2">
      <c r="A808" s="1" t="s">
        <v>46</v>
      </c>
      <c r="B808" s="1" t="s">
        <v>14</v>
      </c>
      <c r="C808" s="1" t="s">
        <v>15</v>
      </c>
      <c r="D808" s="44">
        <v>0.08</v>
      </c>
      <c r="E808" s="44">
        <v>4.9800000000000004</v>
      </c>
      <c r="F808" s="44">
        <v>4.7</v>
      </c>
      <c r="G808" s="44">
        <v>0.38</v>
      </c>
      <c r="H808" s="44">
        <v>-56.35</v>
      </c>
      <c r="I808" s="49">
        <f>IF(Table2[[#This Row],[Order Priority]]=Introduction!$B$42,1,0)</f>
        <v>0</v>
      </c>
      <c r="J808" s="49">
        <f>IF(Table2[[#This Row],[Order Priority]]=Introduction!$B$43,1,0)</f>
        <v>0</v>
      </c>
      <c r="K808" s="49">
        <f>IF(Table2[[#This Row],[Order Priority]]=Introduction!$B$44,1,0)</f>
        <v>0</v>
      </c>
      <c r="L808" s="49">
        <f>IF(Table2[[#This Row],[Order Priority]]=Introduction!$B$45,1,0)</f>
        <v>0</v>
      </c>
      <c r="M808" s="49">
        <f>IF(Table2[[#This Row],[Ship Mode]]=Introduction!$C$42,1,0)</f>
        <v>0</v>
      </c>
      <c r="N808" s="48">
        <f>IF(Table2[[#This Row],[Ship Mode]]=Introduction!$C$44,1,0)</f>
        <v>1</v>
      </c>
      <c r="O808" s="48">
        <f>IF(Table2[[#This Row],[Customer Segment]]=Introduction!$D$45,1,0)</f>
        <v>0</v>
      </c>
      <c r="P808" s="48">
        <f>IF(Table2[[#This Row],[Customer Segment]]=Introduction!$D$42,1,0)</f>
        <v>1</v>
      </c>
      <c r="Q808" s="48">
        <f>IF(Table2[[#This Row],[Customer Segment]]=Introduction!$D$44,1,0)</f>
        <v>0</v>
      </c>
      <c r="R808" s="41">
        <v>225.98</v>
      </c>
      <c r="S8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customFormat="1" x14ac:dyDescent="0.2">
      <c r="A809" s="1" t="s">
        <v>46</v>
      </c>
      <c r="B809" s="1" t="s">
        <v>14</v>
      </c>
      <c r="C809" s="1" t="s">
        <v>15</v>
      </c>
      <c r="D809" s="46">
        <v>0.08</v>
      </c>
      <c r="E809" s="46">
        <v>4.9800000000000004</v>
      </c>
      <c r="F809" s="46">
        <v>4.7</v>
      </c>
      <c r="G809" s="46">
        <v>0.38</v>
      </c>
      <c r="H809" s="46">
        <v>-56.35</v>
      </c>
      <c r="I809" s="49">
        <f>IF(Table2[[#This Row],[Order Priority]]=Introduction!$B$42,1,0)</f>
        <v>0</v>
      </c>
      <c r="J809" s="49">
        <f>IF(Table2[[#This Row],[Order Priority]]=Introduction!$B$43,1,0)</f>
        <v>0</v>
      </c>
      <c r="K809" s="49">
        <f>IF(Table2[[#This Row],[Order Priority]]=Introduction!$B$44,1,0)</f>
        <v>0</v>
      </c>
      <c r="L809" s="49">
        <f>IF(Table2[[#This Row],[Order Priority]]=Introduction!$B$45,1,0)</f>
        <v>0</v>
      </c>
      <c r="M809" s="49">
        <f>IF(Table2[[#This Row],[Ship Mode]]=Introduction!$C$42,1,0)</f>
        <v>0</v>
      </c>
      <c r="N809" s="48">
        <f>IF(Table2[[#This Row],[Ship Mode]]=Introduction!$C$44,1,0)</f>
        <v>1</v>
      </c>
      <c r="O809" s="48">
        <f>IF(Table2[[#This Row],[Customer Segment]]=Introduction!$D$45,1,0)</f>
        <v>0</v>
      </c>
      <c r="P809" s="48">
        <f>IF(Table2[[#This Row],[Customer Segment]]=Introduction!$D$42,1,0)</f>
        <v>1</v>
      </c>
      <c r="Q809" s="48">
        <f>IF(Table2[[#This Row],[Customer Segment]]=Introduction!$D$44,1,0)</f>
        <v>0</v>
      </c>
      <c r="R809" s="38">
        <v>57.7</v>
      </c>
      <c r="S8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customFormat="1" x14ac:dyDescent="0.2">
      <c r="A810" s="1" t="s">
        <v>46</v>
      </c>
      <c r="B810" s="1" t="s">
        <v>14</v>
      </c>
      <c r="C810" s="1" t="s">
        <v>15</v>
      </c>
      <c r="D810" s="44">
        <v>0.1</v>
      </c>
      <c r="E810" s="44">
        <v>62.18</v>
      </c>
      <c r="F810" s="44">
        <v>10.84</v>
      </c>
      <c r="G810" s="44">
        <v>0.63</v>
      </c>
      <c r="H810" s="44">
        <v>-29.666</v>
      </c>
      <c r="I810" s="49">
        <f>IF(Table2[[#This Row],[Order Priority]]=Introduction!$B$42,1,0)</f>
        <v>0</v>
      </c>
      <c r="J810" s="49">
        <f>IF(Table2[[#This Row],[Order Priority]]=Introduction!$B$43,1,0)</f>
        <v>0</v>
      </c>
      <c r="K810" s="49">
        <f>IF(Table2[[#This Row],[Order Priority]]=Introduction!$B$44,1,0)</f>
        <v>0</v>
      </c>
      <c r="L810" s="49">
        <f>IF(Table2[[#This Row],[Order Priority]]=Introduction!$B$45,1,0)</f>
        <v>0</v>
      </c>
      <c r="M810" s="49">
        <f>IF(Table2[[#This Row],[Ship Mode]]=Introduction!$C$42,1,0)</f>
        <v>0</v>
      </c>
      <c r="N810" s="48">
        <f>IF(Table2[[#This Row],[Ship Mode]]=Introduction!$C$44,1,0)</f>
        <v>1</v>
      </c>
      <c r="O810" s="48">
        <f>IF(Table2[[#This Row],[Customer Segment]]=Introduction!$D$45,1,0)</f>
        <v>0</v>
      </c>
      <c r="P810" s="48">
        <f>IF(Table2[[#This Row],[Customer Segment]]=Introduction!$D$42,1,0)</f>
        <v>1</v>
      </c>
      <c r="Q810" s="48">
        <f>IF(Table2[[#This Row],[Customer Segment]]=Introduction!$D$44,1,0)</f>
        <v>0</v>
      </c>
      <c r="R810" s="41">
        <v>511.57</v>
      </c>
      <c r="S8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customFormat="1" x14ac:dyDescent="0.2">
      <c r="A811" s="1" t="s">
        <v>1</v>
      </c>
      <c r="B811" s="1" t="s">
        <v>14</v>
      </c>
      <c r="C811" s="1" t="s">
        <v>15</v>
      </c>
      <c r="D811" s="46">
        <v>0.09</v>
      </c>
      <c r="E811" s="46">
        <v>13.79</v>
      </c>
      <c r="F811" s="46">
        <v>8.7799999999999994</v>
      </c>
      <c r="G811" s="46">
        <v>0.43</v>
      </c>
      <c r="H811" s="46">
        <v>-22.12</v>
      </c>
      <c r="I811" s="49">
        <f>IF(Table2[[#This Row],[Order Priority]]=Introduction!$B$42,1,0)</f>
        <v>1</v>
      </c>
      <c r="J811" s="49">
        <f>IF(Table2[[#This Row],[Order Priority]]=Introduction!$B$43,1,0)</f>
        <v>0</v>
      </c>
      <c r="K811" s="49">
        <f>IF(Table2[[#This Row],[Order Priority]]=Introduction!$B$44,1,0)</f>
        <v>0</v>
      </c>
      <c r="L811" s="49">
        <f>IF(Table2[[#This Row],[Order Priority]]=Introduction!$B$45,1,0)</f>
        <v>0</v>
      </c>
      <c r="M811" s="49">
        <f>IF(Table2[[#This Row],[Ship Mode]]=Introduction!$C$42,1,0)</f>
        <v>0</v>
      </c>
      <c r="N811" s="48">
        <f>IF(Table2[[#This Row],[Ship Mode]]=Introduction!$C$44,1,0)</f>
        <v>1</v>
      </c>
      <c r="O811" s="48">
        <f>IF(Table2[[#This Row],[Customer Segment]]=Introduction!$D$45,1,0)</f>
        <v>0</v>
      </c>
      <c r="P811" s="48">
        <f>IF(Table2[[#This Row],[Customer Segment]]=Introduction!$D$42,1,0)</f>
        <v>1</v>
      </c>
      <c r="Q811" s="48">
        <f>IF(Table2[[#This Row],[Customer Segment]]=Introduction!$D$44,1,0)</f>
        <v>0</v>
      </c>
      <c r="R811" s="38">
        <v>17.440000000000001</v>
      </c>
      <c r="S8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customFormat="1" x14ac:dyDescent="0.2">
      <c r="A812" s="1" t="s">
        <v>13</v>
      </c>
      <c r="B812" s="1" t="s">
        <v>2</v>
      </c>
      <c r="C812" s="1" t="s">
        <v>70</v>
      </c>
      <c r="D812" s="44">
        <v>0.04</v>
      </c>
      <c r="E812" s="44">
        <v>296.18</v>
      </c>
      <c r="F812" s="44">
        <v>54.12</v>
      </c>
      <c r="G812" s="44">
        <v>0.76</v>
      </c>
      <c r="H812" s="44">
        <v>-715.77820599999995</v>
      </c>
      <c r="I812" s="49">
        <f>IF(Table2[[#This Row],[Order Priority]]=Introduction!$B$42,1,0)</f>
        <v>0</v>
      </c>
      <c r="J812" s="49">
        <f>IF(Table2[[#This Row],[Order Priority]]=Introduction!$B$43,1,0)</f>
        <v>1</v>
      </c>
      <c r="K812" s="49">
        <f>IF(Table2[[#This Row],[Order Priority]]=Introduction!$B$44,1,0)</f>
        <v>0</v>
      </c>
      <c r="L812" s="49">
        <f>IF(Table2[[#This Row],[Order Priority]]=Introduction!$B$45,1,0)</f>
        <v>0</v>
      </c>
      <c r="M812" s="49">
        <f>IF(Table2[[#This Row],[Ship Mode]]=Introduction!$C$42,1,0)</f>
        <v>1</v>
      </c>
      <c r="N812" s="48">
        <f>IF(Table2[[#This Row],[Ship Mode]]=Introduction!$C$44,1,0)</f>
        <v>0</v>
      </c>
      <c r="O812" s="48">
        <f>IF(Table2[[#This Row],[Customer Segment]]=Introduction!$D$45,1,0)</f>
        <v>0</v>
      </c>
      <c r="P812" s="48">
        <f>IF(Table2[[#This Row],[Customer Segment]]=Introduction!$D$42,1,0)</f>
        <v>0</v>
      </c>
      <c r="Q812" s="48">
        <f>IF(Table2[[#This Row],[Customer Segment]]=Introduction!$D$44,1,0)</f>
        <v>0</v>
      </c>
      <c r="R812" s="41">
        <v>1821.89</v>
      </c>
      <c r="S8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customFormat="1" x14ac:dyDescent="0.2">
      <c r="A813" s="1" t="s">
        <v>13</v>
      </c>
      <c r="B813" s="1" t="s">
        <v>14</v>
      </c>
      <c r="C813" s="1" t="s">
        <v>3</v>
      </c>
      <c r="D813" s="46">
        <v>0.03</v>
      </c>
      <c r="E813" s="46">
        <v>7.3</v>
      </c>
      <c r="F813" s="46">
        <v>7.72</v>
      </c>
      <c r="G813" s="46">
        <v>0.38</v>
      </c>
      <c r="H813" s="46">
        <v>-127.05200000000001</v>
      </c>
      <c r="I813" s="49">
        <f>IF(Table2[[#This Row],[Order Priority]]=Introduction!$B$42,1,0)</f>
        <v>0</v>
      </c>
      <c r="J813" s="49">
        <f>IF(Table2[[#This Row],[Order Priority]]=Introduction!$B$43,1,0)</f>
        <v>1</v>
      </c>
      <c r="K813" s="49">
        <f>IF(Table2[[#This Row],[Order Priority]]=Introduction!$B$44,1,0)</f>
        <v>0</v>
      </c>
      <c r="L813" s="49">
        <f>IF(Table2[[#This Row],[Order Priority]]=Introduction!$B$45,1,0)</f>
        <v>0</v>
      </c>
      <c r="M813" s="49">
        <f>IF(Table2[[#This Row],[Ship Mode]]=Introduction!$C$42,1,0)</f>
        <v>0</v>
      </c>
      <c r="N813" s="48">
        <f>IF(Table2[[#This Row],[Ship Mode]]=Introduction!$C$44,1,0)</f>
        <v>1</v>
      </c>
      <c r="O813" s="48">
        <f>IF(Table2[[#This Row],[Customer Segment]]=Introduction!$D$45,1,0)</f>
        <v>1</v>
      </c>
      <c r="P813" s="48">
        <f>IF(Table2[[#This Row],[Customer Segment]]=Introduction!$D$42,1,0)</f>
        <v>0</v>
      </c>
      <c r="Q813" s="48">
        <f>IF(Table2[[#This Row],[Customer Segment]]=Introduction!$D$44,1,0)</f>
        <v>0</v>
      </c>
      <c r="R813" s="38">
        <v>103.61</v>
      </c>
      <c r="S8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customFormat="1" x14ac:dyDescent="0.2">
      <c r="A814" s="1" t="s">
        <v>13</v>
      </c>
      <c r="B814" s="1" t="s">
        <v>14</v>
      </c>
      <c r="C814" s="1" t="s">
        <v>3</v>
      </c>
      <c r="D814" s="44">
        <v>0.08</v>
      </c>
      <c r="E814" s="44">
        <v>30.93</v>
      </c>
      <c r="F814" s="44">
        <v>3.92</v>
      </c>
      <c r="G814" s="44">
        <v>0.44</v>
      </c>
      <c r="H814" s="44">
        <v>63.059100000000001</v>
      </c>
      <c r="I814" s="49">
        <f>IF(Table2[[#This Row],[Order Priority]]=Introduction!$B$42,1,0)</f>
        <v>0</v>
      </c>
      <c r="J814" s="49">
        <f>IF(Table2[[#This Row],[Order Priority]]=Introduction!$B$43,1,0)</f>
        <v>1</v>
      </c>
      <c r="K814" s="49">
        <f>IF(Table2[[#This Row],[Order Priority]]=Introduction!$B$44,1,0)</f>
        <v>0</v>
      </c>
      <c r="L814" s="49">
        <f>IF(Table2[[#This Row],[Order Priority]]=Introduction!$B$45,1,0)</f>
        <v>0</v>
      </c>
      <c r="M814" s="49">
        <f>IF(Table2[[#This Row],[Ship Mode]]=Introduction!$C$42,1,0)</f>
        <v>0</v>
      </c>
      <c r="N814" s="48">
        <f>IF(Table2[[#This Row],[Ship Mode]]=Introduction!$C$44,1,0)</f>
        <v>1</v>
      </c>
      <c r="O814" s="48">
        <f>IF(Table2[[#This Row],[Customer Segment]]=Introduction!$D$45,1,0)</f>
        <v>1</v>
      </c>
      <c r="P814" s="48">
        <f>IF(Table2[[#This Row],[Customer Segment]]=Introduction!$D$42,1,0)</f>
        <v>0</v>
      </c>
      <c r="Q814" s="48">
        <f>IF(Table2[[#This Row],[Customer Segment]]=Introduction!$D$44,1,0)</f>
        <v>0</v>
      </c>
      <c r="R814" s="41">
        <v>91.39</v>
      </c>
      <c r="S8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customFormat="1" x14ac:dyDescent="0.2">
      <c r="A815" s="1" t="s">
        <v>92</v>
      </c>
      <c r="B815" s="1" t="s">
        <v>14</v>
      </c>
      <c r="C815" s="1" t="s">
        <v>15</v>
      </c>
      <c r="D815" s="46">
        <v>0.09</v>
      </c>
      <c r="E815" s="46">
        <v>125.99</v>
      </c>
      <c r="F815" s="46">
        <v>8.99</v>
      </c>
      <c r="G815" s="46">
        <v>0.55000000000000004</v>
      </c>
      <c r="H815" s="46">
        <v>-605.37400000000002</v>
      </c>
      <c r="I815" s="49">
        <f>IF(Table2[[#This Row],[Order Priority]]=Introduction!$B$42,1,0)</f>
        <v>0</v>
      </c>
      <c r="J815" s="49">
        <f>IF(Table2[[#This Row],[Order Priority]]=Introduction!$B$43,1,0)</f>
        <v>0</v>
      </c>
      <c r="K815" s="49">
        <f>IF(Table2[[#This Row],[Order Priority]]=Introduction!$B$44,1,0)</f>
        <v>0</v>
      </c>
      <c r="L815" s="49">
        <f>IF(Table2[[#This Row],[Order Priority]]=Introduction!$B$45,1,0)</f>
        <v>1</v>
      </c>
      <c r="M815" s="49">
        <f>IF(Table2[[#This Row],[Ship Mode]]=Introduction!$C$42,1,0)</f>
        <v>0</v>
      </c>
      <c r="N815" s="48">
        <f>IF(Table2[[#This Row],[Ship Mode]]=Introduction!$C$44,1,0)</f>
        <v>1</v>
      </c>
      <c r="O815" s="48">
        <f>IF(Table2[[#This Row],[Customer Segment]]=Introduction!$D$45,1,0)</f>
        <v>0</v>
      </c>
      <c r="P815" s="48">
        <f>IF(Table2[[#This Row],[Customer Segment]]=Introduction!$D$42,1,0)</f>
        <v>1</v>
      </c>
      <c r="Q815" s="48">
        <f>IF(Table2[[#This Row],[Customer Segment]]=Introduction!$D$44,1,0)</f>
        <v>0</v>
      </c>
      <c r="R815" s="38">
        <v>100.38</v>
      </c>
      <c r="S8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customFormat="1" x14ac:dyDescent="0.2">
      <c r="A816" s="1" t="s">
        <v>92</v>
      </c>
      <c r="B816" s="1" t="s">
        <v>14</v>
      </c>
      <c r="C816" s="1" t="s">
        <v>15</v>
      </c>
      <c r="D816" s="44">
        <v>0.1</v>
      </c>
      <c r="E816" s="44">
        <v>17.98</v>
      </c>
      <c r="F816" s="44">
        <v>4</v>
      </c>
      <c r="G816" s="44">
        <v>0.79</v>
      </c>
      <c r="H816" s="44">
        <v>-99.55</v>
      </c>
      <c r="I816" s="49">
        <f>IF(Table2[[#This Row],[Order Priority]]=Introduction!$B$42,1,0)</f>
        <v>0</v>
      </c>
      <c r="J816" s="49">
        <f>IF(Table2[[#This Row],[Order Priority]]=Introduction!$B$43,1,0)</f>
        <v>0</v>
      </c>
      <c r="K816" s="49">
        <f>IF(Table2[[#This Row],[Order Priority]]=Introduction!$B$44,1,0)</f>
        <v>0</v>
      </c>
      <c r="L816" s="49">
        <f>IF(Table2[[#This Row],[Order Priority]]=Introduction!$B$45,1,0)</f>
        <v>1</v>
      </c>
      <c r="M816" s="49">
        <f>IF(Table2[[#This Row],[Ship Mode]]=Introduction!$C$42,1,0)</f>
        <v>0</v>
      </c>
      <c r="N816" s="48">
        <f>IF(Table2[[#This Row],[Ship Mode]]=Introduction!$C$44,1,0)</f>
        <v>1</v>
      </c>
      <c r="O816" s="48">
        <f>IF(Table2[[#This Row],[Customer Segment]]=Introduction!$D$45,1,0)</f>
        <v>0</v>
      </c>
      <c r="P816" s="48">
        <f>IF(Table2[[#This Row],[Customer Segment]]=Introduction!$D$42,1,0)</f>
        <v>1</v>
      </c>
      <c r="Q816" s="48">
        <f>IF(Table2[[#This Row],[Customer Segment]]=Introduction!$D$44,1,0)</f>
        <v>0</v>
      </c>
      <c r="R816" s="41">
        <v>66.319999999999993</v>
      </c>
      <c r="S8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customFormat="1" x14ac:dyDescent="0.2">
      <c r="A817" s="1" t="s">
        <v>92</v>
      </c>
      <c r="B817" s="1" t="s">
        <v>14</v>
      </c>
      <c r="C817" s="1" t="s">
        <v>15</v>
      </c>
      <c r="D817" s="46">
        <v>0</v>
      </c>
      <c r="E817" s="46">
        <v>29.34</v>
      </c>
      <c r="F817" s="46">
        <v>7.87</v>
      </c>
      <c r="G817" s="46">
        <v>0.54</v>
      </c>
      <c r="H817" s="46">
        <v>385.37</v>
      </c>
      <c r="I817" s="49">
        <f>IF(Table2[[#This Row],[Order Priority]]=Introduction!$B$42,1,0)</f>
        <v>0</v>
      </c>
      <c r="J817" s="49">
        <f>IF(Table2[[#This Row],[Order Priority]]=Introduction!$B$43,1,0)</f>
        <v>0</v>
      </c>
      <c r="K817" s="49">
        <f>IF(Table2[[#This Row],[Order Priority]]=Introduction!$B$44,1,0)</f>
        <v>0</v>
      </c>
      <c r="L817" s="49">
        <f>IF(Table2[[#This Row],[Order Priority]]=Introduction!$B$45,1,0)</f>
        <v>1</v>
      </c>
      <c r="M817" s="49">
        <f>IF(Table2[[#This Row],[Ship Mode]]=Introduction!$C$42,1,0)</f>
        <v>0</v>
      </c>
      <c r="N817" s="48">
        <f>IF(Table2[[#This Row],[Ship Mode]]=Introduction!$C$44,1,0)</f>
        <v>1</v>
      </c>
      <c r="O817" s="48">
        <f>IF(Table2[[#This Row],[Customer Segment]]=Introduction!$D$45,1,0)</f>
        <v>0</v>
      </c>
      <c r="P817" s="48">
        <f>IF(Table2[[#This Row],[Customer Segment]]=Introduction!$D$42,1,0)</f>
        <v>1</v>
      </c>
      <c r="Q817" s="48">
        <f>IF(Table2[[#This Row],[Customer Segment]]=Introduction!$D$44,1,0)</f>
        <v>0</v>
      </c>
      <c r="R817" s="38">
        <v>668.38</v>
      </c>
      <c r="S8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customFormat="1" x14ac:dyDescent="0.2">
      <c r="A818" s="1" t="s">
        <v>92</v>
      </c>
      <c r="B818" s="1" t="s">
        <v>14</v>
      </c>
      <c r="C818" s="1" t="s">
        <v>70</v>
      </c>
      <c r="D818" s="44">
        <v>0.01</v>
      </c>
      <c r="E818" s="44">
        <v>1.76</v>
      </c>
      <c r="F818" s="44">
        <v>0.7</v>
      </c>
      <c r="G818" s="44">
        <v>0.56000000000000005</v>
      </c>
      <c r="H818" s="44">
        <v>-1.56</v>
      </c>
      <c r="I818" s="49">
        <f>IF(Table2[[#This Row],[Order Priority]]=Introduction!$B$42,1,0)</f>
        <v>0</v>
      </c>
      <c r="J818" s="49">
        <f>IF(Table2[[#This Row],[Order Priority]]=Introduction!$B$43,1,0)</f>
        <v>0</v>
      </c>
      <c r="K818" s="49">
        <f>IF(Table2[[#This Row],[Order Priority]]=Introduction!$B$44,1,0)</f>
        <v>0</v>
      </c>
      <c r="L818" s="49">
        <f>IF(Table2[[#This Row],[Order Priority]]=Introduction!$B$45,1,0)</f>
        <v>1</v>
      </c>
      <c r="M818" s="49">
        <f>IF(Table2[[#This Row],[Ship Mode]]=Introduction!$C$42,1,0)</f>
        <v>0</v>
      </c>
      <c r="N818" s="48">
        <f>IF(Table2[[#This Row],[Ship Mode]]=Introduction!$C$44,1,0)</f>
        <v>1</v>
      </c>
      <c r="O818" s="48">
        <f>IF(Table2[[#This Row],[Customer Segment]]=Introduction!$D$45,1,0)</f>
        <v>0</v>
      </c>
      <c r="P818" s="48">
        <f>IF(Table2[[#This Row],[Customer Segment]]=Introduction!$D$42,1,0)</f>
        <v>0</v>
      </c>
      <c r="Q818" s="48">
        <f>IF(Table2[[#This Row],[Customer Segment]]=Introduction!$D$44,1,0)</f>
        <v>0</v>
      </c>
      <c r="R818" s="41">
        <v>7.2</v>
      </c>
      <c r="S8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customFormat="1" x14ac:dyDescent="0.2">
      <c r="A819" s="1" t="s">
        <v>46</v>
      </c>
      <c r="B819" s="1" t="s">
        <v>14</v>
      </c>
      <c r="C819" s="1" t="s">
        <v>47</v>
      </c>
      <c r="D819" s="46">
        <v>0.03</v>
      </c>
      <c r="E819" s="46">
        <v>14.2</v>
      </c>
      <c r="F819" s="46">
        <v>5.3</v>
      </c>
      <c r="G819" s="46">
        <v>0.46</v>
      </c>
      <c r="H819" s="46">
        <v>21.555599999999998</v>
      </c>
      <c r="I819" s="49">
        <f>IF(Table2[[#This Row],[Order Priority]]=Introduction!$B$42,1,0)</f>
        <v>0</v>
      </c>
      <c r="J819" s="49">
        <f>IF(Table2[[#This Row],[Order Priority]]=Introduction!$B$43,1,0)</f>
        <v>0</v>
      </c>
      <c r="K819" s="49">
        <f>IF(Table2[[#This Row],[Order Priority]]=Introduction!$B$44,1,0)</f>
        <v>0</v>
      </c>
      <c r="L819" s="49">
        <f>IF(Table2[[#This Row],[Order Priority]]=Introduction!$B$45,1,0)</f>
        <v>0</v>
      </c>
      <c r="M819" s="49">
        <f>IF(Table2[[#This Row],[Ship Mode]]=Introduction!$C$42,1,0)</f>
        <v>0</v>
      </c>
      <c r="N819" s="48">
        <f>IF(Table2[[#This Row],[Ship Mode]]=Introduction!$C$44,1,0)</f>
        <v>1</v>
      </c>
      <c r="O819" s="48">
        <f>IF(Table2[[#This Row],[Customer Segment]]=Introduction!$D$45,1,0)</f>
        <v>0</v>
      </c>
      <c r="P819" s="48">
        <f>IF(Table2[[#This Row],[Customer Segment]]=Introduction!$D$42,1,0)</f>
        <v>0</v>
      </c>
      <c r="Q819" s="48">
        <f>IF(Table2[[#This Row],[Customer Segment]]=Introduction!$D$44,1,0)</f>
        <v>1</v>
      </c>
      <c r="R819" s="38">
        <v>31.24</v>
      </c>
      <c r="S8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customFormat="1" x14ac:dyDescent="0.2">
      <c r="A820" s="1" t="s">
        <v>46</v>
      </c>
      <c r="B820" s="1" t="s">
        <v>14</v>
      </c>
      <c r="C820" s="1" t="s">
        <v>3</v>
      </c>
      <c r="D820" s="44">
        <v>0.06</v>
      </c>
      <c r="E820" s="44">
        <v>3.29</v>
      </c>
      <c r="F820" s="44">
        <v>1.35</v>
      </c>
      <c r="G820" s="44">
        <v>0.4</v>
      </c>
      <c r="H820" s="44">
        <v>8.5299999999999994</v>
      </c>
      <c r="I820" s="49">
        <f>IF(Table2[[#This Row],[Order Priority]]=Introduction!$B$42,1,0)</f>
        <v>0</v>
      </c>
      <c r="J820" s="49">
        <f>IF(Table2[[#This Row],[Order Priority]]=Introduction!$B$43,1,0)</f>
        <v>0</v>
      </c>
      <c r="K820" s="49">
        <f>IF(Table2[[#This Row],[Order Priority]]=Introduction!$B$44,1,0)</f>
        <v>0</v>
      </c>
      <c r="L820" s="49">
        <f>IF(Table2[[#This Row],[Order Priority]]=Introduction!$B$45,1,0)</f>
        <v>0</v>
      </c>
      <c r="M820" s="49">
        <f>IF(Table2[[#This Row],[Ship Mode]]=Introduction!$C$42,1,0)</f>
        <v>0</v>
      </c>
      <c r="N820" s="48">
        <f>IF(Table2[[#This Row],[Ship Mode]]=Introduction!$C$44,1,0)</f>
        <v>1</v>
      </c>
      <c r="O820" s="48">
        <f>IF(Table2[[#This Row],[Customer Segment]]=Introduction!$D$45,1,0)</f>
        <v>1</v>
      </c>
      <c r="P820" s="48">
        <f>IF(Table2[[#This Row],[Customer Segment]]=Introduction!$D$42,1,0)</f>
        <v>0</v>
      </c>
      <c r="Q820" s="48">
        <f>IF(Table2[[#This Row],[Customer Segment]]=Introduction!$D$44,1,0)</f>
        <v>0</v>
      </c>
      <c r="R820" s="41">
        <v>35.97</v>
      </c>
      <c r="S8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customFormat="1" x14ac:dyDescent="0.2">
      <c r="A821" s="1" t="s">
        <v>13</v>
      </c>
      <c r="B821" s="1" t="s">
        <v>14</v>
      </c>
      <c r="C821" s="1" t="s">
        <v>3</v>
      </c>
      <c r="D821" s="46">
        <v>0.05</v>
      </c>
      <c r="E821" s="46">
        <v>4.24</v>
      </c>
      <c r="F821" s="46">
        <v>5.41</v>
      </c>
      <c r="G821" s="46">
        <v>0.35</v>
      </c>
      <c r="H821" s="46">
        <v>-89.216999999999999</v>
      </c>
      <c r="I821" s="49">
        <f>IF(Table2[[#This Row],[Order Priority]]=Introduction!$B$42,1,0)</f>
        <v>0</v>
      </c>
      <c r="J821" s="49">
        <f>IF(Table2[[#This Row],[Order Priority]]=Introduction!$B$43,1,0)</f>
        <v>1</v>
      </c>
      <c r="K821" s="49">
        <f>IF(Table2[[#This Row],[Order Priority]]=Introduction!$B$44,1,0)</f>
        <v>0</v>
      </c>
      <c r="L821" s="49">
        <f>IF(Table2[[#This Row],[Order Priority]]=Introduction!$B$45,1,0)</f>
        <v>0</v>
      </c>
      <c r="M821" s="49">
        <f>IF(Table2[[#This Row],[Ship Mode]]=Introduction!$C$42,1,0)</f>
        <v>0</v>
      </c>
      <c r="N821" s="48">
        <f>IF(Table2[[#This Row],[Ship Mode]]=Introduction!$C$44,1,0)</f>
        <v>1</v>
      </c>
      <c r="O821" s="48">
        <f>IF(Table2[[#This Row],[Customer Segment]]=Introduction!$D$45,1,0)</f>
        <v>1</v>
      </c>
      <c r="P821" s="48">
        <f>IF(Table2[[#This Row],[Customer Segment]]=Introduction!$D$42,1,0)</f>
        <v>0</v>
      </c>
      <c r="Q821" s="48">
        <f>IF(Table2[[#This Row],[Customer Segment]]=Introduction!$D$44,1,0)</f>
        <v>0</v>
      </c>
      <c r="R821" s="38">
        <v>50.83</v>
      </c>
      <c r="S8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customFormat="1" x14ac:dyDescent="0.2">
      <c r="A822" s="1" t="s">
        <v>13</v>
      </c>
      <c r="B822" s="1" t="s">
        <v>63</v>
      </c>
      <c r="C822" s="1" t="s">
        <v>70</v>
      </c>
      <c r="D822" s="44">
        <v>0.08</v>
      </c>
      <c r="E822" s="44">
        <v>15.73</v>
      </c>
      <c r="F822" s="44">
        <v>7.42</v>
      </c>
      <c r="G822" s="44">
        <v>0.56000000000000005</v>
      </c>
      <c r="H822" s="44">
        <v>-37.6</v>
      </c>
      <c r="I822" s="49">
        <f>IF(Table2[[#This Row],[Order Priority]]=Introduction!$B$42,1,0)</f>
        <v>0</v>
      </c>
      <c r="J822" s="49">
        <f>IF(Table2[[#This Row],[Order Priority]]=Introduction!$B$43,1,0)</f>
        <v>1</v>
      </c>
      <c r="K822" s="49">
        <f>IF(Table2[[#This Row],[Order Priority]]=Introduction!$B$44,1,0)</f>
        <v>0</v>
      </c>
      <c r="L822" s="49">
        <f>IF(Table2[[#This Row],[Order Priority]]=Introduction!$B$45,1,0)</f>
        <v>0</v>
      </c>
      <c r="M822" s="49">
        <f>IF(Table2[[#This Row],[Ship Mode]]=Introduction!$C$42,1,0)</f>
        <v>0</v>
      </c>
      <c r="N822" s="48">
        <f>IF(Table2[[#This Row],[Ship Mode]]=Introduction!$C$44,1,0)</f>
        <v>0</v>
      </c>
      <c r="O822" s="48">
        <f>IF(Table2[[#This Row],[Customer Segment]]=Introduction!$D$45,1,0)</f>
        <v>0</v>
      </c>
      <c r="P822" s="48">
        <f>IF(Table2[[#This Row],[Customer Segment]]=Introduction!$D$42,1,0)</f>
        <v>0</v>
      </c>
      <c r="Q822" s="48">
        <f>IF(Table2[[#This Row],[Customer Segment]]=Introduction!$D$44,1,0)</f>
        <v>0</v>
      </c>
      <c r="R822" s="41">
        <v>78.08</v>
      </c>
      <c r="S8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customFormat="1" x14ac:dyDescent="0.2">
      <c r="A823" s="1" t="s">
        <v>13</v>
      </c>
      <c r="B823" s="1" t="s">
        <v>2</v>
      </c>
      <c r="C823" s="1" t="s">
        <v>3</v>
      </c>
      <c r="D823" s="46">
        <v>0.08</v>
      </c>
      <c r="E823" s="46">
        <v>68.81</v>
      </c>
      <c r="F823" s="46">
        <v>60</v>
      </c>
      <c r="G823" s="46">
        <v>0.41</v>
      </c>
      <c r="H823" s="46">
        <v>-550.42999999999995</v>
      </c>
      <c r="I823" s="49">
        <f>IF(Table2[[#This Row],[Order Priority]]=Introduction!$B$42,1,0)</f>
        <v>0</v>
      </c>
      <c r="J823" s="49">
        <f>IF(Table2[[#This Row],[Order Priority]]=Introduction!$B$43,1,0)</f>
        <v>1</v>
      </c>
      <c r="K823" s="49">
        <f>IF(Table2[[#This Row],[Order Priority]]=Introduction!$B$44,1,0)</f>
        <v>0</v>
      </c>
      <c r="L823" s="49">
        <f>IF(Table2[[#This Row],[Order Priority]]=Introduction!$B$45,1,0)</f>
        <v>0</v>
      </c>
      <c r="M823" s="49">
        <f>IF(Table2[[#This Row],[Ship Mode]]=Introduction!$C$42,1,0)</f>
        <v>1</v>
      </c>
      <c r="N823" s="48">
        <f>IF(Table2[[#This Row],[Ship Mode]]=Introduction!$C$44,1,0)</f>
        <v>0</v>
      </c>
      <c r="O823" s="48">
        <f>IF(Table2[[#This Row],[Customer Segment]]=Introduction!$D$45,1,0)</f>
        <v>1</v>
      </c>
      <c r="P823" s="48">
        <f>IF(Table2[[#This Row],[Customer Segment]]=Introduction!$D$42,1,0)</f>
        <v>0</v>
      </c>
      <c r="Q823" s="48">
        <f>IF(Table2[[#This Row],[Customer Segment]]=Introduction!$D$44,1,0)</f>
        <v>0</v>
      </c>
      <c r="R823" s="38">
        <v>337.86</v>
      </c>
      <c r="S8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customFormat="1" x14ac:dyDescent="0.2">
      <c r="A824" s="1" t="s">
        <v>13</v>
      </c>
      <c r="B824" s="1" t="s">
        <v>14</v>
      </c>
      <c r="C824" s="1" t="s">
        <v>3</v>
      </c>
      <c r="D824" s="44">
        <v>0.04</v>
      </c>
      <c r="E824" s="44">
        <v>21.38</v>
      </c>
      <c r="F824" s="44">
        <v>8.99</v>
      </c>
      <c r="G824" s="44">
        <v>0.59</v>
      </c>
      <c r="H824" s="44">
        <v>-52.12</v>
      </c>
      <c r="I824" s="49">
        <f>IF(Table2[[#This Row],[Order Priority]]=Introduction!$B$42,1,0)</f>
        <v>0</v>
      </c>
      <c r="J824" s="49">
        <f>IF(Table2[[#This Row],[Order Priority]]=Introduction!$B$43,1,0)</f>
        <v>1</v>
      </c>
      <c r="K824" s="49">
        <f>IF(Table2[[#This Row],[Order Priority]]=Introduction!$B$44,1,0)</f>
        <v>0</v>
      </c>
      <c r="L824" s="49">
        <f>IF(Table2[[#This Row],[Order Priority]]=Introduction!$B$45,1,0)</f>
        <v>0</v>
      </c>
      <c r="M824" s="49">
        <f>IF(Table2[[#This Row],[Ship Mode]]=Introduction!$C$42,1,0)</f>
        <v>0</v>
      </c>
      <c r="N824" s="48">
        <f>IF(Table2[[#This Row],[Ship Mode]]=Introduction!$C$44,1,0)</f>
        <v>1</v>
      </c>
      <c r="O824" s="48">
        <f>IF(Table2[[#This Row],[Customer Segment]]=Introduction!$D$45,1,0)</f>
        <v>1</v>
      </c>
      <c r="P824" s="48">
        <f>IF(Table2[[#This Row],[Customer Segment]]=Introduction!$D$42,1,0)</f>
        <v>0</v>
      </c>
      <c r="Q824" s="48">
        <f>IF(Table2[[#This Row],[Customer Segment]]=Introduction!$D$44,1,0)</f>
        <v>0</v>
      </c>
      <c r="R824" s="41">
        <v>84.21</v>
      </c>
      <c r="S8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customFormat="1" x14ac:dyDescent="0.2">
      <c r="A825" s="1" t="s">
        <v>23</v>
      </c>
      <c r="B825" s="1" t="s">
        <v>63</v>
      </c>
      <c r="C825" s="1" t="s">
        <v>47</v>
      </c>
      <c r="D825" s="46">
        <v>7.0000000000000007E-2</v>
      </c>
      <c r="E825" s="46">
        <v>154.13</v>
      </c>
      <c r="F825" s="46">
        <v>69</v>
      </c>
      <c r="G825" s="46">
        <v>0.68</v>
      </c>
      <c r="H825" s="46">
        <v>-634.73410000000001</v>
      </c>
      <c r="I825" s="49">
        <f>IF(Table2[[#This Row],[Order Priority]]=Introduction!$B$42,1,0)</f>
        <v>0</v>
      </c>
      <c r="J825" s="49">
        <f>IF(Table2[[#This Row],[Order Priority]]=Introduction!$B$43,1,0)</f>
        <v>0</v>
      </c>
      <c r="K825" s="49">
        <f>IF(Table2[[#This Row],[Order Priority]]=Introduction!$B$44,1,0)</f>
        <v>1</v>
      </c>
      <c r="L825" s="49">
        <f>IF(Table2[[#This Row],[Order Priority]]=Introduction!$B$45,1,0)</f>
        <v>0</v>
      </c>
      <c r="M825" s="49">
        <f>IF(Table2[[#This Row],[Ship Mode]]=Introduction!$C$42,1,0)</f>
        <v>0</v>
      </c>
      <c r="N825" s="48">
        <f>IF(Table2[[#This Row],[Ship Mode]]=Introduction!$C$44,1,0)</f>
        <v>0</v>
      </c>
      <c r="O825" s="48">
        <f>IF(Table2[[#This Row],[Customer Segment]]=Introduction!$D$45,1,0)</f>
        <v>0</v>
      </c>
      <c r="P825" s="48">
        <f>IF(Table2[[#This Row],[Customer Segment]]=Introduction!$D$42,1,0)</f>
        <v>0</v>
      </c>
      <c r="Q825" s="48">
        <f>IF(Table2[[#This Row],[Customer Segment]]=Introduction!$D$44,1,0)</f>
        <v>1</v>
      </c>
      <c r="R825" s="38">
        <v>453.62</v>
      </c>
      <c r="S8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customFormat="1" x14ac:dyDescent="0.2">
      <c r="A826" s="1" t="s">
        <v>23</v>
      </c>
      <c r="B826" s="1" t="s">
        <v>14</v>
      </c>
      <c r="C826" s="1" t="s">
        <v>47</v>
      </c>
      <c r="D826" s="44">
        <v>0.04</v>
      </c>
      <c r="E826" s="44">
        <v>22.84</v>
      </c>
      <c r="F826" s="44">
        <v>16.87</v>
      </c>
      <c r="G826" s="44">
        <v>0.39</v>
      </c>
      <c r="H826" s="44">
        <v>-97.28</v>
      </c>
      <c r="I826" s="49">
        <f>IF(Table2[[#This Row],[Order Priority]]=Introduction!$B$42,1,0)</f>
        <v>0</v>
      </c>
      <c r="J826" s="49">
        <f>IF(Table2[[#This Row],[Order Priority]]=Introduction!$B$43,1,0)</f>
        <v>0</v>
      </c>
      <c r="K826" s="49">
        <f>IF(Table2[[#This Row],[Order Priority]]=Introduction!$B$44,1,0)</f>
        <v>1</v>
      </c>
      <c r="L826" s="49">
        <f>IF(Table2[[#This Row],[Order Priority]]=Introduction!$B$45,1,0)</f>
        <v>0</v>
      </c>
      <c r="M826" s="49">
        <f>IF(Table2[[#This Row],[Ship Mode]]=Introduction!$C$42,1,0)</f>
        <v>0</v>
      </c>
      <c r="N826" s="48">
        <f>IF(Table2[[#This Row],[Ship Mode]]=Introduction!$C$44,1,0)</f>
        <v>1</v>
      </c>
      <c r="O826" s="48">
        <f>IF(Table2[[#This Row],[Customer Segment]]=Introduction!$D$45,1,0)</f>
        <v>0</v>
      </c>
      <c r="P826" s="48">
        <f>IF(Table2[[#This Row],[Customer Segment]]=Introduction!$D$42,1,0)</f>
        <v>0</v>
      </c>
      <c r="Q826" s="48">
        <f>IF(Table2[[#This Row],[Customer Segment]]=Introduction!$D$44,1,0)</f>
        <v>1</v>
      </c>
      <c r="R826" s="41">
        <v>286.39999999999998</v>
      </c>
      <c r="S8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customFormat="1" x14ac:dyDescent="0.2">
      <c r="A827" s="1" t="s">
        <v>23</v>
      </c>
      <c r="B827" s="1" t="s">
        <v>14</v>
      </c>
      <c r="C827" s="1" t="s">
        <v>47</v>
      </c>
      <c r="D827" s="46">
        <v>0.05</v>
      </c>
      <c r="E827" s="46">
        <v>55.5</v>
      </c>
      <c r="F827" s="46">
        <v>52.2</v>
      </c>
      <c r="G827" s="46">
        <v>0.72</v>
      </c>
      <c r="H827" s="46">
        <v>-118.54</v>
      </c>
      <c r="I827" s="49">
        <f>IF(Table2[[#This Row],[Order Priority]]=Introduction!$B$42,1,0)</f>
        <v>0</v>
      </c>
      <c r="J827" s="49">
        <f>IF(Table2[[#This Row],[Order Priority]]=Introduction!$B$43,1,0)</f>
        <v>0</v>
      </c>
      <c r="K827" s="49">
        <f>IF(Table2[[#This Row],[Order Priority]]=Introduction!$B$44,1,0)</f>
        <v>1</v>
      </c>
      <c r="L827" s="49">
        <f>IF(Table2[[#This Row],[Order Priority]]=Introduction!$B$45,1,0)</f>
        <v>0</v>
      </c>
      <c r="M827" s="49">
        <f>IF(Table2[[#This Row],[Ship Mode]]=Introduction!$C$42,1,0)</f>
        <v>0</v>
      </c>
      <c r="N827" s="48">
        <f>IF(Table2[[#This Row],[Ship Mode]]=Introduction!$C$44,1,0)</f>
        <v>1</v>
      </c>
      <c r="O827" s="48">
        <f>IF(Table2[[#This Row],[Customer Segment]]=Introduction!$D$45,1,0)</f>
        <v>0</v>
      </c>
      <c r="P827" s="48">
        <f>IF(Table2[[#This Row],[Customer Segment]]=Introduction!$D$42,1,0)</f>
        <v>0</v>
      </c>
      <c r="Q827" s="48">
        <f>IF(Table2[[#This Row],[Customer Segment]]=Introduction!$D$44,1,0)</f>
        <v>1</v>
      </c>
      <c r="R827" s="38">
        <v>253.87</v>
      </c>
      <c r="S8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customFormat="1" x14ac:dyDescent="0.2">
      <c r="A828" s="1" t="s">
        <v>23</v>
      </c>
      <c r="B828" s="1" t="s">
        <v>2</v>
      </c>
      <c r="C828" s="1" t="s">
        <v>47</v>
      </c>
      <c r="D828" s="44">
        <v>0.05</v>
      </c>
      <c r="E828" s="44">
        <v>442.14</v>
      </c>
      <c r="F828" s="44">
        <v>14.7</v>
      </c>
      <c r="G828" s="44">
        <v>0.56000000000000005</v>
      </c>
      <c r="H828" s="44">
        <v>2963.48</v>
      </c>
      <c r="I828" s="49">
        <f>IF(Table2[[#This Row],[Order Priority]]=Introduction!$B$42,1,0)</f>
        <v>0</v>
      </c>
      <c r="J828" s="49">
        <f>IF(Table2[[#This Row],[Order Priority]]=Introduction!$B$43,1,0)</f>
        <v>0</v>
      </c>
      <c r="K828" s="49">
        <f>IF(Table2[[#This Row],[Order Priority]]=Introduction!$B$44,1,0)</f>
        <v>1</v>
      </c>
      <c r="L828" s="49">
        <f>IF(Table2[[#This Row],[Order Priority]]=Introduction!$B$45,1,0)</f>
        <v>0</v>
      </c>
      <c r="M828" s="49">
        <f>IF(Table2[[#This Row],[Ship Mode]]=Introduction!$C$42,1,0)</f>
        <v>1</v>
      </c>
      <c r="N828" s="48">
        <f>IF(Table2[[#This Row],[Ship Mode]]=Introduction!$C$44,1,0)</f>
        <v>0</v>
      </c>
      <c r="O828" s="48">
        <f>IF(Table2[[#This Row],[Customer Segment]]=Introduction!$D$45,1,0)</f>
        <v>0</v>
      </c>
      <c r="P828" s="48">
        <f>IF(Table2[[#This Row],[Customer Segment]]=Introduction!$D$42,1,0)</f>
        <v>0</v>
      </c>
      <c r="Q828" s="48">
        <f>IF(Table2[[#This Row],[Customer Segment]]=Introduction!$D$44,1,0)</f>
        <v>1</v>
      </c>
      <c r="R828" s="41">
        <v>5880.46</v>
      </c>
      <c r="S8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customFormat="1" x14ac:dyDescent="0.2">
      <c r="A829" s="1" t="s">
        <v>46</v>
      </c>
      <c r="B829" s="1" t="s">
        <v>14</v>
      </c>
      <c r="C829" s="1" t="s">
        <v>70</v>
      </c>
      <c r="D829" s="46">
        <v>0</v>
      </c>
      <c r="E829" s="46">
        <v>387.99</v>
      </c>
      <c r="F829" s="46">
        <v>19.989999999999998</v>
      </c>
      <c r="G829" s="46">
        <v>0.38</v>
      </c>
      <c r="H829" s="46">
        <v>-70.14</v>
      </c>
      <c r="I829" s="49">
        <f>IF(Table2[[#This Row],[Order Priority]]=Introduction!$B$42,1,0)</f>
        <v>0</v>
      </c>
      <c r="J829" s="49">
        <f>IF(Table2[[#This Row],[Order Priority]]=Introduction!$B$43,1,0)</f>
        <v>0</v>
      </c>
      <c r="K829" s="49">
        <f>IF(Table2[[#This Row],[Order Priority]]=Introduction!$B$44,1,0)</f>
        <v>0</v>
      </c>
      <c r="L829" s="49">
        <f>IF(Table2[[#This Row],[Order Priority]]=Introduction!$B$45,1,0)</f>
        <v>0</v>
      </c>
      <c r="M829" s="49">
        <f>IF(Table2[[#This Row],[Ship Mode]]=Introduction!$C$42,1,0)</f>
        <v>0</v>
      </c>
      <c r="N829" s="48">
        <f>IF(Table2[[#This Row],[Ship Mode]]=Introduction!$C$44,1,0)</f>
        <v>1</v>
      </c>
      <c r="O829" s="48">
        <f>IF(Table2[[#This Row],[Customer Segment]]=Introduction!$D$45,1,0)</f>
        <v>0</v>
      </c>
      <c r="P829" s="48">
        <f>IF(Table2[[#This Row],[Customer Segment]]=Introduction!$D$42,1,0)</f>
        <v>0</v>
      </c>
      <c r="Q829" s="48">
        <f>IF(Table2[[#This Row],[Customer Segment]]=Introduction!$D$44,1,0)</f>
        <v>0</v>
      </c>
      <c r="R829" s="38">
        <v>9280.7199999999993</v>
      </c>
      <c r="S8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customFormat="1" x14ac:dyDescent="0.2">
      <c r="A830" s="1" t="s">
        <v>46</v>
      </c>
      <c r="B830" s="1" t="s">
        <v>14</v>
      </c>
      <c r="C830" s="1" t="s">
        <v>70</v>
      </c>
      <c r="D830" s="44">
        <v>7.0000000000000007E-2</v>
      </c>
      <c r="E830" s="44">
        <v>7.59</v>
      </c>
      <c r="F830" s="44">
        <v>4</v>
      </c>
      <c r="G830" s="44">
        <v>0.42</v>
      </c>
      <c r="H830" s="44">
        <v>-167.048</v>
      </c>
      <c r="I830" s="49">
        <f>IF(Table2[[#This Row],[Order Priority]]=Introduction!$B$42,1,0)</f>
        <v>0</v>
      </c>
      <c r="J830" s="49">
        <f>IF(Table2[[#This Row],[Order Priority]]=Introduction!$B$43,1,0)</f>
        <v>0</v>
      </c>
      <c r="K830" s="49">
        <f>IF(Table2[[#This Row],[Order Priority]]=Introduction!$B$44,1,0)</f>
        <v>0</v>
      </c>
      <c r="L830" s="49">
        <f>IF(Table2[[#This Row],[Order Priority]]=Introduction!$B$45,1,0)</f>
        <v>0</v>
      </c>
      <c r="M830" s="49">
        <f>IF(Table2[[#This Row],[Ship Mode]]=Introduction!$C$42,1,0)</f>
        <v>0</v>
      </c>
      <c r="N830" s="48">
        <f>IF(Table2[[#This Row],[Ship Mode]]=Introduction!$C$44,1,0)</f>
        <v>1</v>
      </c>
      <c r="O830" s="48">
        <f>IF(Table2[[#This Row],[Customer Segment]]=Introduction!$D$45,1,0)</f>
        <v>0</v>
      </c>
      <c r="P830" s="48">
        <f>IF(Table2[[#This Row],[Customer Segment]]=Introduction!$D$42,1,0)</f>
        <v>0</v>
      </c>
      <c r="Q830" s="48">
        <f>IF(Table2[[#This Row],[Customer Segment]]=Introduction!$D$44,1,0)</f>
        <v>0</v>
      </c>
      <c r="R830" s="41">
        <v>22.48</v>
      </c>
      <c r="S8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customFormat="1" x14ac:dyDescent="0.2">
      <c r="A831" s="1" t="s">
        <v>1</v>
      </c>
      <c r="B831" s="1" t="s">
        <v>14</v>
      </c>
      <c r="C831" s="1" t="s">
        <v>70</v>
      </c>
      <c r="D831" s="46">
        <v>0.04</v>
      </c>
      <c r="E831" s="46">
        <v>120.97</v>
      </c>
      <c r="F831" s="46">
        <v>7.11</v>
      </c>
      <c r="G831" s="46">
        <v>0.36</v>
      </c>
      <c r="H831" s="46">
        <v>1320.5496000000001</v>
      </c>
      <c r="I831" s="49">
        <f>IF(Table2[[#This Row],[Order Priority]]=Introduction!$B$42,1,0)</f>
        <v>1</v>
      </c>
      <c r="J831" s="49">
        <f>IF(Table2[[#This Row],[Order Priority]]=Introduction!$B$43,1,0)</f>
        <v>0</v>
      </c>
      <c r="K831" s="49">
        <f>IF(Table2[[#This Row],[Order Priority]]=Introduction!$B$44,1,0)</f>
        <v>0</v>
      </c>
      <c r="L831" s="49">
        <f>IF(Table2[[#This Row],[Order Priority]]=Introduction!$B$45,1,0)</f>
        <v>0</v>
      </c>
      <c r="M831" s="49">
        <f>IF(Table2[[#This Row],[Ship Mode]]=Introduction!$C$42,1,0)</f>
        <v>0</v>
      </c>
      <c r="N831" s="48">
        <f>IF(Table2[[#This Row],[Ship Mode]]=Introduction!$C$44,1,0)</f>
        <v>1</v>
      </c>
      <c r="O831" s="48">
        <f>IF(Table2[[#This Row],[Customer Segment]]=Introduction!$D$45,1,0)</f>
        <v>0</v>
      </c>
      <c r="P831" s="48">
        <f>IF(Table2[[#This Row],[Customer Segment]]=Introduction!$D$42,1,0)</f>
        <v>0</v>
      </c>
      <c r="Q831" s="48">
        <f>IF(Table2[[#This Row],[Customer Segment]]=Introduction!$D$44,1,0)</f>
        <v>0</v>
      </c>
      <c r="R831" s="38">
        <v>1913.84</v>
      </c>
      <c r="S8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customFormat="1" x14ac:dyDescent="0.2">
      <c r="A832" s="1" t="s">
        <v>1</v>
      </c>
      <c r="B832" s="1" t="s">
        <v>14</v>
      </c>
      <c r="C832" s="1" t="s">
        <v>70</v>
      </c>
      <c r="D832" s="44">
        <v>0</v>
      </c>
      <c r="E832" s="44">
        <v>195.99</v>
      </c>
      <c r="F832" s="44">
        <v>4.2</v>
      </c>
      <c r="G832" s="44">
        <v>0.6</v>
      </c>
      <c r="H832" s="44">
        <v>1585.5029999999999</v>
      </c>
      <c r="I832" s="49">
        <f>IF(Table2[[#This Row],[Order Priority]]=Introduction!$B$42,1,0)</f>
        <v>1</v>
      </c>
      <c r="J832" s="49">
        <f>IF(Table2[[#This Row],[Order Priority]]=Introduction!$B$43,1,0)</f>
        <v>0</v>
      </c>
      <c r="K832" s="49">
        <f>IF(Table2[[#This Row],[Order Priority]]=Introduction!$B$44,1,0)</f>
        <v>0</v>
      </c>
      <c r="L832" s="49">
        <f>IF(Table2[[#This Row],[Order Priority]]=Introduction!$B$45,1,0)</f>
        <v>0</v>
      </c>
      <c r="M832" s="49">
        <f>IF(Table2[[#This Row],[Ship Mode]]=Introduction!$C$42,1,0)</f>
        <v>0</v>
      </c>
      <c r="N832" s="48">
        <f>IF(Table2[[#This Row],[Ship Mode]]=Introduction!$C$44,1,0)</f>
        <v>1</v>
      </c>
      <c r="O832" s="48">
        <f>IF(Table2[[#This Row],[Customer Segment]]=Introduction!$D$45,1,0)</f>
        <v>0</v>
      </c>
      <c r="P832" s="48">
        <f>IF(Table2[[#This Row],[Customer Segment]]=Introduction!$D$42,1,0)</f>
        <v>0</v>
      </c>
      <c r="Q832" s="48">
        <f>IF(Table2[[#This Row],[Customer Segment]]=Introduction!$D$44,1,0)</f>
        <v>0</v>
      </c>
      <c r="R832" s="41">
        <v>2692.12</v>
      </c>
      <c r="S8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customFormat="1" x14ac:dyDescent="0.2">
      <c r="A833" s="1" t="s">
        <v>23</v>
      </c>
      <c r="B833" s="1" t="s">
        <v>14</v>
      </c>
      <c r="C833" s="1" t="s">
        <v>70</v>
      </c>
      <c r="D833" s="46">
        <v>0.1</v>
      </c>
      <c r="E833" s="46">
        <v>10.98</v>
      </c>
      <c r="F833" s="46">
        <v>3.99</v>
      </c>
      <c r="G833" s="46">
        <v>0.57999999999999996</v>
      </c>
      <c r="H833" s="46">
        <v>-21.03</v>
      </c>
      <c r="I833" s="49">
        <f>IF(Table2[[#This Row],[Order Priority]]=Introduction!$B$42,1,0)</f>
        <v>0</v>
      </c>
      <c r="J833" s="49">
        <f>IF(Table2[[#This Row],[Order Priority]]=Introduction!$B$43,1,0)</f>
        <v>0</v>
      </c>
      <c r="K833" s="49">
        <f>IF(Table2[[#This Row],[Order Priority]]=Introduction!$B$44,1,0)</f>
        <v>1</v>
      </c>
      <c r="L833" s="49">
        <f>IF(Table2[[#This Row],[Order Priority]]=Introduction!$B$45,1,0)</f>
        <v>0</v>
      </c>
      <c r="M833" s="49">
        <f>IF(Table2[[#This Row],[Ship Mode]]=Introduction!$C$42,1,0)</f>
        <v>0</v>
      </c>
      <c r="N833" s="48">
        <f>IF(Table2[[#This Row],[Ship Mode]]=Introduction!$C$44,1,0)</f>
        <v>1</v>
      </c>
      <c r="O833" s="48">
        <f>IF(Table2[[#This Row],[Customer Segment]]=Introduction!$D$45,1,0)</f>
        <v>0</v>
      </c>
      <c r="P833" s="48">
        <f>IF(Table2[[#This Row],[Customer Segment]]=Introduction!$D$42,1,0)</f>
        <v>0</v>
      </c>
      <c r="Q833" s="48">
        <f>IF(Table2[[#This Row],[Customer Segment]]=Introduction!$D$44,1,0)</f>
        <v>0</v>
      </c>
      <c r="R833" s="38">
        <v>52.21</v>
      </c>
      <c r="S8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customFormat="1" x14ac:dyDescent="0.2">
      <c r="A834" s="1" t="s">
        <v>23</v>
      </c>
      <c r="B834" s="1" t="s">
        <v>14</v>
      </c>
      <c r="C834" s="1" t="s">
        <v>70</v>
      </c>
      <c r="D834" s="44">
        <v>0.01</v>
      </c>
      <c r="E834" s="44">
        <v>39.979999999999997</v>
      </c>
      <c r="F834" s="44">
        <v>9.1999999999999993</v>
      </c>
      <c r="G834" s="44">
        <v>0.65</v>
      </c>
      <c r="H834" s="44">
        <v>117.52079999999999</v>
      </c>
      <c r="I834" s="49">
        <f>IF(Table2[[#This Row],[Order Priority]]=Introduction!$B$42,1,0)</f>
        <v>0</v>
      </c>
      <c r="J834" s="49">
        <f>IF(Table2[[#This Row],[Order Priority]]=Introduction!$B$43,1,0)</f>
        <v>0</v>
      </c>
      <c r="K834" s="49">
        <f>IF(Table2[[#This Row],[Order Priority]]=Introduction!$B$44,1,0)</f>
        <v>1</v>
      </c>
      <c r="L834" s="49">
        <f>IF(Table2[[#This Row],[Order Priority]]=Introduction!$B$45,1,0)</f>
        <v>0</v>
      </c>
      <c r="M834" s="49">
        <f>IF(Table2[[#This Row],[Ship Mode]]=Introduction!$C$42,1,0)</f>
        <v>0</v>
      </c>
      <c r="N834" s="48">
        <f>IF(Table2[[#This Row],[Ship Mode]]=Introduction!$C$44,1,0)</f>
        <v>1</v>
      </c>
      <c r="O834" s="48">
        <f>IF(Table2[[#This Row],[Customer Segment]]=Introduction!$D$45,1,0)</f>
        <v>0</v>
      </c>
      <c r="P834" s="48">
        <f>IF(Table2[[#This Row],[Customer Segment]]=Introduction!$D$42,1,0)</f>
        <v>0</v>
      </c>
      <c r="Q834" s="48">
        <f>IF(Table2[[#This Row],[Customer Segment]]=Introduction!$D$44,1,0)</f>
        <v>0</v>
      </c>
      <c r="R834" s="41">
        <v>170.32</v>
      </c>
      <c r="S8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customFormat="1" x14ac:dyDescent="0.2">
      <c r="A835" s="1" t="s">
        <v>92</v>
      </c>
      <c r="B835" s="1" t="s">
        <v>14</v>
      </c>
      <c r="C835" s="1" t="s">
        <v>70</v>
      </c>
      <c r="D835" s="46">
        <v>0.08</v>
      </c>
      <c r="E835" s="46">
        <v>7.77</v>
      </c>
      <c r="F835" s="46">
        <v>9.23</v>
      </c>
      <c r="G835" s="46">
        <v>0.57999999999999996</v>
      </c>
      <c r="H835" s="46">
        <v>-83.65</v>
      </c>
      <c r="I835" s="49">
        <f>IF(Table2[[#This Row],[Order Priority]]=Introduction!$B$42,1,0)</f>
        <v>0</v>
      </c>
      <c r="J835" s="49">
        <f>IF(Table2[[#This Row],[Order Priority]]=Introduction!$B$43,1,0)</f>
        <v>0</v>
      </c>
      <c r="K835" s="49">
        <f>IF(Table2[[#This Row],[Order Priority]]=Introduction!$B$44,1,0)</f>
        <v>0</v>
      </c>
      <c r="L835" s="49">
        <f>IF(Table2[[#This Row],[Order Priority]]=Introduction!$B$45,1,0)</f>
        <v>1</v>
      </c>
      <c r="M835" s="49">
        <f>IF(Table2[[#This Row],[Ship Mode]]=Introduction!$C$42,1,0)</f>
        <v>0</v>
      </c>
      <c r="N835" s="48">
        <f>IF(Table2[[#This Row],[Ship Mode]]=Introduction!$C$44,1,0)</f>
        <v>1</v>
      </c>
      <c r="O835" s="48">
        <f>IF(Table2[[#This Row],[Customer Segment]]=Introduction!$D$45,1,0)</f>
        <v>0</v>
      </c>
      <c r="P835" s="48">
        <f>IF(Table2[[#This Row],[Customer Segment]]=Introduction!$D$42,1,0)</f>
        <v>0</v>
      </c>
      <c r="Q835" s="48">
        <f>IF(Table2[[#This Row],[Customer Segment]]=Introduction!$D$44,1,0)</f>
        <v>0</v>
      </c>
      <c r="R835" s="38">
        <v>40.299999999999997</v>
      </c>
      <c r="S8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customFormat="1" x14ac:dyDescent="0.2">
      <c r="A836" s="1" t="s">
        <v>92</v>
      </c>
      <c r="B836" s="1" t="s">
        <v>14</v>
      </c>
      <c r="C836" s="1" t="s">
        <v>70</v>
      </c>
      <c r="D836" s="44">
        <v>7.0000000000000007E-2</v>
      </c>
      <c r="E836" s="44">
        <v>7.59</v>
      </c>
      <c r="F836" s="44">
        <v>4</v>
      </c>
      <c r="G836" s="44">
        <v>0.42</v>
      </c>
      <c r="H836" s="44">
        <v>24.39</v>
      </c>
      <c r="I836" s="49">
        <f>IF(Table2[[#This Row],[Order Priority]]=Introduction!$B$42,1,0)</f>
        <v>0</v>
      </c>
      <c r="J836" s="49">
        <f>IF(Table2[[#This Row],[Order Priority]]=Introduction!$B$43,1,0)</f>
        <v>0</v>
      </c>
      <c r="K836" s="49">
        <f>IF(Table2[[#This Row],[Order Priority]]=Introduction!$B$44,1,0)</f>
        <v>0</v>
      </c>
      <c r="L836" s="49">
        <f>IF(Table2[[#This Row],[Order Priority]]=Introduction!$B$45,1,0)</f>
        <v>1</v>
      </c>
      <c r="M836" s="49">
        <f>IF(Table2[[#This Row],[Ship Mode]]=Introduction!$C$42,1,0)</f>
        <v>0</v>
      </c>
      <c r="N836" s="48">
        <f>IF(Table2[[#This Row],[Ship Mode]]=Introduction!$C$44,1,0)</f>
        <v>1</v>
      </c>
      <c r="O836" s="48">
        <f>IF(Table2[[#This Row],[Customer Segment]]=Introduction!$D$45,1,0)</f>
        <v>0</v>
      </c>
      <c r="P836" s="48">
        <f>IF(Table2[[#This Row],[Customer Segment]]=Introduction!$D$42,1,0)</f>
        <v>0</v>
      </c>
      <c r="Q836" s="48">
        <f>IF(Table2[[#This Row],[Customer Segment]]=Introduction!$D$44,1,0)</f>
        <v>0</v>
      </c>
      <c r="R836" s="41">
        <v>111.88</v>
      </c>
      <c r="S8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customFormat="1" x14ac:dyDescent="0.2">
      <c r="A837" s="1" t="s">
        <v>92</v>
      </c>
      <c r="B837" s="1" t="s">
        <v>63</v>
      </c>
      <c r="C837" s="1" t="s">
        <v>47</v>
      </c>
      <c r="D837" s="46">
        <v>0.01</v>
      </c>
      <c r="E837" s="46">
        <v>8.1199999999999992</v>
      </c>
      <c r="F837" s="46">
        <v>2.83</v>
      </c>
      <c r="G837" s="46">
        <v>0.77</v>
      </c>
      <c r="H837" s="46">
        <v>-40.76</v>
      </c>
      <c r="I837" s="49">
        <f>IF(Table2[[#This Row],[Order Priority]]=Introduction!$B$42,1,0)</f>
        <v>0</v>
      </c>
      <c r="J837" s="49">
        <f>IF(Table2[[#This Row],[Order Priority]]=Introduction!$B$43,1,0)</f>
        <v>0</v>
      </c>
      <c r="K837" s="49">
        <f>IF(Table2[[#This Row],[Order Priority]]=Introduction!$B$44,1,0)</f>
        <v>0</v>
      </c>
      <c r="L837" s="49">
        <f>IF(Table2[[#This Row],[Order Priority]]=Introduction!$B$45,1,0)</f>
        <v>1</v>
      </c>
      <c r="M837" s="49">
        <f>IF(Table2[[#This Row],[Ship Mode]]=Introduction!$C$42,1,0)</f>
        <v>0</v>
      </c>
      <c r="N837" s="48">
        <f>IF(Table2[[#This Row],[Ship Mode]]=Introduction!$C$44,1,0)</f>
        <v>0</v>
      </c>
      <c r="O837" s="48">
        <f>IF(Table2[[#This Row],[Customer Segment]]=Introduction!$D$45,1,0)</f>
        <v>0</v>
      </c>
      <c r="P837" s="48">
        <f>IF(Table2[[#This Row],[Customer Segment]]=Introduction!$D$42,1,0)</f>
        <v>0</v>
      </c>
      <c r="Q837" s="48">
        <f>IF(Table2[[#This Row],[Customer Segment]]=Introduction!$D$44,1,0)</f>
        <v>1</v>
      </c>
      <c r="R837" s="38">
        <v>88.64</v>
      </c>
      <c r="S8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customFormat="1" x14ac:dyDescent="0.2">
      <c r="A838" s="1" t="s">
        <v>46</v>
      </c>
      <c r="B838" s="1" t="s">
        <v>14</v>
      </c>
      <c r="C838" s="1" t="s">
        <v>47</v>
      </c>
      <c r="D838" s="44">
        <v>0.1</v>
      </c>
      <c r="E838" s="44">
        <v>5.98</v>
      </c>
      <c r="F838" s="44">
        <v>5.35</v>
      </c>
      <c r="G838" s="44">
        <v>0.4</v>
      </c>
      <c r="H838" s="44">
        <v>-90.26</v>
      </c>
      <c r="I838" s="49">
        <f>IF(Table2[[#This Row],[Order Priority]]=Introduction!$B$42,1,0)</f>
        <v>0</v>
      </c>
      <c r="J838" s="49">
        <f>IF(Table2[[#This Row],[Order Priority]]=Introduction!$B$43,1,0)</f>
        <v>0</v>
      </c>
      <c r="K838" s="49">
        <f>IF(Table2[[#This Row],[Order Priority]]=Introduction!$B$44,1,0)</f>
        <v>0</v>
      </c>
      <c r="L838" s="49">
        <f>IF(Table2[[#This Row],[Order Priority]]=Introduction!$B$45,1,0)</f>
        <v>0</v>
      </c>
      <c r="M838" s="49">
        <f>IF(Table2[[#This Row],[Ship Mode]]=Introduction!$C$42,1,0)</f>
        <v>0</v>
      </c>
      <c r="N838" s="48">
        <f>IF(Table2[[#This Row],[Ship Mode]]=Introduction!$C$44,1,0)</f>
        <v>1</v>
      </c>
      <c r="O838" s="48">
        <f>IF(Table2[[#This Row],[Customer Segment]]=Introduction!$D$45,1,0)</f>
        <v>0</v>
      </c>
      <c r="P838" s="48">
        <f>IF(Table2[[#This Row],[Customer Segment]]=Introduction!$D$42,1,0)</f>
        <v>0</v>
      </c>
      <c r="Q838" s="48">
        <f>IF(Table2[[#This Row],[Customer Segment]]=Introduction!$D$44,1,0)</f>
        <v>1</v>
      </c>
      <c r="R838" s="41">
        <v>57.34</v>
      </c>
      <c r="S8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customFormat="1" x14ac:dyDescent="0.2">
      <c r="A839" s="1" t="s">
        <v>46</v>
      </c>
      <c r="B839" s="1" t="s">
        <v>14</v>
      </c>
      <c r="C839" s="1" t="s">
        <v>15</v>
      </c>
      <c r="D839" s="46">
        <v>0.03</v>
      </c>
      <c r="E839" s="46">
        <v>5.4</v>
      </c>
      <c r="F839" s="46">
        <v>7.78</v>
      </c>
      <c r="G839" s="46">
        <v>0.37</v>
      </c>
      <c r="H839" s="46">
        <v>-237.54400000000001</v>
      </c>
      <c r="I839" s="49">
        <f>IF(Table2[[#This Row],[Order Priority]]=Introduction!$B$42,1,0)</f>
        <v>0</v>
      </c>
      <c r="J839" s="49">
        <f>IF(Table2[[#This Row],[Order Priority]]=Introduction!$B$43,1,0)</f>
        <v>0</v>
      </c>
      <c r="K839" s="49">
        <f>IF(Table2[[#This Row],[Order Priority]]=Introduction!$B$44,1,0)</f>
        <v>0</v>
      </c>
      <c r="L839" s="49">
        <f>IF(Table2[[#This Row],[Order Priority]]=Introduction!$B$45,1,0)</f>
        <v>0</v>
      </c>
      <c r="M839" s="49">
        <f>IF(Table2[[#This Row],[Ship Mode]]=Introduction!$C$42,1,0)</f>
        <v>0</v>
      </c>
      <c r="N839" s="48">
        <f>IF(Table2[[#This Row],[Ship Mode]]=Introduction!$C$44,1,0)</f>
        <v>1</v>
      </c>
      <c r="O839" s="48">
        <f>IF(Table2[[#This Row],[Customer Segment]]=Introduction!$D$45,1,0)</f>
        <v>0</v>
      </c>
      <c r="P839" s="48">
        <f>IF(Table2[[#This Row],[Customer Segment]]=Introduction!$D$42,1,0)</f>
        <v>1</v>
      </c>
      <c r="Q839" s="48">
        <f>IF(Table2[[#This Row],[Customer Segment]]=Introduction!$D$44,1,0)</f>
        <v>0</v>
      </c>
      <c r="R839" s="38">
        <v>117.87</v>
      </c>
      <c r="S8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customFormat="1" x14ac:dyDescent="0.2">
      <c r="A840" s="1" t="s">
        <v>1</v>
      </c>
      <c r="B840" s="1" t="s">
        <v>14</v>
      </c>
      <c r="C840" s="1" t="s">
        <v>47</v>
      </c>
      <c r="D840" s="44">
        <v>0.1</v>
      </c>
      <c r="E840" s="44">
        <v>5.98</v>
      </c>
      <c r="F840" s="44">
        <v>5.14</v>
      </c>
      <c r="G840" s="44">
        <v>0.36</v>
      </c>
      <c r="H840" s="44">
        <v>-49.53</v>
      </c>
      <c r="I840" s="49">
        <f>IF(Table2[[#This Row],[Order Priority]]=Introduction!$B$42,1,0)</f>
        <v>1</v>
      </c>
      <c r="J840" s="49">
        <f>IF(Table2[[#This Row],[Order Priority]]=Introduction!$B$43,1,0)</f>
        <v>0</v>
      </c>
      <c r="K840" s="49">
        <f>IF(Table2[[#This Row],[Order Priority]]=Introduction!$B$44,1,0)</f>
        <v>0</v>
      </c>
      <c r="L840" s="49">
        <f>IF(Table2[[#This Row],[Order Priority]]=Introduction!$B$45,1,0)</f>
        <v>0</v>
      </c>
      <c r="M840" s="49">
        <f>IF(Table2[[#This Row],[Ship Mode]]=Introduction!$C$42,1,0)</f>
        <v>0</v>
      </c>
      <c r="N840" s="48">
        <f>IF(Table2[[#This Row],[Ship Mode]]=Introduction!$C$44,1,0)</f>
        <v>1</v>
      </c>
      <c r="O840" s="48">
        <f>IF(Table2[[#This Row],[Customer Segment]]=Introduction!$D$45,1,0)</f>
        <v>0</v>
      </c>
      <c r="P840" s="48">
        <f>IF(Table2[[#This Row],[Customer Segment]]=Introduction!$D$42,1,0)</f>
        <v>0</v>
      </c>
      <c r="Q840" s="48">
        <f>IF(Table2[[#This Row],[Customer Segment]]=Introduction!$D$44,1,0)</f>
        <v>1</v>
      </c>
      <c r="R840" s="41">
        <v>33.950000000000003</v>
      </c>
      <c r="S8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customFormat="1" x14ac:dyDescent="0.2">
      <c r="A841" s="1" t="s">
        <v>1</v>
      </c>
      <c r="B841" s="1" t="s">
        <v>14</v>
      </c>
      <c r="C841" s="1" t="s">
        <v>70</v>
      </c>
      <c r="D841" s="46">
        <v>0.01</v>
      </c>
      <c r="E841" s="46">
        <v>20.99</v>
      </c>
      <c r="F841" s="46">
        <v>4.8099999999999996</v>
      </c>
      <c r="G841" s="46">
        <v>0.57999999999999996</v>
      </c>
      <c r="H841" s="46">
        <v>-9.1080000000000005</v>
      </c>
      <c r="I841" s="49">
        <f>IF(Table2[[#This Row],[Order Priority]]=Introduction!$B$42,1,0)</f>
        <v>1</v>
      </c>
      <c r="J841" s="49">
        <f>IF(Table2[[#This Row],[Order Priority]]=Introduction!$B$43,1,0)</f>
        <v>0</v>
      </c>
      <c r="K841" s="49">
        <f>IF(Table2[[#This Row],[Order Priority]]=Introduction!$B$44,1,0)</f>
        <v>0</v>
      </c>
      <c r="L841" s="49">
        <f>IF(Table2[[#This Row],[Order Priority]]=Introduction!$B$45,1,0)</f>
        <v>0</v>
      </c>
      <c r="M841" s="49">
        <f>IF(Table2[[#This Row],[Ship Mode]]=Introduction!$C$42,1,0)</f>
        <v>0</v>
      </c>
      <c r="N841" s="48">
        <f>IF(Table2[[#This Row],[Ship Mode]]=Introduction!$C$44,1,0)</f>
        <v>1</v>
      </c>
      <c r="O841" s="48">
        <f>IF(Table2[[#This Row],[Customer Segment]]=Introduction!$D$45,1,0)</f>
        <v>0</v>
      </c>
      <c r="P841" s="48">
        <f>IF(Table2[[#This Row],[Customer Segment]]=Introduction!$D$42,1,0)</f>
        <v>0</v>
      </c>
      <c r="Q841" s="48">
        <f>IF(Table2[[#This Row],[Customer Segment]]=Introduction!$D$44,1,0)</f>
        <v>0</v>
      </c>
      <c r="R841" s="38">
        <v>93.81</v>
      </c>
      <c r="S8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customFormat="1" x14ac:dyDescent="0.2">
      <c r="A842" s="1" t="s">
        <v>13</v>
      </c>
      <c r="B842" s="1" t="s">
        <v>2</v>
      </c>
      <c r="C842" s="1" t="s">
        <v>3</v>
      </c>
      <c r="D842" s="44">
        <v>0.08</v>
      </c>
      <c r="E842" s="44">
        <v>355.98</v>
      </c>
      <c r="F842" s="44">
        <v>58.92</v>
      </c>
      <c r="G842" s="44">
        <v>0.64</v>
      </c>
      <c r="H842" s="44">
        <v>103.83</v>
      </c>
      <c r="I842" s="49">
        <f>IF(Table2[[#This Row],[Order Priority]]=Introduction!$B$42,1,0)</f>
        <v>0</v>
      </c>
      <c r="J842" s="49">
        <f>IF(Table2[[#This Row],[Order Priority]]=Introduction!$B$43,1,0)</f>
        <v>1</v>
      </c>
      <c r="K842" s="49">
        <f>IF(Table2[[#This Row],[Order Priority]]=Introduction!$B$44,1,0)</f>
        <v>0</v>
      </c>
      <c r="L842" s="49">
        <f>IF(Table2[[#This Row],[Order Priority]]=Introduction!$B$45,1,0)</f>
        <v>0</v>
      </c>
      <c r="M842" s="49">
        <f>IF(Table2[[#This Row],[Ship Mode]]=Introduction!$C$42,1,0)</f>
        <v>1</v>
      </c>
      <c r="N842" s="48">
        <f>IF(Table2[[#This Row],[Ship Mode]]=Introduction!$C$44,1,0)</f>
        <v>0</v>
      </c>
      <c r="O842" s="48">
        <f>IF(Table2[[#This Row],[Customer Segment]]=Introduction!$D$45,1,0)</f>
        <v>1</v>
      </c>
      <c r="P842" s="48">
        <f>IF(Table2[[#This Row],[Customer Segment]]=Introduction!$D$42,1,0)</f>
        <v>0</v>
      </c>
      <c r="Q842" s="48">
        <f>IF(Table2[[#This Row],[Customer Segment]]=Introduction!$D$44,1,0)</f>
        <v>0</v>
      </c>
      <c r="R842" s="41">
        <v>1350.94</v>
      </c>
      <c r="S8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customFormat="1" x14ac:dyDescent="0.2">
      <c r="A843" s="1" t="s">
        <v>13</v>
      </c>
      <c r="B843" s="1" t="s">
        <v>14</v>
      </c>
      <c r="C843" s="1" t="s">
        <v>15</v>
      </c>
      <c r="D843" s="46">
        <v>0.01</v>
      </c>
      <c r="E843" s="46">
        <v>26.17</v>
      </c>
      <c r="F843" s="46">
        <v>1.39</v>
      </c>
      <c r="G843" s="46">
        <v>0.38</v>
      </c>
      <c r="H843" s="46">
        <v>237.04259999999999</v>
      </c>
      <c r="I843" s="49">
        <f>IF(Table2[[#This Row],[Order Priority]]=Introduction!$B$42,1,0)</f>
        <v>0</v>
      </c>
      <c r="J843" s="49">
        <f>IF(Table2[[#This Row],[Order Priority]]=Introduction!$B$43,1,0)</f>
        <v>1</v>
      </c>
      <c r="K843" s="49">
        <f>IF(Table2[[#This Row],[Order Priority]]=Introduction!$B$44,1,0)</f>
        <v>0</v>
      </c>
      <c r="L843" s="49">
        <f>IF(Table2[[#This Row],[Order Priority]]=Introduction!$B$45,1,0)</f>
        <v>0</v>
      </c>
      <c r="M843" s="49">
        <f>IF(Table2[[#This Row],[Ship Mode]]=Introduction!$C$42,1,0)</f>
        <v>0</v>
      </c>
      <c r="N843" s="48">
        <f>IF(Table2[[#This Row],[Ship Mode]]=Introduction!$C$44,1,0)</f>
        <v>1</v>
      </c>
      <c r="O843" s="48">
        <f>IF(Table2[[#This Row],[Customer Segment]]=Introduction!$D$45,1,0)</f>
        <v>0</v>
      </c>
      <c r="P843" s="48">
        <f>IF(Table2[[#This Row],[Customer Segment]]=Introduction!$D$42,1,0)</f>
        <v>1</v>
      </c>
      <c r="Q843" s="48">
        <f>IF(Table2[[#This Row],[Customer Segment]]=Introduction!$D$44,1,0)</f>
        <v>0</v>
      </c>
      <c r="R843" s="38">
        <v>343.54</v>
      </c>
      <c r="S8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customFormat="1" x14ac:dyDescent="0.2">
      <c r="A844" s="1" t="s">
        <v>92</v>
      </c>
      <c r="B844" s="1" t="s">
        <v>14</v>
      </c>
      <c r="C844" s="1" t="s">
        <v>47</v>
      </c>
      <c r="D844" s="44">
        <v>0</v>
      </c>
      <c r="E844" s="44">
        <v>43.98</v>
      </c>
      <c r="F844" s="44">
        <v>8.99</v>
      </c>
      <c r="G844" s="44">
        <v>0.57999999999999996</v>
      </c>
      <c r="H844" s="44">
        <v>829.46699999999998</v>
      </c>
      <c r="I844" s="49">
        <f>IF(Table2[[#This Row],[Order Priority]]=Introduction!$B$42,1,0)</f>
        <v>0</v>
      </c>
      <c r="J844" s="49">
        <f>IF(Table2[[#This Row],[Order Priority]]=Introduction!$B$43,1,0)</f>
        <v>0</v>
      </c>
      <c r="K844" s="49">
        <f>IF(Table2[[#This Row],[Order Priority]]=Introduction!$B$44,1,0)</f>
        <v>0</v>
      </c>
      <c r="L844" s="49">
        <f>IF(Table2[[#This Row],[Order Priority]]=Introduction!$B$45,1,0)</f>
        <v>1</v>
      </c>
      <c r="M844" s="49">
        <f>IF(Table2[[#This Row],[Ship Mode]]=Introduction!$C$42,1,0)</f>
        <v>0</v>
      </c>
      <c r="N844" s="48">
        <f>IF(Table2[[#This Row],[Ship Mode]]=Introduction!$C$44,1,0)</f>
        <v>1</v>
      </c>
      <c r="O844" s="48">
        <f>IF(Table2[[#This Row],[Customer Segment]]=Introduction!$D$45,1,0)</f>
        <v>0</v>
      </c>
      <c r="P844" s="48">
        <f>IF(Table2[[#This Row],[Customer Segment]]=Introduction!$D$42,1,0)</f>
        <v>0</v>
      </c>
      <c r="Q844" s="48">
        <f>IF(Table2[[#This Row],[Customer Segment]]=Introduction!$D$44,1,0)</f>
        <v>1</v>
      </c>
      <c r="R844" s="41">
        <v>650.70000000000005</v>
      </c>
      <c r="S8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customFormat="1" x14ac:dyDescent="0.2">
      <c r="A845" s="1" t="s">
        <v>92</v>
      </c>
      <c r="B845" s="1" t="s">
        <v>63</v>
      </c>
      <c r="C845" s="1" t="s">
        <v>3</v>
      </c>
      <c r="D845" s="46">
        <v>0.01</v>
      </c>
      <c r="E845" s="46">
        <v>78.650000000000006</v>
      </c>
      <c r="F845" s="46">
        <v>13.99</v>
      </c>
      <c r="G845" s="46">
        <v>0.52</v>
      </c>
      <c r="H845" s="46">
        <v>442.36590000000001</v>
      </c>
      <c r="I845" s="49">
        <f>IF(Table2[[#This Row],[Order Priority]]=Introduction!$B$42,1,0)</f>
        <v>0</v>
      </c>
      <c r="J845" s="49">
        <f>IF(Table2[[#This Row],[Order Priority]]=Introduction!$B$43,1,0)</f>
        <v>0</v>
      </c>
      <c r="K845" s="49">
        <f>IF(Table2[[#This Row],[Order Priority]]=Introduction!$B$44,1,0)</f>
        <v>0</v>
      </c>
      <c r="L845" s="49">
        <f>IF(Table2[[#This Row],[Order Priority]]=Introduction!$B$45,1,0)</f>
        <v>1</v>
      </c>
      <c r="M845" s="49">
        <f>IF(Table2[[#This Row],[Ship Mode]]=Introduction!$C$42,1,0)</f>
        <v>0</v>
      </c>
      <c r="N845" s="48">
        <f>IF(Table2[[#This Row],[Ship Mode]]=Introduction!$C$44,1,0)</f>
        <v>0</v>
      </c>
      <c r="O845" s="48">
        <f>IF(Table2[[#This Row],[Customer Segment]]=Introduction!$D$45,1,0)</f>
        <v>1</v>
      </c>
      <c r="P845" s="48">
        <f>IF(Table2[[#This Row],[Customer Segment]]=Introduction!$D$42,1,0)</f>
        <v>0</v>
      </c>
      <c r="Q845" s="48">
        <f>IF(Table2[[#This Row],[Customer Segment]]=Introduction!$D$44,1,0)</f>
        <v>0</v>
      </c>
      <c r="R845" s="38">
        <v>641.11</v>
      </c>
      <c r="S8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customFormat="1" x14ac:dyDescent="0.2">
      <c r="A846" s="1" t="s">
        <v>92</v>
      </c>
      <c r="B846" s="1" t="s">
        <v>14</v>
      </c>
      <c r="C846" s="1" t="s">
        <v>70</v>
      </c>
      <c r="D846" s="44">
        <v>0.03</v>
      </c>
      <c r="E846" s="44">
        <v>55.98</v>
      </c>
      <c r="F846" s="44">
        <v>4.8600000000000003</v>
      </c>
      <c r="G846" s="44">
        <v>0.36</v>
      </c>
      <c r="H846" s="44">
        <v>526.04219999999998</v>
      </c>
      <c r="I846" s="49">
        <f>IF(Table2[[#This Row],[Order Priority]]=Introduction!$B$42,1,0)</f>
        <v>0</v>
      </c>
      <c r="J846" s="49">
        <f>IF(Table2[[#This Row],[Order Priority]]=Introduction!$B$43,1,0)</f>
        <v>0</v>
      </c>
      <c r="K846" s="49">
        <f>IF(Table2[[#This Row],[Order Priority]]=Introduction!$B$44,1,0)</f>
        <v>0</v>
      </c>
      <c r="L846" s="49">
        <f>IF(Table2[[#This Row],[Order Priority]]=Introduction!$B$45,1,0)</f>
        <v>1</v>
      </c>
      <c r="M846" s="49">
        <f>IF(Table2[[#This Row],[Ship Mode]]=Introduction!$C$42,1,0)</f>
        <v>0</v>
      </c>
      <c r="N846" s="48">
        <f>IF(Table2[[#This Row],[Ship Mode]]=Introduction!$C$44,1,0)</f>
        <v>1</v>
      </c>
      <c r="O846" s="48">
        <f>IF(Table2[[#This Row],[Customer Segment]]=Introduction!$D$45,1,0)</f>
        <v>0</v>
      </c>
      <c r="P846" s="48">
        <f>IF(Table2[[#This Row],[Customer Segment]]=Introduction!$D$42,1,0)</f>
        <v>0</v>
      </c>
      <c r="Q846" s="48">
        <f>IF(Table2[[#This Row],[Customer Segment]]=Introduction!$D$44,1,0)</f>
        <v>0</v>
      </c>
      <c r="R846" s="41">
        <v>762.38</v>
      </c>
      <c r="S8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customFormat="1" x14ac:dyDescent="0.2">
      <c r="A847" s="1" t="s">
        <v>92</v>
      </c>
      <c r="B847" s="1" t="s">
        <v>2</v>
      </c>
      <c r="C847" s="1" t="s">
        <v>70</v>
      </c>
      <c r="D847" s="46">
        <v>0.01</v>
      </c>
      <c r="E847" s="46">
        <v>220.98</v>
      </c>
      <c r="F847" s="46">
        <v>64.66</v>
      </c>
      <c r="G847" s="46">
        <v>0.62</v>
      </c>
      <c r="H847" s="46">
        <v>1049.03</v>
      </c>
      <c r="I847" s="49">
        <f>IF(Table2[[#This Row],[Order Priority]]=Introduction!$B$42,1,0)</f>
        <v>0</v>
      </c>
      <c r="J847" s="49">
        <f>IF(Table2[[#This Row],[Order Priority]]=Introduction!$B$43,1,0)</f>
        <v>0</v>
      </c>
      <c r="K847" s="49">
        <f>IF(Table2[[#This Row],[Order Priority]]=Introduction!$B$44,1,0)</f>
        <v>0</v>
      </c>
      <c r="L847" s="49">
        <f>IF(Table2[[#This Row],[Order Priority]]=Introduction!$B$45,1,0)</f>
        <v>1</v>
      </c>
      <c r="M847" s="49">
        <f>IF(Table2[[#This Row],[Ship Mode]]=Introduction!$C$42,1,0)</f>
        <v>1</v>
      </c>
      <c r="N847" s="48">
        <f>IF(Table2[[#This Row],[Ship Mode]]=Introduction!$C$44,1,0)</f>
        <v>0</v>
      </c>
      <c r="O847" s="48">
        <f>IF(Table2[[#This Row],[Customer Segment]]=Introduction!$D$45,1,0)</f>
        <v>0</v>
      </c>
      <c r="P847" s="48">
        <f>IF(Table2[[#This Row],[Customer Segment]]=Introduction!$D$42,1,0)</f>
        <v>0</v>
      </c>
      <c r="Q847" s="48">
        <f>IF(Table2[[#This Row],[Customer Segment]]=Introduction!$D$44,1,0)</f>
        <v>0</v>
      </c>
      <c r="R847" s="38">
        <v>2591.09</v>
      </c>
      <c r="S8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customFormat="1" x14ac:dyDescent="0.2">
      <c r="A848" s="1" t="s">
        <v>92</v>
      </c>
      <c r="B848" s="1" t="s">
        <v>2</v>
      </c>
      <c r="C848" s="1" t="s">
        <v>70</v>
      </c>
      <c r="D848" s="44">
        <v>0.01</v>
      </c>
      <c r="E848" s="44">
        <v>220.98</v>
      </c>
      <c r="F848" s="44">
        <v>64.66</v>
      </c>
      <c r="G848" s="44">
        <v>0.62</v>
      </c>
      <c r="H848" s="44">
        <v>1049.03</v>
      </c>
      <c r="I848" s="49">
        <f>IF(Table2[[#This Row],[Order Priority]]=Introduction!$B$42,1,0)</f>
        <v>0</v>
      </c>
      <c r="J848" s="49">
        <f>IF(Table2[[#This Row],[Order Priority]]=Introduction!$B$43,1,0)</f>
        <v>0</v>
      </c>
      <c r="K848" s="49">
        <f>IF(Table2[[#This Row],[Order Priority]]=Introduction!$B$44,1,0)</f>
        <v>0</v>
      </c>
      <c r="L848" s="49">
        <f>IF(Table2[[#This Row],[Order Priority]]=Introduction!$B$45,1,0)</f>
        <v>1</v>
      </c>
      <c r="M848" s="49">
        <f>IF(Table2[[#This Row],[Ship Mode]]=Introduction!$C$42,1,0)</f>
        <v>1</v>
      </c>
      <c r="N848" s="48">
        <f>IF(Table2[[#This Row],[Ship Mode]]=Introduction!$C$44,1,0)</f>
        <v>0</v>
      </c>
      <c r="O848" s="48">
        <f>IF(Table2[[#This Row],[Customer Segment]]=Introduction!$D$45,1,0)</f>
        <v>0</v>
      </c>
      <c r="P848" s="48">
        <f>IF(Table2[[#This Row],[Customer Segment]]=Introduction!$D$42,1,0)</f>
        <v>0</v>
      </c>
      <c r="Q848" s="48">
        <f>IF(Table2[[#This Row],[Customer Segment]]=Introduction!$D$44,1,0)</f>
        <v>0</v>
      </c>
      <c r="R848" s="41">
        <v>10364.36</v>
      </c>
      <c r="S8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customFormat="1" x14ac:dyDescent="0.2">
      <c r="A849" s="1" t="s">
        <v>46</v>
      </c>
      <c r="B849" s="1" t="s">
        <v>14</v>
      </c>
      <c r="C849" s="1" t="s">
        <v>70</v>
      </c>
      <c r="D849" s="46">
        <v>0.05</v>
      </c>
      <c r="E849" s="46">
        <v>2.88</v>
      </c>
      <c r="F849" s="46">
        <v>0.5</v>
      </c>
      <c r="G849" s="46">
        <v>0.36</v>
      </c>
      <c r="H849" s="46">
        <v>6.0513000000000003</v>
      </c>
      <c r="I849" s="49">
        <f>IF(Table2[[#This Row],[Order Priority]]=Introduction!$B$42,1,0)</f>
        <v>0</v>
      </c>
      <c r="J849" s="49">
        <f>IF(Table2[[#This Row],[Order Priority]]=Introduction!$B$43,1,0)</f>
        <v>0</v>
      </c>
      <c r="K849" s="49">
        <f>IF(Table2[[#This Row],[Order Priority]]=Introduction!$B$44,1,0)</f>
        <v>0</v>
      </c>
      <c r="L849" s="49">
        <f>IF(Table2[[#This Row],[Order Priority]]=Introduction!$B$45,1,0)</f>
        <v>0</v>
      </c>
      <c r="M849" s="49">
        <f>IF(Table2[[#This Row],[Ship Mode]]=Introduction!$C$42,1,0)</f>
        <v>0</v>
      </c>
      <c r="N849" s="48">
        <f>IF(Table2[[#This Row],[Ship Mode]]=Introduction!$C$44,1,0)</f>
        <v>1</v>
      </c>
      <c r="O849" s="48">
        <f>IF(Table2[[#This Row],[Customer Segment]]=Introduction!$D$45,1,0)</f>
        <v>0</v>
      </c>
      <c r="P849" s="48">
        <f>IF(Table2[[#This Row],[Customer Segment]]=Introduction!$D$42,1,0)</f>
        <v>0</v>
      </c>
      <c r="Q849" s="48">
        <f>IF(Table2[[#This Row],[Customer Segment]]=Introduction!$D$44,1,0)</f>
        <v>0</v>
      </c>
      <c r="R849" s="38">
        <v>8.77</v>
      </c>
      <c r="S8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customFormat="1" x14ac:dyDescent="0.2">
      <c r="A850" s="1" t="s">
        <v>1</v>
      </c>
      <c r="B850" s="1" t="s">
        <v>14</v>
      </c>
      <c r="C850" s="1" t="s">
        <v>70</v>
      </c>
      <c r="D850" s="44">
        <v>0.06</v>
      </c>
      <c r="E850" s="44">
        <v>5.34</v>
      </c>
      <c r="F850" s="44">
        <v>5.63</v>
      </c>
      <c r="G850" s="44">
        <v>0.39</v>
      </c>
      <c r="H850" s="44">
        <v>-82.822999999999993</v>
      </c>
      <c r="I850" s="49">
        <f>IF(Table2[[#This Row],[Order Priority]]=Introduction!$B$42,1,0)</f>
        <v>1</v>
      </c>
      <c r="J850" s="49">
        <f>IF(Table2[[#This Row],[Order Priority]]=Introduction!$B$43,1,0)</f>
        <v>0</v>
      </c>
      <c r="K850" s="49">
        <f>IF(Table2[[#This Row],[Order Priority]]=Introduction!$B$44,1,0)</f>
        <v>0</v>
      </c>
      <c r="L850" s="49">
        <f>IF(Table2[[#This Row],[Order Priority]]=Introduction!$B$45,1,0)</f>
        <v>0</v>
      </c>
      <c r="M850" s="49">
        <f>IF(Table2[[#This Row],[Ship Mode]]=Introduction!$C$42,1,0)</f>
        <v>0</v>
      </c>
      <c r="N850" s="48">
        <f>IF(Table2[[#This Row],[Ship Mode]]=Introduction!$C$44,1,0)</f>
        <v>1</v>
      </c>
      <c r="O850" s="48">
        <f>IF(Table2[[#This Row],[Customer Segment]]=Introduction!$D$45,1,0)</f>
        <v>0</v>
      </c>
      <c r="P850" s="48">
        <f>IF(Table2[[#This Row],[Customer Segment]]=Introduction!$D$42,1,0)</f>
        <v>0</v>
      </c>
      <c r="Q850" s="48">
        <f>IF(Table2[[#This Row],[Customer Segment]]=Introduction!$D$44,1,0)</f>
        <v>0</v>
      </c>
      <c r="R850" s="41">
        <v>38.65</v>
      </c>
      <c r="S8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customFormat="1" x14ac:dyDescent="0.2">
      <c r="A851" s="1" t="s">
        <v>1</v>
      </c>
      <c r="B851" s="1" t="s">
        <v>63</v>
      </c>
      <c r="C851" s="1" t="s">
        <v>70</v>
      </c>
      <c r="D851" s="46">
        <v>7.0000000000000007E-2</v>
      </c>
      <c r="E851" s="46">
        <v>65.989999999999995</v>
      </c>
      <c r="F851" s="46">
        <v>5.26</v>
      </c>
      <c r="G851" s="46">
        <v>0.56000000000000005</v>
      </c>
      <c r="H851" s="46">
        <v>107.08199999999999</v>
      </c>
      <c r="I851" s="49">
        <f>IF(Table2[[#This Row],[Order Priority]]=Introduction!$B$42,1,0)</f>
        <v>1</v>
      </c>
      <c r="J851" s="49">
        <f>IF(Table2[[#This Row],[Order Priority]]=Introduction!$B$43,1,0)</f>
        <v>0</v>
      </c>
      <c r="K851" s="49">
        <f>IF(Table2[[#This Row],[Order Priority]]=Introduction!$B$44,1,0)</f>
        <v>0</v>
      </c>
      <c r="L851" s="49">
        <f>IF(Table2[[#This Row],[Order Priority]]=Introduction!$B$45,1,0)</f>
        <v>0</v>
      </c>
      <c r="M851" s="49">
        <f>IF(Table2[[#This Row],[Ship Mode]]=Introduction!$C$42,1,0)</f>
        <v>0</v>
      </c>
      <c r="N851" s="48">
        <f>IF(Table2[[#This Row],[Ship Mode]]=Introduction!$C$44,1,0)</f>
        <v>0</v>
      </c>
      <c r="O851" s="48">
        <f>IF(Table2[[#This Row],[Customer Segment]]=Introduction!$D$45,1,0)</f>
        <v>0</v>
      </c>
      <c r="P851" s="48">
        <f>IF(Table2[[#This Row],[Customer Segment]]=Introduction!$D$42,1,0)</f>
        <v>0</v>
      </c>
      <c r="Q851" s="48">
        <f>IF(Table2[[#This Row],[Customer Segment]]=Introduction!$D$44,1,0)</f>
        <v>0</v>
      </c>
      <c r="R851" s="38">
        <v>279.83</v>
      </c>
      <c r="S8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customFormat="1" x14ac:dyDescent="0.2">
      <c r="A852" s="1" t="s">
        <v>1</v>
      </c>
      <c r="B852" s="1" t="s">
        <v>14</v>
      </c>
      <c r="C852" s="1" t="s">
        <v>3</v>
      </c>
      <c r="D852" s="44">
        <v>0.08</v>
      </c>
      <c r="E852" s="44">
        <v>30.73</v>
      </c>
      <c r="F852" s="44">
        <v>4</v>
      </c>
      <c r="G852" s="44">
        <v>0.75</v>
      </c>
      <c r="H852" s="44">
        <v>-45.07</v>
      </c>
      <c r="I852" s="49">
        <f>IF(Table2[[#This Row],[Order Priority]]=Introduction!$B$42,1,0)</f>
        <v>1</v>
      </c>
      <c r="J852" s="49">
        <f>IF(Table2[[#This Row],[Order Priority]]=Introduction!$B$43,1,0)</f>
        <v>0</v>
      </c>
      <c r="K852" s="49">
        <f>IF(Table2[[#This Row],[Order Priority]]=Introduction!$B$44,1,0)</f>
        <v>0</v>
      </c>
      <c r="L852" s="49">
        <f>IF(Table2[[#This Row],[Order Priority]]=Introduction!$B$45,1,0)</f>
        <v>0</v>
      </c>
      <c r="M852" s="49">
        <f>IF(Table2[[#This Row],[Ship Mode]]=Introduction!$C$42,1,0)</f>
        <v>0</v>
      </c>
      <c r="N852" s="48">
        <f>IF(Table2[[#This Row],[Ship Mode]]=Introduction!$C$44,1,0)</f>
        <v>1</v>
      </c>
      <c r="O852" s="48">
        <f>IF(Table2[[#This Row],[Customer Segment]]=Introduction!$D$45,1,0)</f>
        <v>1</v>
      </c>
      <c r="P852" s="48">
        <f>IF(Table2[[#This Row],[Customer Segment]]=Introduction!$D$42,1,0)</f>
        <v>0</v>
      </c>
      <c r="Q852" s="48">
        <f>IF(Table2[[#This Row],[Customer Segment]]=Introduction!$D$44,1,0)</f>
        <v>0</v>
      </c>
      <c r="R852" s="41">
        <v>429.33</v>
      </c>
      <c r="S8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customFormat="1" x14ac:dyDescent="0.2">
      <c r="A853" s="1" t="s">
        <v>1</v>
      </c>
      <c r="B853" s="1" t="s">
        <v>14</v>
      </c>
      <c r="C853" s="1" t="s">
        <v>3</v>
      </c>
      <c r="D853" s="46">
        <v>0.05</v>
      </c>
      <c r="E853" s="46">
        <v>14.56</v>
      </c>
      <c r="F853" s="46">
        <v>3.5</v>
      </c>
      <c r="G853" s="46">
        <v>0.57999999999999996</v>
      </c>
      <c r="H853" s="46">
        <v>-8.5299999999999994</v>
      </c>
      <c r="I853" s="49">
        <f>IF(Table2[[#This Row],[Order Priority]]=Introduction!$B$42,1,0)</f>
        <v>1</v>
      </c>
      <c r="J853" s="49">
        <f>IF(Table2[[#This Row],[Order Priority]]=Introduction!$B$43,1,0)</f>
        <v>0</v>
      </c>
      <c r="K853" s="49">
        <f>IF(Table2[[#This Row],[Order Priority]]=Introduction!$B$44,1,0)</f>
        <v>0</v>
      </c>
      <c r="L853" s="49">
        <f>IF(Table2[[#This Row],[Order Priority]]=Introduction!$B$45,1,0)</f>
        <v>0</v>
      </c>
      <c r="M853" s="49">
        <f>IF(Table2[[#This Row],[Ship Mode]]=Introduction!$C$42,1,0)</f>
        <v>0</v>
      </c>
      <c r="N853" s="48">
        <f>IF(Table2[[#This Row],[Ship Mode]]=Introduction!$C$44,1,0)</f>
        <v>1</v>
      </c>
      <c r="O853" s="48">
        <f>IF(Table2[[#This Row],[Customer Segment]]=Introduction!$D$45,1,0)</f>
        <v>1</v>
      </c>
      <c r="P853" s="48">
        <f>IF(Table2[[#This Row],[Customer Segment]]=Introduction!$D$42,1,0)</f>
        <v>0</v>
      </c>
      <c r="Q853" s="48">
        <f>IF(Table2[[#This Row],[Customer Segment]]=Introduction!$D$44,1,0)</f>
        <v>0</v>
      </c>
      <c r="R853" s="38">
        <v>44.66</v>
      </c>
      <c r="S8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customFormat="1" x14ac:dyDescent="0.2">
      <c r="A854" s="1" t="s">
        <v>1</v>
      </c>
      <c r="B854" s="1" t="s">
        <v>14</v>
      </c>
      <c r="C854" s="1" t="s">
        <v>3</v>
      </c>
      <c r="D854" s="44">
        <v>0</v>
      </c>
      <c r="E854" s="44">
        <v>299.99</v>
      </c>
      <c r="F854" s="44">
        <v>11.64</v>
      </c>
      <c r="G854" s="44">
        <v>0.5</v>
      </c>
      <c r="H854" s="44">
        <v>285.95</v>
      </c>
      <c r="I854" s="49">
        <f>IF(Table2[[#This Row],[Order Priority]]=Introduction!$B$42,1,0)</f>
        <v>1</v>
      </c>
      <c r="J854" s="49">
        <f>IF(Table2[[#This Row],[Order Priority]]=Introduction!$B$43,1,0)</f>
        <v>0</v>
      </c>
      <c r="K854" s="49">
        <f>IF(Table2[[#This Row],[Order Priority]]=Introduction!$B$44,1,0)</f>
        <v>0</v>
      </c>
      <c r="L854" s="49">
        <f>IF(Table2[[#This Row],[Order Priority]]=Introduction!$B$45,1,0)</f>
        <v>0</v>
      </c>
      <c r="M854" s="49">
        <f>IF(Table2[[#This Row],[Ship Mode]]=Introduction!$C$42,1,0)</f>
        <v>0</v>
      </c>
      <c r="N854" s="48">
        <f>IF(Table2[[#This Row],[Ship Mode]]=Introduction!$C$44,1,0)</f>
        <v>1</v>
      </c>
      <c r="O854" s="48">
        <f>IF(Table2[[#This Row],[Customer Segment]]=Introduction!$D$45,1,0)</f>
        <v>1</v>
      </c>
      <c r="P854" s="48">
        <f>IF(Table2[[#This Row],[Customer Segment]]=Introduction!$D$42,1,0)</f>
        <v>0</v>
      </c>
      <c r="Q854" s="48">
        <f>IF(Table2[[#This Row],[Customer Segment]]=Introduction!$D$44,1,0)</f>
        <v>0</v>
      </c>
      <c r="R854" s="41">
        <v>1619.95</v>
      </c>
      <c r="S8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customFormat="1" x14ac:dyDescent="0.2">
      <c r="A855" s="1" t="s">
        <v>13</v>
      </c>
      <c r="B855" s="1" t="s">
        <v>14</v>
      </c>
      <c r="C855" s="1" t="s">
        <v>47</v>
      </c>
      <c r="D855" s="46">
        <v>0.1</v>
      </c>
      <c r="E855" s="46">
        <v>24.92</v>
      </c>
      <c r="F855" s="46">
        <v>12.98</v>
      </c>
      <c r="G855" s="46">
        <v>0.39</v>
      </c>
      <c r="H855" s="46">
        <v>-45.816000000000003</v>
      </c>
      <c r="I855" s="49">
        <f>IF(Table2[[#This Row],[Order Priority]]=Introduction!$B$42,1,0)</f>
        <v>0</v>
      </c>
      <c r="J855" s="49">
        <f>IF(Table2[[#This Row],[Order Priority]]=Introduction!$B$43,1,0)</f>
        <v>1</v>
      </c>
      <c r="K855" s="49">
        <f>IF(Table2[[#This Row],[Order Priority]]=Introduction!$B$44,1,0)</f>
        <v>0</v>
      </c>
      <c r="L855" s="49">
        <f>IF(Table2[[#This Row],[Order Priority]]=Introduction!$B$45,1,0)</f>
        <v>0</v>
      </c>
      <c r="M855" s="49">
        <f>IF(Table2[[#This Row],[Ship Mode]]=Introduction!$C$42,1,0)</f>
        <v>0</v>
      </c>
      <c r="N855" s="48">
        <f>IF(Table2[[#This Row],[Ship Mode]]=Introduction!$C$44,1,0)</f>
        <v>1</v>
      </c>
      <c r="O855" s="48">
        <f>IF(Table2[[#This Row],[Customer Segment]]=Introduction!$D$45,1,0)</f>
        <v>0</v>
      </c>
      <c r="P855" s="48">
        <f>IF(Table2[[#This Row],[Customer Segment]]=Introduction!$D$42,1,0)</f>
        <v>0</v>
      </c>
      <c r="Q855" s="48">
        <f>IF(Table2[[#This Row],[Customer Segment]]=Introduction!$D$44,1,0)</f>
        <v>1</v>
      </c>
      <c r="R855" s="38">
        <v>70.819999999999993</v>
      </c>
      <c r="S8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customFormat="1" x14ac:dyDescent="0.2">
      <c r="A856" s="1" t="s">
        <v>13</v>
      </c>
      <c r="B856" s="1" t="s">
        <v>63</v>
      </c>
      <c r="C856" s="1" t="s">
        <v>47</v>
      </c>
      <c r="D856" s="44">
        <v>0</v>
      </c>
      <c r="E856" s="44">
        <v>12.28</v>
      </c>
      <c r="F856" s="44">
        <v>6.35</v>
      </c>
      <c r="G856" s="44">
        <v>0.38</v>
      </c>
      <c r="H856" s="44">
        <v>30.63</v>
      </c>
      <c r="I856" s="49">
        <f>IF(Table2[[#This Row],[Order Priority]]=Introduction!$B$42,1,0)</f>
        <v>0</v>
      </c>
      <c r="J856" s="49">
        <f>IF(Table2[[#This Row],[Order Priority]]=Introduction!$B$43,1,0)</f>
        <v>1</v>
      </c>
      <c r="K856" s="49">
        <f>IF(Table2[[#This Row],[Order Priority]]=Introduction!$B$44,1,0)</f>
        <v>0</v>
      </c>
      <c r="L856" s="49">
        <f>IF(Table2[[#This Row],[Order Priority]]=Introduction!$B$45,1,0)</f>
        <v>0</v>
      </c>
      <c r="M856" s="49">
        <f>IF(Table2[[#This Row],[Ship Mode]]=Introduction!$C$42,1,0)</f>
        <v>0</v>
      </c>
      <c r="N856" s="48">
        <f>IF(Table2[[#This Row],[Ship Mode]]=Introduction!$C$44,1,0)</f>
        <v>0</v>
      </c>
      <c r="O856" s="48">
        <f>IF(Table2[[#This Row],[Customer Segment]]=Introduction!$D$45,1,0)</f>
        <v>0</v>
      </c>
      <c r="P856" s="48">
        <f>IF(Table2[[#This Row],[Customer Segment]]=Introduction!$D$42,1,0)</f>
        <v>0</v>
      </c>
      <c r="Q856" s="48">
        <f>IF(Table2[[#This Row],[Customer Segment]]=Introduction!$D$44,1,0)</f>
        <v>1</v>
      </c>
      <c r="R856" s="41">
        <v>90.44</v>
      </c>
      <c r="S8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customFormat="1" x14ac:dyDescent="0.2">
      <c r="A857" s="1" t="s">
        <v>13</v>
      </c>
      <c r="B857" s="1" t="s">
        <v>63</v>
      </c>
      <c r="C857" s="1" t="s">
        <v>70</v>
      </c>
      <c r="D857" s="46">
        <v>0.03</v>
      </c>
      <c r="E857" s="46">
        <v>40.97</v>
      </c>
      <c r="F857" s="46">
        <v>8.99</v>
      </c>
      <c r="G857" s="46">
        <v>0.59</v>
      </c>
      <c r="H857" s="46">
        <v>-177.05799999999999</v>
      </c>
      <c r="I857" s="49">
        <f>IF(Table2[[#This Row],[Order Priority]]=Introduction!$B$42,1,0)</f>
        <v>0</v>
      </c>
      <c r="J857" s="49">
        <f>IF(Table2[[#This Row],[Order Priority]]=Introduction!$B$43,1,0)</f>
        <v>1</v>
      </c>
      <c r="K857" s="49">
        <f>IF(Table2[[#This Row],[Order Priority]]=Introduction!$B$44,1,0)</f>
        <v>0</v>
      </c>
      <c r="L857" s="49">
        <f>IF(Table2[[#This Row],[Order Priority]]=Introduction!$B$45,1,0)</f>
        <v>0</v>
      </c>
      <c r="M857" s="49">
        <f>IF(Table2[[#This Row],[Ship Mode]]=Introduction!$C$42,1,0)</f>
        <v>0</v>
      </c>
      <c r="N857" s="48">
        <f>IF(Table2[[#This Row],[Ship Mode]]=Introduction!$C$44,1,0)</f>
        <v>0</v>
      </c>
      <c r="O857" s="48">
        <f>IF(Table2[[#This Row],[Customer Segment]]=Introduction!$D$45,1,0)</f>
        <v>0</v>
      </c>
      <c r="P857" s="48">
        <f>IF(Table2[[#This Row],[Customer Segment]]=Introduction!$D$42,1,0)</f>
        <v>0</v>
      </c>
      <c r="Q857" s="48">
        <f>IF(Table2[[#This Row],[Customer Segment]]=Introduction!$D$44,1,0)</f>
        <v>0</v>
      </c>
      <c r="R857" s="38">
        <v>207.22</v>
      </c>
      <c r="S8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customFormat="1" x14ac:dyDescent="0.2">
      <c r="A858" s="1" t="s">
        <v>13</v>
      </c>
      <c r="B858" s="1" t="s">
        <v>14</v>
      </c>
      <c r="C858" s="1" t="s">
        <v>70</v>
      </c>
      <c r="D858" s="44">
        <v>0</v>
      </c>
      <c r="E858" s="44">
        <v>21.98</v>
      </c>
      <c r="F858" s="44">
        <v>2.87</v>
      </c>
      <c r="G858" s="44">
        <v>0.55000000000000004</v>
      </c>
      <c r="H858" s="44">
        <v>21.096</v>
      </c>
      <c r="I858" s="49">
        <f>IF(Table2[[#This Row],[Order Priority]]=Introduction!$B$42,1,0)</f>
        <v>0</v>
      </c>
      <c r="J858" s="49">
        <f>IF(Table2[[#This Row],[Order Priority]]=Introduction!$B$43,1,0)</f>
        <v>1</v>
      </c>
      <c r="K858" s="49">
        <f>IF(Table2[[#This Row],[Order Priority]]=Introduction!$B$44,1,0)</f>
        <v>0</v>
      </c>
      <c r="L858" s="49">
        <f>IF(Table2[[#This Row],[Order Priority]]=Introduction!$B$45,1,0)</f>
        <v>0</v>
      </c>
      <c r="M858" s="49">
        <f>IF(Table2[[#This Row],[Ship Mode]]=Introduction!$C$42,1,0)</f>
        <v>0</v>
      </c>
      <c r="N858" s="48">
        <f>IF(Table2[[#This Row],[Ship Mode]]=Introduction!$C$44,1,0)</f>
        <v>1</v>
      </c>
      <c r="O858" s="48">
        <f>IF(Table2[[#This Row],[Customer Segment]]=Introduction!$D$45,1,0)</f>
        <v>0</v>
      </c>
      <c r="P858" s="48">
        <f>IF(Table2[[#This Row],[Customer Segment]]=Introduction!$D$42,1,0)</f>
        <v>0</v>
      </c>
      <c r="Q858" s="48">
        <f>IF(Table2[[#This Row],[Customer Segment]]=Introduction!$D$44,1,0)</f>
        <v>0</v>
      </c>
      <c r="R858" s="41">
        <v>360.03</v>
      </c>
      <c r="S8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customFormat="1" x14ac:dyDescent="0.2">
      <c r="A859" s="1" t="s">
        <v>13</v>
      </c>
      <c r="B859" s="1" t="s">
        <v>14</v>
      </c>
      <c r="C859" s="1" t="s">
        <v>15</v>
      </c>
      <c r="D859" s="46">
        <v>7.0000000000000007E-2</v>
      </c>
      <c r="E859" s="46">
        <v>28.99</v>
      </c>
      <c r="F859" s="46">
        <v>8.59</v>
      </c>
      <c r="G859" s="46">
        <v>0.56000000000000005</v>
      </c>
      <c r="H859" s="46">
        <v>-16.063739999999999</v>
      </c>
      <c r="I859" s="49">
        <f>IF(Table2[[#This Row],[Order Priority]]=Introduction!$B$42,1,0)</f>
        <v>0</v>
      </c>
      <c r="J859" s="49">
        <f>IF(Table2[[#This Row],[Order Priority]]=Introduction!$B$43,1,0)</f>
        <v>1</v>
      </c>
      <c r="K859" s="49">
        <f>IF(Table2[[#This Row],[Order Priority]]=Introduction!$B$44,1,0)</f>
        <v>0</v>
      </c>
      <c r="L859" s="49">
        <f>IF(Table2[[#This Row],[Order Priority]]=Introduction!$B$45,1,0)</f>
        <v>0</v>
      </c>
      <c r="M859" s="49">
        <f>IF(Table2[[#This Row],[Ship Mode]]=Introduction!$C$42,1,0)</f>
        <v>0</v>
      </c>
      <c r="N859" s="48">
        <f>IF(Table2[[#This Row],[Ship Mode]]=Introduction!$C$44,1,0)</f>
        <v>1</v>
      </c>
      <c r="O859" s="48">
        <f>IF(Table2[[#This Row],[Customer Segment]]=Introduction!$D$45,1,0)</f>
        <v>0</v>
      </c>
      <c r="P859" s="48">
        <f>IF(Table2[[#This Row],[Customer Segment]]=Introduction!$D$42,1,0)</f>
        <v>1</v>
      </c>
      <c r="Q859" s="48">
        <f>IF(Table2[[#This Row],[Customer Segment]]=Introduction!$D$44,1,0)</f>
        <v>0</v>
      </c>
      <c r="R859" s="38">
        <v>936.8</v>
      </c>
      <c r="S8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customFormat="1" x14ac:dyDescent="0.2">
      <c r="A860" s="1" t="s">
        <v>13</v>
      </c>
      <c r="B860" s="1" t="s">
        <v>14</v>
      </c>
      <c r="C860" s="1" t="s">
        <v>15</v>
      </c>
      <c r="D860" s="44">
        <v>7.0000000000000007E-2</v>
      </c>
      <c r="E860" s="44">
        <v>28.99</v>
      </c>
      <c r="F860" s="44">
        <v>8.59</v>
      </c>
      <c r="G860" s="44">
        <v>0.56000000000000005</v>
      </c>
      <c r="H860" s="44">
        <v>-12.077999999999999</v>
      </c>
      <c r="I860" s="49">
        <f>IF(Table2[[#This Row],[Order Priority]]=Introduction!$B$42,1,0)</f>
        <v>0</v>
      </c>
      <c r="J860" s="49">
        <f>IF(Table2[[#This Row],[Order Priority]]=Introduction!$B$43,1,0)</f>
        <v>1</v>
      </c>
      <c r="K860" s="49">
        <f>IF(Table2[[#This Row],[Order Priority]]=Introduction!$B$44,1,0)</f>
        <v>0</v>
      </c>
      <c r="L860" s="49">
        <f>IF(Table2[[#This Row],[Order Priority]]=Introduction!$B$45,1,0)</f>
        <v>0</v>
      </c>
      <c r="M860" s="49">
        <f>IF(Table2[[#This Row],[Ship Mode]]=Introduction!$C$42,1,0)</f>
        <v>0</v>
      </c>
      <c r="N860" s="48">
        <f>IF(Table2[[#This Row],[Ship Mode]]=Introduction!$C$44,1,0)</f>
        <v>1</v>
      </c>
      <c r="O860" s="48">
        <f>IF(Table2[[#This Row],[Customer Segment]]=Introduction!$D$45,1,0)</f>
        <v>0</v>
      </c>
      <c r="P860" s="48">
        <f>IF(Table2[[#This Row],[Customer Segment]]=Introduction!$D$42,1,0)</f>
        <v>1</v>
      </c>
      <c r="Q860" s="48">
        <f>IF(Table2[[#This Row],[Customer Segment]]=Introduction!$D$44,1,0)</f>
        <v>0</v>
      </c>
      <c r="R860" s="41">
        <v>240.21</v>
      </c>
      <c r="S8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customFormat="1" x14ac:dyDescent="0.2">
      <c r="A861" s="1" t="s">
        <v>13</v>
      </c>
      <c r="B861" s="1" t="s">
        <v>63</v>
      </c>
      <c r="C861" s="1" t="s">
        <v>70</v>
      </c>
      <c r="D861" s="46">
        <v>0.04</v>
      </c>
      <c r="E861" s="46">
        <v>39.479999999999997</v>
      </c>
      <c r="F861" s="46">
        <v>1.99</v>
      </c>
      <c r="G861" s="46">
        <v>0.54</v>
      </c>
      <c r="H861" s="46">
        <v>-1535.4864</v>
      </c>
      <c r="I861" s="49">
        <f>IF(Table2[[#This Row],[Order Priority]]=Introduction!$B$42,1,0)</f>
        <v>0</v>
      </c>
      <c r="J861" s="49">
        <f>IF(Table2[[#This Row],[Order Priority]]=Introduction!$B$43,1,0)</f>
        <v>1</v>
      </c>
      <c r="K861" s="49">
        <f>IF(Table2[[#This Row],[Order Priority]]=Introduction!$B$44,1,0)</f>
        <v>0</v>
      </c>
      <c r="L861" s="49">
        <f>IF(Table2[[#This Row],[Order Priority]]=Introduction!$B$45,1,0)</f>
        <v>0</v>
      </c>
      <c r="M861" s="49">
        <f>IF(Table2[[#This Row],[Ship Mode]]=Introduction!$C$42,1,0)</f>
        <v>0</v>
      </c>
      <c r="N861" s="48">
        <f>IF(Table2[[#This Row],[Ship Mode]]=Introduction!$C$44,1,0)</f>
        <v>0</v>
      </c>
      <c r="O861" s="48">
        <f>IF(Table2[[#This Row],[Customer Segment]]=Introduction!$D$45,1,0)</f>
        <v>0</v>
      </c>
      <c r="P861" s="48">
        <f>IF(Table2[[#This Row],[Customer Segment]]=Introduction!$D$42,1,0)</f>
        <v>0</v>
      </c>
      <c r="Q861" s="48">
        <f>IF(Table2[[#This Row],[Customer Segment]]=Introduction!$D$44,1,0)</f>
        <v>0</v>
      </c>
      <c r="R861" s="38">
        <v>332.16</v>
      </c>
      <c r="S8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customFormat="1" x14ac:dyDescent="0.2">
      <c r="A862" s="1" t="s">
        <v>13</v>
      </c>
      <c r="B862" s="1" t="s">
        <v>14</v>
      </c>
      <c r="C862" s="1" t="s">
        <v>70</v>
      </c>
      <c r="D862" s="44">
        <v>0</v>
      </c>
      <c r="E862" s="44">
        <v>8.1199999999999992</v>
      </c>
      <c r="F862" s="44">
        <v>2.83</v>
      </c>
      <c r="G862" s="44">
        <v>0.77</v>
      </c>
      <c r="H862" s="44">
        <v>-159.32</v>
      </c>
      <c r="I862" s="49">
        <f>IF(Table2[[#This Row],[Order Priority]]=Introduction!$B$42,1,0)</f>
        <v>0</v>
      </c>
      <c r="J862" s="49">
        <f>IF(Table2[[#This Row],[Order Priority]]=Introduction!$B$43,1,0)</f>
        <v>1</v>
      </c>
      <c r="K862" s="49">
        <f>IF(Table2[[#This Row],[Order Priority]]=Introduction!$B$44,1,0)</f>
        <v>0</v>
      </c>
      <c r="L862" s="49">
        <f>IF(Table2[[#This Row],[Order Priority]]=Introduction!$B$45,1,0)</f>
        <v>0</v>
      </c>
      <c r="M862" s="49">
        <f>IF(Table2[[#This Row],[Ship Mode]]=Introduction!$C$42,1,0)</f>
        <v>0</v>
      </c>
      <c r="N862" s="48">
        <f>IF(Table2[[#This Row],[Ship Mode]]=Introduction!$C$44,1,0)</f>
        <v>1</v>
      </c>
      <c r="O862" s="48">
        <f>IF(Table2[[#This Row],[Customer Segment]]=Introduction!$D$45,1,0)</f>
        <v>0</v>
      </c>
      <c r="P862" s="48">
        <f>IF(Table2[[#This Row],[Customer Segment]]=Introduction!$D$42,1,0)</f>
        <v>0</v>
      </c>
      <c r="Q862" s="48">
        <f>IF(Table2[[#This Row],[Customer Segment]]=Introduction!$D$44,1,0)</f>
        <v>0</v>
      </c>
      <c r="R862" s="41">
        <v>147.62</v>
      </c>
      <c r="S8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customFormat="1" x14ac:dyDescent="0.2">
      <c r="A863" s="1" t="s">
        <v>46</v>
      </c>
      <c r="B863" s="1" t="s">
        <v>63</v>
      </c>
      <c r="C863" s="1" t="s">
        <v>47</v>
      </c>
      <c r="D863" s="46">
        <v>0.06</v>
      </c>
      <c r="E863" s="46">
        <v>6.48</v>
      </c>
      <c r="F863" s="46">
        <v>5.14</v>
      </c>
      <c r="G863" s="46">
        <v>0.37</v>
      </c>
      <c r="H863" s="46">
        <v>-28.45</v>
      </c>
      <c r="I863" s="49">
        <f>IF(Table2[[#This Row],[Order Priority]]=Introduction!$B$42,1,0)</f>
        <v>0</v>
      </c>
      <c r="J863" s="49">
        <f>IF(Table2[[#This Row],[Order Priority]]=Introduction!$B$43,1,0)</f>
        <v>0</v>
      </c>
      <c r="K863" s="49">
        <f>IF(Table2[[#This Row],[Order Priority]]=Introduction!$B$44,1,0)</f>
        <v>0</v>
      </c>
      <c r="L863" s="49">
        <f>IF(Table2[[#This Row],[Order Priority]]=Introduction!$B$45,1,0)</f>
        <v>0</v>
      </c>
      <c r="M863" s="49">
        <f>IF(Table2[[#This Row],[Ship Mode]]=Introduction!$C$42,1,0)</f>
        <v>0</v>
      </c>
      <c r="N863" s="48">
        <f>IF(Table2[[#This Row],[Ship Mode]]=Introduction!$C$44,1,0)</f>
        <v>0</v>
      </c>
      <c r="O863" s="48">
        <f>IF(Table2[[#This Row],[Customer Segment]]=Introduction!$D$45,1,0)</f>
        <v>0</v>
      </c>
      <c r="P863" s="48">
        <f>IF(Table2[[#This Row],[Customer Segment]]=Introduction!$D$42,1,0)</f>
        <v>0</v>
      </c>
      <c r="Q863" s="48">
        <f>IF(Table2[[#This Row],[Customer Segment]]=Introduction!$D$44,1,0)</f>
        <v>1</v>
      </c>
      <c r="R863" s="38">
        <v>68.34</v>
      </c>
      <c r="S8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customFormat="1" x14ac:dyDescent="0.2">
      <c r="A864" s="1" t="s">
        <v>46</v>
      </c>
      <c r="B864" s="1" t="s">
        <v>14</v>
      </c>
      <c r="C864" s="1" t="s">
        <v>47</v>
      </c>
      <c r="D864" s="44">
        <v>0.02</v>
      </c>
      <c r="E864" s="44">
        <v>30.73</v>
      </c>
      <c r="F864" s="44">
        <v>4</v>
      </c>
      <c r="G864" s="44">
        <v>0.75</v>
      </c>
      <c r="H864" s="44">
        <v>72.78</v>
      </c>
      <c r="I864" s="49">
        <f>IF(Table2[[#This Row],[Order Priority]]=Introduction!$B$42,1,0)</f>
        <v>0</v>
      </c>
      <c r="J864" s="49">
        <f>IF(Table2[[#This Row],[Order Priority]]=Introduction!$B$43,1,0)</f>
        <v>0</v>
      </c>
      <c r="K864" s="49">
        <f>IF(Table2[[#This Row],[Order Priority]]=Introduction!$B$44,1,0)</f>
        <v>0</v>
      </c>
      <c r="L864" s="49">
        <f>IF(Table2[[#This Row],[Order Priority]]=Introduction!$B$45,1,0)</f>
        <v>0</v>
      </c>
      <c r="M864" s="49">
        <f>IF(Table2[[#This Row],[Ship Mode]]=Introduction!$C$42,1,0)</f>
        <v>0</v>
      </c>
      <c r="N864" s="48">
        <f>IF(Table2[[#This Row],[Ship Mode]]=Introduction!$C$44,1,0)</f>
        <v>1</v>
      </c>
      <c r="O864" s="48">
        <f>IF(Table2[[#This Row],[Customer Segment]]=Introduction!$D$45,1,0)</f>
        <v>0</v>
      </c>
      <c r="P864" s="48">
        <f>IF(Table2[[#This Row],[Customer Segment]]=Introduction!$D$42,1,0)</f>
        <v>0</v>
      </c>
      <c r="Q864" s="48">
        <f>IF(Table2[[#This Row],[Customer Segment]]=Introduction!$D$44,1,0)</f>
        <v>1</v>
      </c>
      <c r="R864" s="41">
        <v>522.22</v>
      </c>
      <c r="S8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customFormat="1" x14ac:dyDescent="0.2">
      <c r="A865" s="1" t="s">
        <v>46</v>
      </c>
      <c r="B865" s="1" t="s">
        <v>14</v>
      </c>
      <c r="C865" s="1" t="s">
        <v>15</v>
      </c>
      <c r="D865" s="46">
        <v>0.05</v>
      </c>
      <c r="E865" s="46">
        <v>4.9800000000000004</v>
      </c>
      <c r="F865" s="46">
        <v>0.49</v>
      </c>
      <c r="G865" s="46">
        <v>0.39</v>
      </c>
      <c r="H865" s="46">
        <v>3.84</v>
      </c>
      <c r="I865" s="49">
        <f>IF(Table2[[#This Row],[Order Priority]]=Introduction!$B$42,1,0)</f>
        <v>0</v>
      </c>
      <c r="J865" s="49">
        <f>IF(Table2[[#This Row],[Order Priority]]=Introduction!$B$43,1,0)</f>
        <v>0</v>
      </c>
      <c r="K865" s="49">
        <f>IF(Table2[[#This Row],[Order Priority]]=Introduction!$B$44,1,0)</f>
        <v>0</v>
      </c>
      <c r="L865" s="49">
        <f>IF(Table2[[#This Row],[Order Priority]]=Introduction!$B$45,1,0)</f>
        <v>0</v>
      </c>
      <c r="M865" s="49">
        <f>IF(Table2[[#This Row],[Ship Mode]]=Introduction!$C$42,1,0)</f>
        <v>0</v>
      </c>
      <c r="N865" s="48">
        <f>IF(Table2[[#This Row],[Ship Mode]]=Introduction!$C$44,1,0)</f>
        <v>1</v>
      </c>
      <c r="O865" s="48">
        <f>IF(Table2[[#This Row],[Customer Segment]]=Introduction!$D$45,1,0)</f>
        <v>0</v>
      </c>
      <c r="P865" s="48">
        <f>IF(Table2[[#This Row],[Customer Segment]]=Introduction!$D$42,1,0)</f>
        <v>1</v>
      </c>
      <c r="Q865" s="48">
        <f>IF(Table2[[#This Row],[Customer Segment]]=Introduction!$D$44,1,0)</f>
        <v>0</v>
      </c>
      <c r="R865" s="38">
        <v>14.2</v>
      </c>
      <c r="S8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customFormat="1" x14ac:dyDescent="0.2">
      <c r="A866" s="1" t="s">
        <v>1</v>
      </c>
      <c r="B866" s="1" t="s">
        <v>14</v>
      </c>
      <c r="C866" s="1" t="s">
        <v>47</v>
      </c>
      <c r="D866" s="44">
        <v>0.04</v>
      </c>
      <c r="E866" s="44">
        <v>3.08</v>
      </c>
      <c r="F866" s="44">
        <v>0.99</v>
      </c>
      <c r="G866" s="44">
        <v>0.37</v>
      </c>
      <c r="H866" s="44">
        <v>13.8</v>
      </c>
      <c r="I866" s="49">
        <f>IF(Table2[[#This Row],[Order Priority]]=Introduction!$B$42,1,0)</f>
        <v>1</v>
      </c>
      <c r="J866" s="49">
        <f>IF(Table2[[#This Row],[Order Priority]]=Introduction!$B$43,1,0)</f>
        <v>0</v>
      </c>
      <c r="K866" s="49">
        <f>IF(Table2[[#This Row],[Order Priority]]=Introduction!$B$44,1,0)</f>
        <v>0</v>
      </c>
      <c r="L866" s="49">
        <f>IF(Table2[[#This Row],[Order Priority]]=Introduction!$B$45,1,0)</f>
        <v>0</v>
      </c>
      <c r="M866" s="49">
        <f>IF(Table2[[#This Row],[Ship Mode]]=Introduction!$C$42,1,0)</f>
        <v>0</v>
      </c>
      <c r="N866" s="48">
        <f>IF(Table2[[#This Row],[Ship Mode]]=Introduction!$C$44,1,0)</f>
        <v>1</v>
      </c>
      <c r="O866" s="48">
        <f>IF(Table2[[#This Row],[Customer Segment]]=Introduction!$D$45,1,0)</f>
        <v>0</v>
      </c>
      <c r="P866" s="48">
        <f>IF(Table2[[#This Row],[Customer Segment]]=Introduction!$D$42,1,0)</f>
        <v>0</v>
      </c>
      <c r="Q866" s="48">
        <f>IF(Table2[[#This Row],[Customer Segment]]=Introduction!$D$44,1,0)</f>
        <v>1</v>
      </c>
      <c r="R866" s="41">
        <v>60.01</v>
      </c>
      <c r="S8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customFormat="1" x14ac:dyDescent="0.2">
      <c r="A867" s="1" t="s">
        <v>1</v>
      </c>
      <c r="B867" s="1" t="s">
        <v>14</v>
      </c>
      <c r="C867" s="1" t="s">
        <v>47</v>
      </c>
      <c r="D867" s="46">
        <v>0.02</v>
      </c>
      <c r="E867" s="46">
        <v>6.48</v>
      </c>
      <c r="F867" s="46">
        <v>5.9</v>
      </c>
      <c r="G867" s="46">
        <v>0.37</v>
      </c>
      <c r="H867" s="46">
        <v>4.3920000000000003</v>
      </c>
      <c r="I867" s="49">
        <f>IF(Table2[[#This Row],[Order Priority]]=Introduction!$B$42,1,0)</f>
        <v>1</v>
      </c>
      <c r="J867" s="49">
        <f>IF(Table2[[#This Row],[Order Priority]]=Introduction!$B$43,1,0)</f>
        <v>0</v>
      </c>
      <c r="K867" s="49">
        <f>IF(Table2[[#This Row],[Order Priority]]=Introduction!$B$44,1,0)</f>
        <v>0</v>
      </c>
      <c r="L867" s="49">
        <f>IF(Table2[[#This Row],[Order Priority]]=Introduction!$B$45,1,0)</f>
        <v>0</v>
      </c>
      <c r="M867" s="49">
        <f>IF(Table2[[#This Row],[Ship Mode]]=Introduction!$C$42,1,0)</f>
        <v>0</v>
      </c>
      <c r="N867" s="48">
        <f>IF(Table2[[#This Row],[Ship Mode]]=Introduction!$C$44,1,0)</f>
        <v>1</v>
      </c>
      <c r="O867" s="48">
        <f>IF(Table2[[#This Row],[Customer Segment]]=Introduction!$D$45,1,0)</f>
        <v>0</v>
      </c>
      <c r="P867" s="48">
        <f>IF(Table2[[#This Row],[Customer Segment]]=Introduction!$D$42,1,0)</f>
        <v>0</v>
      </c>
      <c r="Q867" s="48">
        <f>IF(Table2[[#This Row],[Customer Segment]]=Introduction!$D$44,1,0)</f>
        <v>1</v>
      </c>
      <c r="R867" s="38">
        <v>90.98</v>
      </c>
      <c r="S8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customFormat="1" x14ac:dyDescent="0.2">
      <c r="A868" s="1" t="s">
        <v>1</v>
      </c>
      <c r="B868" s="1" t="s">
        <v>14</v>
      </c>
      <c r="C868" s="1" t="s">
        <v>47</v>
      </c>
      <c r="D868" s="44">
        <v>0.04</v>
      </c>
      <c r="E868" s="44">
        <v>125.99</v>
      </c>
      <c r="F868" s="44">
        <v>4.2</v>
      </c>
      <c r="G868" s="44">
        <v>0.59</v>
      </c>
      <c r="H868" s="44">
        <v>-236.25</v>
      </c>
      <c r="I868" s="49">
        <f>IF(Table2[[#This Row],[Order Priority]]=Introduction!$B$42,1,0)</f>
        <v>1</v>
      </c>
      <c r="J868" s="49">
        <f>IF(Table2[[#This Row],[Order Priority]]=Introduction!$B$43,1,0)</f>
        <v>0</v>
      </c>
      <c r="K868" s="49">
        <f>IF(Table2[[#This Row],[Order Priority]]=Introduction!$B$44,1,0)</f>
        <v>0</v>
      </c>
      <c r="L868" s="49">
        <f>IF(Table2[[#This Row],[Order Priority]]=Introduction!$B$45,1,0)</f>
        <v>0</v>
      </c>
      <c r="M868" s="49">
        <f>IF(Table2[[#This Row],[Ship Mode]]=Introduction!$C$42,1,0)</f>
        <v>0</v>
      </c>
      <c r="N868" s="48">
        <f>IF(Table2[[#This Row],[Ship Mode]]=Introduction!$C$44,1,0)</f>
        <v>1</v>
      </c>
      <c r="O868" s="48">
        <f>IF(Table2[[#This Row],[Customer Segment]]=Introduction!$D$45,1,0)</f>
        <v>0</v>
      </c>
      <c r="P868" s="48">
        <f>IF(Table2[[#This Row],[Customer Segment]]=Introduction!$D$42,1,0)</f>
        <v>0</v>
      </c>
      <c r="Q868" s="48">
        <f>IF(Table2[[#This Row],[Customer Segment]]=Introduction!$D$44,1,0)</f>
        <v>1</v>
      </c>
      <c r="R868" s="41">
        <v>1270.7</v>
      </c>
      <c r="S8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customFormat="1" x14ac:dyDescent="0.2">
      <c r="A869" s="1" t="s">
        <v>1</v>
      </c>
      <c r="B869" s="1" t="s">
        <v>14</v>
      </c>
      <c r="C869" s="1" t="s">
        <v>47</v>
      </c>
      <c r="D869" s="46">
        <v>0.04</v>
      </c>
      <c r="E869" s="46">
        <v>3.08</v>
      </c>
      <c r="F869" s="46">
        <v>0.99</v>
      </c>
      <c r="G869" s="46">
        <v>0.37</v>
      </c>
      <c r="H869" s="46">
        <v>36.020000000000003</v>
      </c>
      <c r="I869" s="49">
        <f>IF(Table2[[#This Row],[Order Priority]]=Introduction!$B$42,1,0)</f>
        <v>1</v>
      </c>
      <c r="J869" s="49">
        <f>IF(Table2[[#This Row],[Order Priority]]=Introduction!$B$43,1,0)</f>
        <v>0</v>
      </c>
      <c r="K869" s="49">
        <f>IF(Table2[[#This Row],[Order Priority]]=Introduction!$B$44,1,0)</f>
        <v>0</v>
      </c>
      <c r="L869" s="49">
        <f>IF(Table2[[#This Row],[Order Priority]]=Introduction!$B$45,1,0)</f>
        <v>0</v>
      </c>
      <c r="M869" s="49">
        <f>IF(Table2[[#This Row],[Ship Mode]]=Introduction!$C$42,1,0)</f>
        <v>0</v>
      </c>
      <c r="N869" s="48">
        <f>IF(Table2[[#This Row],[Ship Mode]]=Introduction!$C$44,1,0)</f>
        <v>1</v>
      </c>
      <c r="O869" s="48">
        <f>IF(Table2[[#This Row],[Customer Segment]]=Introduction!$D$45,1,0)</f>
        <v>0</v>
      </c>
      <c r="P869" s="48">
        <f>IF(Table2[[#This Row],[Customer Segment]]=Introduction!$D$42,1,0)</f>
        <v>0</v>
      </c>
      <c r="Q869" s="48">
        <f>IF(Table2[[#This Row],[Customer Segment]]=Introduction!$D$44,1,0)</f>
        <v>1</v>
      </c>
      <c r="R869" s="38">
        <v>236.87</v>
      </c>
      <c r="S8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customFormat="1" x14ac:dyDescent="0.2">
      <c r="A870" s="1" t="s">
        <v>1</v>
      </c>
      <c r="B870" s="1" t="s">
        <v>14</v>
      </c>
      <c r="C870" s="1" t="s">
        <v>47</v>
      </c>
      <c r="D870" s="44">
        <v>0.02</v>
      </c>
      <c r="E870" s="44">
        <v>6.48</v>
      </c>
      <c r="F870" s="44">
        <v>5.9</v>
      </c>
      <c r="G870" s="44">
        <v>0.37</v>
      </c>
      <c r="H870" s="44">
        <v>-50.64</v>
      </c>
      <c r="I870" s="49">
        <f>IF(Table2[[#This Row],[Order Priority]]=Introduction!$B$42,1,0)</f>
        <v>1</v>
      </c>
      <c r="J870" s="49">
        <f>IF(Table2[[#This Row],[Order Priority]]=Introduction!$B$43,1,0)</f>
        <v>0</v>
      </c>
      <c r="K870" s="49">
        <f>IF(Table2[[#This Row],[Order Priority]]=Introduction!$B$44,1,0)</f>
        <v>0</v>
      </c>
      <c r="L870" s="49">
        <f>IF(Table2[[#This Row],[Order Priority]]=Introduction!$B$45,1,0)</f>
        <v>0</v>
      </c>
      <c r="M870" s="49">
        <f>IF(Table2[[#This Row],[Ship Mode]]=Introduction!$C$42,1,0)</f>
        <v>0</v>
      </c>
      <c r="N870" s="48">
        <f>IF(Table2[[#This Row],[Ship Mode]]=Introduction!$C$44,1,0)</f>
        <v>1</v>
      </c>
      <c r="O870" s="48">
        <f>IF(Table2[[#This Row],[Customer Segment]]=Introduction!$D$45,1,0)</f>
        <v>0</v>
      </c>
      <c r="P870" s="48">
        <f>IF(Table2[[#This Row],[Customer Segment]]=Introduction!$D$42,1,0)</f>
        <v>0</v>
      </c>
      <c r="Q870" s="48">
        <f>IF(Table2[[#This Row],[Customer Segment]]=Introduction!$D$44,1,0)</f>
        <v>1</v>
      </c>
      <c r="R870" s="41">
        <v>370.91</v>
      </c>
      <c r="S8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customFormat="1" x14ac:dyDescent="0.2">
      <c r="A871" s="1" t="s">
        <v>1</v>
      </c>
      <c r="B871" s="1" t="s">
        <v>14</v>
      </c>
      <c r="C871" s="1" t="s">
        <v>47</v>
      </c>
      <c r="D871" s="46">
        <v>0.04</v>
      </c>
      <c r="E871" s="46">
        <v>125.99</v>
      </c>
      <c r="F871" s="46">
        <v>4.2</v>
      </c>
      <c r="G871" s="46">
        <v>0.59</v>
      </c>
      <c r="H871" s="46">
        <v>510.48899999999998</v>
      </c>
      <c r="I871" s="49">
        <f>IF(Table2[[#This Row],[Order Priority]]=Introduction!$B$42,1,0)</f>
        <v>1</v>
      </c>
      <c r="J871" s="49">
        <f>IF(Table2[[#This Row],[Order Priority]]=Introduction!$B$43,1,0)</f>
        <v>0</v>
      </c>
      <c r="K871" s="49">
        <f>IF(Table2[[#This Row],[Order Priority]]=Introduction!$B$44,1,0)</f>
        <v>0</v>
      </c>
      <c r="L871" s="49">
        <f>IF(Table2[[#This Row],[Order Priority]]=Introduction!$B$45,1,0)</f>
        <v>0</v>
      </c>
      <c r="M871" s="49">
        <f>IF(Table2[[#This Row],[Ship Mode]]=Introduction!$C$42,1,0)</f>
        <v>0</v>
      </c>
      <c r="N871" s="48">
        <f>IF(Table2[[#This Row],[Ship Mode]]=Introduction!$C$44,1,0)</f>
        <v>1</v>
      </c>
      <c r="O871" s="48">
        <f>IF(Table2[[#This Row],[Customer Segment]]=Introduction!$D$45,1,0)</f>
        <v>0</v>
      </c>
      <c r="P871" s="48">
        <f>IF(Table2[[#This Row],[Customer Segment]]=Introduction!$D$42,1,0)</f>
        <v>0</v>
      </c>
      <c r="Q871" s="48">
        <f>IF(Table2[[#This Row],[Customer Segment]]=Introduction!$D$44,1,0)</f>
        <v>1</v>
      </c>
      <c r="R871" s="38">
        <v>4976.92</v>
      </c>
      <c r="S8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customFormat="1" x14ac:dyDescent="0.2">
      <c r="A872" s="1" t="s">
        <v>23</v>
      </c>
      <c r="B872" s="1" t="s">
        <v>2</v>
      </c>
      <c r="C872" s="1" t="s">
        <v>15</v>
      </c>
      <c r="D872" s="44">
        <v>0.06</v>
      </c>
      <c r="E872" s="44">
        <v>160.97999999999999</v>
      </c>
      <c r="F872" s="44">
        <v>35.020000000000003</v>
      </c>
      <c r="G872" s="44">
        <v>0.72</v>
      </c>
      <c r="H872" s="44">
        <v>-229.68</v>
      </c>
      <c r="I872" s="49">
        <f>IF(Table2[[#This Row],[Order Priority]]=Introduction!$B$42,1,0)</f>
        <v>0</v>
      </c>
      <c r="J872" s="49">
        <f>IF(Table2[[#This Row],[Order Priority]]=Introduction!$B$43,1,0)</f>
        <v>0</v>
      </c>
      <c r="K872" s="49">
        <f>IF(Table2[[#This Row],[Order Priority]]=Introduction!$B$44,1,0)</f>
        <v>1</v>
      </c>
      <c r="L872" s="49">
        <f>IF(Table2[[#This Row],[Order Priority]]=Introduction!$B$45,1,0)</f>
        <v>0</v>
      </c>
      <c r="M872" s="49">
        <f>IF(Table2[[#This Row],[Ship Mode]]=Introduction!$C$42,1,0)</f>
        <v>1</v>
      </c>
      <c r="N872" s="48">
        <f>IF(Table2[[#This Row],[Ship Mode]]=Introduction!$C$44,1,0)</f>
        <v>0</v>
      </c>
      <c r="O872" s="48">
        <f>IF(Table2[[#This Row],[Customer Segment]]=Introduction!$D$45,1,0)</f>
        <v>0</v>
      </c>
      <c r="P872" s="48">
        <f>IF(Table2[[#This Row],[Customer Segment]]=Introduction!$D$42,1,0)</f>
        <v>1</v>
      </c>
      <c r="Q872" s="48">
        <f>IF(Table2[[#This Row],[Customer Segment]]=Introduction!$D$44,1,0)</f>
        <v>0</v>
      </c>
      <c r="R872" s="41">
        <v>1232.01</v>
      </c>
      <c r="S8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customFormat="1" x14ac:dyDescent="0.2">
      <c r="A873" s="1" t="s">
        <v>23</v>
      </c>
      <c r="B873" s="1" t="s">
        <v>2</v>
      </c>
      <c r="C873" s="1" t="s">
        <v>15</v>
      </c>
      <c r="D873" s="46">
        <v>0.06</v>
      </c>
      <c r="E873" s="46">
        <v>160.97999999999999</v>
      </c>
      <c r="F873" s="46">
        <v>35.020000000000003</v>
      </c>
      <c r="G873" s="46">
        <v>0.72</v>
      </c>
      <c r="H873" s="46">
        <v>-229.68</v>
      </c>
      <c r="I873" s="49">
        <f>IF(Table2[[#This Row],[Order Priority]]=Introduction!$B$42,1,0)</f>
        <v>0</v>
      </c>
      <c r="J873" s="49">
        <f>IF(Table2[[#This Row],[Order Priority]]=Introduction!$B$43,1,0)</f>
        <v>0</v>
      </c>
      <c r="K873" s="49">
        <f>IF(Table2[[#This Row],[Order Priority]]=Introduction!$B$44,1,0)</f>
        <v>1</v>
      </c>
      <c r="L873" s="49">
        <f>IF(Table2[[#This Row],[Order Priority]]=Introduction!$B$45,1,0)</f>
        <v>0</v>
      </c>
      <c r="M873" s="49">
        <f>IF(Table2[[#This Row],[Ship Mode]]=Introduction!$C$42,1,0)</f>
        <v>1</v>
      </c>
      <c r="N873" s="48">
        <f>IF(Table2[[#This Row],[Ship Mode]]=Introduction!$C$44,1,0)</f>
        <v>0</v>
      </c>
      <c r="O873" s="48">
        <f>IF(Table2[[#This Row],[Customer Segment]]=Introduction!$D$45,1,0)</f>
        <v>0</v>
      </c>
      <c r="P873" s="48">
        <f>IF(Table2[[#This Row],[Customer Segment]]=Introduction!$D$42,1,0)</f>
        <v>1</v>
      </c>
      <c r="Q873" s="48">
        <f>IF(Table2[[#This Row],[Customer Segment]]=Introduction!$D$44,1,0)</f>
        <v>0</v>
      </c>
      <c r="R873" s="38">
        <v>4620.05</v>
      </c>
      <c r="S8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customFormat="1" x14ac:dyDescent="0.2">
      <c r="A874" s="1" t="s">
        <v>92</v>
      </c>
      <c r="B874" s="1" t="s">
        <v>14</v>
      </c>
      <c r="C874" s="1" t="s">
        <v>70</v>
      </c>
      <c r="D874" s="44">
        <v>0.04</v>
      </c>
      <c r="E874" s="44">
        <v>1637.53</v>
      </c>
      <c r="F874" s="44">
        <v>24.49</v>
      </c>
      <c r="G874" s="44">
        <v>0.81</v>
      </c>
      <c r="H874" s="44">
        <v>-1759.58</v>
      </c>
      <c r="I874" s="49">
        <f>IF(Table2[[#This Row],[Order Priority]]=Introduction!$B$42,1,0)</f>
        <v>0</v>
      </c>
      <c r="J874" s="49">
        <f>IF(Table2[[#This Row],[Order Priority]]=Introduction!$B$43,1,0)</f>
        <v>0</v>
      </c>
      <c r="K874" s="49">
        <f>IF(Table2[[#This Row],[Order Priority]]=Introduction!$B$44,1,0)</f>
        <v>0</v>
      </c>
      <c r="L874" s="49">
        <f>IF(Table2[[#This Row],[Order Priority]]=Introduction!$B$45,1,0)</f>
        <v>1</v>
      </c>
      <c r="M874" s="49">
        <f>IF(Table2[[#This Row],[Ship Mode]]=Introduction!$C$42,1,0)</f>
        <v>0</v>
      </c>
      <c r="N874" s="48">
        <f>IF(Table2[[#This Row],[Ship Mode]]=Introduction!$C$44,1,0)</f>
        <v>1</v>
      </c>
      <c r="O874" s="48">
        <f>IF(Table2[[#This Row],[Customer Segment]]=Introduction!$D$45,1,0)</f>
        <v>0</v>
      </c>
      <c r="P874" s="48">
        <f>IF(Table2[[#This Row],[Customer Segment]]=Introduction!$D$42,1,0)</f>
        <v>0</v>
      </c>
      <c r="Q874" s="48">
        <f>IF(Table2[[#This Row],[Customer Segment]]=Introduction!$D$44,1,0)</f>
        <v>0</v>
      </c>
      <c r="R874" s="41">
        <v>3206.94</v>
      </c>
      <c r="S8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customFormat="1" x14ac:dyDescent="0.2">
      <c r="A875" s="1" t="s">
        <v>92</v>
      </c>
      <c r="B875" s="1" t="s">
        <v>14</v>
      </c>
      <c r="C875" s="1" t="s">
        <v>70</v>
      </c>
      <c r="D875" s="46">
        <v>0.01</v>
      </c>
      <c r="E875" s="46">
        <v>19.98</v>
      </c>
      <c r="F875" s="46">
        <v>4</v>
      </c>
      <c r="G875" s="46">
        <v>0.68</v>
      </c>
      <c r="H875" s="46">
        <v>-72.23</v>
      </c>
      <c r="I875" s="49">
        <f>IF(Table2[[#This Row],[Order Priority]]=Introduction!$B$42,1,0)</f>
        <v>0</v>
      </c>
      <c r="J875" s="49">
        <f>IF(Table2[[#This Row],[Order Priority]]=Introduction!$B$43,1,0)</f>
        <v>0</v>
      </c>
      <c r="K875" s="49">
        <f>IF(Table2[[#This Row],[Order Priority]]=Introduction!$B$44,1,0)</f>
        <v>0</v>
      </c>
      <c r="L875" s="49">
        <f>IF(Table2[[#This Row],[Order Priority]]=Introduction!$B$45,1,0)</f>
        <v>1</v>
      </c>
      <c r="M875" s="49">
        <f>IF(Table2[[#This Row],[Ship Mode]]=Introduction!$C$42,1,0)</f>
        <v>0</v>
      </c>
      <c r="N875" s="48">
        <f>IF(Table2[[#This Row],[Ship Mode]]=Introduction!$C$44,1,0)</f>
        <v>1</v>
      </c>
      <c r="O875" s="48">
        <f>IF(Table2[[#This Row],[Customer Segment]]=Introduction!$D$45,1,0)</f>
        <v>0</v>
      </c>
      <c r="P875" s="48">
        <f>IF(Table2[[#This Row],[Customer Segment]]=Introduction!$D$42,1,0)</f>
        <v>0</v>
      </c>
      <c r="Q875" s="48">
        <f>IF(Table2[[#This Row],[Customer Segment]]=Introduction!$D$44,1,0)</f>
        <v>0</v>
      </c>
      <c r="R875" s="38">
        <v>43.08</v>
      </c>
      <c r="S8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customFormat="1" x14ac:dyDescent="0.2">
      <c r="A876" s="1" t="s">
        <v>92</v>
      </c>
      <c r="B876" s="1" t="s">
        <v>14</v>
      </c>
      <c r="C876" s="1" t="s">
        <v>47</v>
      </c>
      <c r="D876" s="44">
        <v>0.09</v>
      </c>
      <c r="E876" s="44">
        <v>2.89</v>
      </c>
      <c r="F876" s="44">
        <v>0.5</v>
      </c>
      <c r="G876" s="44">
        <v>0.38</v>
      </c>
      <c r="H876" s="44">
        <v>40.482300000000002</v>
      </c>
      <c r="I876" s="49">
        <f>IF(Table2[[#This Row],[Order Priority]]=Introduction!$B$42,1,0)</f>
        <v>0</v>
      </c>
      <c r="J876" s="49">
        <f>IF(Table2[[#This Row],[Order Priority]]=Introduction!$B$43,1,0)</f>
        <v>0</v>
      </c>
      <c r="K876" s="49">
        <f>IF(Table2[[#This Row],[Order Priority]]=Introduction!$B$44,1,0)</f>
        <v>0</v>
      </c>
      <c r="L876" s="49">
        <f>IF(Table2[[#This Row],[Order Priority]]=Introduction!$B$45,1,0)</f>
        <v>1</v>
      </c>
      <c r="M876" s="49">
        <f>IF(Table2[[#This Row],[Ship Mode]]=Introduction!$C$42,1,0)</f>
        <v>0</v>
      </c>
      <c r="N876" s="48">
        <f>IF(Table2[[#This Row],[Ship Mode]]=Introduction!$C$44,1,0)</f>
        <v>1</v>
      </c>
      <c r="O876" s="48">
        <f>IF(Table2[[#This Row],[Customer Segment]]=Introduction!$D$45,1,0)</f>
        <v>0</v>
      </c>
      <c r="P876" s="48">
        <f>IF(Table2[[#This Row],[Customer Segment]]=Introduction!$D$42,1,0)</f>
        <v>0</v>
      </c>
      <c r="Q876" s="48">
        <f>IF(Table2[[#This Row],[Customer Segment]]=Introduction!$D$44,1,0)</f>
        <v>1</v>
      </c>
      <c r="R876" s="41">
        <v>58.67</v>
      </c>
      <c r="S8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customFormat="1" x14ac:dyDescent="0.2">
      <c r="A877" s="1" t="s">
        <v>92</v>
      </c>
      <c r="B877" s="1" t="s">
        <v>14</v>
      </c>
      <c r="C877" s="1" t="s">
        <v>47</v>
      </c>
      <c r="D877" s="46">
        <v>0.02</v>
      </c>
      <c r="E877" s="46">
        <v>48.91</v>
      </c>
      <c r="F877" s="46">
        <v>5.81</v>
      </c>
      <c r="G877" s="46">
        <v>0.38</v>
      </c>
      <c r="H877" s="46">
        <v>32.86</v>
      </c>
      <c r="I877" s="49">
        <f>IF(Table2[[#This Row],[Order Priority]]=Introduction!$B$42,1,0)</f>
        <v>0</v>
      </c>
      <c r="J877" s="49">
        <f>IF(Table2[[#This Row],[Order Priority]]=Introduction!$B$43,1,0)</f>
        <v>0</v>
      </c>
      <c r="K877" s="49">
        <f>IF(Table2[[#This Row],[Order Priority]]=Introduction!$B$44,1,0)</f>
        <v>0</v>
      </c>
      <c r="L877" s="49">
        <f>IF(Table2[[#This Row],[Order Priority]]=Introduction!$B$45,1,0)</f>
        <v>1</v>
      </c>
      <c r="M877" s="49">
        <f>IF(Table2[[#This Row],[Ship Mode]]=Introduction!$C$42,1,0)</f>
        <v>0</v>
      </c>
      <c r="N877" s="48">
        <f>IF(Table2[[#This Row],[Ship Mode]]=Introduction!$C$44,1,0)</f>
        <v>1</v>
      </c>
      <c r="O877" s="48">
        <f>IF(Table2[[#This Row],[Customer Segment]]=Introduction!$D$45,1,0)</f>
        <v>0</v>
      </c>
      <c r="P877" s="48">
        <f>IF(Table2[[#This Row],[Customer Segment]]=Introduction!$D$42,1,0)</f>
        <v>0</v>
      </c>
      <c r="Q877" s="48">
        <f>IF(Table2[[#This Row],[Customer Segment]]=Introduction!$D$44,1,0)</f>
        <v>1</v>
      </c>
      <c r="R877" s="38">
        <v>101.06</v>
      </c>
      <c r="S8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customFormat="1" x14ac:dyDescent="0.2">
      <c r="A878" s="1" t="s">
        <v>92</v>
      </c>
      <c r="B878" s="1" t="s">
        <v>14</v>
      </c>
      <c r="C878" s="1" t="s">
        <v>15</v>
      </c>
      <c r="D878" s="44">
        <v>7.0000000000000007E-2</v>
      </c>
      <c r="E878" s="44">
        <v>13.73</v>
      </c>
      <c r="F878" s="44">
        <v>6.85</v>
      </c>
      <c r="G878" s="44">
        <v>0.54</v>
      </c>
      <c r="H878" s="44">
        <v>-22.72</v>
      </c>
      <c r="I878" s="49">
        <f>IF(Table2[[#This Row],[Order Priority]]=Introduction!$B$42,1,0)</f>
        <v>0</v>
      </c>
      <c r="J878" s="49">
        <f>IF(Table2[[#This Row],[Order Priority]]=Introduction!$B$43,1,0)</f>
        <v>0</v>
      </c>
      <c r="K878" s="49">
        <f>IF(Table2[[#This Row],[Order Priority]]=Introduction!$B$44,1,0)</f>
        <v>0</v>
      </c>
      <c r="L878" s="49">
        <f>IF(Table2[[#This Row],[Order Priority]]=Introduction!$B$45,1,0)</f>
        <v>1</v>
      </c>
      <c r="M878" s="49">
        <f>IF(Table2[[#This Row],[Ship Mode]]=Introduction!$C$42,1,0)</f>
        <v>0</v>
      </c>
      <c r="N878" s="48">
        <f>IF(Table2[[#This Row],[Ship Mode]]=Introduction!$C$44,1,0)</f>
        <v>1</v>
      </c>
      <c r="O878" s="48">
        <f>IF(Table2[[#This Row],[Customer Segment]]=Introduction!$D$45,1,0)</f>
        <v>0</v>
      </c>
      <c r="P878" s="48">
        <f>IF(Table2[[#This Row],[Customer Segment]]=Introduction!$D$42,1,0)</f>
        <v>1</v>
      </c>
      <c r="Q878" s="48">
        <f>IF(Table2[[#This Row],[Customer Segment]]=Introduction!$D$44,1,0)</f>
        <v>0</v>
      </c>
      <c r="R878" s="41">
        <v>276.64</v>
      </c>
      <c r="S8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customFormat="1" x14ac:dyDescent="0.2">
      <c r="A879" s="1" t="s">
        <v>92</v>
      </c>
      <c r="B879" s="1" t="s">
        <v>14</v>
      </c>
      <c r="C879" s="1" t="s">
        <v>70</v>
      </c>
      <c r="D879" s="46">
        <v>0.06</v>
      </c>
      <c r="E879" s="46">
        <v>2.61</v>
      </c>
      <c r="F879" s="46">
        <v>0.5</v>
      </c>
      <c r="G879" s="46">
        <v>0.39</v>
      </c>
      <c r="H879" s="46">
        <v>3.5949</v>
      </c>
      <c r="I879" s="49">
        <f>IF(Table2[[#This Row],[Order Priority]]=Introduction!$B$42,1,0)</f>
        <v>0</v>
      </c>
      <c r="J879" s="49">
        <f>IF(Table2[[#This Row],[Order Priority]]=Introduction!$B$43,1,0)</f>
        <v>0</v>
      </c>
      <c r="K879" s="49">
        <f>IF(Table2[[#This Row],[Order Priority]]=Introduction!$B$44,1,0)</f>
        <v>0</v>
      </c>
      <c r="L879" s="49">
        <f>IF(Table2[[#This Row],[Order Priority]]=Introduction!$B$45,1,0)</f>
        <v>1</v>
      </c>
      <c r="M879" s="49">
        <f>IF(Table2[[#This Row],[Ship Mode]]=Introduction!$C$42,1,0)</f>
        <v>0</v>
      </c>
      <c r="N879" s="48">
        <f>IF(Table2[[#This Row],[Ship Mode]]=Introduction!$C$44,1,0)</f>
        <v>1</v>
      </c>
      <c r="O879" s="48">
        <f>IF(Table2[[#This Row],[Customer Segment]]=Introduction!$D$45,1,0)</f>
        <v>0</v>
      </c>
      <c r="P879" s="48">
        <f>IF(Table2[[#This Row],[Customer Segment]]=Introduction!$D$42,1,0)</f>
        <v>0</v>
      </c>
      <c r="Q879" s="48">
        <f>IF(Table2[[#This Row],[Customer Segment]]=Introduction!$D$44,1,0)</f>
        <v>0</v>
      </c>
      <c r="R879" s="38">
        <v>5.21</v>
      </c>
      <c r="S8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customFormat="1" x14ac:dyDescent="0.2">
      <c r="A880" s="1" t="s">
        <v>46</v>
      </c>
      <c r="B880" s="1" t="s">
        <v>14</v>
      </c>
      <c r="C880" s="1" t="s">
        <v>47</v>
      </c>
      <c r="D880" s="44">
        <v>0.02</v>
      </c>
      <c r="E880" s="44">
        <v>9.11</v>
      </c>
      <c r="F880" s="44">
        <v>2.15</v>
      </c>
      <c r="G880" s="44">
        <v>0.4</v>
      </c>
      <c r="H880" s="44">
        <v>18.41</v>
      </c>
      <c r="I880" s="49">
        <f>IF(Table2[[#This Row],[Order Priority]]=Introduction!$B$42,1,0)</f>
        <v>0</v>
      </c>
      <c r="J880" s="49">
        <f>IF(Table2[[#This Row],[Order Priority]]=Introduction!$B$43,1,0)</f>
        <v>0</v>
      </c>
      <c r="K880" s="49">
        <f>IF(Table2[[#This Row],[Order Priority]]=Introduction!$B$44,1,0)</f>
        <v>0</v>
      </c>
      <c r="L880" s="49">
        <f>IF(Table2[[#This Row],[Order Priority]]=Introduction!$B$45,1,0)</f>
        <v>0</v>
      </c>
      <c r="M880" s="49">
        <f>IF(Table2[[#This Row],[Ship Mode]]=Introduction!$C$42,1,0)</f>
        <v>0</v>
      </c>
      <c r="N880" s="48">
        <f>IF(Table2[[#This Row],[Ship Mode]]=Introduction!$C$44,1,0)</f>
        <v>1</v>
      </c>
      <c r="O880" s="48">
        <f>IF(Table2[[#This Row],[Customer Segment]]=Introduction!$D$45,1,0)</f>
        <v>0</v>
      </c>
      <c r="P880" s="48">
        <f>IF(Table2[[#This Row],[Customer Segment]]=Introduction!$D$42,1,0)</f>
        <v>0</v>
      </c>
      <c r="Q880" s="48">
        <f>IF(Table2[[#This Row],[Customer Segment]]=Introduction!$D$44,1,0)</f>
        <v>1</v>
      </c>
      <c r="R880" s="41">
        <v>27.37</v>
      </c>
      <c r="S8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customFormat="1" x14ac:dyDescent="0.2">
      <c r="A881" s="1" t="s">
        <v>46</v>
      </c>
      <c r="B881" s="1" t="s">
        <v>14</v>
      </c>
      <c r="C881" s="1" t="s">
        <v>47</v>
      </c>
      <c r="D881" s="46">
        <v>0.06</v>
      </c>
      <c r="E881" s="46">
        <v>12.64</v>
      </c>
      <c r="F881" s="46">
        <v>4.9800000000000004</v>
      </c>
      <c r="G881" s="46">
        <v>0.48</v>
      </c>
      <c r="H881" s="46">
        <v>65.63</v>
      </c>
      <c r="I881" s="49">
        <f>IF(Table2[[#This Row],[Order Priority]]=Introduction!$B$42,1,0)</f>
        <v>0</v>
      </c>
      <c r="J881" s="49">
        <f>IF(Table2[[#This Row],[Order Priority]]=Introduction!$B$43,1,0)</f>
        <v>0</v>
      </c>
      <c r="K881" s="49">
        <f>IF(Table2[[#This Row],[Order Priority]]=Introduction!$B$44,1,0)</f>
        <v>0</v>
      </c>
      <c r="L881" s="49">
        <f>IF(Table2[[#This Row],[Order Priority]]=Introduction!$B$45,1,0)</f>
        <v>0</v>
      </c>
      <c r="M881" s="49">
        <f>IF(Table2[[#This Row],[Ship Mode]]=Introduction!$C$42,1,0)</f>
        <v>0</v>
      </c>
      <c r="N881" s="48">
        <f>IF(Table2[[#This Row],[Ship Mode]]=Introduction!$C$44,1,0)</f>
        <v>1</v>
      </c>
      <c r="O881" s="48">
        <f>IF(Table2[[#This Row],[Customer Segment]]=Introduction!$D$45,1,0)</f>
        <v>0</v>
      </c>
      <c r="P881" s="48">
        <f>IF(Table2[[#This Row],[Customer Segment]]=Introduction!$D$42,1,0)</f>
        <v>0</v>
      </c>
      <c r="Q881" s="48">
        <f>IF(Table2[[#This Row],[Customer Segment]]=Introduction!$D$44,1,0)</f>
        <v>1</v>
      </c>
      <c r="R881" s="38">
        <v>98.16</v>
      </c>
      <c r="S8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customFormat="1" x14ac:dyDescent="0.2">
      <c r="A882" s="1" t="s">
        <v>13</v>
      </c>
      <c r="B882" s="1" t="s">
        <v>14</v>
      </c>
      <c r="C882" s="1" t="s">
        <v>47</v>
      </c>
      <c r="D882" s="44">
        <v>0.09</v>
      </c>
      <c r="E882" s="44">
        <v>6.48</v>
      </c>
      <c r="F882" s="44">
        <v>6.35</v>
      </c>
      <c r="G882" s="44">
        <v>0.37</v>
      </c>
      <c r="H882" s="44">
        <v>-88.6</v>
      </c>
      <c r="I882" s="49">
        <f>IF(Table2[[#This Row],[Order Priority]]=Introduction!$B$42,1,0)</f>
        <v>0</v>
      </c>
      <c r="J882" s="49">
        <f>IF(Table2[[#This Row],[Order Priority]]=Introduction!$B$43,1,0)</f>
        <v>1</v>
      </c>
      <c r="K882" s="49">
        <f>IF(Table2[[#This Row],[Order Priority]]=Introduction!$B$44,1,0)</f>
        <v>0</v>
      </c>
      <c r="L882" s="49">
        <f>IF(Table2[[#This Row],[Order Priority]]=Introduction!$B$45,1,0)</f>
        <v>0</v>
      </c>
      <c r="M882" s="49">
        <f>IF(Table2[[#This Row],[Ship Mode]]=Introduction!$C$42,1,0)</f>
        <v>0</v>
      </c>
      <c r="N882" s="48">
        <f>IF(Table2[[#This Row],[Ship Mode]]=Introduction!$C$44,1,0)</f>
        <v>1</v>
      </c>
      <c r="O882" s="48">
        <f>IF(Table2[[#This Row],[Customer Segment]]=Introduction!$D$45,1,0)</f>
        <v>0</v>
      </c>
      <c r="P882" s="48">
        <f>IF(Table2[[#This Row],[Customer Segment]]=Introduction!$D$42,1,0)</f>
        <v>0</v>
      </c>
      <c r="Q882" s="48">
        <f>IF(Table2[[#This Row],[Customer Segment]]=Introduction!$D$44,1,0)</f>
        <v>1</v>
      </c>
      <c r="R882" s="41">
        <v>49.81</v>
      </c>
      <c r="S8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customFormat="1" x14ac:dyDescent="0.2">
      <c r="A883" s="1" t="s">
        <v>13</v>
      </c>
      <c r="B883" s="1" t="s">
        <v>14</v>
      </c>
      <c r="C883" s="1" t="s">
        <v>47</v>
      </c>
      <c r="D883" s="46">
        <v>0.03</v>
      </c>
      <c r="E883" s="46">
        <v>420.98</v>
      </c>
      <c r="F883" s="46">
        <v>19.989999999999998</v>
      </c>
      <c r="G883" s="46">
        <v>0.35</v>
      </c>
      <c r="H883" s="46">
        <v>3043.0311000000002</v>
      </c>
      <c r="I883" s="49">
        <f>IF(Table2[[#This Row],[Order Priority]]=Introduction!$B$42,1,0)</f>
        <v>0</v>
      </c>
      <c r="J883" s="49">
        <f>IF(Table2[[#This Row],[Order Priority]]=Introduction!$B$43,1,0)</f>
        <v>1</v>
      </c>
      <c r="K883" s="49">
        <f>IF(Table2[[#This Row],[Order Priority]]=Introduction!$B$44,1,0)</f>
        <v>0</v>
      </c>
      <c r="L883" s="49">
        <f>IF(Table2[[#This Row],[Order Priority]]=Introduction!$B$45,1,0)</f>
        <v>0</v>
      </c>
      <c r="M883" s="49">
        <f>IF(Table2[[#This Row],[Ship Mode]]=Introduction!$C$42,1,0)</f>
        <v>0</v>
      </c>
      <c r="N883" s="48">
        <f>IF(Table2[[#This Row],[Ship Mode]]=Introduction!$C$44,1,0)</f>
        <v>1</v>
      </c>
      <c r="O883" s="48">
        <f>IF(Table2[[#This Row],[Customer Segment]]=Introduction!$D$45,1,0)</f>
        <v>0</v>
      </c>
      <c r="P883" s="48">
        <f>IF(Table2[[#This Row],[Customer Segment]]=Introduction!$D$42,1,0)</f>
        <v>0</v>
      </c>
      <c r="Q883" s="48">
        <f>IF(Table2[[#This Row],[Customer Segment]]=Introduction!$D$44,1,0)</f>
        <v>1</v>
      </c>
      <c r="R883" s="38">
        <v>4410.1899999999996</v>
      </c>
      <c r="S8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customFormat="1" x14ac:dyDescent="0.2">
      <c r="A884" s="1" t="s">
        <v>23</v>
      </c>
      <c r="B884" s="1" t="s">
        <v>14</v>
      </c>
      <c r="C884" s="1" t="s">
        <v>70</v>
      </c>
      <c r="D884" s="44">
        <v>0.05</v>
      </c>
      <c r="E884" s="44">
        <v>5.74</v>
      </c>
      <c r="F884" s="44">
        <v>5.3</v>
      </c>
      <c r="G884" s="44">
        <v>0.55000000000000004</v>
      </c>
      <c r="H884" s="44">
        <v>-50.75</v>
      </c>
      <c r="I884" s="49">
        <f>IF(Table2[[#This Row],[Order Priority]]=Introduction!$B$42,1,0)</f>
        <v>0</v>
      </c>
      <c r="J884" s="49">
        <f>IF(Table2[[#This Row],[Order Priority]]=Introduction!$B$43,1,0)</f>
        <v>0</v>
      </c>
      <c r="K884" s="49">
        <f>IF(Table2[[#This Row],[Order Priority]]=Introduction!$B$44,1,0)</f>
        <v>1</v>
      </c>
      <c r="L884" s="49">
        <f>IF(Table2[[#This Row],[Order Priority]]=Introduction!$B$45,1,0)</f>
        <v>0</v>
      </c>
      <c r="M884" s="49">
        <f>IF(Table2[[#This Row],[Ship Mode]]=Introduction!$C$42,1,0)</f>
        <v>0</v>
      </c>
      <c r="N884" s="48">
        <f>IF(Table2[[#This Row],[Ship Mode]]=Introduction!$C$44,1,0)</f>
        <v>1</v>
      </c>
      <c r="O884" s="48">
        <f>IF(Table2[[#This Row],[Customer Segment]]=Introduction!$D$45,1,0)</f>
        <v>0</v>
      </c>
      <c r="P884" s="48">
        <f>IF(Table2[[#This Row],[Customer Segment]]=Introduction!$D$42,1,0)</f>
        <v>0</v>
      </c>
      <c r="Q884" s="48">
        <f>IF(Table2[[#This Row],[Customer Segment]]=Introduction!$D$44,1,0)</f>
        <v>0</v>
      </c>
      <c r="R884" s="41">
        <v>42.02</v>
      </c>
      <c r="S8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customFormat="1" x14ac:dyDescent="0.2">
      <c r="A885" s="1" t="s">
        <v>23</v>
      </c>
      <c r="B885" s="1" t="s">
        <v>14</v>
      </c>
      <c r="C885" s="1" t="s">
        <v>47</v>
      </c>
      <c r="D885" s="46">
        <v>0.02</v>
      </c>
      <c r="E885" s="46">
        <v>13.48</v>
      </c>
      <c r="F885" s="46">
        <v>4.51</v>
      </c>
      <c r="G885" s="46">
        <v>0.59</v>
      </c>
      <c r="H885" s="46">
        <v>34.520000000000003</v>
      </c>
      <c r="I885" s="49">
        <f>IF(Table2[[#This Row],[Order Priority]]=Introduction!$B$42,1,0)</f>
        <v>0</v>
      </c>
      <c r="J885" s="49">
        <f>IF(Table2[[#This Row],[Order Priority]]=Introduction!$B$43,1,0)</f>
        <v>0</v>
      </c>
      <c r="K885" s="49">
        <f>IF(Table2[[#This Row],[Order Priority]]=Introduction!$B$44,1,0)</f>
        <v>1</v>
      </c>
      <c r="L885" s="49">
        <f>IF(Table2[[#This Row],[Order Priority]]=Introduction!$B$45,1,0)</f>
        <v>0</v>
      </c>
      <c r="M885" s="49">
        <f>IF(Table2[[#This Row],[Ship Mode]]=Introduction!$C$42,1,0)</f>
        <v>0</v>
      </c>
      <c r="N885" s="48">
        <f>IF(Table2[[#This Row],[Ship Mode]]=Introduction!$C$44,1,0)</f>
        <v>1</v>
      </c>
      <c r="O885" s="48">
        <f>IF(Table2[[#This Row],[Customer Segment]]=Introduction!$D$45,1,0)</f>
        <v>0</v>
      </c>
      <c r="P885" s="48">
        <f>IF(Table2[[#This Row],[Customer Segment]]=Introduction!$D$42,1,0)</f>
        <v>0</v>
      </c>
      <c r="Q885" s="48">
        <f>IF(Table2[[#This Row],[Customer Segment]]=Introduction!$D$44,1,0)</f>
        <v>1</v>
      </c>
      <c r="R885" s="38">
        <v>127.12</v>
      </c>
      <c r="S8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customFormat="1" x14ac:dyDescent="0.2">
      <c r="A886" s="1" t="s">
        <v>92</v>
      </c>
      <c r="B886" s="1" t="s">
        <v>14</v>
      </c>
      <c r="C886" s="1" t="s">
        <v>70</v>
      </c>
      <c r="D886" s="44">
        <v>0.09</v>
      </c>
      <c r="E886" s="44">
        <v>2.88</v>
      </c>
      <c r="F886" s="44">
        <v>0.99</v>
      </c>
      <c r="G886" s="44">
        <v>0.36</v>
      </c>
      <c r="H886" s="44">
        <v>-145.08199999999999</v>
      </c>
      <c r="I886" s="49">
        <f>IF(Table2[[#This Row],[Order Priority]]=Introduction!$B$42,1,0)</f>
        <v>0</v>
      </c>
      <c r="J886" s="49">
        <f>IF(Table2[[#This Row],[Order Priority]]=Introduction!$B$43,1,0)</f>
        <v>0</v>
      </c>
      <c r="K886" s="49">
        <f>IF(Table2[[#This Row],[Order Priority]]=Introduction!$B$44,1,0)</f>
        <v>0</v>
      </c>
      <c r="L886" s="49">
        <f>IF(Table2[[#This Row],[Order Priority]]=Introduction!$B$45,1,0)</f>
        <v>1</v>
      </c>
      <c r="M886" s="49">
        <f>IF(Table2[[#This Row],[Ship Mode]]=Introduction!$C$42,1,0)</f>
        <v>0</v>
      </c>
      <c r="N886" s="48">
        <f>IF(Table2[[#This Row],[Ship Mode]]=Introduction!$C$44,1,0)</f>
        <v>1</v>
      </c>
      <c r="O886" s="48">
        <f>IF(Table2[[#This Row],[Customer Segment]]=Introduction!$D$45,1,0)</f>
        <v>0</v>
      </c>
      <c r="P886" s="48">
        <f>IF(Table2[[#This Row],[Customer Segment]]=Introduction!$D$42,1,0)</f>
        <v>0</v>
      </c>
      <c r="Q886" s="48">
        <f>IF(Table2[[#This Row],[Customer Segment]]=Introduction!$D$44,1,0)</f>
        <v>0</v>
      </c>
      <c r="R886" s="41">
        <v>28.73</v>
      </c>
      <c r="S8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customFormat="1" x14ac:dyDescent="0.2">
      <c r="A887" s="1" t="s">
        <v>92</v>
      </c>
      <c r="B887" s="1" t="s">
        <v>14</v>
      </c>
      <c r="C887" s="1" t="s">
        <v>15</v>
      </c>
      <c r="D887" s="46">
        <v>0</v>
      </c>
      <c r="E887" s="46">
        <v>6783.02</v>
      </c>
      <c r="F887" s="46">
        <v>24.49</v>
      </c>
      <c r="G887" s="46">
        <v>0.39</v>
      </c>
      <c r="H887" s="46">
        <v>4.1100000000000003</v>
      </c>
      <c r="I887" s="49">
        <f>IF(Table2[[#This Row],[Order Priority]]=Introduction!$B$42,1,0)</f>
        <v>0</v>
      </c>
      <c r="J887" s="49">
        <f>IF(Table2[[#This Row],[Order Priority]]=Introduction!$B$43,1,0)</f>
        <v>0</v>
      </c>
      <c r="K887" s="49">
        <f>IF(Table2[[#This Row],[Order Priority]]=Introduction!$B$44,1,0)</f>
        <v>0</v>
      </c>
      <c r="L887" s="49">
        <f>IF(Table2[[#This Row],[Order Priority]]=Introduction!$B$45,1,0)</f>
        <v>1</v>
      </c>
      <c r="M887" s="49">
        <f>IF(Table2[[#This Row],[Ship Mode]]=Introduction!$C$42,1,0)</f>
        <v>0</v>
      </c>
      <c r="N887" s="48">
        <f>IF(Table2[[#This Row],[Ship Mode]]=Introduction!$C$44,1,0)</f>
        <v>1</v>
      </c>
      <c r="O887" s="48">
        <f>IF(Table2[[#This Row],[Customer Segment]]=Introduction!$D$45,1,0)</f>
        <v>0</v>
      </c>
      <c r="P887" s="48">
        <f>IF(Table2[[#This Row],[Customer Segment]]=Introduction!$D$42,1,0)</f>
        <v>1</v>
      </c>
      <c r="Q887" s="48">
        <f>IF(Table2[[#This Row],[Customer Segment]]=Introduction!$D$44,1,0)</f>
        <v>0</v>
      </c>
      <c r="R887" s="38">
        <v>20552.55</v>
      </c>
      <c r="S8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customFormat="1" x14ac:dyDescent="0.2">
      <c r="A888" s="1" t="s">
        <v>46</v>
      </c>
      <c r="B888" s="1" t="s">
        <v>14</v>
      </c>
      <c r="C888" s="1" t="s">
        <v>15</v>
      </c>
      <c r="D888" s="44">
        <v>0.02</v>
      </c>
      <c r="E888" s="44">
        <v>55.94</v>
      </c>
      <c r="F888" s="44">
        <v>6.55</v>
      </c>
      <c r="G888" s="44">
        <v>0.68</v>
      </c>
      <c r="H888" s="44">
        <v>401.85</v>
      </c>
      <c r="I888" s="49">
        <f>IF(Table2[[#This Row],[Order Priority]]=Introduction!$B$42,1,0)</f>
        <v>0</v>
      </c>
      <c r="J888" s="49">
        <f>IF(Table2[[#This Row],[Order Priority]]=Introduction!$B$43,1,0)</f>
        <v>0</v>
      </c>
      <c r="K888" s="49">
        <f>IF(Table2[[#This Row],[Order Priority]]=Introduction!$B$44,1,0)</f>
        <v>0</v>
      </c>
      <c r="L888" s="49">
        <f>IF(Table2[[#This Row],[Order Priority]]=Introduction!$B$45,1,0)</f>
        <v>0</v>
      </c>
      <c r="M888" s="49">
        <f>IF(Table2[[#This Row],[Ship Mode]]=Introduction!$C$42,1,0)</f>
        <v>0</v>
      </c>
      <c r="N888" s="48">
        <f>IF(Table2[[#This Row],[Ship Mode]]=Introduction!$C$44,1,0)</f>
        <v>1</v>
      </c>
      <c r="O888" s="48">
        <f>IF(Table2[[#This Row],[Customer Segment]]=Introduction!$D$45,1,0)</f>
        <v>0</v>
      </c>
      <c r="P888" s="48">
        <f>IF(Table2[[#This Row],[Customer Segment]]=Introduction!$D$42,1,0)</f>
        <v>1</v>
      </c>
      <c r="Q888" s="48">
        <f>IF(Table2[[#This Row],[Customer Segment]]=Introduction!$D$44,1,0)</f>
        <v>0</v>
      </c>
      <c r="R888" s="41">
        <v>646.88</v>
      </c>
      <c r="S8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customFormat="1" x14ac:dyDescent="0.2">
      <c r="A889" s="1" t="s">
        <v>13</v>
      </c>
      <c r="B889" s="1" t="s">
        <v>14</v>
      </c>
      <c r="C889" s="1" t="s">
        <v>70</v>
      </c>
      <c r="D889" s="46">
        <v>0.09</v>
      </c>
      <c r="E889" s="46">
        <v>4.91</v>
      </c>
      <c r="F889" s="46">
        <v>0.5</v>
      </c>
      <c r="G889" s="46">
        <v>0.36</v>
      </c>
      <c r="H889" s="46">
        <v>28.855799999999999</v>
      </c>
      <c r="I889" s="49">
        <f>IF(Table2[[#This Row],[Order Priority]]=Introduction!$B$42,1,0)</f>
        <v>0</v>
      </c>
      <c r="J889" s="49">
        <f>IF(Table2[[#This Row],[Order Priority]]=Introduction!$B$43,1,0)</f>
        <v>1</v>
      </c>
      <c r="K889" s="49">
        <f>IF(Table2[[#This Row],[Order Priority]]=Introduction!$B$44,1,0)</f>
        <v>0</v>
      </c>
      <c r="L889" s="49">
        <f>IF(Table2[[#This Row],[Order Priority]]=Introduction!$B$45,1,0)</f>
        <v>0</v>
      </c>
      <c r="M889" s="49">
        <f>IF(Table2[[#This Row],[Ship Mode]]=Introduction!$C$42,1,0)</f>
        <v>0</v>
      </c>
      <c r="N889" s="48">
        <f>IF(Table2[[#This Row],[Ship Mode]]=Introduction!$C$44,1,0)</f>
        <v>1</v>
      </c>
      <c r="O889" s="48">
        <f>IF(Table2[[#This Row],[Customer Segment]]=Introduction!$D$45,1,0)</f>
        <v>0</v>
      </c>
      <c r="P889" s="48">
        <f>IF(Table2[[#This Row],[Customer Segment]]=Introduction!$D$42,1,0)</f>
        <v>0</v>
      </c>
      <c r="Q889" s="48">
        <f>IF(Table2[[#This Row],[Customer Segment]]=Introduction!$D$44,1,0)</f>
        <v>0</v>
      </c>
      <c r="R889" s="38">
        <v>41.82</v>
      </c>
      <c r="S8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customFormat="1" x14ac:dyDescent="0.2">
      <c r="A890" s="1" t="s">
        <v>13</v>
      </c>
      <c r="B890" s="1" t="s">
        <v>2</v>
      </c>
      <c r="C890" s="1" t="s">
        <v>70</v>
      </c>
      <c r="D890" s="44">
        <v>0.01</v>
      </c>
      <c r="E890" s="44">
        <v>296.18</v>
      </c>
      <c r="F890" s="44">
        <v>54.12</v>
      </c>
      <c r="G890" s="44">
        <v>0.76</v>
      </c>
      <c r="H890" s="44">
        <v>173.48</v>
      </c>
      <c r="I890" s="49">
        <f>IF(Table2[[#This Row],[Order Priority]]=Introduction!$B$42,1,0)</f>
        <v>0</v>
      </c>
      <c r="J890" s="49">
        <f>IF(Table2[[#This Row],[Order Priority]]=Introduction!$B$43,1,0)</f>
        <v>1</v>
      </c>
      <c r="K890" s="49">
        <f>IF(Table2[[#This Row],[Order Priority]]=Introduction!$B$44,1,0)</f>
        <v>0</v>
      </c>
      <c r="L890" s="49">
        <f>IF(Table2[[#This Row],[Order Priority]]=Introduction!$B$45,1,0)</f>
        <v>0</v>
      </c>
      <c r="M890" s="49">
        <f>IF(Table2[[#This Row],[Ship Mode]]=Introduction!$C$42,1,0)</f>
        <v>1</v>
      </c>
      <c r="N890" s="48">
        <f>IF(Table2[[#This Row],[Ship Mode]]=Introduction!$C$44,1,0)</f>
        <v>0</v>
      </c>
      <c r="O890" s="48">
        <f>IF(Table2[[#This Row],[Customer Segment]]=Introduction!$D$45,1,0)</f>
        <v>0</v>
      </c>
      <c r="P890" s="48">
        <f>IF(Table2[[#This Row],[Customer Segment]]=Introduction!$D$42,1,0)</f>
        <v>0</v>
      </c>
      <c r="Q890" s="48">
        <f>IF(Table2[[#This Row],[Customer Segment]]=Introduction!$D$44,1,0)</f>
        <v>0</v>
      </c>
      <c r="R890" s="41">
        <v>2875.72</v>
      </c>
      <c r="S8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customFormat="1" x14ac:dyDescent="0.2">
      <c r="A891" s="1" t="s">
        <v>13</v>
      </c>
      <c r="B891" s="1" t="s">
        <v>14</v>
      </c>
      <c r="C891" s="1" t="s">
        <v>47</v>
      </c>
      <c r="D891" s="46">
        <v>7.0000000000000007E-2</v>
      </c>
      <c r="E891" s="46">
        <v>39.479999999999997</v>
      </c>
      <c r="F891" s="46">
        <v>1.99</v>
      </c>
      <c r="G891" s="46">
        <v>0.54</v>
      </c>
      <c r="H891" s="46">
        <v>88.72</v>
      </c>
      <c r="I891" s="49">
        <f>IF(Table2[[#This Row],[Order Priority]]=Introduction!$B$42,1,0)</f>
        <v>0</v>
      </c>
      <c r="J891" s="49">
        <f>IF(Table2[[#This Row],[Order Priority]]=Introduction!$B$43,1,0)</f>
        <v>1</v>
      </c>
      <c r="K891" s="49">
        <f>IF(Table2[[#This Row],[Order Priority]]=Introduction!$B$44,1,0)</f>
        <v>0</v>
      </c>
      <c r="L891" s="49">
        <f>IF(Table2[[#This Row],[Order Priority]]=Introduction!$B$45,1,0)</f>
        <v>0</v>
      </c>
      <c r="M891" s="49">
        <f>IF(Table2[[#This Row],[Ship Mode]]=Introduction!$C$42,1,0)</f>
        <v>0</v>
      </c>
      <c r="N891" s="48">
        <f>IF(Table2[[#This Row],[Ship Mode]]=Introduction!$C$44,1,0)</f>
        <v>1</v>
      </c>
      <c r="O891" s="48">
        <f>IF(Table2[[#This Row],[Customer Segment]]=Introduction!$D$45,1,0)</f>
        <v>0</v>
      </c>
      <c r="P891" s="48">
        <f>IF(Table2[[#This Row],[Customer Segment]]=Introduction!$D$42,1,0)</f>
        <v>0</v>
      </c>
      <c r="Q891" s="48">
        <f>IF(Table2[[#This Row],[Customer Segment]]=Introduction!$D$44,1,0)</f>
        <v>1</v>
      </c>
      <c r="R891" s="38">
        <v>151.27000000000001</v>
      </c>
      <c r="S8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customFormat="1" x14ac:dyDescent="0.2">
      <c r="A892" s="1" t="s">
        <v>13</v>
      </c>
      <c r="B892" s="1" t="s">
        <v>14</v>
      </c>
      <c r="C892" s="1" t="s">
        <v>47</v>
      </c>
      <c r="D892" s="44">
        <v>0</v>
      </c>
      <c r="E892" s="44">
        <v>4.91</v>
      </c>
      <c r="F892" s="44">
        <v>0.5</v>
      </c>
      <c r="G892" s="44">
        <v>0.36</v>
      </c>
      <c r="H892" s="44">
        <v>7.2519</v>
      </c>
      <c r="I892" s="49">
        <f>IF(Table2[[#This Row],[Order Priority]]=Introduction!$B$42,1,0)</f>
        <v>0</v>
      </c>
      <c r="J892" s="49">
        <f>IF(Table2[[#This Row],[Order Priority]]=Introduction!$B$43,1,0)</f>
        <v>1</v>
      </c>
      <c r="K892" s="49">
        <f>IF(Table2[[#This Row],[Order Priority]]=Introduction!$B$44,1,0)</f>
        <v>0</v>
      </c>
      <c r="L892" s="49">
        <f>IF(Table2[[#This Row],[Order Priority]]=Introduction!$B$45,1,0)</f>
        <v>0</v>
      </c>
      <c r="M892" s="49">
        <f>IF(Table2[[#This Row],[Ship Mode]]=Introduction!$C$42,1,0)</f>
        <v>0</v>
      </c>
      <c r="N892" s="48">
        <f>IF(Table2[[#This Row],[Ship Mode]]=Introduction!$C$44,1,0)</f>
        <v>1</v>
      </c>
      <c r="O892" s="48">
        <f>IF(Table2[[#This Row],[Customer Segment]]=Introduction!$D$45,1,0)</f>
        <v>0</v>
      </c>
      <c r="P892" s="48">
        <f>IF(Table2[[#This Row],[Customer Segment]]=Introduction!$D$42,1,0)</f>
        <v>0</v>
      </c>
      <c r="Q892" s="48">
        <f>IF(Table2[[#This Row],[Customer Segment]]=Introduction!$D$44,1,0)</f>
        <v>1</v>
      </c>
      <c r="R892" s="41">
        <v>10.51</v>
      </c>
      <c r="S8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customFormat="1" x14ac:dyDescent="0.2">
      <c r="A893" s="1" t="s">
        <v>23</v>
      </c>
      <c r="B893" s="1" t="s">
        <v>14</v>
      </c>
      <c r="C893" s="1" t="s">
        <v>15</v>
      </c>
      <c r="D893" s="46">
        <v>0.02</v>
      </c>
      <c r="E893" s="46">
        <v>48.04</v>
      </c>
      <c r="F893" s="46">
        <v>5.09</v>
      </c>
      <c r="G893" s="46">
        <v>0.37</v>
      </c>
      <c r="H893" s="46">
        <v>373.67</v>
      </c>
      <c r="I893" s="49">
        <f>IF(Table2[[#This Row],[Order Priority]]=Introduction!$B$42,1,0)</f>
        <v>0</v>
      </c>
      <c r="J893" s="49">
        <f>IF(Table2[[#This Row],[Order Priority]]=Introduction!$B$43,1,0)</f>
        <v>0</v>
      </c>
      <c r="K893" s="49">
        <f>IF(Table2[[#This Row],[Order Priority]]=Introduction!$B$44,1,0)</f>
        <v>1</v>
      </c>
      <c r="L893" s="49">
        <f>IF(Table2[[#This Row],[Order Priority]]=Introduction!$B$45,1,0)</f>
        <v>0</v>
      </c>
      <c r="M893" s="49">
        <f>IF(Table2[[#This Row],[Ship Mode]]=Introduction!$C$42,1,0)</f>
        <v>0</v>
      </c>
      <c r="N893" s="48">
        <f>IF(Table2[[#This Row],[Ship Mode]]=Introduction!$C$44,1,0)</f>
        <v>1</v>
      </c>
      <c r="O893" s="48">
        <f>IF(Table2[[#This Row],[Customer Segment]]=Introduction!$D$45,1,0)</f>
        <v>0</v>
      </c>
      <c r="P893" s="48">
        <f>IF(Table2[[#This Row],[Customer Segment]]=Introduction!$D$42,1,0)</f>
        <v>1</v>
      </c>
      <c r="Q893" s="48">
        <f>IF(Table2[[#This Row],[Customer Segment]]=Introduction!$D$44,1,0)</f>
        <v>0</v>
      </c>
      <c r="R893" s="38">
        <v>881.32</v>
      </c>
      <c r="S8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customFormat="1" x14ac:dyDescent="0.2">
      <c r="A894" s="1" t="s">
        <v>23</v>
      </c>
      <c r="B894" s="1" t="s">
        <v>2</v>
      </c>
      <c r="C894" s="1" t="s">
        <v>15</v>
      </c>
      <c r="D894" s="44">
        <v>0.05</v>
      </c>
      <c r="E894" s="44">
        <v>1500.97</v>
      </c>
      <c r="F894" s="44">
        <v>29.7</v>
      </c>
      <c r="G894" s="44">
        <v>0.56999999999999995</v>
      </c>
      <c r="H894" s="44">
        <v>-2561.3235</v>
      </c>
      <c r="I894" s="49">
        <f>IF(Table2[[#This Row],[Order Priority]]=Introduction!$B$42,1,0)</f>
        <v>0</v>
      </c>
      <c r="J894" s="49">
        <f>IF(Table2[[#This Row],[Order Priority]]=Introduction!$B$43,1,0)</f>
        <v>0</v>
      </c>
      <c r="K894" s="49">
        <f>IF(Table2[[#This Row],[Order Priority]]=Introduction!$B$44,1,0)</f>
        <v>1</v>
      </c>
      <c r="L894" s="49">
        <f>IF(Table2[[#This Row],[Order Priority]]=Introduction!$B$45,1,0)</f>
        <v>0</v>
      </c>
      <c r="M894" s="49">
        <f>IF(Table2[[#This Row],[Ship Mode]]=Introduction!$C$42,1,0)</f>
        <v>1</v>
      </c>
      <c r="N894" s="48">
        <f>IF(Table2[[#This Row],[Ship Mode]]=Introduction!$C$44,1,0)</f>
        <v>0</v>
      </c>
      <c r="O894" s="48">
        <f>IF(Table2[[#This Row],[Customer Segment]]=Introduction!$D$45,1,0)</f>
        <v>0</v>
      </c>
      <c r="P894" s="48">
        <f>IF(Table2[[#This Row],[Customer Segment]]=Introduction!$D$42,1,0)</f>
        <v>1</v>
      </c>
      <c r="Q894" s="48">
        <f>IF(Table2[[#This Row],[Customer Segment]]=Introduction!$D$44,1,0)</f>
        <v>0</v>
      </c>
      <c r="R894" s="41">
        <v>1497.22</v>
      </c>
      <c r="S8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customFormat="1" x14ac:dyDescent="0.2">
      <c r="A895" s="1" t="s">
        <v>23</v>
      </c>
      <c r="B895" s="1" t="s">
        <v>14</v>
      </c>
      <c r="C895" s="1" t="s">
        <v>15</v>
      </c>
      <c r="D895" s="46">
        <v>0.02</v>
      </c>
      <c r="E895" s="46">
        <v>48.04</v>
      </c>
      <c r="F895" s="46">
        <v>5.09</v>
      </c>
      <c r="G895" s="46">
        <v>0.37</v>
      </c>
      <c r="H895" s="46">
        <v>168.91890000000001</v>
      </c>
      <c r="I895" s="49">
        <f>IF(Table2[[#This Row],[Order Priority]]=Introduction!$B$42,1,0)</f>
        <v>0</v>
      </c>
      <c r="J895" s="49">
        <f>IF(Table2[[#This Row],[Order Priority]]=Introduction!$B$43,1,0)</f>
        <v>0</v>
      </c>
      <c r="K895" s="49">
        <f>IF(Table2[[#This Row],[Order Priority]]=Introduction!$B$44,1,0)</f>
        <v>1</v>
      </c>
      <c r="L895" s="49">
        <f>IF(Table2[[#This Row],[Order Priority]]=Introduction!$B$45,1,0)</f>
        <v>0</v>
      </c>
      <c r="M895" s="49">
        <f>IF(Table2[[#This Row],[Ship Mode]]=Introduction!$C$42,1,0)</f>
        <v>0</v>
      </c>
      <c r="N895" s="48">
        <f>IF(Table2[[#This Row],[Ship Mode]]=Introduction!$C$44,1,0)</f>
        <v>1</v>
      </c>
      <c r="O895" s="48">
        <f>IF(Table2[[#This Row],[Customer Segment]]=Introduction!$D$45,1,0)</f>
        <v>0</v>
      </c>
      <c r="P895" s="48">
        <f>IF(Table2[[#This Row],[Customer Segment]]=Introduction!$D$42,1,0)</f>
        <v>1</v>
      </c>
      <c r="Q895" s="48">
        <f>IF(Table2[[#This Row],[Customer Segment]]=Introduction!$D$44,1,0)</f>
        <v>0</v>
      </c>
      <c r="R895" s="38">
        <v>244.81</v>
      </c>
      <c r="S8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customFormat="1" x14ac:dyDescent="0.2">
      <c r="A896" s="1" t="s">
        <v>23</v>
      </c>
      <c r="B896" s="1" t="s">
        <v>14</v>
      </c>
      <c r="C896" s="1" t="s">
        <v>15</v>
      </c>
      <c r="D896" s="44">
        <v>0.03</v>
      </c>
      <c r="E896" s="44">
        <v>4.28</v>
      </c>
      <c r="F896" s="44">
        <v>1.6</v>
      </c>
      <c r="G896" s="44">
        <v>0.57999999999999996</v>
      </c>
      <c r="H896" s="44">
        <v>-6.2</v>
      </c>
      <c r="I896" s="49">
        <f>IF(Table2[[#This Row],[Order Priority]]=Introduction!$B$42,1,0)</f>
        <v>0</v>
      </c>
      <c r="J896" s="49">
        <f>IF(Table2[[#This Row],[Order Priority]]=Introduction!$B$43,1,0)</f>
        <v>0</v>
      </c>
      <c r="K896" s="49">
        <f>IF(Table2[[#This Row],[Order Priority]]=Introduction!$B$44,1,0)</f>
        <v>1</v>
      </c>
      <c r="L896" s="49">
        <f>IF(Table2[[#This Row],[Order Priority]]=Introduction!$B$45,1,0)</f>
        <v>0</v>
      </c>
      <c r="M896" s="49">
        <f>IF(Table2[[#This Row],[Ship Mode]]=Introduction!$C$42,1,0)</f>
        <v>0</v>
      </c>
      <c r="N896" s="48">
        <f>IF(Table2[[#This Row],[Ship Mode]]=Introduction!$C$44,1,0)</f>
        <v>1</v>
      </c>
      <c r="O896" s="48">
        <f>IF(Table2[[#This Row],[Customer Segment]]=Introduction!$D$45,1,0)</f>
        <v>0</v>
      </c>
      <c r="P896" s="48">
        <f>IF(Table2[[#This Row],[Customer Segment]]=Introduction!$D$42,1,0)</f>
        <v>1</v>
      </c>
      <c r="Q896" s="48">
        <f>IF(Table2[[#This Row],[Customer Segment]]=Introduction!$D$44,1,0)</f>
        <v>0</v>
      </c>
      <c r="R896" s="41">
        <v>4.55</v>
      </c>
      <c r="S8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customFormat="1" x14ac:dyDescent="0.2">
      <c r="A897" s="1" t="s">
        <v>92</v>
      </c>
      <c r="B897" s="1" t="s">
        <v>63</v>
      </c>
      <c r="C897" s="1" t="s">
        <v>70</v>
      </c>
      <c r="D897" s="46">
        <v>0.1</v>
      </c>
      <c r="E897" s="46">
        <v>152.47999999999999</v>
      </c>
      <c r="F897" s="46">
        <v>4</v>
      </c>
      <c r="G897" s="46">
        <v>0.79</v>
      </c>
      <c r="H897" s="46">
        <v>-521.09</v>
      </c>
      <c r="I897" s="49">
        <f>IF(Table2[[#This Row],[Order Priority]]=Introduction!$B$42,1,0)</f>
        <v>0</v>
      </c>
      <c r="J897" s="49">
        <f>IF(Table2[[#This Row],[Order Priority]]=Introduction!$B$43,1,0)</f>
        <v>0</v>
      </c>
      <c r="K897" s="49">
        <f>IF(Table2[[#This Row],[Order Priority]]=Introduction!$B$44,1,0)</f>
        <v>0</v>
      </c>
      <c r="L897" s="49">
        <f>IF(Table2[[#This Row],[Order Priority]]=Introduction!$B$45,1,0)</f>
        <v>1</v>
      </c>
      <c r="M897" s="49">
        <f>IF(Table2[[#This Row],[Ship Mode]]=Introduction!$C$42,1,0)</f>
        <v>0</v>
      </c>
      <c r="N897" s="48">
        <f>IF(Table2[[#This Row],[Ship Mode]]=Introduction!$C$44,1,0)</f>
        <v>0</v>
      </c>
      <c r="O897" s="48">
        <f>IF(Table2[[#This Row],[Customer Segment]]=Introduction!$D$45,1,0)</f>
        <v>0</v>
      </c>
      <c r="P897" s="48">
        <f>IF(Table2[[#This Row],[Customer Segment]]=Introduction!$D$42,1,0)</f>
        <v>0</v>
      </c>
      <c r="Q897" s="48">
        <f>IF(Table2[[#This Row],[Customer Segment]]=Introduction!$D$44,1,0)</f>
        <v>0</v>
      </c>
      <c r="R897" s="38">
        <v>558.16999999999996</v>
      </c>
      <c r="S8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customFormat="1" x14ac:dyDescent="0.2">
      <c r="A898" s="1" t="s">
        <v>92</v>
      </c>
      <c r="B898" s="1" t="s">
        <v>14</v>
      </c>
      <c r="C898" s="1" t="s">
        <v>70</v>
      </c>
      <c r="D898" s="44">
        <v>0.08</v>
      </c>
      <c r="E898" s="44">
        <v>6.84</v>
      </c>
      <c r="F898" s="44">
        <v>8.3699999999999992</v>
      </c>
      <c r="G898" s="44">
        <v>0.57999999999999996</v>
      </c>
      <c r="H898" s="44">
        <v>-29.49</v>
      </c>
      <c r="I898" s="49">
        <f>IF(Table2[[#This Row],[Order Priority]]=Introduction!$B$42,1,0)</f>
        <v>0</v>
      </c>
      <c r="J898" s="49">
        <f>IF(Table2[[#This Row],[Order Priority]]=Introduction!$B$43,1,0)</f>
        <v>0</v>
      </c>
      <c r="K898" s="49">
        <f>IF(Table2[[#This Row],[Order Priority]]=Introduction!$B$44,1,0)</f>
        <v>0</v>
      </c>
      <c r="L898" s="49">
        <f>IF(Table2[[#This Row],[Order Priority]]=Introduction!$B$45,1,0)</f>
        <v>1</v>
      </c>
      <c r="M898" s="49">
        <f>IF(Table2[[#This Row],[Ship Mode]]=Introduction!$C$42,1,0)</f>
        <v>0</v>
      </c>
      <c r="N898" s="48">
        <f>IF(Table2[[#This Row],[Ship Mode]]=Introduction!$C$44,1,0)</f>
        <v>1</v>
      </c>
      <c r="O898" s="48">
        <f>IF(Table2[[#This Row],[Customer Segment]]=Introduction!$D$45,1,0)</f>
        <v>0</v>
      </c>
      <c r="P898" s="48">
        <f>IF(Table2[[#This Row],[Customer Segment]]=Introduction!$D$42,1,0)</f>
        <v>0</v>
      </c>
      <c r="Q898" s="48">
        <f>IF(Table2[[#This Row],[Customer Segment]]=Introduction!$D$44,1,0)</f>
        <v>0</v>
      </c>
      <c r="R898" s="41">
        <v>8.39</v>
      </c>
      <c r="S8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customFormat="1" x14ac:dyDescent="0.2">
      <c r="A899" s="1" t="s">
        <v>46</v>
      </c>
      <c r="B899" s="1" t="s">
        <v>2</v>
      </c>
      <c r="C899" s="1" t="s">
        <v>70</v>
      </c>
      <c r="D899" s="46">
        <v>0.01</v>
      </c>
      <c r="E899" s="46">
        <v>145.44999999999999</v>
      </c>
      <c r="F899" s="46">
        <v>17.850000000000001</v>
      </c>
      <c r="G899" s="46">
        <v>0.56000000000000005</v>
      </c>
      <c r="H899" s="46">
        <v>837.6807</v>
      </c>
      <c r="I899" s="49">
        <f>IF(Table2[[#This Row],[Order Priority]]=Introduction!$B$42,1,0)</f>
        <v>0</v>
      </c>
      <c r="J899" s="49">
        <f>IF(Table2[[#This Row],[Order Priority]]=Introduction!$B$43,1,0)</f>
        <v>0</v>
      </c>
      <c r="K899" s="49">
        <f>IF(Table2[[#This Row],[Order Priority]]=Introduction!$B$44,1,0)</f>
        <v>0</v>
      </c>
      <c r="L899" s="49">
        <f>IF(Table2[[#This Row],[Order Priority]]=Introduction!$B$45,1,0)</f>
        <v>0</v>
      </c>
      <c r="M899" s="49">
        <f>IF(Table2[[#This Row],[Ship Mode]]=Introduction!$C$42,1,0)</f>
        <v>1</v>
      </c>
      <c r="N899" s="48">
        <f>IF(Table2[[#This Row],[Ship Mode]]=Introduction!$C$44,1,0)</f>
        <v>0</v>
      </c>
      <c r="O899" s="48">
        <f>IF(Table2[[#This Row],[Customer Segment]]=Introduction!$D$45,1,0)</f>
        <v>0</v>
      </c>
      <c r="P899" s="48">
        <f>IF(Table2[[#This Row],[Customer Segment]]=Introduction!$D$42,1,0)</f>
        <v>0</v>
      </c>
      <c r="Q899" s="48">
        <f>IF(Table2[[#This Row],[Customer Segment]]=Introduction!$D$44,1,0)</f>
        <v>0</v>
      </c>
      <c r="R899" s="38">
        <v>1214.03</v>
      </c>
      <c r="S8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customFormat="1" x14ac:dyDescent="0.2">
      <c r="A900" s="1" t="s">
        <v>46</v>
      </c>
      <c r="B900" s="1" t="s">
        <v>14</v>
      </c>
      <c r="C900" s="1" t="s">
        <v>3</v>
      </c>
      <c r="D900" s="44">
        <v>0.03</v>
      </c>
      <c r="E900" s="44">
        <v>12.28</v>
      </c>
      <c r="F900" s="44">
        <v>6.35</v>
      </c>
      <c r="G900" s="44">
        <v>0.38</v>
      </c>
      <c r="H900" s="44">
        <v>68.676000000000002</v>
      </c>
      <c r="I900" s="49">
        <f>IF(Table2[[#This Row],[Order Priority]]=Introduction!$B$42,1,0)</f>
        <v>0</v>
      </c>
      <c r="J900" s="49">
        <f>IF(Table2[[#This Row],[Order Priority]]=Introduction!$B$43,1,0)</f>
        <v>0</v>
      </c>
      <c r="K900" s="49">
        <f>IF(Table2[[#This Row],[Order Priority]]=Introduction!$B$44,1,0)</f>
        <v>0</v>
      </c>
      <c r="L900" s="49">
        <f>IF(Table2[[#This Row],[Order Priority]]=Introduction!$B$45,1,0)</f>
        <v>0</v>
      </c>
      <c r="M900" s="49">
        <f>IF(Table2[[#This Row],[Ship Mode]]=Introduction!$C$42,1,0)</f>
        <v>0</v>
      </c>
      <c r="N900" s="48">
        <f>IF(Table2[[#This Row],[Ship Mode]]=Introduction!$C$44,1,0)</f>
        <v>1</v>
      </c>
      <c r="O900" s="48">
        <f>IF(Table2[[#This Row],[Customer Segment]]=Introduction!$D$45,1,0)</f>
        <v>1</v>
      </c>
      <c r="P900" s="48">
        <f>IF(Table2[[#This Row],[Customer Segment]]=Introduction!$D$42,1,0)</f>
        <v>0</v>
      </c>
      <c r="Q900" s="48">
        <f>IF(Table2[[#This Row],[Customer Segment]]=Introduction!$D$44,1,0)</f>
        <v>0</v>
      </c>
      <c r="R900" s="41">
        <v>87.53</v>
      </c>
      <c r="S9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customFormat="1" x14ac:dyDescent="0.2">
      <c r="A901" s="1" t="s">
        <v>46</v>
      </c>
      <c r="B901" s="1" t="s">
        <v>2</v>
      </c>
      <c r="C901" s="1" t="s">
        <v>15</v>
      </c>
      <c r="D901" s="46">
        <v>0.03</v>
      </c>
      <c r="E901" s="46">
        <v>160.97999999999999</v>
      </c>
      <c r="F901" s="46">
        <v>30</v>
      </c>
      <c r="G901" s="46">
        <v>0.62</v>
      </c>
      <c r="H901" s="46">
        <v>1261.4718</v>
      </c>
      <c r="I901" s="49">
        <f>IF(Table2[[#This Row],[Order Priority]]=Introduction!$B$42,1,0)</f>
        <v>0</v>
      </c>
      <c r="J901" s="49">
        <f>IF(Table2[[#This Row],[Order Priority]]=Introduction!$B$43,1,0)</f>
        <v>0</v>
      </c>
      <c r="K901" s="49">
        <f>IF(Table2[[#This Row],[Order Priority]]=Introduction!$B$44,1,0)</f>
        <v>0</v>
      </c>
      <c r="L901" s="49">
        <f>IF(Table2[[#This Row],[Order Priority]]=Introduction!$B$45,1,0)</f>
        <v>0</v>
      </c>
      <c r="M901" s="49">
        <f>IF(Table2[[#This Row],[Ship Mode]]=Introduction!$C$42,1,0)</f>
        <v>1</v>
      </c>
      <c r="N901" s="48">
        <f>IF(Table2[[#This Row],[Ship Mode]]=Introduction!$C$44,1,0)</f>
        <v>0</v>
      </c>
      <c r="O901" s="48">
        <f>IF(Table2[[#This Row],[Customer Segment]]=Introduction!$D$45,1,0)</f>
        <v>0</v>
      </c>
      <c r="P901" s="48">
        <f>IF(Table2[[#This Row],[Customer Segment]]=Introduction!$D$42,1,0)</f>
        <v>1</v>
      </c>
      <c r="Q901" s="48">
        <f>IF(Table2[[#This Row],[Customer Segment]]=Introduction!$D$44,1,0)</f>
        <v>0</v>
      </c>
      <c r="R901" s="38">
        <v>1828.22</v>
      </c>
      <c r="S9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customFormat="1" x14ac:dyDescent="0.2">
      <c r="A902" s="1" t="s">
        <v>1</v>
      </c>
      <c r="B902" s="1" t="s">
        <v>14</v>
      </c>
      <c r="C902" s="1" t="s">
        <v>15</v>
      </c>
      <c r="D902" s="44">
        <v>0.06</v>
      </c>
      <c r="E902" s="44">
        <v>40.99</v>
      </c>
      <c r="F902" s="44">
        <v>17.48</v>
      </c>
      <c r="G902" s="44">
        <v>0.36</v>
      </c>
      <c r="H902" s="44">
        <v>214.23</v>
      </c>
      <c r="I902" s="49">
        <f>IF(Table2[[#This Row],[Order Priority]]=Introduction!$B$42,1,0)</f>
        <v>1</v>
      </c>
      <c r="J902" s="49">
        <f>IF(Table2[[#This Row],[Order Priority]]=Introduction!$B$43,1,0)</f>
        <v>0</v>
      </c>
      <c r="K902" s="49">
        <f>IF(Table2[[#This Row],[Order Priority]]=Introduction!$B$44,1,0)</f>
        <v>0</v>
      </c>
      <c r="L902" s="49">
        <f>IF(Table2[[#This Row],[Order Priority]]=Introduction!$B$45,1,0)</f>
        <v>0</v>
      </c>
      <c r="M902" s="49">
        <f>IF(Table2[[#This Row],[Ship Mode]]=Introduction!$C$42,1,0)</f>
        <v>0</v>
      </c>
      <c r="N902" s="48">
        <f>IF(Table2[[#This Row],[Ship Mode]]=Introduction!$C$44,1,0)</f>
        <v>1</v>
      </c>
      <c r="O902" s="48">
        <f>IF(Table2[[#This Row],[Customer Segment]]=Introduction!$D$45,1,0)</f>
        <v>0</v>
      </c>
      <c r="P902" s="48">
        <f>IF(Table2[[#This Row],[Customer Segment]]=Introduction!$D$42,1,0)</f>
        <v>1</v>
      </c>
      <c r="Q902" s="48">
        <f>IF(Table2[[#This Row],[Customer Segment]]=Introduction!$D$44,1,0)</f>
        <v>0</v>
      </c>
      <c r="R902" s="41">
        <v>585.08000000000004</v>
      </c>
      <c r="S9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customFormat="1" x14ac:dyDescent="0.2">
      <c r="A903" s="1" t="s">
        <v>1</v>
      </c>
      <c r="B903" s="1" t="s">
        <v>14</v>
      </c>
      <c r="C903" s="1" t="s">
        <v>70</v>
      </c>
      <c r="D903" s="46">
        <v>0.1</v>
      </c>
      <c r="E903" s="46">
        <v>20.27</v>
      </c>
      <c r="F903" s="46">
        <v>3.99</v>
      </c>
      <c r="G903" s="46">
        <v>0.56999999999999995</v>
      </c>
      <c r="H903" s="46">
        <v>84.05</v>
      </c>
      <c r="I903" s="49">
        <f>IF(Table2[[#This Row],[Order Priority]]=Introduction!$B$42,1,0)</f>
        <v>1</v>
      </c>
      <c r="J903" s="49">
        <f>IF(Table2[[#This Row],[Order Priority]]=Introduction!$B$43,1,0)</f>
        <v>0</v>
      </c>
      <c r="K903" s="49">
        <f>IF(Table2[[#This Row],[Order Priority]]=Introduction!$B$44,1,0)</f>
        <v>0</v>
      </c>
      <c r="L903" s="49">
        <f>IF(Table2[[#This Row],[Order Priority]]=Introduction!$B$45,1,0)</f>
        <v>0</v>
      </c>
      <c r="M903" s="49">
        <f>IF(Table2[[#This Row],[Ship Mode]]=Introduction!$C$42,1,0)</f>
        <v>0</v>
      </c>
      <c r="N903" s="48">
        <f>IF(Table2[[#This Row],[Ship Mode]]=Introduction!$C$44,1,0)</f>
        <v>1</v>
      </c>
      <c r="O903" s="48">
        <f>IF(Table2[[#This Row],[Customer Segment]]=Introduction!$D$45,1,0)</f>
        <v>0</v>
      </c>
      <c r="P903" s="48">
        <f>IF(Table2[[#This Row],[Customer Segment]]=Introduction!$D$42,1,0)</f>
        <v>0</v>
      </c>
      <c r="Q903" s="48">
        <f>IF(Table2[[#This Row],[Customer Segment]]=Introduction!$D$44,1,0)</f>
        <v>0</v>
      </c>
      <c r="R903" s="38">
        <v>1051.52</v>
      </c>
      <c r="S9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customFormat="1" x14ac:dyDescent="0.2">
      <c r="A904" s="1" t="s">
        <v>1</v>
      </c>
      <c r="B904" s="1" t="s">
        <v>14</v>
      </c>
      <c r="C904" s="1" t="s">
        <v>70</v>
      </c>
      <c r="D904" s="44">
        <v>0.1</v>
      </c>
      <c r="E904" s="44">
        <v>20.27</v>
      </c>
      <c r="F904" s="44">
        <v>3.99</v>
      </c>
      <c r="G904" s="44">
        <v>0.56999999999999995</v>
      </c>
      <c r="H904" s="44">
        <v>381.61799999999999</v>
      </c>
      <c r="I904" s="49">
        <f>IF(Table2[[#This Row],[Order Priority]]=Introduction!$B$42,1,0)</f>
        <v>1</v>
      </c>
      <c r="J904" s="49">
        <f>IF(Table2[[#This Row],[Order Priority]]=Introduction!$B$43,1,0)</f>
        <v>0</v>
      </c>
      <c r="K904" s="49">
        <f>IF(Table2[[#This Row],[Order Priority]]=Introduction!$B$44,1,0)</f>
        <v>0</v>
      </c>
      <c r="L904" s="49">
        <f>IF(Table2[[#This Row],[Order Priority]]=Introduction!$B$45,1,0)</f>
        <v>0</v>
      </c>
      <c r="M904" s="49">
        <f>IF(Table2[[#This Row],[Ship Mode]]=Introduction!$C$42,1,0)</f>
        <v>0</v>
      </c>
      <c r="N904" s="48">
        <f>IF(Table2[[#This Row],[Ship Mode]]=Introduction!$C$44,1,0)</f>
        <v>1</v>
      </c>
      <c r="O904" s="48">
        <f>IF(Table2[[#This Row],[Customer Segment]]=Introduction!$D$45,1,0)</f>
        <v>0</v>
      </c>
      <c r="P904" s="48">
        <f>IF(Table2[[#This Row],[Customer Segment]]=Introduction!$D$42,1,0)</f>
        <v>0</v>
      </c>
      <c r="Q904" s="48">
        <f>IF(Table2[[#This Row],[Customer Segment]]=Introduction!$D$44,1,0)</f>
        <v>0</v>
      </c>
      <c r="R904" s="41">
        <v>257.92</v>
      </c>
      <c r="S9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customFormat="1" x14ac:dyDescent="0.2">
      <c r="A905" s="1" t="s">
        <v>13</v>
      </c>
      <c r="B905" s="1" t="s">
        <v>63</v>
      </c>
      <c r="C905" s="1" t="s">
        <v>70</v>
      </c>
      <c r="D905" s="46">
        <v>0.05</v>
      </c>
      <c r="E905" s="46">
        <v>4.84</v>
      </c>
      <c r="F905" s="46">
        <v>0.71</v>
      </c>
      <c r="G905" s="46">
        <v>0.52</v>
      </c>
      <c r="H905" s="46">
        <v>29.17</v>
      </c>
      <c r="I905" s="49">
        <f>IF(Table2[[#This Row],[Order Priority]]=Introduction!$B$42,1,0)</f>
        <v>0</v>
      </c>
      <c r="J905" s="49">
        <f>IF(Table2[[#This Row],[Order Priority]]=Introduction!$B$43,1,0)</f>
        <v>1</v>
      </c>
      <c r="K905" s="49">
        <f>IF(Table2[[#This Row],[Order Priority]]=Introduction!$B$44,1,0)</f>
        <v>0</v>
      </c>
      <c r="L905" s="49">
        <f>IF(Table2[[#This Row],[Order Priority]]=Introduction!$B$45,1,0)</f>
        <v>0</v>
      </c>
      <c r="M905" s="49">
        <f>IF(Table2[[#This Row],[Ship Mode]]=Introduction!$C$42,1,0)</f>
        <v>0</v>
      </c>
      <c r="N905" s="48">
        <f>IF(Table2[[#This Row],[Ship Mode]]=Introduction!$C$44,1,0)</f>
        <v>0</v>
      </c>
      <c r="O905" s="48">
        <f>IF(Table2[[#This Row],[Customer Segment]]=Introduction!$D$45,1,0)</f>
        <v>0</v>
      </c>
      <c r="P905" s="48">
        <f>IF(Table2[[#This Row],[Customer Segment]]=Introduction!$D$42,1,0)</f>
        <v>0</v>
      </c>
      <c r="Q905" s="48">
        <f>IF(Table2[[#This Row],[Customer Segment]]=Introduction!$D$44,1,0)</f>
        <v>0</v>
      </c>
      <c r="R905" s="38">
        <v>103.39</v>
      </c>
      <c r="S9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customFormat="1" x14ac:dyDescent="0.2">
      <c r="A906" s="1" t="s">
        <v>13</v>
      </c>
      <c r="B906" s="1" t="s">
        <v>14</v>
      </c>
      <c r="C906" s="1" t="s">
        <v>70</v>
      </c>
      <c r="D906" s="44">
        <v>0.01</v>
      </c>
      <c r="E906" s="44">
        <v>14.98</v>
      </c>
      <c r="F906" s="44">
        <v>7.69</v>
      </c>
      <c r="G906" s="44">
        <v>0.56999999999999995</v>
      </c>
      <c r="H906" s="44">
        <v>-48.97</v>
      </c>
      <c r="I906" s="49">
        <f>IF(Table2[[#This Row],[Order Priority]]=Introduction!$B$42,1,0)</f>
        <v>0</v>
      </c>
      <c r="J906" s="49">
        <f>IF(Table2[[#This Row],[Order Priority]]=Introduction!$B$43,1,0)</f>
        <v>1</v>
      </c>
      <c r="K906" s="49">
        <f>IF(Table2[[#This Row],[Order Priority]]=Introduction!$B$44,1,0)</f>
        <v>0</v>
      </c>
      <c r="L906" s="49">
        <f>IF(Table2[[#This Row],[Order Priority]]=Introduction!$B$45,1,0)</f>
        <v>0</v>
      </c>
      <c r="M906" s="49">
        <f>IF(Table2[[#This Row],[Ship Mode]]=Introduction!$C$42,1,0)</f>
        <v>0</v>
      </c>
      <c r="N906" s="48">
        <f>IF(Table2[[#This Row],[Ship Mode]]=Introduction!$C$44,1,0)</f>
        <v>1</v>
      </c>
      <c r="O906" s="48">
        <f>IF(Table2[[#This Row],[Customer Segment]]=Introduction!$D$45,1,0)</f>
        <v>0</v>
      </c>
      <c r="P906" s="48">
        <f>IF(Table2[[#This Row],[Customer Segment]]=Introduction!$D$42,1,0)</f>
        <v>0</v>
      </c>
      <c r="Q906" s="48">
        <f>IF(Table2[[#This Row],[Customer Segment]]=Introduction!$D$44,1,0)</f>
        <v>0</v>
      </c>
      <c r="R906" s="41">
        <v>435.39</v>
      </c>
      <c r="S9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customFormat="1" x14ac:dyDescent="0.2">
      <c r="A907" s="1" t="s">
        <v>13</v>
      </c>
      <c r="B907" s="1" t="s">
        <v>63</v>
      </c>
      <c r="C907" s="1" t="s">
        <v>70</v>
      </c>
      <c r="D907" s="46">
        <v>0.05</v>
      </c>
      <c r="E907" s="46">
        <v>4.84</v>
      </c>
      <c r="F907" s="46">
        <v>0.71</v>
      </c>
      <c r="G907" s="46">
        <v>0.52</v>
      </c>
      <c r="H907" s="46">
        <v>17.836500000000001</v>
      </c>
      <c r="I907" s="49">
        <f>IF(Table2[[#This Row],[Order Priority]]=Introduction!$B$42,1,0)</f>
        <v>0</v>
      </c>
      <c r="J907" s="49">
        <f>IF(Table2[[#This Row],[Order Priority]]=Introduction!$B$43,1,0)</f>
        <v>1</v>
      </c>
      <c r="K907" s="49">
        <f>IF(Table2[[#This Row],[Order Priority]]=Introduction!$B$44,1,0)</f>
        <v>0</v>
      </c>
      <c r="L907" s="49">
        <f>IF(Table2[[#This Row],[Order Priority]]=Introduction!$B$45,1,0)</f>
        <v>0</v>
      </c>
      <c r="M907" s="49">
        <f>IF(Table2[[#This Row],[Ship Mode]]=Introduction!$C$42,1,0)</f>
        <v>0</v>
      </c>
      <c r="N907" s="48">
        <f>IF(Table2[[#This Row],[Ship Mode]]=Introduction!$C$44,1,0)</f>
        <v>0</v>
      </c>
      <c r="O907" s="48">
        <f>IF(Table2[[#This Row],[Customer Segment]]=Introduction!$D$45,1,0)</f>
        <v>0</v>
      </c>
      <c r="P907" s="48">
        <f>IF(Table2[[#This Row],[Customer Segment]]=Introduction!$D$42,1,0)</f>
        <v>0</v>
      </c>
      <c r="Q907" s="48">
        <f>IF(Table2[[#This Row],[Customer Segment]]=Introduction!$D$44,1,0)</f>
        <v>0</v>
      </c>
      <c r="R907" s="38">
        <v>25.85</v>
      </c>
      <c r="S9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customFormat="1" x14ac:dyDescent="0.2">
      <c r="A908" s="1" t="s">
        <v>23</v>
      </c>
      <c r="B908" s="1" t="s">
        <v>14</v>
      </c>
      <c r="C908" s="1" t="s">
        <v>70</v>
      </c>
      <c r="D908" s="44">
        <v>0.06</v>
      </c>
      <c r="E908" s="44">
        <v>20.99</v>
      </c>
      <c r="F908" s="44">
        <v>0.99</v>
      </c>
      <c r="G908" s="44">
        <v>0.37</v>
      </c>
      <c r="H908" s="44">
        <v>224.9607</v>
      </c>
      <c r="I908" s="49">
        <f>IF(Table2[[#This Row],[Order Priority]]=Introduction!$B$42,1,0)</f>
        <v>0</v>
      </c>
      <c r="J908" s="49">
        <f>IF(Table2[[#This Row],[Order Priority]]=Introduction!$B$43,1,0)</f>
        <v>0</v>
      </c>
      <c r="K908" s="49">
        <f>IF(Table2[[#This Row],[Order Priority]]=Introduction!$B$44,1,0)</f>
        <v>1</v>
      </c>
      <c r="L908" s="49">
        <f>IF(Table2[[#This Row],[Order Priority]]=Introduction!$B$45,1,0)</f>
        <v>0</v>
      </c>
      <c r="M908" s="49">
        <f>IF(Table2[[#This Row],[Ship Mode]]=Introduction!$C$42,1,0)</f>
        <v>0</v>
      </c>
      <c r="N908" s="48">
        <f>IF(Table2[[#This Row],[Ship Mode]]=Introduction!$C$44,1,0)</f>
        <v>1</v>
      </c>
      <c r="O908" s="48">
        <f>IF(Table2[[#This Row],[Customer Segment]]=Introduction!$D$45,1,0)</f>
        <v>0</v>
      </c>
      <c r="P908" s="48">
        <f>IF(Table2[[#This Row],[Customer Segment]]=Introduction!$D$42,1,0)</f>
        <v>0</v>
      </c>
      <c r="Q908" s="48">
        <f>IF(Table2[[#This Row],[Customer Segment]]=Introduction!$D$44,1,0)</f>
        <v>0</v>
      </c>
      <c r="R908" s="41">
        <v>326.02999999999997</v>
      </c>
      <c r="S9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customFormat="1" x14ac:dyDescent="0.2">
      <c r="A909" s="1" t="s">
        <v>92</v>
      </c>
      <c r="B909" s="1" t="s">
        <v>14</v>
      </c>
      <c r="C909" s="1" t="s">
        <v>15</v>
      </c>
      <c r="D909" s="46">
        <v>0.09</v>
      </c>
      <c r="E909" s="46">
        <v>4.55</v>
      </c>
      <c r="F909" s="46">
        <v>1.49</v>
      </c>
      <c r="G909" s="46">
        <v>0.35</v>
      </c>
      <c r="H909" s="46">
        <v>16.898</v>
      </c>
      <c r="I909" s="49">
        <f>IF(Table2[[#This Row],[Order Priority]]=Introduction!$B$42,1,0)</f>
        <v>0</v>
      </c>
      <c r="J909" s="49">
        <f>IF(Table2[[#This Row],[Order Priority]]=Introduction!$B$43,1,0)</f>
        <v>0</v>
      </c>
      <c r="K909" s="49">
        <f>IF(Table2[[#This Row],[Order Priority]]=Introduction!$B$44,1,0)</f>
        <v>0</v>
      </c>
      <c r="L909" s="49">
        <f>IF(Table2[[#This Row],[Order Priority]]=Introduction!$B$45,1,0)</f>
        <v>1</v>
      </c>
      <c r="M909" s="49">
        <f>IF(Table2[[#This Row],[Ship Mode]]=Introduction!$C$42,1,0)</f>
        <v>0</v>
      </c>
      <c r="N909" s="48">
        <f>IF(Table2[[#This Row],[Ship Mode]]=Introduction!$C$44,1,0)</f>
        <v>1</v>
      </c>
      <c r="O909" s="48">
        <f>IF(Table2[[#This Row],[Customer Segment]]=Introduction!$D$45,1,0)</f>
        <v>0</v>
      </c>
      <c r="P909" s="48">
        <f>IF(Table2[[#This Row],[Customer Segment]]=Introduction!$D$42,1,0)</f>
        <v>1</v>
      </c>
      <c r="Q909" s="48">
        <f>IF(Table2[[#This Row],[Customer Segment]]=Introduction!$D$44,1,0)</f>
        <v>0</v>
      </c>
      <c r="R909" s="38">
        <v>25.45</v>
      </c>
      <c r="S9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customFormat="1" x14ac:dyDescent="0.2">
      <c r="A910" s="1" t="s">
        <v>92</v>
      </c>
      <c r="B910" s="1" t="s">
        <v>63</v>
      </c>
      <c r="C910" s="1" t="s">
        <v>15</v>
      </c>
      <c r="D910" s="44">
        <v>7.0000000000000007E-2</v>
      </c>
      <c r="E910" s="44">
        <v>9.7799999999999994</v>
      </c>
      <c r="F910" s="44">
        <v>5.76</v>
      </c>
      <c r="G910" s="44">
        <v>0.35</v>
      </c>
      <c r="H910" s="44">
        <v>20.14</v>
      </c>
      <c r="I910" s="49">
        <f>IF(Table2[[#This Row],[Order Priority]]=Introduction!$B$42,1,0)</f>
        <v>0</v>
      </c>
      <c r="J910" s="49">
        <f>IF(Table2[[#This Row],[Order Priority]]=Introduction!$B$43,1,0)</f>
        <v>0</v>
      </c>
      <c r="K910" s="49">
        <f>IF(Table2[[#This Row],[Order Priority]]=Introduction!$B$44,1,0)</f>
        <v>0</v>
      </c>
      <c r="L910" s="49">
        <f>IF(Table2[[#This Row],[Order Priority]]=Introduction!$B$45,1,0)</f>
        <v>1</v>
      </c>
      <c r="M910" s="49">
        <f>IF(Table2[[#This Row],[Ship Mode]]=Introduction!$C$42,1,0)</f>
        <v>0</v>
      </c>
      <c r="N910" s="48">
        <f>IF(Table2[[#This Row],[Ship Mode]]=Introduction!$C$44,1,0)</f>
        <v>0</v>
      </c>
      <c r="O910" s="48">
        <f>IF(Table2[[#This Row],[Customer Segment]]=Introduction!$D$45,1,0)</f>
        <v>0</v>
      </c>
      <c r="P910" s="48">
        <f>IF(Table2[[#This Row],[Customer Segment]]=Introduction!$D$42,1,0)</f>
        <v>1</v>
      </c>
      <c r="Q910" s="48">
        <f>IF(Table2[[#This Row],[Customer Segment]]=Introduction!$D$44,1,0)</f>
        <v>0</v>
      </c>
      <c r="R910" s="41">
        <v>110.72</v>
      </c>
      <c r="S9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customFormat="1" x14ac:dyDescent="0.2">
      <c r="A911" s="1" t="s">
        <v>46</v>
      </c>
      <c r="B911" s="1" t="s">
        <v>14</v>
      </c>
      <c r="C911" s="1" t="s">
        <v>70</v>
      </c>
      <c r="D911" s="46">
        <v>0.04</v>
      </c>
      <c r="E911" s="46">
        <v>60.97</v>
      </c>
      <c r="F911" s="46">
        <v>4.5</v>
      </c>
      <c r="G911" s="46">
        <v>0.56000000000000005</v>
      </c>
      <c r="H911" s="46">
        <v>79.423199999999994</v>
      </c>
      <c r="I911" s="49">
        <f>IF(Table2[[#This Row],[Order Priority]]=Introduction!$B$42,1,0)</f>
        <v>0</v>
      </c>
      <c r="J911" s="49">
        <f>IF(Table2[[#This Row],[Order Priority]]=Introduction!$B$43,1,0)</f>
        <v>0</v>
      </c>
      <c r="K911" s="49">
        <f>IF(Table2[[#This Row],[Order Priority]]=Introduction!$B$44,1,0)</f>
        <v>0</v>
      </c>
      <c r="L911" s="49">
        <f>IF(Table2[[#This Row],[Order Priority]]=Introduction!$B$45,1,0)</f>
        <v>0</v>
      </c>
      <c r="M911" s="49">
        <f>IF(Table2[[#This Row],[Ship Mode]]=Introduction!$C$42,1,0)</f>
        <v>0</v>
      </c>
      <c r="N911" s="48">
        <f>IF(Table2[[#This Row],[Ship Mode]]=Introduction!$C$44,1,0)</f>
        <v>1</v>
      </c>
      <c r="O911" s="48">
        <f>IF(Table2[[#This Row],[Customer Segment]]=Introduction!$D$45,1,0)</f>
        <v>0</v>
      </c>
      <c r="P911" s="48">
        <f>IF(Table2[[#This Row],[Customer Segment]]=Introduction!$D$42,1,0)</f>
        <v>0</v>
      </c>
      <c r="Q911" s="48">
        <f>IF(Table2[[#This Row],[Customer Segment]]=Introduction!$D$44,1,0)</f>
        <v>0</v>
      </c>
      <c r="R911" s="38">
        <v>904.31</v>
      </c>
      <c r="S9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customFormat="1" x14ac:dyDescent="0.2">
      <c r="A912" s="1" t="s">
        <v>46</v>
      </c>
      <c r="B912" s="1" t="s">
        <v>14</v>
      </c>
      <c r="C912" s="1" t="s">
        <v>70</v>
      </c>
      <c r="D912" s="44">
        <v>0.05</v>
      </c>
      <c r="E912" s="44">
        <v>11.97</v>
      </c>
      <c r="F912" s="44">
        <v>5.81</v>
      </c>
      <c r="G912" s="44">
        <v>0.6</v>
      </c>
      <c r="H912" s="44">
        <v>349.05930000000001</v>
      </c>
      <c r="I912" s="49">
        <f>IF(Table2[[#This Row],[Order Priority]]=Introduction!$B$42,1,0)</f>
        <v>0</v>
      </c>
      <c r="J912" s="49">
        <f>IF(Table2[[#This Row],[Order Priority]]=Introduction!$B$43,1,0)</f>
        <v>0</v>
      </c>
      <c r="K912" s="49">
        <f>IF(Table2[[#This Row],[Order Priority]]=Introduction!$B$44,1,0)</f>
        <v>0</v>
      </c>
      <c r="L912" s="49">
        <f>IF(Table2[[#This Row],[Order Priority]]=Introduction!$B$45,1,0)</f>
        <v>0</v>
      </c>
      <c r="M912" s="49">
        <f>IF(Table2[[#This Row],[Ship Mode]]=Introduction!$C$42,1,0)</f>
        <v>0</v>
      </c>
      <c r="N912" s="48">
        <f>IF(Table2[[#This Row],[Ship Mode]]=Introduction!$C$44,1,0)</f>
        <v>1</v>
      </c>
      <c r="O912" s="48">
        <f>IF(Table2[[#This Row],[Customer Segment]]=Introduction!$D$45,1,0)</f>
        <v>0</v>
      </c>
      <c r="P912" s="48">
        <f>IF(Table2[[#This Row],[Customer Segment]]=Introduction!$D$42,1,0)</f>
        <v>0</v>
      </c>
      <c r="Q912" s="48">
        <f>IF(Table2[[#This Row],[Customer Segment]]=Introduction!$D$44,1,0)</f>
        <v>0</v>
      </c>
      <c r="R912" s="41">
        <v>25.31</v>
      </c>
      <c r="S9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customFormat="1" x14ac:dyDescent="0.2">
      <c r="A913" s="1" t="s">
        <v>1</v>
      </c>
      <c r="B913" s="1" t="s">
        <v>14</v>
      </c>
      <c r="C913" s="1" t="s">
        <v>15</v>
      </c>
      <c r="D913" s="46">
        <v>0.06</v>
      </c>
      <c r="E913" s="46">
        <v>17.98</v>
      </c>
      <c r="F913" s="46">
        <v>4</v>
      </c>
      <c r="G913" s="46">
        <v>0.79</v>
      </c>
      <c r="H913" s="46">
        <v>-78.13</v>
      </c>
      <c r="I913" s="49">
        <f>IF(Table2[[#This Row],[Order Priority]]=Introduction!$B$42,1,0)</f>
        <v>1</v>
      </c>
      <c r="J913" s="49">
        <f>IF(Table2[[#This Row],[Order Priority]]=Introduction!$B$43,1,0)</f>
        <v>0</v>
      </c>
      <c r="K913" s="49">
        <f>IF(Table2[[#This Row],[Order Priority]]=Introduction!$B$44,1,0)</f>
        <v>0</v>
      </c>
      <c r="L913" s="49">
        <f>IF(Table2[[#This Row],[Order Priority]]=Introduction!$B$45,1,0)</f>
        <v>0</v>
      </c>
      <c r="M913" s="49">
        <f>IF(Table2[[#This Row],[Ship Mode]]=Introduction!$C$42,1,0)</f>
        <v>0</v>
      </c>
      <c r="N913" s="48">
        <f>IF(Table2[[#This Row],[Ship Mode]]=Introduction!$C$44,1,0)</f>
        <v>1</v>
      </c>
      <c r="O913" s="48">
        <f>IF(Table2[[#This Row],[Customer Segment]]=Introduction!$D$45,1,0)</f>
        <v>0</v>
      </c>
      <c r="P913" s="48">
        <f>IF(Table2[[#This Row],[Customer Segment]]=Introduction!$D$42,1,0)</f>
        <v>1</v>
      </c>
      <c r="Q913" s="48">
        <f>IF(Table2[[#This Row],[Customer Segment]]=Introduction!$D$44,1,0)</f>
        <v>0</v>
      </c>
      <c r="R913" s="38">
        <v>70.06</v>
      </c>
      <c r="S9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customFormat="1" x14ac:dyDescent="0.2">
      <c r="A914" s="1" t="s">
        <v>1</v>
      </c>
      <c r="B914" s="1" t="s">
        <v>14</v>
      </c>
      <c r="C914" s="1" t="s">
        <v>3</v>
      </c>
      <c r="D914" s="44">
        <v>0.1</v>
      </c>
      <c r="E914" s="44">
        <v>6.64</v>
      </c>
      <c r="F914" s="44">
        <v>54.95</v>
      </c>
      <c r="G914" s="44">
        <v>0.37</v>
      </c>
      <c r="H914" s="44">
        <v>-25</v>
      </c>
      <c r="I914" s="49">
        <f>IF(Table2[[#This Row],[Order Priority]]=Introduction!$B$42,1,0)</f>
        <v>1</v>
      </c>
      <c r="J914" s="49">
        <f>IF(Table2[[#This Row],[Order Priority]]=Introduction!$B$43,1,0)</f>
        <v>0</v>
      </c>
      <c r="K914" s="49">
        <f>IF(Table2[[#This Row],[Order Priority]]=Introduction!$B$44,1,0)</f>
        <v>0</v>
      </c>
      <c r="L914" s="49">
        <f>IF(Table2[[#This Row],[Order Priority]]=Introduction!$B$45,1,0)</f>
        <v>0</v>
      </c>
      <c r="M914" s="49">
        <f>IF(Table2[[#This Row],[Ship Mode]]=Introduction!$C$42,1,0)</f>
        <v>0</v>
      </c>
      <c r="N914" s="48">
        <f>IF(Table2[[#This Row],[Ship Mode]]=Introduction!$C$44,1,0)</f>
        <v>1</v>
      </c>
      <c r="O914" s="48">
        <f>IF(Table2[[#This Row],[Customer Segment]]=Introduction!$D$45,1,0)</f>
        <v>1</v>
      </c>
      <c r="P914" s="48">
        <f>IF(Table2[[#This Row],[Customer Segment]]=Introduction!$D$42,1,0)</f>
        <v>0</v>
      </c>
      <c r="Q914" s="48">
        <f>IF(Table2[[#This Row],[Customer Segment]]=Introduction!$D$44,1,0)</f>
        <v>0</v>
      </c>
      <c r="R914" s="41">
        <v>25.31</v>
      </c>
      <c r="S9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customFormat="1" x14ac:dyDescent="0.2">
      <c r="A915" s="1" t="s">
        <v>1</v>
      </c>
      <c r="B915" s="1" t="s">
        <v>14</v>
      </c>
      <c r="C915" s="1" t="s">
        <v>3</v>
      </c>
      <c r="D915" s="46">
        <v>0.05</v>
      </c>
      <c r="E915" s="46">
        <v>90.48</v>
      </c>
      <c r="F915" s="46">
        <v>19.989999999999998</v>
      </c>
      <c r="G915" s="46">
        <v>0.4</v>
      </c>
      <c r="H915" s="46">
        <v>255.1482</v>
      </c>
      <c r="I915" s="49">
        <f>IF(Table2[[#This Row],[Order Priority]]=Introduction!$B$42,1,0)</f>
        <v>1</v>
      </c>
      <c r="J915" s="49">
        <f>IF(Table2[[#This Row],[Order Priority]]=Introduction!$B$43,1,0)</f>
        <v>0</v>
      </c>
      <c r="K915" s="49">
        <f>IF(Table2[[#This Row],[Order Priority]]=Introduction!$B$44,1,0)</f>
        <v>0</v>
      </c>
      <c r="L915" s="49">
        <f>IF(Table2[[#This Row],[Order Priority]]=Introduction!$B$45,1,0)</f>
        <v>0</v>
      </c>
      <c r="M915" s="49">
        <f>IF(Table2[[#This Row],[Ship Mode]]=Introduction!$C$42,1,0)</f>
        <v>0</v>
      </c>
      <c r="N915" s="48">
        <f>IF(Table2[[#This Row],[Ship Mode]]=Introduction!$C$44,1,0)</f>
        <v>1</v>
      </c>
      <c r="O915" s="48">
        <f>IF(Table2[[#This Row],[Customer Segment]]=Introduction!$D$45,1,0)</f>
        <v>1</v>
      </c>
      <c r="P915" s="48">
        <f>IF(Table2[[#This Row],[Customer Segment]]=Introduction!$D$42,1,0)</f>
        <v>0</v>
      </c>
      <c r="Q915" s="48">
        <f>IF(Table2[[#This Row],[Customer Segment]]=Introduction!$D$44,1,0)</f>
        <v>0</v>
      </c>
      <c r="R915" s="38">
        <v>369.78</v>
      </c>
      <c r="S9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customFormat="1" x14ac:dyDescent="0.2">
      <c r="A916" s="1" t="s">
        <v>13</v>
      </c>
      <c r="B916" s="1" t="s">
        <v>14</v>
      </c>
      <c r="C916" s="1" t="s">
        <v>70</v>
      </c>
      <c r="D916" s="44">
        <v>0</v>
      </c>
      <c r="E916" s="44">
        <v>48.91</v>
      </c>
      <c r="F916" s="44">
        <v>35</v>
      </c>
      <c r="G916" s="44">
        <v>0.83</v>
      </c>
      <c r="H916" s="44">
        <v>-628.38</v>
      </c>
      <c r="I916" s="49">
        <f>IF(Table2[[#This Row],[Order Priority]]=Introduction!$B$42,1,0)</f>
        <v>0</v>
      </c>
      <c r="J916" s="49">
        <f>IF(Table2[[#This Row],[Order Priority]]=Introduction!$B$43,1,0)</f>
        <v>1</v>
      </c>
      <c r="K916" s="49">
        <f>IF(Table2[[#This Row],[Order Priority]]=Introduction!$B$44,1,0)</f>
        <v>0</v>
      </c>
      <c r="L916" s="49">
        <f>IF(Table2[[#This Row],[Order Priority]]=Introduction!$B$45,1,0)</f>
        <v>0</v>
      </c>
      <c r="M916" s="49">
        <f>IF(Table2[[#This Row],[Ship Mode]]=Introduction!$C$42,1,0)</f>
        <v>0</v>
      </c>
      <c r="N916" s="48">
        <f>IF(Table2[[#This Row],[Ship Mode]]=Introduction!$C$44,1,0)</f>
        <v>1</v>
      </c>
      <c r="O916" s="48">
        <f>IF(Table2[[#This Row],[Customer Segment]]=Introduction!$D$45,1,0)</f>
        <v>0</v>
      </c>
      <c r="P916" s="48">
        <f>IF(Table2[[#This Row],[Customer Segment]]=Introduction!$D$42,1,0)</f>
        <v>0</v>
      </c>
      <c r="Q916" s="48">
        <f>IF(Table2[[#This Row],[Customer Segment]]=Introduction!$D$44,1,0)</f>
        <v>0</v>
      </c>
      <c r="R916" s="41">
        <v>514.79</v>
      </c>
      <c r="S9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customFormat="1" x14ac:dyDescent="0.2">
      <c r="A917" s="1" t="s">
        <v>23</v>
      </c>
      <c r="B917" s="1" t="s">
        <v>14</v>
      </c>
      <c r="C917" s="1" t="s">
        <v>3</v>
      </c>
      <c r="D917" s="46">
        <v>0.08</v>
      </c>
      <c r="E917" s="46">
        <v>9.48</v>
      </c>
      <c r="F917" s="46">
        <v>7.29</v>
      </c>
      <c r="G917" s="46">
        <v>0.45</v>
      </c>
      <c r="H917" s="46">
        <v>-50.4</v>
      </c>
      <c r="I917" s="49">
        <f>IF(Table2[[#This Row],[Order Priority]]=Introduction!$B$42,1,0)</f>
        <v>0</v>
      </c>
      <c r="J917" s="49">
        <f>IF(Table2[[#This Row],[Order Priority]]=Introduction!$B$43,1,0)</f>
        <v>0</v>
      </c>
      <c r="K917" s="49">
        <f>IF(Table2[[#This Row],[Order Priority]]=Introduction!$B$44,1,0)</f>
        <v>1</v>
      </c>
      <c r="L917" s="49">
        <f>IF(Table2[[#This Row],[Order Priority]]=Introduction!$B$45,1,0)</f>
        <v>0</v>
      </c>
      <c r="M917" s="49">
        <f>IF(Table2[[#This Row],[Ship Mode]]=Introduction!$C$42,1,0)</f>
        <v>0</v>
      </c>
      <c r="N917" s="48">
        <f>IF(Table2[[#This Row],[Ship Mode]]=Introduction!$C$44,1,0)</f>
        <v>1</v>
      </c>
      <c r="O917" s="48">
        <f>IF(Table2[[#This Row],[Customer Segment]]=Introduction!$D$45,1,0)</f>
        <v>1</v>
      </c>
      <c r="P917" s="48">
        <f>IF(Table2[[#This Row],[Customer Segment]]=Introduction!$D$42,1,0)</f>
        <v>0</v>
      </c>
      <c r="Q917" s="48">
        <f>IF(Table2[[#This Row],[Customer Segment]]=Introduction!$D$44,1,0)</f>
        <v>0</v>
      </c>
      <c r="R917" s="38">
        <v>20.22</v>
      </c>
      <c r="S9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customFormat="1" x14ac:dyDescent="0.2">
      <c r="A918" s="1" t="s">
        <v>23</v>
      </c>
      <c r="B918" s="1" t="s">
        <v>14</v>
      </c>
      <c r="C918" s="1" t="s">
        <v>3</v>
      </c>
      <c r="D918" s="44">
        <v>0.03</v>
      </c>
      <c r="E918" s="44">
        <v>193.17</v>
      </c>
      <c r="F918" s="44">
        <v>19.989999999999998</v>
      </c>
      <c r="G918" s="44">
        <v>0.71</v>
      </c>
      <c r="H918" s="44">
        <v>-348.75400000000002</v>
      </c>
      <c r="I918" s="49">
        <f>IF(Table2[[#This Row],[Order Priority]]=Introduction!$B$42,1,0)</f>
        <v>0</v>
      </c>
      <c r="J918" s="49">
        <f>IF(Table2[[#This Row],[Order Priority]]=Introduction!$B$43,1,0)</f>
        <v>0</v>
      </c>
      <c r="K918" s="49">
        <f>IF(Table2[[#This Row],[Order Priority]]=Introduction!$B$44,1,0)</f>
        <v>1</v>
      </c>
      <c r="L918" s="49">
        <f>IF(Table2[[#This Row],[Order Priority]]=Introduction!$B$45,1,0)</f>
        <v>0</v>
      </c>
      <c r="M918" s="49">
        <f>IF(Table2[[#This Row],[Ship Mode]]=Introduction!$C$42,1,0)</f>
        <v>0</v>
      </c>
      <c r="N918" s="48">
        <f>IF(Table2[[#This Row],[Ship Mode]]=Introduction!$C$44,1,0)</f>
        <v>1</v>
      </c>
      <c r="O918" s="48">
        <f>IF(Table2[[#This Row],[Customer Segment]]=Introduction!$D$45,1,0)</f>
        <v>1</v>
      </c>
      <c r="P918" s="48">
        <f>IF(Table2[[#This Row],[Customer Segment]]=Introduction!$D$42,1,0)</f>
        <v>0</v>
      </c>
      <c r="Q918" s="48">
        <f>IF(Table2[[#This Row],[Customer Segment]]=Introduction!$D$44,1,0)</f>
        <v>0</v>
      </c>
      <c r="R918" s="41">
        <v>1548.97</v>
      </c>
      <c r="S9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customFormat="1" x14ac:dyDescent="0.2">
      <c r="A919" s="1" t="s">
        <v>92</v>
      </c>
      <c r="B919" s="1" t="s">
        <v>2</v>
      </c>
      <c r="C919" s="1" t="s">
        <v>3</v>
      </c>
      <c r="D919" s="46">
        <v>0.09</v>
      </c>
      <c r="E919" s="46">
        <v>138.75</v>
      </c>
      <c r="F919" s="46">
        <v>52.42</v>
      </c>
      <c r="G919" s="46">
        <v>0.74</v>
      </c>
      <c r="H919" s="46">
        <v>-445.97177625</v>
      </c>
      <c r="I919" s="49">
        <f>IF(Table2[[#This Row],[Order Priority]]=Introduction!$B$42,1,0)</f>
        <v>0</v>
      </c>
      <c r="J919" s="49">
        <f>IF(Table2[[#This Row],[Order Priority]]=Introduction!$B$43,1,0)</f>
        <v>0</v>
      </c>
      <c r="K919" s="49">
        <f>IF(Table2[[#This Row],[Order Priority]]=Introduction!$B$44,1,0)</f>
        <v>0</v>
      </c>
      <c r="L919" s="49">
        <f>IF(Table2[[#This Row],[Order Priority]]=Introduction!$B$45,1,0)</f>
        <v>1</v>
      </c>
      <c r="M919" s="49">
        <f>IF(Table2[[#This Row],[Ship Mode]]=Introduction!$C$42,1,0)</f>
        <v>1</v>
      </c>
      <c r="N919" s="48">
        <f>IF(Table2[[#This Row],[Ship Mode]]=Introduction!$C$44,1,0)</f>
        <v>0</v>
      </c>
      <c r="O919" s="48">
        <f>IF(Table2[[#This Row],[Customer Segment]]=Introduction!$D$45,1,0)</f>
        <v>1</v>
      </c>
      <c r="P919" s="48">
        <f>IF(Table2[[#This Row],[Customer Segment]]=Introduction!$D$42,1,0)</f>
        <v>0</v>
      </c>
      <c r="Q919" s="48">
        <f>IF(Table2[[#This Row],[Customer Segment]]=Introduction!$D$44,1,0)</f>
        <v>0</v>
      </c>
      <c r="R919" s="38">
        <v>2527.79</v>
      </c>
      <c r="S9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customFormat="1" x14ac:dyDescent="0.2">
      <c r="A920" s="1" t="s">
        <v>92</v>
      </c>
      <c r="B920" s="1" t="s">
        <v>2</v>
      </c>
      <c r="C920" s="1" t="s">
        <v>3</v>
      </c>
      <c r="D920" s="44">
        <v>0.09</v>
      </c>
      <c r="E920" s="44">
        <v>138.75</v>
      </c>
      <c r="F920" s="44">
        <v>52.42</v>
      </c>
      <c r="G920" s="44">
        <v>0.74</v>
      </c>
      <c r="H920" s="44">
        <v>-335.31712499999998</v>
      </c>
      <c r="I920" s="49">
        <f>IF(Table2[[#This Row],[Order Priority]]=Introduction!$B$42,1,0)</f>
        <v>0</v>
      </c>
      <c r="J920" s="49">
        <f>IF(Table2[[#This Row],[Order Priority]]=Introduction!$B$43,1,0)</f>
        <v>0</v>
      </c>
      <c r="K920" s="49">
        <f>IF(Table2[[#This Row],[Order Priority]]=Introduction!$B$44,1,0)</f>
        <v>0</v>
      </c>
      <c r="L920" s="49">
        <f>IF(Table2[[#This Row],[Order Priority]]=Introduction!$B$45,1,0)</f>
        <v>1</v>
      </c>
      <c r="M920" s="49">
        <f>IF(Table2[[#This Row],[Ship Mode]]=Introduction!$C$42,1,0)</f>
        <v>1</v>
      </c>
      <c r="N920" s="48">
        <f>IF(Table2[[#This Row],[Ship Mode]]=Introduction!$C$44,1,0)</f>
        <v>0</v>
      </c>
      <c r="O920" s="48">
        <f>IF(Table2[[#This Row],[Customer Segment]]=Introduction!$D$45,1,0)</f>
        <v>1</v>
      </c>
      <c r="P920" s="48">
        <f>IF(Table2[[#This Row],[Customer Segment]]=Introduction!$D$42,1,0)</f>
        <v>0</v>
      </c>
      <c r="Q920" s="48">
        <f>IF(Table2[[#This Row],[Customer Segment]]=Introduction!$D$44,1,0)</f>
        <v>0</v>
      </c>
      <c r="R920" s="41">
        <v>659.42</v>
      </c>
      <c r="S9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customFormat="1" x14ac:dyDescent="0.2">
      <c r="A921" s="1" t="s">
        <v>92</v>
      </c>
      <c r="B921" s="1" t="s">
        <v>14</v>
      </c>
      <c r="C921" s="1" t="s">
        <v>47</v>
      </c>
      <c r="D921" s="46">
        <v>0.06</v>
      </c>
      <c r="E921" s="46">
        <v>3.95</v>
      </c>
      <c r="F921" s="46">
        <v>2</v>
      </c>
      <c r="G921" s="46">
        <v>0.53</v>
      </c>
      <c r="H921" s="46">
        <v>-9.68</v>
      </c>
      <c r="I921" s="49">
        <f>IF(Table2[[#This Row],[Order Priority]]=Introduction!$B$42,1,0)</f>
        <v>0</v>
      </c>
      <c r="J921" s="49">
        <f>IF(Table2[[#This Row],[Order Priority]]=Introduction!$B$43,1,0)</f>
        <v>0</v>
      </c>
      <c r="K921" s="49">
        <f>IF(Table2[[#This Row],[Order Priority]]=Introduction!$B$44,1,0)</f>
        <v>0</v>
      </c>
      <c r="L921" s="49">
        <f>IF(Table2[[#This Row],[Order Priority]]=Introduction!$B$45,1,0)</f>
        <v>1</v>
      </c>
      <c r="M921" s="49">
        <f>IF(Table2[[#This Row],[Ship Mode]]=Introduction!$C$42,1,0)</f>
        <v>0</v>
      </c>
      <c r="N921" s="48">
        <f>IF(Table2[[#This Row],[Ship Mode]]=Introduction!$C$44,1,0)</f>
        <v>1</v>
      </c>
      <c r="O921" s="48">
        <f>IF(Table2[[#This Row],[Customer Segment]]=Introduction!$D$45,1,0)</f>
        <v>0</v>
      </c>
      <c r="P921" s="48">
        <f>IF(Table2[[#This Row],[Customer Segment]]=Introduction!$D$42,1,0)</f>
        <v>0</v>
      </c>
      <c r="Q921" s="48">
        <f>IF(Table2[[#This Row],[Customer Segment]]=Introduction!$D$44,1,0)</f>
        <v>1</v>
      </c>
      <c r="R921" s="38">
        <v>19.66</v>
      </c>
      <c r="S9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customFormat="1" x14ac:dyDescent="0.2">
      <c r="A922" s="1" t="s">
        <v>92</v>
      </c>
      <c r="B922" s="1" t="s">
        <v>2</v>
      </c>
      <c r="C922" s="1" t="s">
        <v>70</v>
      </c>
      <c r="D922" s="44">
        <v>7.0000000000000007E-2</v>
      </c>
      <c r="E922" s="44">
        <v>70.98</v>
      </c>
      <c r="F922" s="44">
        <v>30</v>
      </c>
      <c r="G922" s="44">
        <v>0.73</v>
      </c>
      <c r="H922" s="44">
        <v>-222.95</v>
      </c>
      <c r="I922" s="49">
        <f>IF(Table2[[#This Row],[Order Priority]]=Introduction!$B$42,1,0)</f>
        <v>0</v>
      </c>
      <c r="J922" s="49">
        <f>IF(Table2[[#This Row],[Order Priority]]=Introduction!$B$43,1,0)</f>
        <v>0</v>
      </c>
      <c r="K922" s="49">
        <f>IF(Table2[[#This Row],[Order Priority]]=Introduction!$B$44,1,0)</f>
        <v>0</v>
      </c>
      <c r="L922" s="49">
        <f>IF(Table2[[#This Row],[Order Priority]]=Introduction!$B$45,1,0)</f>
        <v>1</v>
      </c>
      <c r="M922" s="49">
        <f>IF(Table2[[#This Row],[Ship Mode]]=Introduction!$C$42,1,0)</f>
        <v>1</v>
      </c>
      <c r="N922" s="48">
        <f>IF(Table2[[#This Row],[Ship Mode]]=Introduction!$C$44,1,0)</f>
        <v>0</v>
      </c>
      <c r="O922" s="48">
        <f>IF(Table2[[#This Row],[Customer Segment]]=Introduction!$D$45,1,0)</f>
        <v>0</v>
      </c>
      <c r="P922" s="48">
        <f>IF(Table2[[#This Row],[Customer Segment]]=Introduction!$D$42,1,0)</f>
        <v>0</v>
      </c>
      <c r="Q922" s="48">
        <f>IF(Table2[[#This Row],[Customer Segment]]=Introduction!$D$44,1,0)</f>
        <v>0</v>
      </c>
      <c r="R922" s="41">
        <v>1373.47</v>
      </c>
      <c r="S9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customFormat="1" x14ac:dyDescent="0.2">
      <c r="A923" s="1" t="s">
        <v>92</v>
      </c>
      <c r="B923" s="1" t="s">
        <v>14</v>
      </c>
      <c r="C923" s="1" t="s">
        <v>47</v>
      </c>
      <c r="D923" s="46">
        <v>0.06</v>
      </c>
      <c r="E923" s="46">
        <v>28.53</v>
      </c>
      <c r="F923" s="46">
        <v>1.49</v>
      </c>
      <c r="G923" s="46">
        <v>0.38</v>
      </c>
      <c r="H923" s="46">
        <v>74.638499999999993</v>
      </c>
      <c r="I923" s="49">
        <f>IF(Table2[[#This Row],[Order Priority]]=Introduction!$B$42,1,0)</f>
        <v>0</v>
      </c>
      <c r="J923" s="49">
        <f>IF(Table2[[#This Row],[Order Priority]]=Introduction!$B$43,1,0)</f>
        <v>0</v>
      </c>
      <c r="K923" s="49">
        <f>IF(Table2[[#This Row],[Order Priority]]=Introduction!$B$44,1,0)</f>
        <v>0</v>
      </c>
      <c r="L923" s="49">
        <f>IF(Table2[[#This Row],[Order Priority]]=Introduction!$B$45,1,0)</f>
        <v>1</v>
      </c>
      <c r="M923" s="49">
        <f>IF(Table2[[#This Row],[Ship Mode]]=Introduction!$C$42,1,0)</f>
        <v>0</v>
      </c>
      <c r="N923" s="48">
        <f>IF(Table2[[#This Row],[Ship Mode]]=Introduction!$C$44,1,0)</f>
        <v>1</v>
      </c>
      <c r="O923" s="48">
        <f>IF(Table2[[#This Row],[Customer Segment]]=Introduction!$D$45,1,0)</f>
        <v>0</v>
      </c>
      <c r="P923" s="48">
        <f>IF(Table2[[#This Row],[Customer Segment]]=Introduction!$D$42,1,0)</f>
        <v>0</v>
      </c>
      <c r="Q923" s="48">
        <f>IF(Table2[[#This Row],[Customer Segment]]=Introduction!$D$44,1,0)</f>
        <v>1</v>
      </c>
      <c r="R923" s="38">
        <v>134.09</v>
      </c>
      <c r="S9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customFormat="1" x14ac:dyDescent="0.2">
      <c r="A924" s="1" t="s">
        <v>92</v>
      </c>
      <c r="B924" s="1" t="s">
        <v>14</v>
      </c>
      <c r="C924" s="1" t="s">
        <v>15</v>
      </c>
      <c r="D924" s="44">
        <v>0.02</v>
      </c>
      <c r="E924" s="44">
        <v>15.42</v>
      </c>
      <c r="F924" s="44">
        <v>5.41</v>
      </c>
      <c r="G924" s="44">
        <v>0.59</v>
      </c>
      <c r="H924" s="44">
        <v>-16.37</v>
      </c>
      <c r="I924" s="49">
        <f>IF(Table2[[#This Row],[Order Priority]]=Introduction!$B$42,1,0)</f>
        <v>0</v>
      </c>
      <c r="J924" s="49">
        <f>IF(Table2[[#This Row],[Order Priority]]=Introduction!$B$43,1,0)</f>
        <v>0</v>
      </c>
      <c r="K924" s="49">
        <f>IF(Table2[[#This Row],[Order Priority]]=Introduction!$B$44,1,0)</f>
        <v>0</v>
      </c>
      <c r="L924" s="49">
        <f>IF(Table2[[#This Row],[Order Priority]]=Introduction!$B$45,1,0)</f>
        <v>1</v>
      </c>
      <c r="M924" s="49">
        <f>IF(Table2[[#This Row],[Ship Mode]]=Introduction!$C$42,1,0)</f>
        <v>0</v>
      </c>
      <c r="N924" s="48">
        <f>IF(Table2[[#This Row],[Ship Mode]]=Introduction!$C$44,1,0)</f>
        <v>1</v>
      </c>
      <c r="O924" s="48">
        <f>IF(Table2[[#This Row],[Customer Segment]]=Introduction!$D$45,1,0)</f>
        <v>0</v>
      </c>
      <c r="P924" s="48">
        <f>IF(Table2[[#This Row],[Customer Segment]]=Introduction!$D$42,1,0)</f>
        <v>1</v>
      </c>
      <c r="Q924" s="48">
        <f>IF(Table2[[#This Row],[Customer Segment]]=Introduction!$D$44,1,0)</f>
        <v>0</v>
      </c>
      <c r="R924" s="41">
        <v>33.840000000000003</v>
      </c>
      <c r="S9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customFormat="1" x14ac:dyDescent="0.2">
      <c r="A925" s="1" t="s">
        <v>46</v>
      </c>
      <c r="B925" s="1" t="s">
        <v>14</v>
      </c>
      <c r="C925" s="1" t="s">
        <v>47</v>
      </c>
      <c r="D925" s="46">
        <v>0.1</v>
      </c>
      <c r="E925" s="46">
        <v>14.28</v>
      </c>
      <c r="F925" s="46">
        <v>2.99</v>
      </c>
      <c r="G925" s="46">
        <v>0.39</v>
      </c>
      <c r="H925" s="46">
        <v>104.9145</v>
      </c>
      <c r="I925" s="49">
        <f>IF(Table2[[#This Row],[Order Priority]]=Introduction!$B$42,1,0)</f>
        <v>0</v>
      </c>
      <c r="J925" s="49">
        <f>IF(Table2[[#This Row],[Order Priority]]=Introduction!$B$43,1,0)</f>
        <v>0</v>
      </c>
      <c r="K925" s="49">
        <f>IF(Table2[[#This Row],[Order Priority]]=Introduction!$B$44,1,0)</f>
        <v>0</v>
      </c>
      <c r="L925" s="49">
        <f>IF(Table2[[#This Row],[Order Priority]]=Introduction!$B$45,1,0)</f>
        <v>0</v>
      </c>
      <c r="M925" s="49">
        <f>IF(Table2[[#This Row],[Ship Mode]]=Introduction!$C$42,1,0)</f>
        <v>0</v>
      </c>
      <c r="N925" s="48">
        <f>IF(Table2[[#This Row],[Ship Mode]]=Introduction!$C$44,1,0)</f>
        <v>1</v>
      </c>
      <c r="O925" s="48">
        <f>IF(Table2[[#This Row],[Customer Segment]]=Introduction!$D$45,1,0)</f>
        <v>0</v>
      </c>
      <c r="P925" s="48">
        <f>IF(Table2[[#This Row],[Customer Segment]]=Introduction!$D$42,1,0)</f>
        <v>0</v>
      </c>
      <c r="Q925" s="48">
        <f>IF(Table2[[#This Row],[Customer Segment]]=Introduction!$D$44,1,0)</f>
        <v>1</v>
      </c>
      <c r="R925" s="38">
        <v>152.05000000000001</v>
      </c>
      <c r="S9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customFormat="1" x14ac:dyDescent="0.2">
      <c r="A926" s="1" t="s">
        <v>1</v>
      </c>
      <c r="B926" s="1" t="s">
        <v>14</v>
      </c>
      <c r="C926" s="1" t="s">
        <v>3</v>
      </c>
      <c r="D926" s="44">
        <v>7.0000000000000007E-2</v>
      </c>
      <c r="E926" s="44">
        <v>5.68</v>
      </c>
      <c r="F926" s="44">
        <v>1.39</v>
      </c>
      <c r="G926" s="44">
        <v>0.38</v>
      </c>
      <c r="H926" s="44">
        <v>18.643799999999999</v>
      </c>
      <c r="I926" s="49">
        <f>IF(Table2[[#This Row],[Order Priority]]=Introduction!$B$42,1,0)</f>
        <v>1</v>
      </c>
      <c r="J926" s="49">
        <f>IF(Table2[[#This Row],[Order Priority]]=Introduction!$B$43,1,0)</f>
        <v>0</v>
      </c>
      <c r="K926" s="49">
        <f>IF(Table2[[#This Row],[Order Priority]]=Introduction!$B$44,1,0)</f>
        <v>0</v>
      </c>
      <c r="L926" s="49">
        <f>IF(Table2[[#This Row],[Order Priority]]=Introduction!$B$45,1,0)</f>
        <v>0</v>
      </c>
      <c r="M926" s="49">
        <f>IF(Table2[[#This Row],[Ship Mode]]=Introduction!$C$42,1,0)</f>
        <v>0</v>
      </c>
      <c r="N926" s="48">
        <f>IF(Table2[[#This Row],[Ship Mode]]=Introduction!$C$44,1,0)</f>
        <v>1</v>
      </c>
      <c r="O926" s="48">
        <f>IF(Table2[[#This Row],[Customer Segment]]=Introduction!$D$45,1,0)</f>
        <v>1</v>
      </c>
      <c r="P926" s="48">
        <f>IF(Table2[[#This Row],[Customer Segment]]=Introduction!$D$42,1,0)</f>
        <v>0</v>
      </c>
      <c r="Q926" s="48">
        <f>IF(Table2[[#This Row],[Customer Segment]]=Introduction!$D$44,1,0)</f>
        <v>0</v>
      </c>
      <c r="R926" s="41">
        <v>27.02</v>
      </c>
      <c r="S9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customFormat="1" x14ac:dyDescent="0.2">
      <c r="A927" s="1" t="s">
        <v>1</v>
      </c>
      <c r="B927" s="1" t="s">
        <v>14</v>
      </c>
      <c r="C927" s="1" t="s">
        <v>3</v>
      </c>
      <c r="D927" s="46">
        <v>0.06</v>
      </c>
      <c r="E927" s="46">
        <v>22.84</v>
      </c>
      <c r="F927" s="46">
        <v>11.54</v>
      </c>
      <c r="G927" s="46">
        <v>0.39</v>
      </c>
      <c r="H927" s="46">
        <v>-31.24</v>
      </c>
      <c r="I927" s="49">
        <f>IF(Table2[[#This Row],[Order Priority]]=Introduction!$B$42,1,0)</f>
        <v>1</v>
      </c>
      <c r="J927" s="49">
        <f>IF(Table2[[#This Row],[Order Priority]]=Introduction!$B$43,1,0)</f>
        <v>0</v>
      </c>
      <c r="K927" s="49">
        <f>IF(Table2[[#This Row],[Order Priority]]=Introduction!$B$44,1,0)</f>
        <v>0</v>
      </c>
      <c r="L927" s="49">
        <f>IF(Table2[[#This Row],[Order Priority]]=Introduction!$B$45,1,0)</f>
        <v>0</v>
      </c>
      <c r="M927" s="49">
        <f>IF(Table2[[#This Row],[Ship Mode]]=Introduction!$C$42,1,0)</f>
        <v>0</v>
      </c>
      <c r="N927" s="48">
        <f>IF(Table2[[#This Row],[Ship Mode]]=Introduction!$C$44,1,0)</f>
        <v>1</v>
      </c>
      <c r="O927" s="48">
        <f>IF(Table2[[#This Row],[Customer Segment]]=Introduction!$D$45,1,0)</f>
        <v>1</v>
      </c>
      <c r="P927" s="48">
        <f>IF(Table2[[#This Row],[Customer Segment]]=Introduction!$D$42,1,0)</f>
        <v>0</v>
      </c>
      <c r="Q927" s="48">
        <f>IF(Table2[[#This Row],[Customer Segment]]=Introduction!$D$44,1,0)</f>
        <v>0</v>
      </c>
      <c r="R927" s="38">
        <v>27.67</v>
      </c>
      <c r="S9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customFormat="1" x14ac:dyDescent="0.2">
      <c r="A928" s="1" t="s">
        <v>1</v>
      </c>
      <c r="B928" s="1" t="s">
        <v>2</v>
      </c>
      <c r="C928" s="1" t="s">
        <v>3</v>
      </c>
      <c r="D928" s="44">
        <v>0.06</v>
      </c>
      <c r="E928" s="44">
        <v>200.97</v>
      </c>
      <c r="F928" s="44">
        <v>15.59</v>
      </c>
      <c r="G928" s="44">
        <v>0.36</v>
      </c>
      <c r="H928" s="44">
        <v>531.61800000000005</v>
      </c>
      <c r="I928" s="49">
        <f>IF(Table2[[#This Row],[Order Priority]]=Introduction!$B$42,1,0)</f>
        <v>1</v>
      </c>
      <c r="J928" s="49">
        <f>IF(Table2[[#This Row],[Order Priority]]=Introduction!$B$43,1,0)</f>
        <v>0</v>
      </c>
      <c r="K928" s="49">
        <f>IF(Table2[[#This Row],[Order Priority]]=Introduction!$B$44,1,0)</f>
        <v>0</v>
      </c>
      <c r="L928" s="49">
        <f>IF(Table2[[#This Row],[Order Priority]]=Introduction!$B$45,1,0)</f>
        <v>0</v>
      </c>
      <c r="M928" s="49">
        <f>IF(Table2[[#This Row],[Ship Mode]]=Introduction!$C$42,1,0)</f>
        <v>1</v>
      </c>
      <c r="N928" s="48">
        <f>IF(Table2[[#This Row],[Ship Mode]]=Introduction!$C$44,1,0)</f>
        <v>0</v>
      </c>
      <c r="O928" s="48">
        <f>IF(Table2[[#This Row],[Customer Segment]]=Introduction!$D$45,1,0)</f>
        <v>1</v>
      </c>
      <c r="P928" s="48">
        <f>IF(Table2[[#This Row],[Customer Segment]]=Introduction!$D$42,1,0)</f>
        <v>0</v>
      </c>
      <c r="Q928" s="48">
        <f>IF(Table2[[#This Row],[Customer Segment]]=Introduction!$D$44,1,0)</f>
        <v>0</v>
      </c>
      <c r="R928" s="41">
        <v>1348.83</v>
      </c>
      <c r="S9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customFormat="1" x14ac:dyDescent="0.2">
      <c r="A929" s="1" t="s">
        <v>1</v>
      </c>
      <c r="B929" s="1" t="s">
        <v>14</v>
      </c>
      <c r="C929" s="1" t="s">
        <v>70</v>
      </c>
      <c r="D929" s="46">
        <v>0.08</v>
      </c>
      <c r="E929" s="46">
        <v>46.89</v>
      </c>
      <c r="F929" s="46">
        <v>5.0999999999999996</v>
      </c>
      <c r="G929" s="46">
        <v>0.46</v>
      </c>
      <c r="H929" s="46">
        <v>507.63299999999998</v>
      </c>
      <c r="I929" s="49">
        <f>IF(Table2[[#This Row],[Order Priority]]=Introduction!$B$42,1,0)</f>
        <v>1</v>
      </c>
      <c r="J929" s="49">
        <f>IF(Table2[[#This Row],[Order Priority]]=Introduction!$B$43,1,0)</f>
        <v>0</v>
      </c>
      <c r="K929" s="49">
        <f>IF(Table2[[#This Row],[Order Priority]]=Introduction!$B$44,1,0)</f>
        <v>0</v>
      </c>
      <c r="L929" s="49">
        <f>IF(Table2[[#This Row],[Order Priority]]=Introduction!$B$45,1,0)</f>
        <v>0</v>
      </c>
      <c r="M929" s="49">
        <f>IF(Table2[[#This Row],[Ship Mode]]=Introduction!$C$42,1,0)</f>
        <v>0</v>
      </c>
      <c r="N929" s="48">
        <f>IF(Table2[[#This Row],[Ship Mode]]=Introduction!$C$44,1,0)</f>
        <v>1</v>
      </c>
      <c r="O929" s="48">
        <f>IF(Table2[[#This Row],[Customer Segment]]=Introduction!$D$45,1,0)</f>
        <v>0</v>
      </c>
      <c r="P929" s="48">
        <f>IF(Table2[[#This Row],[Customer Segment]]=Introduction!$D$42,1,0)</f>
        <v>0</v>
      </c>
      <c r="Q929" s="48">
        <f>IF(Table2[[#This Row],[Customer Segment]]=Introduction!$D$44,1,0)</f>
        <v>0</v>
      </c>
      <c r="R929" s="38">
        <v>735.7</v>
      </c>
      <c r="S9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customFormat="1" x14ac:dyDescent="0.2">
      <c r="A930" s="1" t="s">
        <v>1</v>
      </c>
      <c r="B930" s="1" t="s">
        <v>14</v>
      </c>
      <c r="C930" s="1" t="s">
        <v>70</v>
      </c>
      <c r="D930" s="44">
        <v>0.05</v>
      </c>
      <c r="E930" s="44">
        <v>12.98</v>
      </c>
      <c r="F930" s="44">
        <v>3.14</v>
      </c>
      <c r="G930" s="44">
        <v>0.6</v>
      </c>
      <c r="H930" s="44">
        <v>38.229999999999997</v>
      </c>
      <c r="I930" s="49">
        <f>IF(Table2[[#This Row],[Order Priority]]=Introduction!$B$42,1,0)</f>
        <v>1</v>
      </c>
      <c r="J930" s="49">
        <f>IF(Table2[[#This Row],[Order Priority]]=Introduction!$B$43,1,0)</f>
        <v>0</v>
      </c>
      <c r="K930" s="49">
        <f>IF(Table2[[#This Row],[Order Priority]]=Introduction!$B$44,1,0)</f>
        <v>0</v>
      </c>
      <c r="L930" s="49">
        <f>IF(Table2[[#This Row],[Order Priority]]=Introduction!$B$45,1,0)</f>
        <v>0</v>
      </c>
      <c r="M930" s="49">
        <f>IF(Table2[[#This Row],[Ship Mode]]=Introduction!$C$42,1,0)</f>
        <v>0</v>
      </c>
      <c r="N930" s="48">
        <f>IF(Table2[[#This Row],[Ship Mode]]=Introduction!$C$44,1,0)</f>
        <v>1</v>
      </c>
      <c r="O930" s="48">
        <f>IF(Table2[[#This Row],[Customer Segment]]=Introduction!$D$45,1,0)</f>
        <v>0</v>
      </c>
      <c r="P930" s="48">
        <f>IF(Table2[[#This Row],[Customer Segment]]=Introduction!$D$42,1,0)</f>
        <v>0</v>
      </c>
      <c r="Q930" s="48">
        <f>IF(Table2[[#This Row],[Customer Segment]]=Introduction!$D$44,1,0)</f>
        <v>0</v>
      </c>
      <c r="R930" s="41">
        <v>225.59</v>
      </c>
      <c r="S9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customFormat="1" x14ac:dyDescent="0.2">
      <c r="A931" s="1" t="s">
        <v>1</v>
      </c>
      <c r="B931" s="1" t="s">
        <v>63</v>
      </c>
      <c r="C931" s="1" t="s">
        <v>70</v>
      </c>
      <c r="D931" s="46">
        <v>0.01</v>
      </c>
      <c r="E931" s="46">
        <v>10.64</v>
      </c>
      <c r="F931" s="46">
        <v>5.16</v>
      </c>
      <c r="G931" s="46">
        <v>0.56999999999999995</v>
      </c>
      <c r="H931" s="46">
        <v>-11.69</v>
      </c>
      <c r="I931" s="49">
        <f>IF(Table2[[#This Row],[Order Priority]]=Introduction!$B$42,1,0)</f>
        <v>1</v>
      </c>
      <c r="J931" s="49">
        <f>IF(Table2[[#This Row],[Order Priority]]=Introduction!$B$43,1,0)</f>
        <v>0</v>
      </c>
      <c r="K931" s="49">
        <f>IF(Table2[[#This Row],[Order Priority]]=Introduction!$B$44,1,0)</f>
        <v>0</v>
      </c>
      <c r="L931" s="49">
        <f>IF(Table2[[#This Row],[Order Priority]]=Introduction!$B$45,1,0)</f>
        <v>0</v>
      </c>
      <c r="M931" s="49">
        <f>IF(Table2[[#This Row],[Ship Mode]]=Introduction!$C$42,1,0)</f>
        <v>0</v>
      </c>
      <c r="N931" s="48">
        <f>IF(Table2[[#This Row],[Ship Mode]]=Introduction!$C$44,1,0)</f>
        <v>0</v>
      </c>
      <c r="O931" s="48">
        <f>IF(Table2[[#This Row],[Customer Segment]]=Introduction!$D$45,1,0)</f>
        <v>0</v>
      </c>
      <c r="P931" s="48">
        <f>IF(Table2[[#This Row],[Customer Segment]]=Introduction!$D$42,1,0)</f>
        <v>0</v>
      </c>
      <c r="Q931" s="48">
        <f>IF(Table2[[#This Row],[Customer Segment]]=Introduction!$D$44,1,0)</f>
        <v>0</v>
      </c>
      <c r="R931" s="38">
        <v>58.52</v>
      </c>
      <c r="S9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customFormat="1" x14ac:dyDescent="0.2">
      <c r="A932" s="1" t="s">
        <v>1</v>
      </c>
      <c r="B932" s="1" t="s">
        <v>14</v>
      </c>
      <c r="C932" s="1" t="s">
        <v>3</v>
      </c>
      <c r="D932" s="44">
        <v>0.17</v>
      </c>
      <c r="E932" s="44">
        <v>14.89</v>
      </c>
      <c r="F932" s="44">
        <v>13.56</v>
      </c>
      <c r="G932" s="44">
        <v>0.57999999999999996</v>
      </c>
      <c r="H932" s="44">
        <v>-9.1300000000000008</v>
      </c>
      <c r="I932" s="49">
        <f>IF(Table2[[#This Row],[Order Priority]]=Introduction!$B$42,1,0)</f>
        <v>1</v>
      </c>
      <c r="J932" s="49">
        <f>IF(Table2[[#This Row],[Order Priority]]=Introduction!$B$43,1,0)</f>
        <v>0</v>
      </c>
      <c r="K932" s="49">
        <f>IF(Table2[[#This Row],[Order Priority]]=Introduction!$B$44,1,0)</f>
        <v>0</v>
      </c>
      <c r="L932" s="49">
        <f>IF(Table2[[#This Row],[Order Priority]]=Introduction!$B$45,1,0)</f>
        <v>0</v>
      </c>
      <c r="M932" s="49">
        <f>IF(Table2[[#This Row],[Ship Mode]]=Introduction!$C$42,1,0)</f>
        <v>0</v>
      </c>
      <c r="N932" s="48">
        <f>IF(Table2[[#This Row],[Ship Mode]]=Introduction!$C$44,1,0)</f>
        <v>1</v>
      </c>
      <c r="O932" s="48">
        <f>IF(Table2[[#This Row],[Customer Segment]]=Introduction!$D$45,1,0)</f>
        <v>1</v>
      </c>
      <c r="P932" s="48">
        <f>IF(Table2[[#This Row],[Customer Segment]]=Introduction!$D$42,1,0)</f>
        <v>0</v>
      </c>
      <c r="Q932" s="48">
        <f>IF(Table2[[#This Row],[Customer Segment]]=Introduction!$D$44,1,0)</f>
        <v>0</v>
      </c>
      <c r="R932" s="41">
        <v>27.96</v>
      </c>
      <c r="S9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customFormat="1" x14ac:dyDescent="0.2">
      <c r="A933" s="1" t="s">
        <v>1</v>
      </c>
      <c r="B933" s="1" t="s">
        <v>14</v>
      </c>
      <c r="C933" s="1" t="s">
        <v>15</v>
      </c>
      <c r="D933" s="46">
        <v>7.0000000000000007E-2</v>
      </c>
      <c r="E933" s="46">
        <v>35.99</v>
      </c>
      <c r="F933" s="46">
        <v>5</v>
      </c>
      <c r="G933" s="46">
        <v>0.82</v>
      </c>
      <c r="H933" s="46">
        <v>-299.81420000000003</v>
      </c>
      <c r="I933" s="49">
        <f>IF(Table2[[#This Row],[Order Priority]]=Introduction!$B$42,1,0)</f>
        <v>1</v>
      </c>
      <c r="J933" s="49">
        <f>IF(Table2[[#This Row],[Order Priority]]=Introduction!$B$43,1,0)</f>
        <v>0</v>
      </c>
      <c r="K933" s="49">
        <f>IF(Table2[[#This Row],[Order Priority]]=Introduction!$B$44,1,0)</f>
        <v>0</v>
      </c>
      <c r="L933" s="49">
        <f>IF(Table2[[#This Row],[Order Priority]]=Introduction!$B$45,1,0)</f>
        <v>0</v>
      </c>
      <c r="M933" s="49">
        <f>IF(Table2[[#This Row],[Ship Mode]]=Introduction!$C$42,1,0)</f>
        <v>0</v>
      </c>
      <c r="N933" s="48">
        <f>IF(Table2[[#This Row],[Ship Mode]]=Introduction!$C$44,1,0)</f>
        <v>1</v>
      </c>
      <c r="O933" s="48">
        <f>IF(Table2[[#This Row],[Customer Segment]]=Introduction!$D$45,1,0)</f>
        <v>0</v>
      </c>
      <c r="P933" s="48">
        <f>IF(Table2[[#This Row],[Customer Segment]]=Introduction!$D$42,1,0)</f>
        <v>1</v>
      </c>
      <c r="Q933" s="48">
        <f>IF(Table2[[#This Row],[Customer Segment]]=Introduction!$D$44,1,0)</f>
        <v>0</v>
      </c>
      <c r="R933" s="38">
        <v>31.71</v>
      </c>
      <c r="S9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customFormat="1" x14ac:dyDescent="0.2">
      <c r="A934" s="1" t="s">
        <v>23</v>
      </c>
      <c r="B934" s="1" t="s">
        <v>2</v>
      </c>
      <c r="C934" s="1" t="s">
        <v>3</v>
      </c>
      <c r="D934" s="44">
        <v>0.02</v>
      </c>
      <c r="E934" s="44">
        <v>500.98</v>
      </c>
      <c r="F934" s="44">
        <v>41.44</v>
      </c>
      <c r="G934" s="44">
        <v>0.66</v>
      </c>
      <c r="H934" s="44">
        <v>2568.4629</v>
      </c>
      <c r="I934" s="49">
        <f>IF(Table2[[#This Row],[Order Priority]]=Introduction!$B$42,1,0)</f>
        <v>0</v>
      </c>
      <c r="J934" s="49">
        <f>IF(Table2[[#This Row],[Order Priority]]=Introduction!$B$43,1,0)</f>
        <v>0</v>
      </c>
      <c r="K934" s="49">
        <f>IF(Table2[[#This Row],[Order Priority]]=Introduction!$B$44,1,0)</f>
        <v>1</v>
      </c>
      <c r="L934" s="49">
        <f>IF(Table2[[#This Row],[Order Priority]]=Introduction!$B$45,1,0)</f>
        <v>0</v>
      </c>
      <c r="M934" s="49">
        <f>IF(Table2[[#This Row],[Ship Mode]]=Introduction!$C$42,1,0)</f>
        <v>1</v>
      </c>
      <c r="N934" s="48">
        <f>IF(Table2[[#This Row],[Ship Mode]]=Introduction!$C$44,1,0)</f>
        <v>0</v>
      </c>
      <c r="O934" s="48">
        <f>IF(Table2[[#This Row],[Customer Segment]]=Introduction!$D$45,1,0)</f>
        <v>1</v>
      </c>
      <c r="P934" s="48">
        <f>IF(Table2[[#This Row],[Customer Segment]]=Introduction!$D$42,1,0)</f>
        <v>0</v>
      </c>
      <c r="Q934" s="48">
        <f>IF(Table2[[#This Row],[Customer Segment]]=Introduction!$D$44,1,0)</f>
        <v>0</v>
      </c>
      <c r="R934" s="41">
        <v>3722.41</v>
      </c>
      <c r="S9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customFormat="1" x14ac:dyDescent="0.2">
      <c r="A935" s="1" t="s">
        <v>23</v>
      </c>
      <c r="B935" s="1" t="s">
        <v>14</v>
      </c>
      <c r="C935" s="1" t="s">
        <v>15</v>
      </c>
      <c r="D935" s="46">
        <v>0.09</v>
      </c>
      <c r="E935" s="46">
        <v>60.98</v>
      </c>
      <c r="F935" s="46">
        <v>49</v>
      </c>
      <c r="G935" s="46">
        <v>0.59</v>
      </c>
      <c r="H935" s="46">
        <v>-954.75800000000004</v>
      </c>
      <c r="I935" s="49">
        <f>IF(Table2[[#This Row],[Order Priority]]=Introduction!$B$42,1,0)</f>
        <v>0</v>
      </c>
      <c r="J935" s="49">
        <f>IF(Table2[[#This Row],[Order Priority]]=Introduction!$B$43,1,0)</f>
        <v>0</v>
      </c>
      <c r="K935" s="49">
        <f>IF(Table2[[#This Row],[Order Priority]]=Introduction!$B$44,1,0)</f>
        <v>1</v>
      </c>
      <c r="L935" s="49">
        <f>IF(Table2[[#This Row],[Order Priority]]=Introduction!$B$45,1,0)</f>
        <v>0</v>
      </c>
      <c r="M935" s="49">
        <f>IF(Table2[[#This Row],[Ship Mode]]=Introduction!$C$42,1,0)</f>
        <v>0</v>
      </c>
      <c r="N935" s="48">
        <f>IF(Table2[[#This Row],[Ship Mode]]=Introduction!$C$44,1,0)</f>
        <v>1</v>
      </c>
      <c r="O935" s="48">
        <f>IF(Table2[[#This Row],[Customer Segment]]=Introduction!$D$45,1,0)</f>
        <v>0</v>
      </c>
      <c r="P935" s="48">
        <f>IF(Table2[[#This Row],[Customer Segment]]=Introduction!$D$42,1,0)</f>
        <v>1</v>
      </c>
      <c r="Q935" s="48">
        <f>IF(Table2[[#This Row],[Customer Segment]]=Introduction!$D$44,1,0)</f>
        <v>0</v>
      </c>
      <c r="R935" s="38">
        <v>879.62</v>
      </c>
      <c r="S9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customFormat="1" x14ac:dyDescent="0.2">
      <c r="A936" s="1" t="s">
        <v>23</v>
      </c>
      <c r="B936" s="1" t="s">
        <v>14</v>
      </c>
      <c r="C936" s="1" t="s">
        <v>15</v>
      </c>
      <c r="D936" s="44">
        <v>0.05</v>
      </c>
      <c r="E936" s="44">
        <v>29.89</v>
      </c>
      <c r="F936" s="44">
        <v>1.99</v>
      </c>
      <c r="G936" s="44">
        <v>0.5</v>
      </c>
      <c r="H936" s="44">
        <v>219.4734</v>
      </c>
      <c r="I936" s="49">
        <f>IF(Table2[[#This Row],[Order Priority]]=Introduction!$B$42,1,0)</f>
        <v>0</v>
      </c>
      <c r="J936" s="49">
        <f>IF(Table2[[#This Row],[Order Priority]]=Introduction!$B$43,1,0)</f>
        <v>0</v>
      </c>
      <c r="K936" s="49">
        <f>IF(Table2[[#This Row],[Order Priority]]=Introduction!$B$44,1,0)</f>
        <v>1</v>
      </c>
      <c r="L936" s="49">
        <f>IF(Table2[[#This Row],[Order Priority]]=Introduction!$B$45,1,0)</f>
        <v>0</v>
      </c>
      <c r="M936" s="49">
        <f>IF(Table2[[#This Row],[Ship Mode]]=Introduction!$C$42,1,0)</f>
        <v>0</v>
      </c>
      <c r="N936" s="48">
        <f>IF(Table2[[#This Row],[Ship Mode]]=Introduction!$C$44,1,0)</f>
        <v>1</v>
      </c>
      <c r="O936" s="48">
        <f>IF(Table2[[#This Row],[Customer Segment]]=Introduction!$D$45,1,0)</f>
        <v>0</v>
      </c>
      <c r="P936" s="48">
        <f>IF(Table2[[#This Row],[Customer Segment]]=Introduction!$D$42,1,0)</f>
        <v>1</v>
      </c>
      <c r="Q936" s="48">
        <f>IF(Table2[[#This Row],[Customer Segment]]=Introduction!$D$44,1,0)</f>
        <v>0</v>
      </c>
      <c r="R936" s="41">
        <v>361.19</v>
      </c>
      <c r="S9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customFormat="1" x14ac:dyDescent="0.2">
      <c r="A937" s="1" t="s">
        <v>23</v>
      </c>
      <c r="B937" s="1" t="s">
        <v>14</v>
      </c>
      <c r="C937" s="1" t="s">
        <v>3</v>
      </c>
      <c r="D937" s="46">
        <v>0.05</v>
      </c>
      <c r="E937" s="46">
        <v>3.98</v>
      </c>
      <c r="F937" s="46">
        <v>5.26</v>
      </c>
      <c r="G937" s="46">
        <v>0.38</v>
      </c>
      <c r="H937" s="46">
        <v>-152.52449999999999</v>
      </c>
      <c r="I937" s="49">
        <f>IF(Table2[[#This Row],[Order Priority]]=Introduction!$B$42,1,0)</f>
        <v>0</v>
      </c>
      <c r="J937" s="49">
        <f>IF(Table2[[#This Row],[Order Priority]]=Introduction!$B$43,1,0)</f>
        <v>0</v>
      </c>
      <c r="K937" s="49">
        <f>IF(Table2[[#This Row],[Order Priority]]=Introduction!$B$44,1,0)</f>
        <v>1</v>
      </c>
      <c r="L937" s="49">
        <f>IF(Table2[[#This Row],[Order Priority]]=Introduction!$B$45,1,0)</f>
        <v>0</v>
      </c>
      <c r="M937" s="49">
        <f>IF(Table2[[#This Row],[Ship Mode]]=Introduction!$C$42,1,0)</f>
        <v>0</v>
      </c>
      <c r="N937" s="48">
        <f>IF(Table2[[#This Row],[Ship Mode]]=Introduction!$C$44,1,0)</f>
        <v>1</v>
      </c>
      <c r="O937" s="48">
        <f>IF(Table2[[#This Row],[Customer Segment]]=Introduction!$D$45,1,0)</f>
        <v>1</v>
      </c>
      <c r="P937" s="48">
        <f>IF(Table2[[#This Row],[Customer Segment]]=Introduction!$D$42,1,0)</f>
        <v>0</v>
      </c>
      <c r="Q937" s="48">
        <f>IF(Table2[[#This Row],[Customer Segment]]=Introduction!$D$44,1,0)</f>
        <v>0</v>
      </c>
      <c r="R937" s="38">
        <v>49.44</v>
      </c>
      <c r="S9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customFormat="1" x14ac:dyDescent="0.2">
      <c r="A938" s="1" t="s">
        <v>23</v>
      </c>
      <c r="B938" s="1" t="s">
        <v>14</v>
      </c>
      <c r="C938" s="1" t="s">
        <v>3</v>
      </c>
      <c r="D938" s="44">
        <v>0.01</v>
      </c>
      <c r="E938" s="44">
        <v>6.48</v>
      </c>
      <c r="F938" s="44">
        <v>5.4</v>
      </c>
      <c r="G938" s="44">
        <v>0.37</v>
      </c>
      <c r="H938" s="44">
        <v>-18.850000000000001</v>
      </c>
      <c r="I938" s="49">
        <f>IF(Table2[[#This Row],[Order Priority]]=Introduction!$B$42,1,0)</f>
        <v>0</v>
      </c>
      <c r="J938" s="49">
        <f>IF(Table2[[#This Row],[Order Priority]]=Introduction!$B$43,1,0)</f>
        <v>0</v>
      </c>
      <c r="K938" s="49">
        <f>IF(Table2[[#This Row],[Order Priority]]=Introduction!$B$44,1,0)</f>
        <v>1</v>
      </c>
      <c r="L938" s="49">
        <f>IF(Table2[[#This Row],[Order Priority]]=Introduction!$B$45,1,0)</f>
        <v>0</v>
      </c>
      <c r="M938" s="49">
        <f>IF(Table2[[#This Row],[Ship Mode]]=Introduction!$C$42,1,0)</f>
        <v>0</v>
      </c>
      <c r="N938" s="48">
        <f>IF(Table2[[#This Row],[Ship Mode]]=Introduction!$C$44,1,0)</f>
        <v>1</v>
      </c>
      <c r="O938" s="48">
        <f>IF(Table2[[#This Row],[Customer Segment]]=Introduction!$D$45,1,0)</f>
        <v>1</v>
      </c>
      <c r="P938" s="48">
        <f>IF(Table2[[#This Row],[Customer Segment]]=Introduction!$D$42,1,0)</f>
        <v>0</v>
      </c>
      <c r="Q938" s="48">
        <f>IF(Table2[[#This Row],[Customer Segment]]=Introduction!$D$44,1,0)</f>
        <v>0</v>
      </c>
      <c r="R938" s="41">
        <v>14.29</v>
      </c>
      <c r="S9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customFormat="1" x14ac:dyDescent="0.2">
      <c r="A939" s="1" t="s">
        <v>46</v>
      </c>
      <c r="B939" s="1" t="s">
        <v>14</v>
      </c>
      <c r="C939" s="1" t="s">
        <v>3</v>
      </c>
      <c r="D939" s="46">
        <v>0.04</v>
      </c>
      <c r="E939" s="46">
        <v>4.9800000000000004</v>
      </c>
      <c r="F939" s="46">
        <v>4.62</v>
      </c>
      <c r="G939" s="46">
        <v>0.64</v>
      </c>
      <c r="H939" s="46">
        <v>-135.16</v>
      </c>
      <c r="I939" s="49">
        <f>IF(Table2[[#This Row],[Order Priority]]=Introduction!$B$42,1,0)</f>
        <v>0</v>
      </c>
      <c r="J939" s="49">
        <f>IF(Table2[[#This Row],[Order Priority]]=Introduction!$B$43,1,0)</f>
        <v>0</v>
      </c>
      <c r="K939" s="49">
        <f>IF(Table2[[#This Row],[Order Priority]]=Introduction!$B$44,1,0)</f>
        <v>0</v>
      </c>
      <c r="L939" s="49">
        <f>IF(Table2[[#This Row],[Order Priority]]=Introduction!$B$45,1,0)</f>
        <v>0</v>
      </c>
      <c r="M939" s="49">
        <f>IF(Table2[[#This Row],[Ship Mode]]=Introduction!$C$42,1,0)</f>
        <v>0</v>
      </c>
      <c r="N939" s="48">
        <f>IF(Table2[[#This Row],[Ship Mode]]=Introduction!$C$44,1,0)</f>
        <v>1</v>
      </c>
      <c r="O939" s="48">
        <f>IF(Table2[[#This Row],[Customer Segment]]=Introduction!$D$45,1,0)</f>
        <v>1</v>
      </c>
      <c r="P939" s="48">
        <f>IF(Table2[[#This Row],[Customer Segment]]=Introduction!$D$42,1,0)</f>
        <v>0</v>
      </c>
      <c r="Q939" s="48">
        <f>IF(Table2[[#This Row],[Customer Segment]]=Introduction!$D$44,1,0)</f>
        <v>0</v>
      </c>
      <c r="R939" s="38">
        <v>102.54</v>
      </c>
      <c r="S9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customFormat="1" x14ac:dyDescent="0.2">
      <c r="A940" s="1" t="s">
        <v>46</v>
      </c>
      <c r="B940" s="1" t="s">
        <v>14</v>
      </c>
      <c r="C940" s="1" t="s">
        <v>70</v>
      </c>
      <c r="D940" s="44">
        <v>0.01</v>
      </c>
      <c r="E940" s="44">
        <v>18.97</v>
      </c>
      <c r="F940" s="44">
        <v>9.0299999999999994</v>
      </c>
      <c r="G940" s="44">
        <v>0.37</v>
      </c>
      <c r="H940" s="44">
        <v>-12.0267</v>
      </c>
      <c r="I940" s="49">
        <f>IF(Table2[[#This Row],[Order Priority]]=Introduction!$B$42,1,0)</f>
        <v>0</v>
      </c>
      <c r="J940" s="49">
        <f>IF(Table2[[#This Row],[Order Priority]]=Introduction!$B$43,1,0)</f>
        <v>0</v>
      </c>
      <c r="K940" s="49">
        <f>IF(Table2[[#This Row],[Order Priority]]=Introduction!$B$44,1,0)</f>
        <v>0</v>
      </c>
      <c r="L940" s="49">
        <f>IF(Table2[[#This Row],[Order Priority]]=Introduction!$B$45,1,0)</f>
        <v>0</v>
      </c>
      <c r="M940" s="49">
        <f>IF(Table2[[#This Row],[Ship Mode]]=Introduction!$C$42,1,0)</f>
        <v>0</v>
      </c>
      <c r="N940" s="48">
        <f>IF(Table2[[#This Row],[Ship Mode]]=Introduction!$C$44,1,0)</f>
        <v>1</v>
      </c>
      <c r="O940" s="48">
        <f>IF(Table2[[#This Row],[Customer Segment]]=Introduction!$D$45,1,0)</f>
        <v>0</v>
      </c>
      <c r="P940" s="48">
        <f>IF(Table2[[#This Row],[Customer Segment]]=Introduction!$D$42,1,0)</f>
        <v>0</v>
      </c>
      <c r="Q940" s="48">
        <f>IF(Table2[[#This Row],[Customer Segment]]=Introduction!$D$44,1,0)</f>
        <v>0</v>
      </c>
      <c r="R940" s="41">
        <v>164.67</v>
      </c>
      <c r="S9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customFormat="1" x14ac:dyDescent="0.2">
      <c r="A941" s="1" t="s">
        <v>46</v>
      </c>
      <c r="B941" s="1" t="s">
        <v>14</v>
      </c>
      <c r="C941" s="1" t="s">
        <v>70</v>
      </c>
      <c r="D941" s="46">
        <v>0.03</v>
      </c>
      <c r="E941" s="46">
        <v>12.28</v>
      </c>
      <c r="F941" s="46">
        <v>4.8600000000000003</v>
      </c>
      <c r="G941" s="46">
        <v>0.38</v>
      </c>
      <c r="H941" s="46">
        <v>122.508</v>
      </c>
      <c r="I941" s="49">
        <f>IF(Table2[[#This Row],[Order Priority]]=Introduction!$B$42,1,0)</f>
        <v>0</v>
      </c>
      <c r="J941" s="49">
        <f>IF(Table2[[#This Row],[Order Priority]]=Introduction!$B$43,1,0)</f>
        <v>0</v>
      </c>
      <c r="K941" s="49">
        <f>IF(Table2[[#This Row],[Order Priority]]=Introduction!$B$44,1,0)</f>
        <v>0</v>
      </c>
      <c r="L941" s="49">
        <f>IF(Table2[[#This Row],[Order Priority]]=Introduction!$B$45,1,0)</f>
        <v>0</v>
      </c>
      <c r="M941" s="49">
        <f>IF(Table2[[#This Row],[Ship Mode]]=Introduction!$C$42,1,0)</f>
        <v>0</v>
      </c>
      <c r="N941" s="48">
        <f>IF(Table2[[#This Row],[Ship Mode]]=Introduction!$C$44,1,0)</f>
        <v>1</v>
      </c>
      <c r="O941" s="48">
        <f>IF(Table2[[#This Row],[Customer Segment]]=Introduction!$D$45,1,0)</f>
        <v>0</v>
      </c>
      <c r="P941" s="48">
        <f>IF(Table2[[#This Row],[Customer Segment]]=Introduction!$D$42,1,0)</f>
        <v>0</v>
      </c>
      <c r="Q941" s="48">
        <f>IF(Table2[[#This Row],[Customer Segment]]=Introduction!$D$44,1,0)</f>
        <v>0</v>
      </c>
      <c r="R941" s="38">
        <v>72.739999999999995</v>
      </c>
      <c r="S9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customFormat="1" x14ac:dyDescent="0.2">
      <c r="A942" s="1" t="s">
        <v>46</v>
      </c>
      <c r="B942" s="1" t="s">
        <v>63</v>
      </c>
      <c r="C942" s="1" t="s">
        <v>70</v>
      </c>
      <c r="D942" s="44">
        <v>0.05</v>
      </c>
      <c r="E942" s="44">
        <v>34.99</v>
      </c>
      <c r="F942" s="44">
        <v>7.73</v>
      </c>
      <c r="G942" s="44">
        <v>0.59</v>
      </c>
      <c r="H942" s="44">
        <v>-12.0267</v>
      </c>
      <c r="I942" s="49">
        <f>IF(Table2[[#This Row],[Order Priority]]=Introduction!$B$42,1,0)</f>
        <v>0</v>
      </c>
      <c r="J942" s="49">
        <f>IF(Table2[[#This Row],[Order Priority]]=Introduction!$B$43,1,0)</f>
        <v>0</v>
      </c>
      <c r="K942" s="49">
        <f>IF(Table2[[#This Row],[Order Priority]]=Introduction!$B$44,1,0)</f>
        <v>0</v>
      </c>
      <c r="L942" s="49">
        <f>IF(Table2[[#This Row],[Order Priority]]=Introduction!$B$45,1,0)</f>
        <v>0</v>
      </c>
      <c r="M942" s="49">
        <f>IF(Table2[[#This Row],[Ship Mode]]=Introduction!$C$42,1,0)</f>
        <v>0</v>
      </c>
      <c r="N942" s="48">
        <f>IF(Table2[[#This Row],[Ship Mode]]=Introduction!$C$44,1,0)</f>
        <v>0</v>
      </c>
      <c r="O942" s="48">
        <f>IF(Table2[[#This Row],[Customer Segment]]=Introduction!$D$45,1,0)</f>
        <v>0</v>
      </c>
      <c r="P942" s="48">
        <f>IF(Table2[[#This Row],[Customer Segment]]=Introduction!$D$42,1,0)</f>
        <v>0</v>
      </c>
      <c r="Q942" s="48">
        <f>IF(Table2[[#This Row],[Customer Segment]]=Introduction!$D$44,1,0)</f>
        <v>0</v>
      </c>
      <c r="R942" s="41">
        <v>418.75</v>
      </c>
      <c r="S9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customFormat="1" x14ac:dyDescent="0.2">
      <c r="A943" s="1" t="s">
        <v>46</v>
      </c>
      <c r="B943" s="1" t="s">
        <v>2</v>
      </c>
      <c r="C943" s="1" t="s">
        <v>3</v>
      </c>
      <c r="D943" s="46">
        <v>0.03</v>
      </c>
      <c r="E943" s="46">
        <v>140.97999999999999</v>
      </c>
      <c r="F943" s="46">
        <v>36.090000000000003</v>
      </c>
      <c r="G943" s="46">
        <v>0.77</v>
      </c>
      <c r="H943" s="46">
        <v>-221.5</v>
      </c>
      <c r="I943" s="49">
        <f>IF(Table2[[#This Row],[Order Priority]]=Introduction!$B$42,1,0)</f>
        <v>0</v>
      </c>
      <c r="J943" s="49">
        <f>IF(Table2[[#This Row],[Order Priority]]=Introduction!$B$43,1,0)</f>
        <v>0</v>
      </c>
      <c r="K943" s="49">
        <f>IF(Table2[[#This Row],[Order Priority]]=Introduction!$B$44,1,0)</f>
        <v>0</v>
      </c>
      <c r="L943" s="49">
        <f>IF(Table2[[#This Row],[Order Priority]]=Introduction!$B$45,1,0)</f>
        <v>0</v>
      </c>
      <c r="M943" s="49">
        <f>IF(Table2[[#This Row],[Ship Mode]]=Introduction!$C$42,1,0)</f>
        <v>1</v>
      </c>
      <c r="N943" s="48">
        <f>IF(Table2[[#This Row],[Ship Mode]]=Introduction!$C$44,1,0)</f>
        <v>0</v>
      </c>
      <c r="O943" s="48">
        <f>IF(Table2[[#This Row],[Customer Segment]]=Introduction!$D$45,1,0)</f>
        <v>1</v>
      </c>
      <c r="P943" s="48">
        <f>IF(Table2[[#This Row],[Customer Segment]]=Introduction!$D$42,1,0)</f>
        <v>0</v>
      </c>
      <c r="Q943" s="48">
        <f>IF(Table2[[#This Row],[Customer Segment]]=Introduction!$D$44,1,0)</f>
        <v>0</v>
      </c>
      <c r="R943" s="38">
        <v>608.80999999999995</v>
      </c>
      <c r="S9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customFormat="1" x14ac:dyDescent="0.2">
      <c r="A944" s="1" t="s">
        <v>46</v>
      </c>
      <c r="B944" s="1" t="s">
        <v>14</v>
      </c>
      <c r="C944" s="1" t="s">
        <v>3</v>
      </c>
      <c r="D944" s="44">
        <v>0.08</v>
      </c>
      <c r="E944" s="44">
        <v>65.989999999999995</v>
      </c>
      <c r="F944" s="44">
        <v>8.99</v>
      </c>
      <c r="G944" s="44">
        <v>0.56000000000000005</v>
      </c>
      <c r="H944" s="44">
        <v>206.352</v>
      </c>
      <c r="I944" s="49">
        <f>IF(Table2[[#This Row],[Order Priority]]=Introduction!$B$42,1,0)</f>
        <v>0</v>
      </c>
      <c r="J944" s="49">
        <f>IF(Table2[[#This Row],[Order Priority]]=Introduction!$B$43,1,0)</f>
        <v>0</v>
      </c>
      <c r="K944" s="49">
        <f>IF(Table2[[#This Row],[Order Priority]]=Introduction!$B$44,1,0)</f>
        <v>0</v>
      </c>
      <c r="L944" s="49">
        <f>IF(Table2[[#This Row],[Order Priority]]=Introduction!$B$45,1,0)</f>
        <v>0</v>
      </c>
      <c r="M944" s="49">
        <f>IF(Table2[[#This Row],[Ship Mode]]=Introduction!$C$42,1,0)</f>
        <v>0</v>
      </c>
      <c r="N944" s="48">
        <f>IF(Table2[[#This Row],[Ship Mode]]=Introduction!$C$44,1,0)</f>
        <v>1</v>
      </c>
      <c r="O944" s="48">
        <f>IF(Table2[[#This Row],[Customer Segment]]=Introduction!$D$45,1,0)</f>
        <v>1</v>
      </c>
      <c r="P944" s="48">
        <f>IF(Table2[[#This Row],[Customer Segment]]=Introduction!$D$42,1,0)</f>
        <v>0</v>
      </c>
      <c r="Q944" s="48">
        <f>IF(Table2[[#This Row],[Customer Segment]]=Introduction!$D$44,1,0)</f>
        <v>0</v>
      </c>
      <c r="R944" s="41">
        <v>808.61</v>
      </c>
      <c r="S9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customFormat="1" x14ac:dyDescent="0.2">
      <c r="A945" s="1" t="s">
        <v>1</v>
      </c>
      <c r="B945" s="1" t="s">
        <v>14</v>
      </c>
      <c r="C945" s="1" t="s">
        <v>47</v>
      </c>
      <c r="D945" s="46">
        <v>0.01</v>
      </c>
      <c r="E945" s="46">
        <v>50.98</v>
      </c>
      <c r="F945" s="46">
        <v>6.5</v>
      </c>
      <c r="G945" s="46">
        <v>0.73</v>
      </c>
      <c r="H945" s="46">
        <v>5.3396999999999997</v>
      </c>
      <c r="I945" s="49">
        <f>IF(Table2[[#This Row],[Order Priority]]=Introduction!$B$42,1,0)</f>
        <v>1</v>
      </c>
      <c r="J945" s="49">
        <f>IF(Table2[[#This Row],[Order Priority]]=Introduction!$B$43,1,0)</f>
        <v>0</v>
      </c>
      <c r="K945" s="49">
        <f>IF(Table2[[#This Row],[Order Priority]]=Introduction!$B$44,1,0)</f>
        <v>0</v>
      </c>
      <c r="L945" s="49">
        <f>IF(Table2[[#This Row],[Order Priority]]=Introduction!$B$45,1,0)</f>
        <v>0</v>
      </c>
      <c r="M945" s="49">
        <f>IF(Table2[[#This Row],[Ship Mode]]=Introduction!$C$42,1,0)</f>
        <v>0</v>
      </c>
      <c r="N945" s="48">
        <f>IF(Table2[[#This Row],[Ship Mode]]=Introduction!$C$44,1,0)</f>
        <v>1</v>
      </c>
      <c r="O945" s="48">
        <f>IF(Table2[[#This Row],[Customer Segment]]=Introduction!$D$45,1,0)</f>
        <v>0</v>
      </c>
      <c r="P945" s="48">
        <f>IF(Table2[[#This Row],[Customer Segment]]=Introduction!$D$42,1,0)</f>
        <v>0</v>
      </c>
      <c r="Q945" s="48">
        <f>IF(Table2[[#This Row],[Customer Segment]]=Introduction!$D$44,1,0)</f>
        <v>1</v>
      </c>
      <c r="R945" s="38">
        <v>818.49</v>
      </c>
      <c r="S9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customFormat="1" x14ac:dyDescent="0.2">
      <c r="A946" s="1" t="s">
        <v>1</v>
      </c>
      <c r="B946" s="1" t="s">
        <v>14</v>
      </c>
      <c r="C946" s="1" t="s">
        <v>70</v>
      </c>
      <c r="D946" s="44">
        <v>0.08</v>
      </c>
      <c r="E946" s="44">
        <v>6.68</v>
      </c>
      <c r="F946" s="44">
        <v>1.5</v>
      </c>
      <c r="G946" s="44">
        <v>0.48</v>
      </c>
      <c r="H946" s="44">
        <v>-601.80399999999997</v>
      </c>
      <c r="I946" s="49">
        <f>IF(Table2[[#This Row],[Order Priority]]=Introduction!$B$42,1,0)</f>
        <v>1</v>
      </c>
      <c r="J946" s="49">
        <f>IF(Table2[[#This Row],[Order Priority]]=Introduction!$B$43,1,0)</f>
        <v>0</v>
      </c>
      <c r="K946" s="49">
        <f>IF(Table2[[#This Row],[Order Priority]]=Introduction!$B$44,1,0)</f>
        <v>0</v>
      </c>
      <c r="L946" s="49">
        <f>IF(Table2[[#This Row],[Order Priority]]=Introduction!$B$45,1,0)</f>
        <v>0</v>
      </c>
      <c r="M946" s="49">
        <f>IF(Table2[[#This Row],[Ship Mode]]=Introduction!$C$42,1,0)</f>
        <v>0</v>
      </c>
      <c r="N946" s="48">
        <f>IF(Table2[[#This Row],[Ship Mode]]=Introduction!$C$44,1,0)</f>
        <v>1</v>
      </c>
      <c r="O946" s="48">
        <f>IF(Table2[[#This Row],[Customer Segment]]=Introduction!$D$45,1,0)</f>
        <v>0</v>
      </c>
      <c r="P946" s="48">
        <f>IF(Table2[[#This Row],[Customer Segment]]=Introduction!$D$42,1,0)</f>
        <v>0</v>
      </c>
      <c r="Q946" s="48">
        <f>IF(Table2[[#This Row],[Customer Segment]]=Introduction!$D$44,1,0)</f>
        <v>0</v>
      </c>
      <c r="R946" s="41">
        <v>66.12</v>
      </c>
      <c r="S9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customFormat="1" x14ac:dyDescent="0.2">
      <c r="A947" s="1" t="s">
        <v>1</v>
      </c>
      <c r="B947" s="1" t="s">
        <v>63</v>
      </c>
      <c r="C947" s="1" t="s">
        <v>70</v>
      </c>
      <c r="D947" s="46">
        <v>0</v>
      </c>
      <c r="E947" s="46">
        <v>19.98</v>
      </c>
      <c r="F947" s="46">
        <v>5.97</v>
      </c>
      <c r="G947" s="46">
        <v>0.38</v>
      </c>
      <c r="H947" s="46">
        <v>-189.714</v>
      </c>
      <c r="I947" s="49">
        <f>IF(Table2[[#This Row],[Order Priority]]=Introduction!$B$42,1,0)</f>
        <v>1</v>
      </c>
      <c r="J947" s="49">
        <f>IF(Table2[[#This Row],[Order Priority]]=Introduction!$B$43,1,0)</f>
        <v>0</v>
      </c>
      <c r="K947" s="49">
        <f>IF(Table2[[#This Row],[Order Priority]]=Introduction!$B$44,1,0)</f>
        <v>0</v>
      </c>
      <c r="L947" s="49">
        <f>IF(Table2[[#This Row],[Order Priority]]=Introduction!$B$45,1,0)</f>
        <v>0</v>
      </c>
      <c r="M947" s="49">
        <f>IF(Table2[[#This Row],[Ship Mode]]=Introduction!$C$42,1,0)</f>
        <v>0</v>
      </c>
      <c r="N947" s="48">
        <f>IF(Table2[[#This Row],[Ship Mode]]=Introduction!$C$44,1,0)</f>
        <v>0</v>
      </c>
      <c r="O947" s="48">
        <f>IF(Table2[[#This Row],[Customer Segment]]=Introduction!$D$45,1,0)</f>
        <v>0</v>
      </c>
      <c r="P947" s="48">
        <f>IF(Table2[[#This Row],[Customer Segment]]=Introduction!$D$42,1,0)</f>
        <v>0</v>
      </c>
      <c r="Q947" s="48">
        <f>IF(Table2[[#This Row],[Customer Segment]]=Introduction!$D$44,1,0)</f>
        <v>0</v>
      </c>
      <c r="R947" s="38">
        <v>249.07</v>
      </c>
      <c r="S9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customFormat="1" x14ac:dyDescent="0.2">
      <c r="A948" s="1" t="s">
        <v>13</v>
      </c>
      <c r="B948" s="1" t="s">
        <v>2</v>
      </c>
      <c r="C948" s="1" t="s">
        <v>70</v>
      </c>
      <c r="D948" s="44">
        <v>0.03</v>
      </c>
      <c r="E948" s="44">
        <v>124.49</v>
      </c>
      <c r="F948" s="44">
        <v>51.94</v>
      </c>
      <c r="G948" s="44">
        <v>0.63</v>
      </c>
      <c r="H948" s="44">
        <v>18.173999999999999</v>
      </c>
      <c r="I948" s="49">
        <f>IF(Table2[[#This Row],[Order Priority]]=Introduction!$B$42,1,0)</f>
        <v>0</v>
      </c>
      <c r="J948" s="49">
        <f>IF(Table2[[#This Row],[Order Priority]]=Introduction!$B$43,1,0)</f>
        <v>1</v>
      </c>
      <c r="K948" s="49">
        <f>IF(Table2[[#This Row],[Order Priority]]=Introduction!$B$44,1,0)</f>
        <v>0</v>
      </c>
      <c r="L948" s="49">
        <f>IF(Table2[[#This Row],[Order Priority]]=Introduction!$B$45,1,0)</f>
        <v>0</v>
      </c>
      <c r="M948" s="49">
        <f>IF(Table2[[#This Row],[Ship Mode]]=Introduction!$C$42,1,0)</f>
        <v>1</v>
      </c>
      <c r="N948" s="48">
        <f>IF(Table2[[#This Row],[Ship Mode]]=Introduction!$C$44,1,0)</f>
        <v>0</v>
      </c>
      <c r="O948" s="48">
        <f>IF(Table2[[#This Row],[Customer Segment]]=Introduction!$D$45,1,0)</f>
        <v>0</v>
      </c>
      <c r="P948" s="48">
        <f>IF(Table2[[#This Row],[Customer Segment]]=Introduction!$D$42,1,0)</f>
        <v>0</v>
      </c>
      <c r="Q948" s="48">
        <f>IF(Table2[[#This Row],[Customer Segment]]=Introduction!$D$44,1,0)</f>
        <v>0</v>
      </c>
      <c r="R948" s="41">
        <v>2761.94</v>
      </c>
      <c r="S9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customFormat="1" x14ac:dyDescent="0.2">
      <c r="A949" s="1" t="s">
        <v>92</v>
      </c>
      <c r="B949" s="1" t="s">
        <v>14</v>
      </c>
      <c r="C949" s="1" t="s">
        <v>47</v>
      </c>
      <c r="D949" s="46">
        <v>0.09</v>
      </c>
      <c r="E949" s="46">
        <v>20.89</v>
      </c>
      <c r="F949" s="46">
        <v>11.52</v>
      </c>
      <c r="G949" s="46">
        <v>0.83</v>
      </c>
      <c r="H949" s="46">
        <v>-133.54599999999999</v>
      </c>
      <c r="I949" s="49">
        <f>IF(Table2[[#This Row],[Order Priority]]=Introduction!$B$42,1,0)</f>
        <v>0</v>
      </c>
      <c r="J949" s="49">
        <f>IF(Table2[[#This Row],[Order Priority]]=Introduction!$B$43,1,0)</f>
        <v>0</v>
      </c>
      <c r="K949" s="49">
        <f>IF(Table2[[#This Row],[Order Priority]]=Introduction!$B$44,1,0)</f>
        <v>0</v>
      </c>
      <c r="L949" s="49">
        <f>IF(Table2[[#This Row],[Order Priority]]=Introduction!$B$45,1,0)</f>
        <v>1</v>
      </c>
      <c r="M949" s="49">
        <f>IF(Table2[[#This Row],[Ship Mode]]=Introduction!$C$42,1,0)</f>
        <v>0</v>
      </c>
      <c r="N949" s="48">
        <f>IF(Table2[[#This Row],[Ship Mode]]=Introduction!$C$44,1,0)</f>
        <v>1</v>
      </c>
      <c r="O949" s="48">
        <f>IF(Table2[[#This Row],[Customer Segment]]=Introduction!$D$45,1,0)</f>
        <v>0</v>
      </c>
      <c r="P949" s="48">
        <f>IF(Table2[[#This Row],[Customer Segment]]=Introduction!$D$42,1,0)</f>
        <v>0</v>
      </c>
      <c r="Q949" s="48">
        <f>IF(Table2[[#This Row],[Customer Segment]]=Introduction!$D$44,1,0)</f>
        <v>1</v>
      </c>
      <c r="R949" s="38">
        <v>146.5</v>
      </c>
      <c r="S9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customFormat="1" x14ac:dyDescent="0.2">
      <c r="A950" s="1" t="s">
        <v>46</v>
      </c>
      <c r="B950" s="1" t="s">
        <v>14</v>
      </c>
      <c r="C950" s="1" t="s">
        <v>15</v>
      </c>
      <c r="D950" s="44">
        <v>7.0000000000000007E-2</v>
      </c>
      <c r="E950" s="44">
        <v>225.04</v>
      </c>
      <c r="F950" s="44">
        <v>11.79</v>
      </c>
      <c r="G950" s="44">
        <v>0.42</v>
      </c>
      <c r="H950" s="44">
        <v>-162.91800000000001</v>
      </c>
      <c r="I950" s="49">
        <f>IF(Table2[[#This Row],[Order Priority]]=Introduction!$B$42,1,0)</f>
        <v>0</v>
      </c>
      <c r="J950" s="49">
        <f>IF(Table2[[#This Row],[Order Priority]]=Introduction!$B$43,1,0)</f>
        <v>0</v>
      </c>
      <c r="K950" s="49">
        <f>IF(Table2[[#This Row],[Order Priority]]=Introduction!$B$44,1,0)</f>
        <v>0</v>
      </c>
      <c r="L950" s="49">
        <f>IF(Table2[[#This Row],[Order Priority]]=Introduction!$B$45,1,0)</f>
        <v>0</v>
      </c>
      <c r="M950" s="49">
        <f>IF(Table2[[#This Row],[Ship Mode]]=Introduction!$C$42,1,0)</f>
        <v>0</v>
      </c>
      <c r="N950" s="48">
        <f>IF(Table2[[#This Row],[Ship Mode]]=Introduction!$C$44,1,0)</f>
        <v>1</v>
      </c>
      <c r="O950" s="48">
        <f>IF(Table2[[#This Row],[Customer Segment]]=Introduction!$D$45,1,0)</f>
        <v>0</v>
      </c>
      <c r="P950" s="48">
        <f>IF(Table2[[#This Row],[Customer Segment]]=Introduction!$D$42,1,0)</f>
        <v>1</v>
      </c>
      <c r="Q950" s="48">
        <f>IF(Table2[[#This Row],[Customer Segment]]=Introduction!$D$44,1,0)</f>
        <v>0</v>
      </c>
      <c r="R950" s="41">
        <v>1130.1500000000001</v>
      </c>
      <c r="S9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customFormat="1" x14ac:dyDescent="0.2">
      <c r="A951" s="1" t="s">
        <v>46</v>
      </c>
      <c r="B951" s="1" t="s">
        <v>14</v>
      </c>
      <c r="C951" s="1" t="s">
        <v>15</v>
      </c>
      <c r="D951" s="46">
        <v>0.03</v>
      </c>
      <c r="E951" s="46">
        <v>7.84</v>
      </c>
      <c r="F951" s="46">
        <v>4.71</v>
      </c>
      <c r="G951" s="46">
        <v>0.35</v>
      </c>
      <c r="H951" s="46">
        <v>859.71780000000001</v>
      </c>
      <c r="I951" s="49">
        <f>IF(Table2[[#This Row],[Order Priority]]=Introduction!$B$42,1,0)</f>
        <v>0</v>
      </c>
      <c r="J951" s="49">
        <f>IF(Table2[[#This Row],[Order Priority]]=Introduction!$B$43,1,0)</f>
        <v>0</v>
      </c>
      <c r="K951" s="49">
        <f>IF(Table2[[#This Row],[Order Priority]]=Introduction!$B$44,1,0)</f>
        <v>0</v>
      </c>
      <c r="L951" s="49">
        <f>IF(Table2[[#This Row],[Order Priority]]=Introduction!$B$45,1,0)</f>
        <v>0</v>
      </c>
      <c r="M951" s="49">
        <f>IF(Table2[[#This Row],[Ship Mode]]=Introduction!$C$42,1,0)</f>
        <v>0</v>
      </c>
      <c r="N951" s="48">
        <f>IF(Table2[[#This Row],[Ship Mode]]=Introduction!$C$44,1,0)</f>
        <v>1</v>
      </c>
      <c r="O951" s="48">
        <f>IF(Table2[[#This Row],[Customer Segment]]=Introduction!$D$45,1,0)</f>
        <v>0</v>
      </c>
      <c r="P951" s="48">
        <f>IF(Table2[[#This Row],[Customer Segment]]=Introduction!$D$42,1,0)</f>
        <v>1</v>
      </c>
      <c r="Q951" s="48">
        <f>IF(Table2[[#This Row],[Customer Segment]]=Introduction!$D$44,1,0)</f>
        <v>0</v>
      </c>
      <c r="R951" s="38">
        <v>54.37</v>
      </c>
      <c r="S9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customFormat="1" x14ac:dyDescent="0.2">
      <c r="A952" s="1" t="s">
        <v>46</v>
      </c>
      <c r="B952" s="1" t="s">
        <v>14</v>
      </c>
      <c r="C952" s="1" t="s">
        <v>70</v>
      </c>
      <c r="D952" s="44">
        <v>0.1</v>
      </c>
      <c r="E952" s="44">
        <v>5.18</v>
      </c>
      <c r="F952" s="44">
        <v>5.74</v>
      </c>
      <c r="G952" s="44">
        <v>0.36</v>
      </c>
      <c r="H952" s="44">
        <v>-29.003</v>
      </c>
      <c r="I952" s="49">
        <f>IF(Table2[[#This Row],[Order Priority]]=Introduction!$B$42,1,0)</f>
        <v>0</v>
      </c>
      <c r="J952" s="49">
        <f>IF(Table2[[#This Row],[Order Priority]]=Introduction!$B$43,1,0)</f>
        <v>0</v>
      </c>
      <c r="K952" s="49">
        <f>IF(Table2[[#This Row],[Order Priority]]=Introduction!$B$44,1,0)</f>
        <v>0</v>
      </c>
      <c r="L952" s="49">
        <f>IF(Table2[[#This Row],[Order Priority]]=Introduction!$B$45,1,0)</f>
        <v>0</v>
      </c>
      <c r="M952" s="49">
        <f>IF(Table2[[#This Row],[Ship Mode]]=Introduction!$C$42,1,0)</f>
        <v>0</v>
      </c>
      <c r="N952" s="48">
        <f>IF(Table2[[#This Row],[Ship Mode]]=Introduction!$C$44,1,0)</f>
        <v>1</v>
      </c>
      <c r="O952" s="48">
        <f>IF(Table2[[#This Row],[Customer Segment]]=Introduction!$D$45,1,0)</f>
        <v>0</v>
      </c>
      <c r="P952" s="48">
        <f>IF(Table2[[#This Row],[Customer Segment]]=Introduction!$D$42,1,0)</f>
        <v>0</v>
      </c>
      <c r="Q952" s="48">
        <f>IF(Table2[[#This Row],[Customer Segment]]=Introduction!$D$44,1,0)</f>
        <v>0</v>
      </c>
      <c r="R952" s="41">
        <v>10.96</v>
      </c>
      <c r="S9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customFormat="1" x14ac:dyDescent="0.2">
      <c r="A953" s="1" t="s">
        <v>1</v>
      </c>
      <c r="B953" s="1" t="s">
        <v>14</v>
      </c>
      <c r="C953" s="1" t="s">
        <v>70</v>
      </c>
      <c r="D953" s="46">
        <v>0.1</v>
      </c>
      <c r="E953" s="46">
        <v>9.85</v>
      </c>
      <c r="F953" s="46">
        <v>4.82</v>
      </c>
      <c r="G953" s="46">
        <v>0.47</v>
      </c>
      <c r="H953" s="46">
        <v>374.904</v>
      </c>
      <c r="I953" s="49">
        <f>IF(Table2[[#This Row],[Order Priority]]=Introduction!$B$42,1,0)</f>
        <v>1</v>
      </c>
      <c r="J953" s="49">
        <f>IF(Table2[[#This Row],[Order Priority]]=Introduction!$B$43,1,0)</f>
        <v>0</v>
      </c>
      <c r="K953" s="49">
        <f>IF(Table2[[#This Row],[Order Priority]]=Introduction!$B$44,1,0)</f>
        <v>0</v>
      </c>
      <c r="L953" s="49">
        <f>IF(Table2[[#This Row],[Order Priority]]=Introduction!$B$45,1,0)</f>
        <v>0</v>
      </c>
      <c r="M953" s="49">
        <f>IF(Table2[[#This Row],[Ship Mode]]=Introduction!$C$42,1,0)</f>
        <v>0</v>
      </c>
      <c r="N953" s="48">
        <f>IF(Table2[[#This Row],[Ship Mode]]=Introduction!$C$44,1,0)</f>
        <v>1</v>
      </c>
      <c r="O953" s="48">
        <f>IF(Table2[[#This Row],[Customer Segment]]=Introduction!$D$45,1,0)</f>
        <v>0</v>
      </c>
      <c r="P953" s="48">
        <f>IF(Table2[[#This Row],[Customer Segment]]=Introduction!$D$42,1,0)</f>
        <v>0</v>
      </c>
      <c r="Q953" s="48">
        <f>IF(Table2[[#This Row],[Customer Segment]]=Introduction!$D$44,1,0)</f>
        <v>0</v>
      </c>
      <c r="R953" s="38">
        <v>114.91</v>
      </c>
      <c r="S9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customFormat="1" x14ac:dyDescent="0.2">
      <c r="A954" s="1" t="s">
        <v>1</v>
      </c>
      <c r="B954" s="1" t="s">
        <v>14</v>
      </c>
      <c r="C954" s="1" t="s">
        <v>70</v>
      </c>
      <c r="D954" s="44">
        <v>0.04</v>
      </c>
      <c r="E954" s="44">
        <v>125.99</v>
      </c>
      <c r="F954" s="44">
        <v>7.69</v>
      </c>
      <c r="G954" s="44">
        <v>0.57999999999999996</v>
      </c>
      <c r="H954" s="44">
        <v>-528.83600000000001</v>
      </c>
      <c r="I954" s="49">
        <f>IF(Table2[[#This Row],[Order Priority]]=Introduction!$B$42,1,0)</f>
        <v>1</v>
      </c>
      <c r="J954" s="49">
        <f>IF(Table2[[#This Row],[Order Priority]]=Introduction!$B$43,1,0)</f>
        <v>0</v>
      </c>
      <c r="K954" s="49">
        <f>IF(Table2[[#This Row],[Order Priority]]=Introduction!$B$44,1,0)</f>
        <v>0</v>
      </c>
      <c r="L954" s="49">
        <f>IF(Table2[[#This Row],[Order Priority]]=Introduction!$B$45,1,0)</f>
        <v>0</v>
      </c>
      <c r="M954" s="49">
        <f>IF(Table2[[#This Row],[Ship Mode]]=Introduction!$C$42,1,0)</f>
        <v>0</v>
      </c>
      <c r="N954" s="48">
        <f>IF(Table2[[#This Row],[Ship Mode]]=Introduction!$C$44,1,0)</f>
        <v>1</v>
      </c>
      <c r="O954" s="48">
        <f>IF(Table2[[#This Row],[Customer Segment]]=Introduction!$D$45,1,0)</f>
        <v>0</v>
      </c>
      <c r="P954" s="48">
        <f>IF(Table2[[#This Row],[Customer Segment]]=Introduction!$D$42,1,0)</f>
        <v>0</v>
      </c>
      <c r="Q954" s="48">
        <f>IF(Table2[[#This Row],[Customer Segment]]=Introduction!$D$44,1,0)</f>
        <v>0</v>
      </c>
      <c r="R954" s="41">
        <v>934.52</v>
      </c>
      <c r="S9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customFormat="1" x14ac:dyDescent="0.2">
      <c r="A955" s="1" t="s">
        <v>13</v>
      </c>
      <c r="B955" s="1" t="s">
        <v>14</v>
      </c>
      <c r="C955" s="1" t="s">
        <v>70</v>
      </c>
      <c r="D955" s="46">
        <v>0.01</v>
      </c>
      <c r="E955" s="46">
        <v>17.98</v>
      </c>
      <c r="F955" s="46">
        <v>8.51</v>
      </c>
      <c r="G955" s="46">
        <v>0.4</v>
      </c>
      <c r="H955" s="46">
        <v>-35.878799999999998</v>
      </c>
      <c r="I955" s="49">
        <f>IF(Table2[[#This Row],[Order Priority]]=Introduction!$B$42,1,0)</f>
        <v>0</v>
      </c>
      <c r="J955" s="49">
        <f>IF(Table2[[#This Row],[Order Priority]]=Introduction!$B$43,1,0)</f>
        <v>1</v>
      </c>
      <c r="K955" s="49">
        <f>IF(Table2[[#This Row],[Order Priority]]=Introduction!$B$44,1,0)</f>
        <v>0</v>
      </c>
      <c r="L955" s="49">
        <f>IF(Table2[[#This Row],[Order Priority]]=Introduction!$B$45,1,0)</f>
        <v>0</v>
      </c>
      <c r="M955" s="49">
        <f>IF(Table2[[#This Row],[Ship Mode]]=Introduction!$C$42,1,0)</f>
        <v>0</v>
      </c>
      <c r="N955" s="48">
        <f>IF(Table2[[#This Row],[Ship Mode]]=Introduction!$C$44,1,0)</f>
        <v>1</v>
      </c>
      <c r="O955" s="48">
        <f>IF(Table2[[#This Row],[Customer Segment]]=Introduction!$D$45,1,0)</f>
        <v>0</v>
      </c>
      <c r="P955" s="48">
        <f>IF(Table2[[#This Row],[Customer Segment]]=Introduction!$D$42,1,0)</f>
        <v>0</v>
      </c>
      <c r="Q955" s="48">
        <f>IF(Table2[[#This Row],[Customer Segment]]=Introduction!$D$44,1,0)</f>
        <v>0</v>
      </c>
      <c r="R955" s="38">
        <v>40.17</v>
      </c>
      <c r="S9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customFormat="1" x14ac:dyDescent="0.2">
      <c r="A956" s="1" t="s">
        <v>13</v>
      </c>
      <c r="B956" s="1" t="s">
        <v>14</v>
      </c>
      <c r="C956" s="1" t="s">
        <v>3</v>
      </c>
      <c r="D956" s="44">
        <v>0.03</v>
      </c>
      <c r="E956" s="44">
        <v>28.53</v>
      </c>
      <c r="F956" s="44">
        <v>1.49</v>
      </c>
      <c r="G956" s="44">
        <v>0.38</v>
      </c>
      <c r="H956" s="44">
        <v>136.33709999999999</v>
      </c>
      <c r="I956" s="49">
        <f>IF(Table2[[#This Row],[Order Priority]]=Introduction!$B$42,1,0)</f>
        <v>0</v>
      </c>
      <c r="J956" s="49">
        <f>IF(Table2[[#This Row],[Order Priority]]=Introduction!$B$43,1,0)</f>
        <v>1</v>
      </c>
      <c r="K956" s="49">
        <f>IF(Table2[[#This Row],[Order Priority]]=Introduction!$B$44,1,0)</f>
        <v>0</v>
      </c>
      <c r="L956" s="49">
        <f>IF(Table2[[#This Row],[Order Priority]]=Introduction!$B$45,1,0)</f>
        <v>0</v>
      </c>
      <c r="M956" s="49">
        <f>IF(Table2[[#This Row],[Ship Mode]]=Introduction!$C$42,1,0)</f>
        <v>0</v>
      </c>
      <c r="N956" s="48">
        <f>IF(Table2[[#This Row],[Ship Mode]]=Introduction!$C$44,1,0)</f>
        <v>1</v>
      </c>
      <c r="O956" s="48">
        <f>IF(Table2[[#This Row],[Customer Segment]]=Introduction!$D$45,1,0)</f>
        <v>1</v>
      </c>
      <c r="P956" s="48">
        <f>IF(Table2[[#This Row],[Customer Segment]]=Introduction!$D$42,1,0)</f>
        <v>0</v>
      </c>
      <c r="Q956" s="48">
        <f>IF(Table2[[#This Row],[Customer Segment]]=Introduction!$D$44,1,0)</f>
        <v>0</v>
      </c>
      <c r="R956" s="41">
        <v>197.59</v>
      </c>
      <c r="S9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customFormat="1" x14ac:dyDescent="0.2">
      <c r="A957" s="1" t="s">
        <v>13</v>
      </c>
      <c r="B957" s="1" t="s">
        <v>14</v>
      </c>
      <c r="C957" s="1" t="s">
        <v>3</v>
      </c>
      <c r="D957" s="46">
        <v>0.01</v>
      </c>
      <c r="E957" s="46">
        <v>15.28</v>
      </c>
      <c r="F957" s="46">
        <v>1.99</v>
      </c>
      <c r="G957" s="46">
        <v>0.42</v>
      </c>
      <c r="H957" s="46">
        <v>-12.46</v>
      </c>
      <c r="I957" s="49">
        <f>IF(Table2[[#This Row],[Order Priority]]=Introduction!$B$42,1,0)</f>
        <v>0</v>
      </c>
      <c r="J957" s="49">
        <f>IF(Table2[[#This Row],[Order Priority]]=Introduction!$B$43,1,0)</f>
        <v>1</v>
      </c>
      <c r="K957" s="49">
        <f>IF(Table2[[#This Row],[Order Priority]]=Introduction!$B$44,1,0)</f>
        <v>0</v>
      </c>
      <c r="L957" s="49">
        <f>IF(Table2[[#This Row],[Order Priority]]=Introduction!$B$45,1,0)</f>
        <v>0</v>
      </c>
      <c r="M957" s="49">
        <f>IF(Table2[[#This Row],[Ship Mode]]=Introduction!$C$42,1,0)</f>
        <v>0</v>
      </c>
      <c r="N957" s="48">
        <f>IF(Table2[[#This Row],[Ship Mode]]=Introduction!$C$44,1,0)</f>
        <v>1</v>
      </c>
      <c r="O957" s="48">
        <f>IF(Table2[[#This Row],[Customer Segment]]=Introduction!$D$45,1,0)</f>
        <v>1</v>
      </c>
      <c r="P957" s="48">
        <f>IF(Table2[[#This Row],[Customer Segment]]=Introduction!$D$42,1,0)</f>
        <v>0</v>
      </c>
      <c r="Q957" s="48">
        <f>IF(Table2[[#This Row],[Customer Segment]]=Introduction!$D$44,1,0)</f>
        <v>0</v>
      </c>
      <c r="R957" s="38">
        <v>33.04</v>
      </c>
      <c r="S9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customFormat="1" x14ac:dyDescent="0.2">
      <c r="A958" s="1" t="s">
        <v>23</v>
      </c>
      <c r="B958" s="1" t="s">
        <v>14</v>
      </c>
      <c r="C958" s="1" t="s">
        <v>70</v>
      </c>
      <c r="D958" s="44">
        <v>0.1</v>
      </c>
      <c r="E958" s="44">
        <v>15.98</v>
      </c>
      <c r="F958" s="44">
        <v>4</v>
      </c>
      <c r="G958" s="44">
        <v>0.37</v>
      </c>
      <c r="H958" s="44">
        <v>92.722200000000001</v>
      </c>
      <c r="I958" s="49">
        <f>IF(Table2[[#This Row],[Order Priority]]=Introduction!$B$42,1,0)</f>
        <v>0</v>
      </c>
      <c r="J958" s="49">
        <f>IF(Table2[[#This Row],[Order Priority]]=Introduction!$B$43,1,0)</f>
        <v>0</v>
      </c>
      <c r="K958" s="49">
        <f>IF(Table2[[#This Row],[Order Priority]]=Introduction!$B$44,1,0)</f>
        <v>1</v>
      </c>
      <c r="L958" s="49">
        <f>IF(Table2[[#This Row],[Order Priority]]=Introduction!$B$45,1,0)</f>
        <v>0</v>
      </c>
      <c r="M958" s="49">
        <f>IF(Table2[[#This Row],[Ship Mode]]=Introduction!$C$42,1,0)</f>
        <v>0</v>
      </c>
      <c r="N958" s="48">
        <f>IF(Table2[[#This Row],[Ship Mode]]=Introduction!$C$44,1,0)</f>
        <v>1</v>
      </c>
      <c r="O958" s="48">
        <f>IF(Table2[[#This Row],[Customer Segment]]=Introduction!$D$45,1,0)</f>
        <v>0</v>
      </c>
      <c r="P958" s="48">
        <f>IF(Table2[[#This Row],[Customer Segment]]=Introduction!$D$42,1,0)</f>
        <v>0</v>
      </c>
      <c r="Q958" s="48">
        <f>IF(Table2[[#This Row],[Customer Segment]]=Introduction!$D$44,1,0)</f>
        <v>0</v>
      </c>
      <c r="R958" s="41">
        <v>134.38</v>
      </c>
      <c r="S9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customFormat="1" x14ac:dyDescent="0.2">
      <c r="A959" s="1" t="s">
        <v>92</v>
      </c>
      <c r="B959" s="1" t="s">
        <v>14</v>
      </c>
      <c r="C959" s="1" t="s">
        <v>70</v>
      </c>
      <c r="D959" s="46">
        <v>0.06</v>
      </c>
      <c r="E959" s="46">
        <v>8.1199999999999992</v>
      </c>
      <c r="F959" s="46">
        <v>2.83</v>
      </c>
      <c r="G959" s="46">
        <v>0.77</v>
      </c>
      <c r="H959" s="46">
        <v>-82.83</v>
      </c>
      <c r="I959" s="49">
        <f>IF(Table2[[#This Row],[Order Priority]]=Introduction!$B$42,1,0)</f>
        <v>0</v>
      </c>
      <c r="J959" s="49">
        <f>IF(Table2[[#This Row],[Order Priority]]=Introduction!$B$43,1,0)</f>
        <v>0</v>
      </c>
      <c r="K959" s="49">
        <f>IF(Table2[[#This Row],[Order Priority]]=Introduction!$B$44,1,0)</f>
        <v>0</v>
      </c>
      <c r="L959" s="49">
        <f>IF(Table2[[#This Row],[Order Priority]]=Introduction!$B$45,1,0)</f>
        <v>1</v>
      </c>
      <c r="M959" s="49">
        <f>IF(Table2[[#This Row],[Ship Mode]]=Introduction!$C$42,1,0)</f>
        <v>0</v>
      </c>
      <c r="N959" s="48">
        <f>IF(Table2[[#This Row],[Ship Mode]]=Introduction!$C$44,1,0)</f>
        <v>1</v>
      </c>
      <c r="O959" s="48">
        <f>IF(Table2[[#This Row],[Customer Segment]]=Introduction!$D$45,1,0)</f>
        <v>0</v>
      </c>
      <c r="P959" s="48">
        <f>IF(Table2[[#This Row],[Customer Segment]]=Introduction!$D$42,1,0)</f>
        <v>0</v>
      </c>
      <c r="Q959" s="48">
        <f>IF(Table2[[#This Row],[Customer Segment]]=Introduction!$D$44,1,0)</f>
        <v>0</v>
      </c>
      <c r="R959" s="38">
        <v>78.540000000000006</v>
      </c>
      <c r="S9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customFormat="1" x14ac:dyDescent="0.2">
      <c r="A960" s="1" t="s">
        <v>92</v>
      </c>
      <c r="B960" s="1" t="s">
        <v>14</v>
      </c>
      <c r="C960" s="1" t="s">
        <v>70</v>
      </c>
      <c r="D960" s="44">
        <v>0.05</v>
      </c>
      <c r="E960" s="44">
        <v>51.65</v>
      </c>
      <c r="F960" s="44">
        <v>18.45</v>
      </c>
      <c r="G960" s="44">
        <v>0.65</v>
      </c>
      <c r="H960" s="44">
        <v>25.04</v>
      </c>
      <c r="I960" s="49">
        <f>IF(Table2[[#This Row],[Order Priority]]=Introduction!$B$42,1,0)</f>
        <v>0</v>
      </c>
      <c r="J960" s="49">
        <f>IF(Table2[[#This Row],[Order Priority]]=Introduction!$B$43,1,0)</f>
        <v>0</v>
      </c>
      <c r="K960" s="49">
        <f>IF(Table2[[#This Row],[Order Priority]]=Introduction!$B$44,1,0)</f>
        <v>0</v>
      </c>
      <c r="L960" s="49">
        <f>IF(Table2[[#This Row],[Order Priority]]=Introduction!$B$45,1,0)</f>
        <v>1</v>
      </c>
      <c r="M960" s="49">
        <f>IF(Table2[[#This Row],[Ship Mode]]=Introduction!$C$42,1,0)</f>
        <v>0</v>
      </c>
      <c r="N960" s="48">
        <f>IF(Table2[[#This Row],[Ship Mode]]=Introduction!$C$44,1,0)</f>
        <v>1</v>
      </c>
      <c r="O960" s="48">
        <f>IF(Table2[[#This Row],[Customer Segment]]=Introduction!$D$45,1,0)</f>
        <v>0</v>
      </c>
      <c r="P960" s="48">
        <f>IF(Table2[[#This Row],[Customer Segment]]=Introduction!$D$42,1,0)</f>
        <v>0</v>
      </c>
      <c r="Q960" s="48">
        <f>IF(Table2[[#This Row],[Customer Segment]]=Introduction!$D$44,1,0)</f>
        <v>0</v>
      </c>
      <c r="R960" s="41">
        <v>605.1</v>
      </c>
      <c r="S9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customFormat="1" x14ac:dyDescent="0.2">
      <c r="A961" s="1" t="s">
        <v>92</v>
      </c>
      <c r="B961" s="1" t="s">
        <v>14</v>
      </c>
      <c r="C961" s="1" t="s">
        <v>70</v>
      </c>
      <c r="D961" s="46">
        <v>0.1</v>
      </c>
      <c r="E961" s="46">
        <v>175.99</v>
      </c>
      <c r="F961" s="46">
        <v>8.99</v>
      </c>
      <c r="G961" s="46">
        <v>0.56999999999999995</v>
      </c>
      <c r="H961" s="46">
        <v>928.96079999999995</v>
      </c>
      <c r="I961" s="49">
        <f>IF(Table2[[#This Row],[Order Priority]]=Introduction!$B$42,1,0)</f>
        <v>0</v>
      </c>
      <c r="J961" s="49">
        <f>IF(Table2[[#This Row],[Order Priority]]=Introduction!$B$43,1,0)</f>
        <v>0</v>
      </c>
      <c r="K961" s="49">
        <f>IF(Table2[[#This Row],[Order Priority]]=Introduction!$B$44,1,0)</f>
        <v>0</v>
      </c>
      <c r="L961" s="49">
        <f>IF(Table2[[#This Row],[Order Priority]]=Introduction!$B$45,1,0)</f>
        <v>1</v>
      </c>
      <c r="M961" s="49">
        <f>IF(Table2[[#This Row],[Ship Mode]]=Introduction!$C$42,1,0)</f>
        <v>0</v>
      </c>
      <c r="N961" s="48">
        <f>IF(Table2[[#This Row],[Ship Mode]]=Introduction!$C$44,1,0)</f>
        <v>1</v>
      </c>
      <c r="O961" s="48">
        <f>IF(Table2[[#This Row],[Customer Segment]]=Introduction!$D$45,1,0)</f>
        <v>0</v>
      </c>
      <c r="P961" s="48">
        <f>IF(Table2[[#This Row],[Customer Segment]]=Introduction!$D$42,1,0)</f>
        <v>0</v>
      </c>
      <c r="Q961" s="48">
        <f>IF(Table2[[#This Row],[Customer Segment]]=Introduction!$D$44,1,0)</f>
        <v>0</v>
      </c>
      <c r="R961" s="38">
        <v>1346.32</v>
      </c>
      <c r="S9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customFormat="1" x14ac:dyDescent="0.2">
      <c r="A962" s="1" t="s">
        <v>92</v>
      </c>
      <c r="B962" s="1" t="s">
        <v>14</v>
      </c>
      <c r="C962" s="1" t="s">
        <v>70</v>
      </c>
      <c r="D962" s="44">
        <v>0.06</v>
      </c>
      <c r="E962" s="44">
        <v>8.1199999999999992</v>
      </c>
      <c r="F962" s="44">
        <v>2.83</v>
      </c>
      <c r="G962" s="44">
        <v>0.77</v>
      </c>
      <c r="H962" s="44">
        <v>-82.83</v>
      </c>
      <c r="I962" s="49">
        <f>IF(Table2[[#This Row],[Order Priority]]=Introduction!$B$42,1,0)</f>
        <v>0</v>
      </c>
      <c r="J962" s="49">
        <f>IF(Table2[[#This Row],[Order Priority]]=Introduction!$B$43,1,0)</f>
        <v>0</v>
      </c>
      <c r="K962" s="49">
        <f>IF(Table2[[#This Row],[Order Priority]]=Introduction!$B$44,1,0)</f>
        <v>0</v>
      </c>
      <c r="L962" s="49">
        <f>IF(Table2[[#This Row],[Order Priority]]=Introduction!$B$45,1,0)</f>
        <v>1</v>
      </c>
      <c r="M962" s="49">
        <f>IF(Table2[[#This Row],[Ship Mode]]=Introduction!$C$42,1,0)</f>
        <v>0</v>
      </c>
      <c r="N962" s="48">
        <f>IF(Table2[[#This Row],[Ship Mode]]=Introduction!$C$44,1,0)</f>
        <v>1</v>
      </c>
      <c r="O962" s="48">
        <f>IF(Table2[[#This Row],[Customer Segment]]=Introduction!$D$45,1,0)</f>
        <v>0</v>
      </c>
      <c r="P962" s="48">
        <f>IF(Table2[[#This Row],[Customer Segment]]=Introduction!$D$42,1,0)</f>
        <v>0</v>
      </c>
      <c r="Q962" s="48">
        <f>IF(Table2[[#This Row],[Customer Segment]]=Introduction!$D$44,1,0)</f>
        <v>0</v>
      </c>
      <c r="R962" s="41">
        <v>322.02999999999997</v>
      </c>
      <c r="S9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customFormat="1" x14ac:dyDescent="0.2">
      <c r="A963" s="1" t="s">
        <v>92</v>
      </c>
      <c r="B963" s="1" t="s">
        <v>14</v>
      </c>
      <c r="C963" s="1" t="s">
        <v>70</v>
      </c>
      <c r="D963" s="46">
        <v>0.05</v>
      </c>
      <c r="E963" s="46">
        <v>51.65</v>
      </c>
      <c r="F963" s="46">
        <v>18.45</v>
      </c>
      <c r="G963" s="46">
        <v>0.65</v>
      </c>
      <c r="H963" s="46">
        <v>25.04</v>
      </c>
      <c r="I963" s="49">
        <f>IF(Table2[[#This Row],[Order Priority]]=Introduction!$B$42,1,0)</f>
        <v>0</v>
      </c>
      <c r="J963" s="49">
        <f>IF(Table2[[#This Row],[Order Priority]]=Introduction!$B$43,1,0)</f>
        <v>0</v>
      </c>
      <c r="K963" s="49">
        <f>IF(Table2[[#This Row],[Order Priority]]=Introduction!$B$44,1,0)</f>
        <v>0</v>
      </c>
      <c r="L963" s="49">
        <f>IF(Table2[[#This Row],[Order Priority]]=Introduction!$B$45,1,0)</f>
        <v>1</v>
      </c>
      <c r="M963" s="49">
        <f>IF(Table2[[#This Row],[Ship Mode]]=Introduction!$C$42,1,0)</f>
        <v>0</v>
      </c>
      <c r="N963" s="48">
        <f>IF(Table2[[#This Row],[Ship Mode]]=Introduction!$C$44,1,0)</f>
        <v>1</v>
      </c>
      <c r="O963" s="48">
        <f>IF(Table2[[#This Row],[Customer Segment]]=Introduction!$D$45,1,0)</f>
        <v>0</v>
      </c>
      <c r="P963" s="48">
        <f>IF(Table2[[#This Row],[Customer Segment]]=Introduction!$D$42,1,0)</f>
        <v>0</v>
      </c>
      <c r="Q963" s="48">
        <f>IF(Table2[[#This Row],[Customer Segment]]=Introduction!$D$44,1,0)</f>
        <v>0</v>
      </c>
      <c r="R963" s="38">
        <v>2470.84</v>
      </c>
      <c r="S9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customFormat="1" x14ac:dyDescent="0.2">
      <c r="A964" s="1" t="s">
        <v>92</v>
      </c>
      <c r="B964" s="1" t="s">
        <v>14</v>
      </c>
      <c r="C964" s="1" t="s">
        <v>70</v>
      </c>
      <c r="D964" s="44">
        <v>0.1</v>
      </c>
      <c r="E964" s="44">
        <v>175.99</v>
      </c>
      <c r="F964" s="44">
        <v>8.99</v>
      </c>
      <c r="G964" s="44">
        <v>0.56999999999999995</v>
      </c>
      <c r="H964" s="44">
        <v>930.98699999999997</v>
      </c>
      <c r="I964" s="49">
        <f>IF(Table2[[#This Row],[Order Priority]]=Introduction!$B$42,1,0)</f>
        <v>0</v>
      </c>
      <c r="J964" s="49">
        <f>IF(Table2[[#This Row],[Order Priority]]=Introduction!$B$43,1,0)</f>
        <v>0</v>
      </c>
      <c r="K964" s="49">
        <f>IF(Table2[[#This Row],[Order Priority]]=Introduction!$B$44,1,0)</f>
        <v>0</v>
      </c>
      <c r="L964" s="49">
        <f>IF(Table2[[#This Row],[Order Priority]]=Introduction!$B$45,1,0)</f>
        <v>1</v>
      </c>
      <c r="M964" s="49">
        <f>IF(Table2[[#This Row],[Ship Mode]]=Introduction!$C$42,1,0)</f>
        <v>0</v>
      </c>
      <c r="N964" s="48">
        <f>IF(Table2[[#This Row],[Ship Mode]]=Introduction!$C$44,1,0)</f>
        <v>1</v>
      </c>
      <c r="O964" s="48">
        <f>IF(Table2[[#This Row],[Customer Segment]]=Introduction!$D$45,1,0)</f>
        <v>0</v>
      </c>
      <c r="P964" s="48">
        <f>IF(Table2[[#This Row],[Customer Segment]]=Introduction!$D$42,1,0)</f>
        <v>0</v>
      </c>
      <c r="Q964" s="48">
        <f>IF(Table2[[#This Row],[Customer Segment]]=Introduction!$D$44,1,0)</f>
        <v>0</v>
      </c>
      <c r="R964" s="41">
        <v>5250.66</v>
      </c>
      <c r="S9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customFormat="1" x14ac:dyDescent="0.2">
      <c r="A965" s="1" t="s">
        <v>92</v>
      </c>
      <c r="B965" s="1" t="s">
        <v>2</v>
      </c>
      <c r="C965" s="1" t="s">
        <v>47</v>
      </c>
      <c r="D965" s="46">
        <v>0.08</v>
      </c>
      <c r="E965" s="46">
        <v>213.45</v>
      </c>
      <c r="F965" s="46">
        <v>14.7</v>
      </c>
      <c r="G965" s="46">
        <v>0.59</v>
      </c>
      <c r="H965" s="46">
        <v>1674.7542000000001</v>
      </c>
      <c r="I965" s="49">
        <f>IF(Table2[[#This Row],[Order Priority]]=Introduction!$B$42,1,0)</f>
        <v>0</v>
      </c>
      <c r="J965" s="49">
        <f>IF(Table2[[#This Row],[Order Priority]]=Introduction!$B$43,1,0)</f>
        <v>0</v>
      </c>
      <c r="K965" s="49">
        <f>IF(Table2[[#This Row],[Order Priority]]=Introduction!$B$44,1,0)</f>
        <v>0</v>
      </c>
      <c r="L965" s="49">
        <f>IF(Table2[[#This Row],[Order Priority]]=Introduction!$B$45,1,0)</f>
        <v>1</v>
      </c>
      <c r="M965" s="49">
        <f>IF(Table2[[#This Row],[Ship Mode]]=Introduction!$C$42,1,0)</f>
        <v>1</v>
      </c>
      <c r="N965" s="48">
        <f>IF(Table2[[#This Row],[Ship Mode]]=Introduction!$C$44,1,0)</f>
        <v>0</v>
      </c>
      <c r="O965" s="48">
        <f>IF(Table2[[#This Row],[Customer Segment]]=Introduction!$D$45,1,0)</f>
        <v>0</v>
      </c>
      <c r="P965" s="48">
        <f>IF(Table2[[#This Row],[Customer Segment]]=Introduction!$D$42,1,0)</f>
        <v>0</v>
      </c>
      <c r="Q965" s="48">
        <f>IF(Table2[[#This Row],[Customer Segment]]=Introduction!$D$44,1,0)</f>
        <v>1</v>
      </c>
      <c r="R965" s="38">
        <v>2427.1799999999998</v>
      </c>
      <c r="S9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customFormat="1" x14ac:dyDescent="0.2">
      <c r="A966" s="1" t="s">
        <v>92</v>
      </c>
      <c r="B966" s="1" t="s">
        <v>14</v>
      </c>
      <c r="C966" s="1" t="s">
        <v>47</v>
      </c>
      <c r="D966" s="44">
        <v>0.1</v>
      </c>
      <c r="E966" s="44">
        <v>55.98</v>
      </c>
      <c r="F966" s="44">
        <v>13.88</v>
      </c>
      <c r="G966" s="44">
        <v>0.36</v>
      </c>
      <c r="H966" s="44">
        <v>300.04649999999998</v>
      </c>
      <c r="I966" s="49">
        <f>IF(Table2[[#This Row],[Order Priority]]=Introduction!$B$42,1,0)</f>
        <v>0</v>
      </c>
      <c r="J966" s="49">
        <f>IF(Table2[[#This Row],[Order Priority]]=Introduction!$B$43,1,0)</f>
        <v>0</v>
      </c>
      <c r="K966" s="49">
        <f>IF(Table2[[#This Row],[Order Priority]]=Introduction!$B$44,1,0)</f>
        <v>0</v>
      </c>
      <c r="L966" s="49">
        <f>IF(Table2[[#This Row],[Order Priority]]=Introduction!$B$45,1,0)</f>
        <v>1</v>
      </c>
      <c r="M966" s="49">
        <f>IF(Table2[[#This Row],[Ship Mode]]=Introduction!$C$42,1,0)</f>
        <v>0</v>
      </c>
      <c r="N966" s="48">
        <f>IF(Table2[[#This Row],[Ship Mode]]=Introduction!$C$44,1,0)</f>
        <v>1</v>
      </c>
      <c r="O966" s="48">
        <f>IF(Table2[[#This Row],[Customer Segment]]=Introduction!$D$45,1,0)</f>
        <v>0</v>
      </c>
      <c r="P966" s="48">
        <f>IF(Table2[[#This Row],[Customer Segment]]=Introduction!$D$42,1,0)</f>
        <v>0</v>
      </c>
      <c r="Q966" s="48">
        <f>IF(Table2[[#This Row],[Customer Segment]]=Introduction!$D$44,1,0)</f>
        <v>1</v>
      </c>
      <c r="R966" s="41">
        <v>434.85</v>
      </c>
      <c r="S9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customFormat="1" x14ac:dyDescent="0.2">
      <c r="A967" s="1" t="s">
        <v>92</v>
      </c>
      <c r="B967" s="1" t="s">
        <v>14</v>
      </c>
      <c r="C967" s="1" t="s">
        <v>47</v>
      </c>
      <c r="D967" s="46">
        <v>0</v>
      </c>
      <c r="E967" s="46">
        <v>16.059999999999999</v>
      </c>
      <c r="F967" s="46">
        <v>8.34</v>
      </c>
      <c r="G967" s="46">
        <v>0.59</v>
      </c>
      <c r="H967" s="46">
        <v>-28.09</v>
      </c>
      <c r="I967" s="49">
        <f>IF(Table2[[#This Row],[Order Priority]]=Introduction!$B$42,1,0)</f>
        <v>0</v>
      </c>
      <c r="J967" s="49">
        <f>IF(Table2[[#This Row],[Order Priority]]=Introduction!$B$43,1,0)</f>
        <v>0</v>
      </c>
      <c r="K967" s="49">
        <f>IF(Table2[[#This Row],[Order Priority]]=Introduction!$B$44,1,0)</f>
        <v>0</v>
      </c>
      <c r="L967" s="49">
        <f>IF(Table2[[#This Row],[Order Priority]]=Introduction!$B$45,1,0)</f>
        <v>1</v>
      </c>
      <c r="M967" s="49">
        <f>IF(Table2[[#This Row],[Ship Mode]]=Introduction!$C$42,1,0)</f>
        <v>0</v>
      </c>
      <c r="N967" s="48">
        <f>IF(Table2[[#This Row],[Ship Mode]]=Introduction!$C$44,1,0)</f>
        <v>1</v>
      </c>
      <c r="O967" s="48">
        <f>IF(Table2[[#This Row],[Customer Segment]]=Introduction!$D$45,1,0)</f>
        <v>0</v>
      </c>
      <c r="P967" s="48">
        <f>IF(Table2[[#This Row],[Customer Segment]]=Introduction!$D$42,1,0)</f>
        <v>0</v>
      </c>
      <c r="Q967" s="48">
        <f>IF(Table2[[#This Row],[Customer Segment]]=Introduction!$D$44,1,0)</f>
        <v>1</v>
      </c>
      <c r="R967" s="38">
        <v>19.16</v>
      </c>
      <c r="S9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customFormat="1" x14ac:dyDescent="0.2">
      <c r="A968" s="1" t="s">
        <v>92</v>
      </c>
      <c r="B968" s="1" t="s">
        <v>14</v>
      </c>
      <c r="C968" s="1" t="s">
        <v>47</v>
      </c>
      <c r="D968" s="44">
        <v>0.08</v>
      </c>
      <c r="E968" s="44">
        <v>18.7</v>
      </c>
      <c r="F968" s="44">
        <v>8.99</v>
      </c>
      <c r="G968" s="44">
        <v>0.47</v>
      </c>
      <c r="H968" s="44">
        <v>16.136399999999998</v>
      </c>
      <c r="I968" s="49">
        <f>IF(Table2[[#This Row],[Order Priority]]=Introduction!$B$42,1,0)</f>
        <v>0</v>
      </c>
      <c r="J968" s="49">
        <f>IF(Table2[[#This Row],[Order Priority]]=Introduction!$B$43,1,0)</f>
        <v>0</v>
      </c>
      <c r="K968" s="49">
        <f>IF(Table2[[#This Row],[Order Priority]]=Introduction!$B$44,1,0)</f>
        <v>0</v>
      </c>
      <c r="L968" s="49">
        <f>IF(Table2[[#This Row],[Order Priority]]=Introduction!$B$45,1,0)</f>
        <v>1</v>
      </c>
      <c r="M968" s="49">
        <f>IF(Table2[[#This Row],[Ship Mode]]=Introduction!$C$42,1,0)</f>
        <v>0</v>
      </c>
      <c r="N968" s="48">
        <f>IF(Table2[[#This Row],[Ship Mode]]=Introduction!$C$44,1,0)</f>
        <v>1</v>
      </c>
      <c r="O968" s="48">
        <f>IF(Table2[[#This Row],[Customer Segment]]=Introduction!$D$45,1,0)</f>
        <v>0</v>
      </c>
      <c r="P968" s="48">
        <f>IF(Table2[[#This Row],[Customer Segment]]=Introduction!$D$42,1,0)</f>
        <v>0</v>
      </c>
      <c r="Q968" s="48">
        <f>IF(Table2[[#This Row],[Customer Segment]]=Introduction!$D$44,1,0)</f>
        <v>1</v>
      </c>
      <c r="R968" s="41">
        <v>132.22999999999999</v>
      </c>
      <c r="S9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customFormat="1" x14ac:dyDescent="0.2">
      <c r="A969" s="1" t="s">
        <v>46</v>
      </c>
      <c r="B969" s="1" t="s">
        <v>2</v>
      </c>
      <c r="C969" s="1" t="s">
        <v>70</v>
      </c>
      <c r="D969" s="46">
        <v>0.01</v>
      </c>
      <c r="E969" s="46">
        <v>150.88999999999999</v>
      </c>
      <c r="F969" s="46">
        <v>60.2</v>
      </c>
      <c r="G969" s="46">
        <v>0.77</v>
      </c>
      <c r="H969" s="46">
        <v>-505.76</v>
      </c>
      <c r="I969" s="49">
        <f>IF(Table2[[#This Row],[Order Priority]]=Introduction!$B$42,1,0)</f>
        <v>0</v>
      </c>
      <c r="J969" s="49">
        <f>IF(Table2[[#This Row],[Order Priority]]=Introduction!$B$43,1,0)</f>
        <v>0</v>
      </c>
      <c r="K969" s="49">
        <f>IF(Table2[[#This Row],[Order Priority]]=Introduction!$B$44,1,0)</f>
        <v>0</v>
      </c>
      <c r="L969" s="49">
        <f>IF(Table2[[#This Row],[Order Priority]]=Introduction!$B$45,1,0)</f>
        <v>0</v>
      </c>
      <c r="M969" s="49">
        <f>IF(Table2[[#This Row],[Ship Mode]]=Introduction!$C$42,1,0)</f>
        <v>1</v>
      </c>
      <c r="N969" s="48">
        <f>IF(Table2[[#This Row],[Ship Mode]]=Introduction!$C$44,1,0)</f>
        <v>0</v>
      </c>
      <c r="O969" s="48">
        <f>IF(Table2[[#This Row],[Customer Segment]]=Introduction!$D$45,1,0)</f>
        <v>0</v>
      </c>
      <c r="P969" s="48">
        <f>IF(Table2[[#This Row],[Customer Segment]]=Introduction!$D$42,1,0)</f>
        <v>0</v>
      </c>
      <c r="Q969" s="48">
        <f>IF(Table2[[#This Row],[Customer Segment]]=Introduction!$D$44,1,0)</f>
        <v>0</v>
      </c>
      <c r="R969" s="38">
        <v>473.53</v>
      </c>
      <c r="S9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customFormat="1" x14ac:dyDescent="0.2">
      <c r="A970" s="1" t="s">
        <v>46</v>
      </c>
      <c r="B970" s="1" t="s">
        <v>14</v>
      </c>
      <c r="C970" s="1" t="s">
        <v>70</v>
      </c>
      <c r="D970" s="44">
        <v>7.0000000000000007E-2</v>
      </c>
      <c r="E970" s="44">
        <v>8.9499999999999993</v>
      </c>
      <c r="F970" s="44">
        <v>2.0099999999999998</v>
      </c>
      <c r="G970" s="44">
        <v>0.39</v>
      </c>
      <c r="H970" s="44">
        <v>91.73</v>
      </c>
      <c r="I970" s="49">
        <f>IF(Table2[[#This Row],[Order Priority]]=Introduction!$B$42,1,0)</f>
        <v>0</v>
      </c>
      <c r="J970" s="49">
        <f>IF(Table2[[#This Row],[Order Priority]]=Introduction!$B$43,1,0)</f>
        <v>0</v>
      </c>
      <c r="K970" s="49">
        <f>IF(Table2[[#This Row],[Order Priority]]=Introduction!$B$44,1,0)</f>
        <v>0</v>
      </c>
      <c r="L970" s="49">
        <f>IF(Table2[[#This Row],[Order Priority]]=Introduction!$B$45,1,0)</f>
        <v>0</v>
      </c>
      <c r="M970" s="49">
        <f>IF(Table2[[#This Row],[Ship Mode]]=Introduction!$C$42,1,0)</f>
        <v>0</v>
      </c>
      <c r="N970" s="48">
        <f>IF(Table2[[#This Row],[Ship Mode]]=Introduction!$C$44,1,0)</f>
        <v>1</v>
      </c>
      <c r="O970" s="48">
        <f>IF(Table2[[#This Row],[Customer Segment]]=Introduction!$D$45,1,0)</f>
        <v>0</v>
      </c>
      <c r="P970" s="48">
        <f>IF(Table2[[#This Row],[Customer Segment]]=Introduction!$D$42,1,0)</f>
        <v>0</v>
      </c>
      <c r="Q970" s="48">
        <f>IF(Table2[[#This Row],[Customer Segment]]=Introduction!$D$44,1,0)</f>
        <v>0</v>
      </c>
      <c r="R970" s="41">
        <v>307.64999999999998</v>
      </c>
      <c r="S9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customFormat="1" x14ac:dyDescent="0.2">
      <c r="A971" s="1" t="s">
        <v>46</v>
      </c>
      <c r="B971" s="1" t="s">
        <v>14</v>
      </c>
      <c r="C971" s="1" t="s">
        <v>70</v>
      </c>
      <c r="D971" s="46">
        <v>7.0000000000000007E-2</v>
      </c>
      <c r="E971" s="46">
        <v>8.9499999999999993</v>
      </c>
      <c r="F971" s="46">
        <v>2.0099999999999998</v>
      </c>
      <c r="G971" s="46">
        <v>0.39</v>
      </c>
      <c r="H971" s="46">
        <v>53.067900000000002</v>
      </c>
      <c r="I971" s="49">
        <f>IF(Table2[[#This Row],[Order Priority]]=Introduction!$B$42,1,0)</f>
        <v>0</v>
      </c>
      <c r="J971" s="49">
        <f>IF(Table2[[#This Row],[Order Priority]]=Introduction!$B$43,1,0)</f>
        <v>0</v>
      </c>
      <c r="K971" s="49">
        <f>IF(Table2[[#This Row],[Order Priority]]=Introduction!$B$44,1,0)</f>
        <v>0</v>
      </c>
      <c r="L971" s="49">
        <f>IF(Table2[[#This Row],[Order Priority]]=Introduction!$B$45,1,0)</f>
        <v>0</v>
      </c>
      <c r="M971" s="49">
        <f>IF(Table2[[#This Row],[Ship Mode]]=Introduction!$C$42,1,0)</f>
        <v>0</v>
      </c>
      <c r="N971" s="48">
        <f>IF(Table2[[#This Row],[Ship Mode]]=Introduction!$C$44,1,0)</f>
        <v>1</v>
      </c>
      <c r="O971" s="48">
        <f>IF(Table2[[#This Row],[Customer Segment]]=Introduction!$D$45,1,0)</f>
        <v>0</v>
      </c>
      <c r="P971" s="48">
        <f>IF(Table2[[#This Row],[Customer Segment]]=Introduction!$D$42,1,0)</f>
        <v>0</v>
      </c>
      <c r="Q971" s="48">
        <f>IF(Table2[[#This Row],[Customer Segment]]=Introduction!$D$44,1,0)</f>
        <v>0</v>
      </c>
      <c r="R971" s="38">
        <v>76.91</v>
      </c>
      <c r="S9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customFormat="1" x14ac:dyDescent="0.2">
      <c r="A972" s="1" t="s">
        <v>46</v>
      </c>
      <c r="B972" s="1" t="s">
        <v>14</v>
      </c>
      <c r="C972" s="1" t="s">
        <v>70</v>
      </c>
      <c r="D972" s="44">
        <v>0.04</v>
      </c>
      <c r="E972" s="44">
        <v>3.69</v>
      </c>
      <c r="F972" s="44">
        <v>0.5</v>
      </c>
      <c r="G972" s="44">
        <v>0.38</v>
      </c>
      <c r="H972" s="44">
        <v>47.527200000000001</v>
      </c>
      <c r="I972" s="49">
        <f>IF(Table2[[#This Row],[Order Priority]]=Introduction!$B$42,1,0)</f>
        <v>0</v>
      </c>
      <c r="J972" s="49">
        <f>IF(Table2[[#This Row],[Order Priority]]=Introduction!$B$43,1,0)</f>
        <v>0</v>
      </c>
      <c r="K972" s="49">
        <f>IF(Table2[[#This Row],[Order Priority]]=Introduction!$B$44,1,0)</f>
        <v>0</v>
      </c>
      <c r="L972" s="49">
        <f>IF(Table2[[#This Row],[Order Priority]]=Introduction!$B$45,1,0)</f>
        <v>0</v>
      </c>
      <c r="M972" s="49">
        <f>IF(Table2[[#This Row],[Ship Mode]]=Introduction!$C$42,1,0)</f>
        <v>0</v>
      </c>
      <c r="N972" s="48">
        <f>IF(Table2[[#This Row],[Ship Mode]]=Introduction!$C$44,1,0)</f>
        <v>1</v>
      </c>
      <c r="O972" s="48">
        <f>IF(Table2[[#This Row],[Customer Segment]]=Introduction!$D$45,1,0)</f>
        <v>0</v>
      </c>
      <c r="P972" s="48">
        <f>IF(Table2[[#This Row],[Customer Segment]]=Introduction!$D$42,1,0)</f>
        <v>0</v>
      </c>
      <c r="Q972" s="48">
        <f>IF(Table2[[#This Row],[Customer Segment]]=Introduction!$D$44,1,0)</f>
        <v>0</v>
      </c>
      <c r="R972" s="41">
        <v>68.88</v>
      </c>
      <c r="S9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customFormat="1" x14ac:dyDescent="0.2">
      <c r="A973" s="1" t="s">
        <v>13</v>
      </c>
      <c r="B973" s="1" t="s">
        <v>14</v>
      </c>
      <c r="C973" s="1" t="s">
        <v>70</v>
      </c>
      <c r="D973" s="46">
        <v>0.04</v>
      </c>
      <c r="E973" s="46">
        <v>10.4</v>
      </c>
      <c r="F973" s="46">
        <v>5.4</v>
      </c>
      <c r="G973" s="46">
        <v>0.51</v>
      </c>
      <c r="H973" s="46">
        <v>29.98</v>
      </c>
      <c r="I973" s="49">
        <f>IF(Table2[[#This Row],[Order Priority]]=Introduction!$B$42,1,0)</f>
        <v>0</v>
      </c>
      <c r="J973" s="49">
        <f>IF(Table2[[#This Row],[Order Priority]]=Introduction!$B$43,1,0)</f>
        <v>1</v>
      </c>
      <c r="K973" s="49">
        <f>IF(Table2[[#This Row],[Order Priority]]=Introduction!$B$44,1,0)</f>
        <v>0</v>
      </c>
      <c r="L973" s="49">
        <f>IF(Table2[[#This Row],[Order Priority]]=Introduction!$B$45,1,0)</f>
        <v>0</v>
      </c>
      <c r="M973" s="49">
        <f>IF(Table2[[#This Row],[Ship Mode]]=Introduction!$C$42,1,0)</f>
        <v>0</v>
      </c>
      <c r="N973" s="48">
        <f>IF(Table2[[#This Row],[Ship Mode]]=Introduction!$C$44,1,0)</f>
        <v>1</v>
      </c>
      <c r="O973" s="48">
        <f>IF(Table2[[#This Row],[Customer Segment]]=Introduction!$D$45,1,0)</f>
        <v>0</v>
      </c>
      <c r="P973" s="48">
        <f>IF(Table2[[#This Row],[Customer Segment]]=Introduction!$D$42,1,0)</f>
        <v>0</v>
      </c>
      <c r="Q973" s="48">
        <f>IF(Table2[[#This Row],[Customer Segment]]=Introduction!$D$44,1,0)</f>
        <v>0</v>
      </c>
      <c r="R973" s="38">
        <v>130.74</v>
      </c>
      <c r="S9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customFormat="1" x14ac:dyDescent="0.2">
      <c r="A974" s="1" t="s">
        <v>13</v>
      </c>
      <c r="B974" s="1" t="s">
        <v>14</v>
      </c>
      <c r="C974" s="1" t="s">
        <v>70</v>
      </c>
      <c r="D974" s="44">
        <v>0.08</v>
      </c>
      <c r="E974" s="44">
        <v>4.28</v>
      </c>
      <c r="F974" s="44">
        <v>4.79</v>
      </c>
      <c r="G974" s="44">
        <v>0.4</v>
      </c>
      <c r="H974" s="44">
        <v>-121.2</v>
      </c>
      <c r="I974" s="49">
        <f>IF(Table2[[#This Row],[Order Priority]]=Introduction!$B$42,1,0)</f>
        <v>0</v>
      </c>
      <c r="J974" s="49">
        <f>IF(Table2[[#This Row],[Order Priority]]=Introduction!$B$43,1,0)</f>
        <v>1</v>
      </c>
      <c r="K974" s="49">
        <f>IF(Table2[[#This Row],[Order Priority]]=Introduction!$B$44,1,0)</f>
        <v>0</v>
      </c>
      <c r="L974" s="49">
        <f>IF(Table2[[#This Row],[Order Priority]]=Introduction!$B$45,1,0)</f>
        <v>0</v>
      </c>
      <c r="M974" s="49">
        <f>IF(Table2[[#This Row],[Ship Mode]]=Introduction!$C$42,1,0)</f>
        <v>0</v>
      </c>
      <c r="N974" s="48">
        <f>IF(Table2[[#This Row],[Ship Mode]]=Introduction!$C$44,1,0)</f>
        <v>1</v>
      </c>
      <c r="O974" s="48">
        <f>IF(Table2[[#This Row],[Customer Segment]]=Introduction!$D$45,1,0)</f>
        <v>0</v>
      </c>
      <c r="P974" s="48">
        <f>IF(Table2[[#This Row],[Customer Segment]]=Introduction!$D$42,1,0)</f>
        <v>0</v>
      </c>
      <c r="Q974" s="48">
        <f>IF(Table2[[#This Row],[Customer Segment]]=Introduction!$D$44,1,0)</f>
        <v>0</v>
      </c>
      <c r="R974" s="41">
        <v>49.87</v>
      </c>
      <c r="S9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customFormat="1" x14ac:dyDescent="0.2">
      <c r="A975" s="1" t="s">
        <v>13</v>
      </c>
      <c r="B975" s="1" t="s">
        <v>14</v>
      </c>
      <c r="C975" s="1" t="s">
        <v>3</v>
      </c>
      <c r="D975" s="46">
        <v>0.06</v>
      </c>
      <c r="E975" s="46">
        <v>363.25</v>
      </c>
      <c r="F975" s="46">
        <v>19.989999999999998</v>
      </c>
      <c r="G975" s="46">
        <v>0.56999999999999995</v>
      </c>
      <c r="H975" s="46">
        <v>36.164099999999998</v>
      </c>
      <c r="I975" s="49">
        <f>IF(Table2[[#This Row],[Order Priority]]=Introduction!$B$42,1,0)</f>
        <v>0</v>
      </c>
      <c r="J975" s="49">
        <f>IF(Table2[[#This Row],[Order Priority]]=Introduction!$B$43,1,0)</f>
        <v>1</v>
      </c>
      <c r="K975" s="49">
        <f>IF(Table2[[#This Row],[Order Priority]]=Introduction!$B$44,1,0)</f>
        <v>0</v>
      </c>
      <c r="L975" s="49">
        <f>IF(Table2[[#This Row],[Order Priority]]=Introduction!$B$45,1,0)</f>
        <v>0</v>
      </c>
      <c r="M975" s="49">
        <f>IF(Table2[[#This Row],[Ship Mode]]=Introduction!$C$42,1,0)</f>
        <v>0</v>
      </c>
      <c r="N975" s="48">
        <f>IF(Table2[[#This Row],[Ship Mode]]=Introduction!$C$44,1,0)</f>
        <v>1</v>
      </c>
      <c r="O975" s="48">
        <f>IF(Table2[[#This Row],[Customer Segment]]=Introduction!$D$45,1,0)</f>
        <v>1</v>
      </c>
      <c r="P975" s="48">
        <f>IF(Table2[[#This Row],[Customer Segment]]=Introduction!$D$42,1,0)</f>
        <v>0</v>
      </c>
      <c r="Q975" s="48">
        <f>IF(Table2[[#This Row],[Customer Segment]]=Introduction!$D$44,1,0)</f>
        <v>0</v>
      </c>
      <c r="R975" s="38">
        <v>344.87</v>
      </c>
      <c r="S9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customFormat="1" x14ac:dyDescent="0.2">
      <c r="A976" s="1" t="s">
        <v>23</v>
      </c>
      <c r="B976" s="1" t="s">
        <v>14</v>
      </c>
      <c r="C976" s="1" t="s">
        <v>15</v>
      </c>
      <c r="D976" s="44">
        <v>0.04</v>
      </c>
      <c r="E976" s="44">
        <v>50.98</v>
      </c>
      <c r="F976" s="44">
        <v>6.5</v>
      </c>
      <c r="G976" s="44">
        <v>0.73</v>
      </c>
      <c r="H976" s="44">
        <v>-13.28</v>
      </c>
      <c r="I976" s="49">
        <f>IF(Table2[[#This Row],[Order Priority]]=Introduction!$B$42,1,0)</f>
        <v>0</v>
      </c>
      <c r="J976" s="49">
        <f>IF(Table2[[#This Row],[Order Priority]]=Introduction!$B$43,1,0)</f>
        <v>0</v>
      </c>
      <c r="K976" s="49">
        <f>IF(Table2[[#This Row],[Order Priority]]=Introduction!$B$44,1,0)</f>
        <v>1</v>
      </c>
      <c r="L976" s="49">
        <f>IF(Table2[[#This Row],[Order Priority]]=Introduction!$B$45,1,0)</f>
        <v>0</v>
      </c>
      <c r="M976" s="49">
        <f>IF(Table2[[#This Row],[Ship Mode]]=Introduction!$C$42,1,0)</f>
        <v>0</v>
      </c>
      <c r="N976" s="48">
        <f>IF(Table2[[#This Row],[Ship Mode]]=Introduction!$C$44,1,0)</f>
        <v>1</v>
      </c>
      <c r="O976" s="48">
        <f>IF(Table2[[#This Row],[Customer Segment]]=Introduction!$D$45,1,0)</f>
        <v>0</v>
      </c>
      <c r="P976" s="48">
        <f>IF(Table2[[#This Row],[Customer Segment]]=Introduction!$D$42,1,0)</f>
        <v>1</v>
      </c>
      <c r="Q976" s="48">
        <f>IF(Table2[[#This Row],[Customer Segment]]=Introduction!$D$44,1,0)</f>
        <v>0</v>
      </c>
      <c r="R976" s="41">
        <v>568.25</v>
      </c>
      <c r="S9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customFormat="1" x14ac:dyDescent="0.2">
      <c r="A977" s="1" t="s">
        <v>23</v>
      </c>
      <c r="B977" s="1" t="s">
        <v>14</v>
      </c>
      <c r="C977" s="1" t="s">
        <v>15</v>
      </c>
      <c r="D977" s="46">
        <v>0.02</v>
      </c>
      <c r="E977" s="46">
        <v>6.48</v>
      </c>
      <c r="F977" s="46">
        <v>5.14</v>
      </c>
      <c r="G977" s="46">
        <v>0.37</v>
      </c>
      <c r="H977" s="46">
        <v>-48.68</v>
      </c>
      <c r="I977" s="49">
        <f>IF(Table2[[#This Row],[Order Priority]]=Introduction!$B$42,1,0)</f>
        <v>0</v>
      </c>
      <c r="J977" s="49">
        <f>IF(Table2[[#This Row],[Order Priority]]=Introduction!$B$43,1,0)</f>
        <v>0</v>
      </c>
      <c r="K977" s="49">
        <f>IF(Table2[[#This Row],[Order Priority]]=Introduction!$B$44,1,0)</f>
        <v>1</v>
      </c>
      <c r="L977" s="49">
        <f>IF(Table2[[#This Row],[Order Priority]]=Introduction!$B$45,1,0)</f>
        <v>0</v>
      </c>
      <c r="M977" s="49">
        <f>IF(Table2[[#This Row],[Ship Mode]]=Introduction!$C$42,1,0)</f>
        <v>0</v>
      </c>
      <c r="N977" s="48">
        <f>IF(Table2[[#This Row],[Ship Mode]]=Introduction!$C$44,1,0)</f>
        <v>1</v>
      </c>
      <c r="O977" s="48">
        <f>IF(Table2[[#This Row],[Customer Segment]]=Introduction!$D$45,1,0)</f>
        <v>0</v>
      </c>
      <c r="P977" s="48">
        <f>IF(Table2[[#This Row],[Customer Segment]]=Introduction!$D$42,1,0)</f>
        <v>1</v>
      </c>
      <c r="Q977" s="48">
        <f>IF(Table2[[#This Row],[Customer Segment]]=Introduction!$D$44,1,0)</f>
        <v>0</v>
      </c>
      <c r="R977" s="38">
        <v>126.66</v>
      </c>
      <c r="S9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customFormat="1" x14ac:dyDescent="0.2">
      <c r="A978" s="1" t="s">
        <v>92</v>
      </c>
      <c r="B978" s="1" t="s">
        <v>14</v>
      </c>
      <c r="C978" s="1" t="s">
        <v>70</v>
      </c>
      <c r="D978" s="44">
        <v>0.08</v>
      </c>
      <c r="E978" s="44">
        <v>175.99</v>
      </c>
      <c r="F978" s="44">
        <v>4.99</v>
      </c>
      <c r="G978" s="44">
        <v>0.59</v>
      </c>
      <c r="H978" s="44">
        <v>-16476.838</v>
      </c>
      <c r="I978" s="49">
        <f>IF(Table2[[#This Row],[Order Priority]]=Introduction!$B$42,1,0)</f>
        <v>0</v>
      </c>
      <c r="J978" s="49">
        <f>IF(Table2[[#This Row],[Order Priority]]=Introduction!$B$43,1,0)</f>
        <v>0</v>
      </c>
      <c r="K978" s="49">
        <f>IF(Table2[[#This Row],[Order Priority]]=Introduction!$B$44,1,0)</f>
        <v>0</v>
      </c>
      <c r="L978" s="49">
        <f>IF(Table2[[#This Row],[Order Priority]]=Introduction!$B$45,1,0)</f>
        <v>1</v>
      </c>
      <c r="M978" s="49">
        <f>IF(Table2[[#This Row],[Ship Mode]]=Introduction!$C$42,1,0)</f>
        <v>0</v>
      </c>
      <c r="N978" s="48">
        <f>IF(Table2[[#This Row],[Ship Mode]]=Introduction!$C$44,1,0)</f>
        <v>1</v>
      </c>
      <c r="O978" s="48">
        <f>IF(Table2[[#This Row],[Customer Segment]]=Introduction!$D$45,1,0)</f>
        <v>0</v>
      </c>
      <c r="P978" s="48">
        <f>IF(Table2[[#This Row],[Customer Segment]]=Introduction!$D$42,1,0)</f>
        <v>0</v>
      </c>
      <c r="Q978" s="48">
        <f>IF(Table2[[#This Row],[Customer Segment]]=Introduction!$D$44,1,0)</f>
        <v>0</v>
      </c>
      <c r="R978" s="41">
        <v>1486.34</v>
      </c>
      <c r="S9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customFormat="1" x14ac:dyDescent="0.2">
      <c r="A979" s="1" t="s">
        <v>92</v>
      </c>
      <c r="B979" s="1" t="s">
        <v>14</v>
      </c>
      <c r="C979" s="1" t="s">
        <v>3</v>
      </c>
      <c r="D979" s="46">
        <v>0.05</v>
      </c>
      <c r="E979" s="46">
        <v>6.68</v>
      </c>
      <c r="F979" s="46">
        <v>6.93</v>
      </c>
      <c r="G979" s="46">
        <v>0.37</v>
      </c>
      <c r="H979" s="46">
        <v>-2.3519999999999999</v>
      </c>
      <c r="I979" s="49">
        <f>IF(Table2[[#This Row],[Order Priority]]=Introduction!$B$42,1,0)</f>
        <v>0</v>
      </c>
      <c r="J979" s="49">
        <f>IF(Table2[[#This Row],[Order Priority]]=Introduction!$B$43,1,0)</f>
        <v>0</v>
      </c>
      <c r="K979" s="49">
        <f>IF(Table2[[#This Row],[Order Priority]]=Introduction!$B$44,1,0)</f>
        <v>0</v>
      </c>
      <c r="L979" s="49">
        <f>IF(Table2[[#This Row],[Order Priority]]=Introduction!$B$45,1,0)</f>
        <v>1</v>
      </c>
      <c r="M979" s="49">
        <f>IF(Table2[[#This Row],[Ship Mode]]=Introduction!$C$42,1,0)</f>
        <v>0</v>
      </c>
      <c r="N979" s="48">
        <f>IF(Table2[[#This Row],[Ship Mode]]=Introduction!$C$44,1,0)</f>
        <v>1</v>
      </c>
      <c r="O979" s="48">
        <f>IF(Table2[[#This Row],[Customer Segment]]=Introduction!$D$45,1,0)</f>
        <v>1</v>
      </c>
      <c r="P979" s="48">
        <f>IF(Table2[[#This Row],[Customer Segment]]=Introduction!$D$42,1,0)</f>
        <v>0</v>
      </c>
      <c r="Q979" s="48">
        <f>IF(Table2[[#This Row],[Customer Segment]]=Introduction!$D$44,1,0)</f>
        <v>0</v>
      </c>
      <c r="R979" s="38">
        <v>77.2</v>
      </c>
      <c r="S9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customFormat="1" x14ac:dyDescent="0.2">
      <c r="A980" s="1" t="s">
        <v>13</v>
      </c>
      <c r="B980" s="1" t="s">
        <v>14</v>
      </c>
      <c r="C980" s="1" t="s">
        <v>15</v>
      </c>
      <c r="D980" s="44">
        <v>0.01</v>
      </c>
      <c r="E980" s="44">
        <v>65.989999999999995</v>
      </c>
      <c r="F980" s="44">
        <v>8.99</v>
      </c>
      <c r="G980" s="44">
        <v>0.6</v>
      </c>
      <c r="H980" s="44">
        <v>97.86</v>
      </c>
      <c r="I980" s="49">
        <f>IF(Table2[[#This Row],[Order Priority]]=Introduction!$B$42,1,0)</f>
        <v>0</v>
      </c>
      <c r="J980" s="49">
        <f>IF(Table2[[#This Row],[Order Priority]]=Introduction!$B$43,1,0)</f>
        <v>1</v>
      </c>
      <c r="K980" s="49">
        <f>IF(Table2[[#This Row],[Order Priority]]=Introduction!$B$44,1,0)</f>
        <v>0</v>
      </c>
      <c r="L980" s="49">
        <f>IF(Table2[[#This Row],[Order Priority]]=Introduction!$B$45,1,0)</f>
        <v>0</v>
      </c>
      <c r="M980" s="49">
        <f>IF(Table2[[#This Row],[Ship Mode]]=Introduction!$C$42,1,0)</f>
        <v>0</v>
      </c>
      <c r="N980" s="48">
        <f>IF(Table2[[#This Row],[Ship Mode]]=Introduction!$C$44,1,0)</f>
        <v>1</v>
      </c>
      <c r="O980" s="48">
        <f>IF(Table2[[#This Row],[Customer Segment]]=Introduction!$D$45,1,0)</f>
        <v>0</v>
      </c>
      <c r="P980" s="48">
        <f>IF(Table2[[#This Row],[Customer Segment]]=Introduction!$D$42,1,0)</f>
        <v>1</v>
      </c>
      <c r="Q980" s="48">
        <f>IF(Table2[[#This Row],[Customer Segment]]=Introduction!$D$44,1,0)</f>
        <v>0</v>
      </c>
      <c r="R980" s="41">
        <v>292.23</v>
      </c>
      <c r="S9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customFormat="1" x14ac:dyDescent="0.2">
      <c r="A981" s="1" t="s">
        <v>13</v>
      </c>
      <c r="B981" s="1" t="s">
        <v>14</v>
      </c>
      <c r="C981" s="1" t="s">
        <v>47</v>
      </c>
      <c r="D981" s="46">
        <v>0.1</v>
      </c>
      <c r="E981" s="46">
        <v>6.75</v>
      </c>
      <c r="F981" s="46">
        <v>2.99</v>
      </c>
      <c r="G981" s="46">
        <v>0.35</v>
      </c>
      <c r="H981" s="46">
        <v>18.147500000000001</v>
      </c>
      <c r="I981" s="49">
        <f>IF(Table2[[#This Row],[Order Priority]]=Introduction!$B$42,1,0)</f>
        <v>0</v>
      </c>
      <c r="J981" s="49">
        <f>IF(Table2[[#This Row],[Order Priority]]=Introduction!$B$43,1,0)</f>
        <v>1</v>
      </c>
      <c r="K981" s="49">
        <f>IF(Table2[[#This Row],[Order Priority]]=Introduction!$B$44,1,0)</f>
        <v>0</v>
      </c>
      <c r="L981" s="49">
        <f>IF(Table2[[#This Row],[Order Priority]]=Introduction!$B$45,1,0)</f>
        <v>0</v>
      </c>
      <c r="M981" s="49">
        <f>IF(Table2[[#This Row],[Ship Mode]]=Introduction!$C$42,1,0)</f>
        <v>0</v>
      </c>
      <c r="N981" s="48">
        <f>IF(Table2[[#This Row],[Ship Mode]]=Introduction!$C$44,1,0)</f>
        <v>1</v>
      </c>
      <c r="O981" s="48">
        <f>IF(Table2[[#This Row],[Customer Segment]]=Introduction!$D$45,1,0)</f>
        <v>0</v>
      </c>
      <c r="P981" s="48">
        <f>IF(Table2[[#This Row],[Customer Segment]]=Introduction!$D$42,1,0)</f>
        <v>0</v>
      </c>
      <c r="Q981" s="48">
        <f>IF(Table2[[#This Row],[Customer Segment]]=Introduction!$D$44,1,0)</f>
        <v>1</v>
      </c>
      <c r="R981" s="38">
        <v>96.13</v>
      </c>
      <c r="S9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customFormat="1" x14ac:dyDescent="0.2">
      <c r="A982" s="1" t="s">
        <v>13</v>
      </c>
      <c r="B982" s="1" t="s">
        <v>14</v>
      </c>
      <c r="C982" s="1" t="s">
        <v>3</v>
      </c>
      <c r="D982" s="44">
        <v>0.04</v>
      </c>
      <c r="E982" s="44">
        <v>40.98</v>
      </c>
      <c r="F982" s="44">
        <v>6.5</v>
      </c>
      <c r="G982" s="44">
        <v>0.74</v>
      </c>
      <c r="H982" s="44">
        <v>-89.5</v>
      </c>
      <c r="I982" s="49">
        <f>IF(Table2[[#This Row],[Order Priority]]=Introduction!$B$42,1,0)</f>
        <v>0</v>
      </c>
      <c r="J982" s="49">
        <f>IF(Table2[[#This Row],[Order Priority]]=Introduction!$B$43,1,0)</f>
        <v>1</v>
      </c>
      <c r="K982" s="49">
        <f>IF(Table2[[#This Row],[Order Priority]]=Introduction!$B$44,1,0)</f>
        <v>0</v>
      </c>
      <c r="L982" s="49">
        <f>IF(Table2[[#This Row],[Order Priority]]=Introduction!$B$45,1,0)</f>
        <v>0</v>
      </c>
      <c r="M982" s="49">
        <f>IF(Table2[[#This Row],[Ship Mode]]=Introduction!$C$42,1,0)</f>
        <v>0</v>
      </c>
      <c r="N982" s="48">
        <f>IF(Table2[[#This Row],[Ship Mode]]=Introduction!$C$44,1,0)</f>
        <v>1</v>
      </c>
      <c r="O982" s="48">
        <f>IF(Table2[[#This Row],[Customer Segment]]=Introduction!$D$45,1,0)</f>
        <v>1</v>
      </c>
      <c r="P982" s="48">
        <f>IF(Table2[[#This Row],[Customer Segment]]=Introduction!$D$42,1,0)</f>
        <v>0</v>
      </c>
      <c r="Q982" s="48">
        <f>IF(Table2[[#This Row],[Customer Segment]]=Introduction!$D$44,1,0)</f>
        <v>0</v>
      </c>
      <c r="R982" s="41">
        <v>277.07</v>
      </c>
      <c r="S9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customFormat="1" x14ac:dyDescent="0.2">
      <c r="A983" s="1" t="s">
        <v>13</v>
      </c>
      <c r="B983" s="1" t="s">
        <v>14</v>
      </c>
      <c r="C983" s="1" t="s">
        <v>3</v>
      </c>
      <c r="D983" s="46">
        <v>0.05</v>
      </c>
      <c r="E983" s="46">
        <v>35.99</v>
      </c>
      <c r="F983" s="46">
        <v>3.3</v>
      </c>
      <c r="G983" s="46">
        <v>0.39</v>
      </c>
      <c r="H983" s="46">
        <v>103.2723</v>
      </c>
      <c r="I983" s="49">
        <f>IF(Table2[[#This Row],[Order Priority]]=Introduction!$B$42,1,0)</f>
        <v>0</v>
      </c>
      <c r="J983" s="49">
        <f>IF(Table2[[#This Row],[Order Priority]]=Introduction!$B$43,1,0)</f>
        <v>1</v>
      </c>
      <c r="K983" s="49">
        <f>IF(Table2[[#This Row],[Order Priority]]=Introduction!$B$44,1,0)</f>
        <v>0</v>
      </c>
      <c r="L983" s="49">
        <f>IF(Table2[[#This Row],[Order Priority]]=Introduction!$B$45,1,0)</f>
        <v>0</v>
      </c>
      <c r="M983" s="49">
        <f>IF(Table2[[#This Row],[Ship Mode]]=Introduction!$C$42,1,0)</f>
        <v>0</v>
      </c>
      <c r="N983" s="48">
        <f>IF(Table2[[#This Row],[Ship Mode]]=Introduction!$C$44,1,0)</f>
        <v>1</v>
      </c>
      <c r="O983" s="48">
        <f>IF(Table2[[#This Row],[Customer Segment]]=Introduction!$D$45,1,0)</f>
        <v>1</v>
      </c>
      <c r="P983" s="48">
        <f>IF(Table2[[#This Row],[Customer Segment]]=Introduction!$D$42,1,0)</f>
        <v>0</v>
      </c>
      <c r="Q983" s="48">
        <f>IF(Table2[[#This Row],[Customer Segment]]=Introduction!$D$44,1,0)</f>
        <v>0</v>
      </c>
      <c r="R983" s="38">
        <v>149.66999999999999</v>
      </c>
      <c r="S9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customFormat="1" x14ac:dyDescent="0.2">
      <c r="A984" s="1" t="s">
        <v>13</v>
      </c>
      <c r="B984" s="1" t="s">
        <v>14</v>
      </c>
      <c r="C984" s="1" t="s">
        <v>70</v>
      </c>
      <c r="D984" s="44">
        <v>0.01</v>
      </c>
      <c r="E984" s="44">
        <v>99.23</v>
      </c>
      <c r="F984" s="44">
        <v>8.99</v>
      </c>
      <c r="G984" s="44">
        <v>0.35</v>
      </c>
      <c r="H984" s="44">
        <v>-87.46</v>
      </c>
      <c r="I984" s="49">
        <f>IF(Table2[[#This Row],[Order Priority]]=Introduction!$B$42,1,0)</f>
        <v>0</v>
      </c>
      <c r="J984" s="49">
        <f>IF(Table2[[#This Row],[Order Priority]]=Introduction!$B$43,1,0)</f>
        <v>1</v>
      </c>
      <c r="K984" s="49">
        <f>IF(Table2[[#This Row],[Order Priority]]=Introduction!$B$44,1,0)</f>
        <v>0</v>
      </c>
      <c r="L984" s="49">
        <f>IF(Table2[[#This Row],[Order Priority]]=Introduction!$B$45,1,0)</f>
        <v>0</v>
      </c>
      <c r="M984" s="49">
        <f>IF(Table2[[#This Row],[Ship Mode]]=Introduction!$C$42,1,0)</f>
        <v>0</v>
      </c>
      <c r="N984" s="48">
        <f>IF(Table2[[#This Row],[Ship Mode]]=Introduction!$C$44,1,0)</f>
        <v>1</v>
      </c>
      <c r="O984" s="48">
        <f>IF(Table2[[#This Row],[Customer Segment]]=Introduction!$D$45,1,0)</f>
        <v>0</v>
      </c>
      <c r="P984" s="48">
        <f>IF(Table2[[#This Row],[Customer Segment]]=Introduction!$D$42,1,0)</f>
        <v>0</v>
      </c>
      <c r="Q984" s="48">
        <f>IF(Table2[[#This Row],[Customer Segment]]=Introduction!$D$44,1,0)</f>
        <v>0</v>
      </c>
      <c r="R984" s="41">
        <v>99.22</v>
      </c>
      <c r="S9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customFormat="1" x14ac:dyDescent="0.2">
      <c r="A985" s="1" t="s">
        <v>23</v>
      </c>
      <c r="B985" s="1" t="s">
        <v>14</v>
      </c>
      <c r="C985" s="1" t="s">
        <v>47</v>
      </c>
      <c r="D985" s="46">
        <v>0.03</v>
      </c>
      <c r="E985" s="46">
        <v>140.99</v>
      </c>
      <c r="F985" s="46">
        <v>4.2</v>
      </c>
      <c r="G985" s="46">
        <v>0.59</v>
      </c>
      <c r="H985" s="46">
        <v>-458.74400000000003</v>
      </c>
      <c r="I985" s="49">
        <f>IF(Table2[[#This Row],[Order Priority]]=Introduction!$B$42,1,0)</f>
        <v>0</v>
      </c>
      <c r="J985" s="49">
        <f>IF(Table2[[#This Row],[Order Priority]]=Introduction!$B$43,1,0)</f>
        <v>0</v>
      </c>
      <c r="K985" s="49">
        <f>IF(Table2[[#This Row],[Order Priority]]=Introduction!$B$44,1,0)</f>
        <v>1</v>
      </c>
      <c r="L985" s="49">
        <f>IF(Table2[[#This Row],[Order Priority]]=Introduction!$B$45,1,0)</f>
        <v>0</v>
      </c>
      <c r="M985" s="49">
        <f>IF(Table2[[#This Row],[Ship Mode]]=Introduction!$C$42,1,0)</f>
        <v>0</v>
      </c>
      <c r="N985" s="48">
        <f>IF(Table2[[#This Row],[Ship Mode]]=Introduction!$C$44,1,0)</f>
        <v>1</v>
      </c>
      <c r="O985" s="48">
        <f>IF(Table2[[#This Row],[Customer Segment]]=Introduction!$D$45,1,0)</f>
        <v>0</v>
      </c>
      <c r="P985" s="48">
        <f>IF(Table2[[#This Row],[Customer Segment]]=Introduction!$D$42,1,0)</f>
        <v>0</v>
      </c>
      <c r="Q985" s="48">
        <f>IF(Table2[[#This Row],[Customer Segment]]=Introduction!$D$44,1,0)</f>
        <v>1</v>
      </c>
      <c r="R985" s="38">
        <v>246.44</v>
      </c>
      <c r="S9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customFormat="1" x14ac:dyDescent="0.2">
      <c r="A986" s="1" t="s">
        <v>92</v>
      </c>
      <c r="B986" s="1" t="s">
        <v>63</v>
      </c>
      <c r="C986" s="1" t="s">
        <v>3</v>
      </c>
      <c r="D986" s="44">
        <v>7.0000000000000007E-2</v>
      </c>
      <c r="E986" s="44">
        <v>7.08</v>
      </c>
      <c r="F986" s="44">
        <v>2.35</v>
      </c>
      <c r="G986" s="44">
        <v>0.47</v>
      </c>
      <c r="H986" s="44">
        <v>30.49</v>
      </c>
      <c r="I986" s="49">
        <f>IF(Table2[[#This Row],[Order Priority]]=Introduction!$B$42,1,0)</f>
        <v>0</v>
      </c>
      <c r="J986" s="49">
        <f>IF(Table2[[#This Row],[Order Priority]]=Introduction!$B$43,1,0)</f>
        <v>0</v>
      </c>
      <c r="K986" s="49">
        <f>IF(Table2[[#This Row],[Order Priority]]=Introduction!$B$44,1,0)</f>
        <v>0</v>
      </c>
      <c r="L986" s="49">
        <f>IF(Table2[[#This Row],[Order Priority]]=Introduction!$B$45,1,0)</f>
        <v>1</v>
      </c>
      <c r="M986" s="49">
        <f>IF(Table2[[#This Row],[Ship Mode]]=Introduction!$C$42,1,0)</f>
        <v>0</v>
      </c>
      <c r="N986" s="48">
        <f>IF(Table2[[#This Row],[Ship Mode]]=Introduction!$C$44,1,0)</f>
        <v>0</v>
      </c>
      <c r="O986" s="48">
        <f>IF(Table2[[#This Row],[Customer Segment]]=Introduction!$D$45,1,0)</f>
        <v>1</v>
      </c>
      <c r="P986" s="48">
        <f>IF(Table2[[#This Row],[Customer Segment]]=Introduction!$D$42,1,0)</f>
        <v>0</v>
      </c>
      <c r="Q986" s="48">
        <f>IF(Table2[[#This Row],[Customer Segment]]=Introduction!$D$44,1,0)</f>
        <v>0</v>
      </c>
      <c r="R986" s="41">
        <v>93.82</v>
      </c>
      <c r="S9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customFormat="1" x14ac:dyDescent="0.2">
      <c r="A987" s="1" t="s">
        <v>46</v>
      </c>
      <c r="B987" s="1" t="s">
        <v>63</v>
      </c>
      <c r="C987" s="1" t="s">
        <v>70</v>
      </c>
      <c r="D987" s="46">
        <v>0.05</v>
      </c>
      <c r="E987" s="46">
        <v>5.78</v>
      </c>
      <c r="F987" s="46">
        <v>7.64</v>
      </c>
      <c r="G987" s="46">
        <v>0.36</v>
      </c>
      <c r="H987" s="46">
        <v>-116.05</v>
      </c>
      <c r="I987" s="49">
        <f>IF(Table2[[#This Row],[Order Priority]]=Introduction!$B$42,1,0)</f>
        <v>0</v>
      </c>
      <c r="J987" s="49">
        <f>IF(Table2[[#This Row],[Order Priority]]=Introduction!$B$43,1,0)</f>
        <v>0</v>
      </c>
      <c r="K987" s="49">
        <f>IF(Table2[[#This Row],[Order Priority]]=Introduction!$B$44,1,0)</f>
        <v>0</v>
      </c>
      <c r="L987" s="49">
        <f>IF(Table2[[#This Row],[Order Priority]]=Introduction!$B$45,1,0)</f>
        <v>0</v>
      </c>
      <c r="M987" s="49">
        <f>IF(Table2[[#This Row],[Ship Mode]]=Introduction!$C$42,1,0)</f>
        <v>0</v>
      </c>
      <c r="N987" s="48">
        <f>IF(Table2[[#This Row],[Ship Mode]]=Introduction!$C$44,1,0)</f>
        <v>0</v>
      </c>
      <c r="O987" s="48">
        <f>IF(Table2[[#This Row],[Customer Segment]]=Introduction!$D$45,1,0)</f>
        <v>0</v>
      </c>
      <c r="P987" s="48">
        <f>IF(Table2[[#This Row],[Customer Segment]]=Introduction!$D$42,1,0)</f>
        <v>0</v>
      </c>
      <c r="Q987" s="48">
        <f>IF(Table2[[#This Row],[Customer Segment]]=Introduction!$D$44,1,0)</f>
        <v>0</v>
      </c>
      <c r="R987" s="38">
        <v>177.41</v>
      </c>
      <c r="S9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customFormat="1" x14ac:dyDescent="0.2">
      <c r="A988" s="1" t="s">
        <v>46</v>
      </c>
      <c r="B988" s="1" t="s">
        <v>14</v>
      </c>
      <c r="C988" s="1" t="s">
        <v>70</v>
      </c>
      <c r="D988" s="44">
        <v>0.02</v>
      </c>
      <c r="E988" s="44">
        <v>7.38</v>
      </c>
      <c r="F988" s="44">
        <v>5.21</v>
      </c>
      <c r="G988" s="44">
        <v>0.56000000000000005</v>
      </c>
      <c r="H988" s="44">
        <v>7.74</v>
      </c>
      <c r="I988" s="49">
        <f>IF(Table2[[#This Row],[Order Priority]]=Introduction!$B$42,1,0)</f>
        <v>0</v>
      </c>
      <c r="J988" s="49">
        <f>IF(Table2[[#This Row],[Order Priority]]=Introduction!$B$43,1,0)</f>
        <v>0</v>
      </c>
      <c r="K988" s="49">
        <f>IF(Table2[[#This Row],[Order Priority]]=Introduction!$B$44,1,0)</f>
        <v>0</v>
      </c>
      <c r="L988" s="49">
        <f>IF(Table2[[#This Row],[Order Priority]]=Introduction!$B$45,1,0)</f>
        <v>0</v>
      </c>
      <c r="M988" s="49">
        <f>IF(Table2[[#This Row],[Ship Mode]]=Introduction!$C$42,1,0)</f>
        <v>0</v>
      </c>
      <c r="N988" s="48">
        <f>IF(Table2[[#This Row],[Ship Mode]]=Introduction!$C$44,1,0)</f>
        <v>1</v>
      </c>
      <c r="O988" s="48">
        <f>IF(Table2[[#This Row],[Customer Segment]]=Introduction!$D$45,1,0)</f>
        <v>0</v>
      </c>
      <c r="P988" s="48">
        <f>IF(Table2[[#This Row],[Customer Segment]]=Introduction!$D$42,1,0)</f>
        <v>0</v>
      </c>
      <c r="Q988" s="48">
        <f>IF(Table2[[#This Row],[Customer Segment]]=Introduction!$D$44,1,0)</f>
        <v>0</v>
      </c>
      <c r="R988" s="41">
        <v>24.52</v>
      </c>
      <c r="S9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customFormat="1" x14ac:dyDescent="0.2">
      <c r="A989" s="1" t="s">
        <v>46</v>
      </c>
      <c r="B989" s="1" t="s">
        <v>14</v>
      </c>
      <c r="C989" s="1" t="s">
        <v>3</v>
      </c>
      <c r="D989" s="46">
        <v>0.08</v>
      </c>
      <c r="E989" s="46">
        <v>11.97</v>
      </c>
      <c r="F989" s="46">
        <v>5.81</v>
      </c>
      <c r="G989" s="46">
        <v>0.6</v>
      </c>
      <c r="H989" s="46">
        <v>-41.87</v>
      </c>
      <c r="I989" s="49">
        <f>IF(Table2[[#This Row],[Order Priority]]=Introduction!$B$42,1,0)</f>
        <v>0</v>
      </c>
      <c r="J989" s="49">
        <f>IF(Table2[[#This Row],[Order Priority]]=Introduction!$B$43,1,0)</f>
        <v>0</v>
      </c>
      <c r="K989" s="49">
        <f>IF(Table2[[#This Row],[Order Priority]]=Introduction!$B$44,1,0)</f>
        <v>0</v>
      </c>
      <c r="L989" s="49">
        <f>IF(Table2[[#This Row],[Order Priority]]=Introduction!$B$45,1,0)</f>
        <v>0</v>
      </c>
      <c r="M989" s="49">
        <f>IF(Table2[[#This Row],[Ship Mode]]=Introduction!$C$42,1,0)</f>
        <v>0</v>
      </c>
      <c r="N989" s="48">
        <f>IF(Table2[[#This Row],[Ship Mode]]=Introduction!$C$44,1,0)</f>
        <v>1</v>
      </c>
      <c r="O989" s="48">
        <f>IF(Table2[[#This Row],[Customer Segment]]=Introduction!$D$45,1,0)</f>
        <v>1</v>
      </c>
      <c r="P989" s="48">
        <f>IF(Table2[[#This Row],[Customer Segment]]=Introduction!$D$42,1,0)</f>
        <v>0</v>
      </c>
      <c r="Q989" s="48">
        <f>IF(Table2[[#This Row],[Customer Segment]]=Introduction!$D$44,1,0)</f>
        <v>0</v>
      </c>
      <c r="R989" s="38">
        <v>59.98</v>
      </c>
      <c r="S9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customFormat="1" x14ac:dyDescent="0.2">
      <c r="A990" s="1" t="s">
        <v>1</v>
      </c>
      <c r="B990" s="1" t="s">
        <v>14</v>
      </c>
      <c r="C990" s="1" t="s">
        <v>70</v>
      </c>
      <c r="D990" s="44">
        <v>0.08</v>
      </c>
      <c r="E990" s="44">
        <v>6.48</v>
      </c>
      <c r="F990" s="44">
        <v>7.49</v>
      </c>
      <c r="G990" s="44">
        <v>0.37</v>
      </c>
      <c r="H990" s="44">
        <v>-119.32</v>
      </c>
      <c r="I990" s="49">
        <f>IF(Table2[[#This Row],[Order Priority]]=Introduction!$B$42,1,0)</f>
        <v>1</v>
      </c>
      <c r="J990" s="49">
        <f>IF(Table2[[#This Row],[Order Priority]]=Introduction!$B$43,1,0)</f>
        <v>0</v>
      </c>
      <c r="K990" s="49">
        <f>IF(Table2[[#This Row],[Order Priority]]=Introduction!$B$44,1,0)</f>
        <v>0</v>
      </c>
      <c r="L990" s="49">
        <f>IF(Table2[[#This Row],[Order Priority]]=Introduction!$B$45,1,0)</f>
        <v>0</v>
      </c>
      <c r="M990" s="49">
        <f>IF(Table2[[#This Row],[Ship Mode]]=Introduction!$C$42,1,0)</f>
        <v>0</v>
      </c>
      <c r="N990" s="48">
        <f>IF(Table2[[#This Row],[Ship Mode]]=Introduction!$C$44,1,0)</f>
        <v>1</v>
      </c>
      <c r="O990" s="48">
        <f>IF(Table2[[#This Row],[Customer Segment]]=Introduction!$D$45,1,0)</f>
        <v>0</v>
      </c>
      <c r="P990" s="48">
        <f>IF(Table2[[#This Row],[Customer Segment]]=Introduction!$D$42,1,0)</f>
        <v>0</v>
      </c>
      <c r="Q990" s="48">
        <f>IF(Table2[[#This Row],[Customer Segment]]=Introduction!$D$44,1,0)</f>
        <v>0</v>
      </c>
      <c r="R990" s="41">
        <v>80.86</v>
      </c>
      <c r="S9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customFormat="1" x14ac:dyDescent="0.2">
      <c r="A991" s="1" t="s">
        <v>1</v>
      </c>
      <c r="B991" s="1" t="s">
        <v>14</v>
      </c>
      <c r="C991" s="1" t="s">
        <v>70</v>
      </c>
      <c r="D991" s="46">
        <v>0.04</v>
      </c>
      <c r="E991" s="46">
        <v>21.38</v>
      </c>
      <c r="F991" s="46">
        <v>8.99</v>
      </c>
      <c r="G991" s="46">
        <v>0.59</v>
      </c>
      <c r="H991" s="46">
        <v>-51.66</v>
      </c>
      <c r="I991" s="49">
        <f>IF(Table2[[#This Row],[Order Priority]]=Introduction!$B$42,1,0)</f>
        <v>1</v>
      </c>
      <c r="J991" s="49">
        <f>IF(Table2[[#This Row],[Order Priority]]=Introduction!$B$43,1,0)</f>
        <v>0</v>
      </c>
      <c r="K991" s="49">
        <f>IF(Table2[[#This Row],[Order Priority]]=Introduction!$B$44,1,0)</f>
        <v>0</v>
      </c>
      <c r="L991" s="49">
        <f>IF(Table2[[#This Row],[Order Priority]]=Introduction!$B$45,1,0)</f>
        <v>0</v>
      </c>
      <c r="M991" s="49">
        <f>IF(Table2[[#This Row],[Ship Mode]]=Introduction!$C$42,1,0)</f>
        <v>0</v>
      </c>
      <c r="N991" s="48">
        <f>IF(Table2[[#This Row],[Ship Mode]]=Introduction!$C$44,1,0)</f>
        <v>1</v>
      </c>
      <c r="O991" s="48">
        <f>IF(Table2[[#This Row],[Customer Segment]]=Introduction!$D$45,1,0)</f>
        <v>0</v>
      </c>
      <c r="P991" s="48">
        <f>IF(Table2[[#This Row],[Customer Segment]]=Introduction!$D$42,1,0)</f>
        <v>0</v>
      </c>
      <c r="Q991" s="48">
        <f>IF(Table2[[#This Row],[Customer Segment]]=Introduction!$D$44,1,0)</f>
        <v>0</v>
      </c>
      <c r="R991" s="38">
        <v>443.66</v>
      </c>
      <c r="S9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customFormat="1" x14ac:dyDescent="0.2">
      <c r="A992" s="1" t="s">
        <v>1</v>
      </c>
      <c r="B992" s="1" t="s">
        <v>14</v>
      </c>
      <c r="C992" s="1" t="s">
        <v>3</v>
      </c>
      <c r="D992" s="44">
        <v>0.01</v>
      </c>
      <c r="E992" s="44">
        <v>11.34</v>
      </c>
      <c r="F992" s="44">
        <v>5.01</v>
      </c>
      <c r="G992" s="44">
        <v>0.36</v>
      </c>
      <c r="H992" s="44">
        <v>-11.83</v>
      </c>
      <c r="I992" s="49">
        <f>IF(Table2[[#This Row],[Order Priority]]=Introduction!$B$42,1,0)</f>
        <v>1</v>
      </c>
      <c r="J992" s="49">
        <f>IF(Table2[[#This Row],[Order Priority]]=Introduction!$B$43,1,0)</f>
        <v>0</v>
      </c>
      <c r="K992" s="49">
        <f>IF(Table2[[#This Row],[Order Priority]]=Introduction!$B$44,1,0)</f>
        <v>0</v>
      </c>
      <c r="L992" s="49">
        <f>IF(Table2[[#This Row],[Order Priority]]=Introduction!$B$45,1,0)</f>
        <v>0</v>
      </c>
      <c r="M992" s="49">
        <f>IF(Table2[[#This Row],[Ship Mode]]=Introduction!$C$42,1,0)</f>
        <v>0</v>
      </c>
      <c r="N992" s="48">
        <f>IF(Table2[[#This Row],[Ship Mode]]=Introduction!$C$44,1,0)</f>
        <v>1</v>
      </c>
      <c r="O992" s="48">
        <f>IF(Table2[[#This Row],[Customer Segment]]=Introduction!$D$45,1,0)</f>
        <v>1</v>
      </c>
      <c r="P992" s="48">
        <f>IF(Table2[[#This Row],[Customer Segment]]=Introduction!$D$42,1,0)</f>
        <v>0</v>
      </c>
      <c r="Q992" s="48">
        <f>IF(Table2[[#This Row],[Customer Segment]]=Introduction!$D$44,1,0)</f>
        <v>0</v>
      </c>
      <c r="R992" s="41">
        <v>14.52</v>
      </c>
      <c r="S9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customFormat="1" x14ac:dyDescent="0.2">
      <c r="A993" s="1" t="s">
        <v>13</v>
      </c>
      <c r="B993" s="1" t="s">
        <v>14</v>
      </c>
      <c r="C993" s="1" t="s">
        <v>70</v>
      </c>
      <c r="D993" s="46">
        <v>0.08</v>
      </c>
      <c r="E993" s="46">
        <v>896.99</v>
      </c>
      <c r="F993" s="46">
        <v>19.989999999999998</v>
      </c>
      <c r="G993" s="46">
        <v>0.38</v>
      </c>
      <c r="H993" s="46">
        <v>7402.32</v>
      </c>
      <c r="I993" s="49">
        <f>IF(Table2[[#This Row],[Order Priority]]=Introduction!$B$42,1,0)</f>
        <v>0</v>
      </c>
      <c r="J993" s="49">
        <f>IF(Table2[[#This Row],[Order Priority]]=Introduction!$B$43,1,0)</f>
        <v>1</v>
      </c>
      <c r="K993" s="49">
        <f>IF(Table2[[#This Row],[Order Priority]]=Introduction!$B$44,1,0)</f>
        <v>0</v>
      </c>
      <c r="L993" s="49">
        <f>IF(Table2[[#This Row],[Order Priority]]=Introduction!$B$45,1,0)</f>
        <v>0</v>
      </c>
      <c r="M993" s="49">
        <f>IF(Table2[[#This Row],[Ship Mode]]=Introduction!$C$42,1,0)</f>
        <v>0</v>
      </c>
      <c r="N993" s="48">
        <f>IF(Table2[[#This Row],[Ship Mode]]=Introduction!$C$44,1,0)</f>
        <v>1</v>
      </c>
      <c r="O993" s="48">
        <f>IF(Table2[[#This Row],[Customer Segment]]=Introduction!$D$45,1,0)</f>
        <v>0</v>
      </c>
      <c r="P993" s="48">
        <f>IF(Table2[[#This Row],[Customer Segment]]=Introduction!$D$42,1,0)</f>
        <v>0</v>
      </c>
      <c r="Q993" s="48">
        <f>IF(Table2[[#This Row],[Customer Segment]]=Introduction!$D$44,1,0)</f>
        <v>0</v>
      </c>
      <c r="R993" s="38">
        <v>10728</v>
      </c>
      <c r="S9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customFormat="1" x14ac:dyDescent="0.2">
      <c r="A994" s="1" t="s">
        <v>23</v>
      </c>
      <c r="B994" s="1" t="s">
        <v>14</v>
      </c>
      <c r="C994" s="1" t="s">
        <v>47</v>
      </c>
      <c r="D994" s="44">
        <v>0.03</v>
      </c>
      <c r="E994" s="44">
        <v>65.989999999999995</v>
      </c>
      <c r="F994" s="44">
        <v>5.26</v>
      </c>
      <c r="G994" s="44">
        <v>0.56000000000000005</v>
      </c>
      <c r="H994" s="44">
        <v>-52.247999999999998</v>
      </c>
      <c r="I994" s="49">
        <f>IF(Table2[[#This Row],[Order Priority]]=Introduction!$B$42,1,0)</f>
        <v>0</v>
      </c>
      <c r="J994" s="49">
        <f>IF(Table2[[#This Row],[Order Priority]]=Introduction!$B$43,1,0)</f>
        <v>0</v>
      </c>
      <c r="K994" s="49">
        <f>IF(Table2[[#This Row],[Order Priority]]=Introduction!$B$44,1,0)</f>
        <v>1</v>
      </c>
      <c r="L994" s="49">
        <f>IF(Table2[[#This Row],[Order Priority]]=Introduction!$B$45,1,0)</f>
        <v>0</v>
      </c>
      <c r="M994" s="49">
        <f>IF(Table2[[#This Row],[Ship Mode]]=Introduction!$C$42,1,0)</f>
        <v>0</v>
      </c>
      <c r="N994" s="48">
        <f>IF(Table2[[#This Row],[Ship Mode]]=Introduction!$C$44,1,0)</f>
        <v>1</v>
      </c>
      <c r="O994" s="48">
        <f>IF(Table2[[#This Row],[Customer Segment]]=Introduction!$D$45,1,0)</f>
        <v>0</v>
      </c>
      <c r="P994" s="48">
        <f>IF(Table2[[#This Row],[Customer Segment]]=Introduction!$D$42,1,0)</f>
        <v>0</v>
      </c>
      <c r="Q994" s="48">
        <f>IF(Table2[[#This Row],[Customer Segment]]=Introduction!$D$44,1,0)</f>
        <v>1</v>
      </c>
      <c r="R994" s="41">
        <v>1316.03</v>
      </c>
      <c r="S9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customFormat="1" x14ac:dyDescent="0.2">
      <c r="A995" s="1" t="s">
        <v>23</v>
      </c>
      <c r="B995" s="1" t="s">
        <v>14</v>
      </c>
      <c r="C995" s="1" t="s">
        <v>15</v>
      </c>
      <c r="D995" s="46">
        <v>7.0000000000000007E-2</v>
      </c>
      <c r="E995" s="46">
        <v>5.98</v>
      </c>
      <c r="F995" s="46">
        <v>0.96</v>
      </c>
      <c r="G995" s="46">
        <v>0.6</v>
      </c>
      <c r="H995" s="46">
        <v>32.83</v>
      </c>
      <c r="I995" s="49">
        <f>IF(Table2[[#This Row],[Order Priority]]=Introduction!$B$42,1,0)</f>
        <v>0</v>
      </c>
      <c r="J995" s="49">
        <f>IF(Table2[[#This Row],[Order Priority]]=Introduction!$B$43,1,0)</f>
        <v>0</v>
      </c>
      <c r="K995" s="49">
        <f>IF(Table2[[#This Row],[Order Priority]]=Introduction!$B$44,1,0)</f>
        <v>1</v>
      </c>
      <c r="L995" s="49">
        <f>IF(Table2[[#This Row],[Order Priority]]=Introduction!$B$45,1,0)</f>
        <v>0</v>
      </c>
      <c r="M995" s="49">
        <f>IF(Table2[[#This Row],[Ship Mode]]=Introduction!$C$42,1,0)</f>
        <v>0</v>
      </c>
      <c r="N995" s="48">
        <f>IF(Table2[[#This Row],[Ship Mode]]=Introduction!$C$44,1,0)</f>
        <v>1</v>
      </c>
      <c r="O995" s="48">
        <f>IF(Table2[[#This Row],[Customer Segment]]=Introduction!$D$45,1,0)</f>
        <v>0</v>
      </c>
      <c r="P995" s="48">
        <f>IF(Table2[[#This Row],[Customer Segment]]=Introduction!$D$42,1,0)</f>
        <v>1</v>
      </c>
      <c r="Q995" s="48">
        <f>IF(Table2[[#This Row],[Customer Segment]]=Introduction!$D$44,1,0)</f>
        <v>0</v>
      </c>
      <c r="R995" s="38">
        <v>56.4</v>
      </c>
      <c r="S9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customFormat="1" x14ac:dyDescent="0.2">
      <c r="A996" s="1" t="s">
        <v>23</v>
      </c>
      <c r="B996" s="1" t="s">
        <v>14</v>
      </c>
      <c r="C996" s="1" t="s">
        <v>15</v>
      </c>
      <c r="D996" s="44">
        <v>0.01</v>
      </c>
      <c r="E996" s="44">
        <v>39.979999999999997</v>
      </c>
      <c r="F996" s="44">
        <v>4</v>
      </c>
      <c r="G996" s="44">
        <v>0.7</v>
      </c>
      <c r="H996" s="44">
        <v>51.59</v>
      </c>
      <c r="I996" s="49">
        <f>IF(Table2[[#This Row],[Order Priority]]=Introduction!$B$42,1,0)</f>
        <v>0</v>
      </c>
      <c r="J996" s="49">
        <f>IF(Table2[[#This Row],[Order Priority]]=Introduction!$B$43,1,0)</f>
        <v>0</v>
      </c>
      <c r="K996" s="49">
        <f>IF(Table2[[#This Row],[Order Priority]]=Introduction!$B$44,1,0)</f>
        <v>1</v>
      </c>
      <c r="L996" s="49">
        <f>IF(Table2[[#This Row],[Order Priority]]=Introduction!$B$45,1,0)</f>
        <v>0</v>
      </c>
      <c r="M996" s="49">
        <f>IF(Table2[[#This Row],[Ship Mode]]=Introduction!$C$42,1,0)</f>
        <v>0</v>
      </c>
      <c r="N996" s="48">
        <f>IF(Table2[[#This Row],[Ship Mode]]=Introduction!$C$44,1,0)</f>
        <v>1</v>
      </c>
      <c r="O996" s="48">
        <f>IF(Table2[[#This Row],[Customer Segment]]=Introduction!$D$45,1,0)</f>
        <v>0</v>
      </c>
      <c r="P996" s="48">
        <f>IF(Table2[[#This Row],[Customer Segment]]=Introduction!$D$42,1,0)</f>
        <v>1</v>
      </c>
      <c r="Q996" s="48">
        <f>IF(Table2[[#This Row],[Customer Segment]]=Introduction!$D$44,1,0)</f>
        <v>0</v>
      </c>
      <c r="R996" s="41">
        <v>257.52</v>
      </c>
      <c r="S9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customFormat="1" x14ac:dyDescent="0.2">
      <c r="A997" s="1" t="s">
        <v>92</v>
      </c>
      <c r="B997" s="1" t="s">
        <v>14</v>
      </c>
      <c r="C997" s="1" t="s">
        <v>70</v>
      </c>
      <c r="D997" s="46">
        <v>7.0000000000000007E-2</v>
      </c>
      <c r="E997" s="46">
        <v>6.54</v>
      </c>
      <c r="F997" s="46">
        <v>5.27</v>
      </c>
      <c r="G997" s="46">
        <v>0.36</v>
      </c>
      <c r="H997" s="46">
        <v>-66.044499999999999</v>
      </c>
      <c r="I997" s="49">
        <f>IF(Table2[[#This Row],[Order Priority]]=Introduction!$B$42,1,0)</f>
        <v>0</v>
      </c>
      <c r="J997" s="49">
        <f>IF(Table2[[#This Row],[Order Priority]]=Introduction!$B$43,1,0)</f>
        <v>0</v>
      </c>
      <c r="K997" s="49">
        <f>IF(Table2[[#This Row],[Order Priority]]=Introduction!$B$44,1,0)</f>
        <v>0</v>
      </c>
      <c r="L997" s="49">
        <f>IF(Table2[[#This Row],[Order Priority]]=Introduction!$B$45,1,0)</f>
        <v>1</v>
      </c>
      <c r="M997" s="49">
        <f>IF(Table2[[#This Row],[Ship Mode]]=Introduction!$C$42,1,0)</f>
        <v>0</v>
      </c>
      <c r="N997" s="48">
        <f>IF(Table2[[#This Row],[Ship Mode]]=Introduction!$C$44,1,0)</f>
        <v>1</v>
      </c>
      <c r="O997" s="48">
        <f>IF(Table2[[#This Row],[Customer Segment]]=Introduction!$D$45,1,0)</f>
        <v>0</v>
      </c>
      <c r="P997" s="48">
        <f>IF(Table2[[#This Row],[Customer Segment]]=Introduction!$D$42,1,0)</f>
        <v>0</v>
      </c>
      <c r="Q997" s="48">
        <f>IF(Table2[[#This Row],[Customer Segment]]=Introduction!$D$44,1,0)</f>
        <v>0</v>
      </c>
      <c r="R997" s="38">
        <v>140.30000000000001</v>
      </c>
      <c r="S9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customFormat="1" x14ac:dyDescent="0.2">
      <c r="A998" s="1" t="s">
        <v>92</v>
      </c>
      <c r="B998" s="1" t="s">
        <v>14</v>
      </c>
      <c r="C998" s="1" t="s">
        <v>70</v>
      </c>
      <c r="D998" s="44">
        <v>0.09</v>
      </c>
      <c r="E998" s="44">
        <v>3.29</v>
      </c>
      <c r="F998" s="44">
        <v>1.35</v>
      </c>
      <c r="G998" s="44">
        <v>0.4</v>
      </c>
      <c r="H998" s="44">
        <v>15.66</v>
      </c>
      <c r="I998" s="49">
        <f>IF(Table2[[#This Row],[Order Priority]]=Introduction!$B$42,1,0)</f>
        <v>0</v>
      </c>
      <c r="J998" s="49">
        <f>IF(Table2[[#This Row],[Order Priority]]=Introduction!$B$43,1,0)</f>
        <v>0</v>
      </c>
      <c r="K998" s="49">
        <f>IF(Table2[[#This Row],[Order Priority]]=Introduction!$B$44,1,0)</f>
        <v>0</v>
      </c>
      <c r="L998" s="49">
        <f>IF(Table2[[#This Row],[Order Priority]]=Introduction!$B$45,1,0)</f>
        <v>1</v>
      </c>
      <c r="M998" s="49">
        <f>IF(Table2[[#This Row],[Ship Mode]]=Introduction!$C$42,1,0)</f>
        <v>0</v>
      </c>
      <c r="N998" s="48">
        <f>IF(Table2[[#This Row],[Ship Mode]]=Introduction!$C$44,1,0)</f>
        <v>1</v>
      </c>
      <c r="O998" s="48">
        <f>IF(Table2[[#This Row],[Customer Segment]]=Introduction!$D$45,1,0)</f>
        <v>0</v>
      </c>
      <c r="P998" s="48">
        <f>IF(Table2[[#This Row],[Customer Segment]]=Introduction!$D$42,1,0)</f>
        <v>0</v>
      </c>
      <c r="Q998" s="48">
        <f>IF(Table2[[#This Row],[Customer Segment]]=Introduction!$D$44,1,0)</f>
        <v>0</v>
      </c>
      <c r="R998" s="41">
        <v>71.55</v>
      </c>
      <c r="S9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customFormat="1" x14ac:dyDescent="0.2">
      <c r="A999" s="1" t="s">
        <v>92</v>
      </c>
      <c r="B999" s="1" t="s">
        <v>2</v>
      </c>
      <c r="C999" s="1" t="s">
        <v>3</v>
      </c>
      <c r="D999" s="46">
        <v>0.1</v>
      </c>
      <c r="E999" s="46">
        <v>80.97</v>
      </c>
      <c r="F999" s="46">
        <v>30.06</v>
      </c>
      <c r="G999" s="46">
        <v>0.4</v>
      </c>
      <c r="H999" s="46">
        <v>128.02529999999999</v>
      </c>
      <c r="I999" s="49">
        <f>IF(Table2[[#This Row],[Order Priority]]=Introduction!$B$42,1,0)</f>
        <v>0</v>
      </c>
      <c r="J999" s="49">
        <f>IF(Table2[[#This Row],[Order Priority]]=Introduction!$B$43,1,0)</f>
        <v>0</v>
      </c>
      <c r="K999" s="49">
        <f>IF(Table2[[#This Row],[Order Priority]]=Introduction!$B$44,1,0)</f>
        <v>0</v>
      </c>
      <c r="L999" s="49">
        <f>IF(Table2[[#This Row],[Order Priority]]=Introduction!$B$45,1,0)</f>
        <v>1</v>
      </c>
      <c r="M999" s="49">
        <f>IF(Table2[[#This Row],[Ship Mode]]=Introduction!$C$42,1,0)</f>
        <v>1</v>
      </c>
      <c r="N999" s="48">
        <f>IF(Table2[[#This Row],[Ship Mode]]=Introduction!$C$44,1,0)</f>
        <v>0</v>
      </c>
      <c r="O999" s="48">
        <f>IF(Table2[[#This Row],[Customer Segment]]=Introduction!$D$45,1,0)</f>
        <v>1</v>
      </c>
      <c r="P999" s="48">
        <f>IF(Table2[[#This Row],[Customer Segment]]=Introduction!$D$42,1,0)</f>
        <v>0</v>
      </c>
      <c r="Q999" s="48">
        <f>IF(Table2[[#This Row],[Customer Segment]]=Introduction!$D$44,1,0)</f>
        <v>0</v>
      </c>
      <c r="R999" s="38">
        <v>899.81</v>
      </c>
      <c r="S9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customFormat="1" x14ac:dyDescent="0.2">
      <c r="A1000" s="1" t="s">
        <v>92</v>
      </c>
      <c r="B1000" s="1" t="s">
        <v>14</v>
      </c>
      <c r="C1000" s="1" t="s">
        <v>47</v>
      </c>
      <c r="D1000" s="44">
        <v>0.04</v>
      </c>
      <c r="E1000" s="44">
        <v>5.34</v>
      </c>
      <c r="F1000" s="44">
        <v>2.99</v>
      </c>
      <c r="G1000" s="44">
        <v>0.38</v>
      </c>
      <c r="H1000" s="44">
        <v>3.4510000000000001</v>
      </c>
      <c r="I1000" s="49">
        <f>IF(Table2[[#This Row],[Order Priority]]=Introduction!$B$42,1,0)</f>
        <v>0</v>
      </c>
      <c r="J1000" s="49">
        <f>IF(Table2[[#This Row],[Order Priority]]=Introduction!$B$43,1,0)</f>
        <v>0</v>
      </c>
      <c r="K1000" s="49">
        <f>IF(Table2[[#This Row],[Order Priority]]=Introduction!$B$44,1,0)</f>
        <v>0</v>
      </c>
      <c r="L1000" s="49">
        <f>IF(Table2[[#This Row],[Order Priority]]=Introduction!$B$45,1,0)</f>
        <v>1</v>
      </c>
      <c r="M1000" s="49">
        <f>IF(Table2[[#This Row],[Ship Mode]]=Introduction!$C$42,1,0)</f>
        <v>0</v>
      </c>
      <c r="N1000" s="48">
        <f>IF(Table2[[#This Row],[Ship Mode]]=Introduction!$C$44,1,0)</f>
        <v>1</v>
      </c>
      <c r="O1000" s="48">
        <f>IF(Table2[[#This Row],[Customer Segment]]=Introduction!$D$45,1,0)</f>
        <v>0</v>
      </c>
      <c r="P1000" s="48">
        <f>IF(Table2[[#This Row],[Customer Segment]]=Introduction!$D$42,1,0)</f>
        <v>0</v>
      </c>
      <c r="Q1000" s="48">
        <f>IF(Table2[[#This Row],[Customer Segment]]=Introduction!$D$44,1,0)</f>
        <v>1</v>
      </c>
      <c r="R1000" s="41">
        <v>240.6</v>
      </c>
      <c r="S10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customFormat="1" x14ac:dyDescent="0.2">
      <c r="A1001" s="1" t="s">
        <v>92</v>
      </c>
      <c r="B1001" s="1" t="s">
        <v>14</v>
      </c>
      <c r="C1001" s="1" t="s">
        <v>47</v>
      </c>
      <c r="D1001" s="46">
        <v>0.06</v>
      </c>
      <c r="E1001" s="46">
        <v>55.99</v>
      </c>
      <c r="F1001" s="46">
        <v>5</v>
      </c>
      <c r="G1001" s="46">
        <v>0.8</v>
      </c>
      <c r="H1001" s="46">
        <v>-275.25299999999999</v>
      </c>
      <c r="I1001" s="49">
        <f>IF(Table2[[#This Row],[Order Priority]]=Introduction!$B$42,1,0)</f>
        <v>0</v>
      </c>
      <c r="J1001" s="49">
        <f>IF(Table2[[#This Row],[Order Priority]]=Introduction!$B$43,1,0)</f>
        <v>0</v>
      </c>
      <c r="K1001" s="49">
        <f>IF(Table2[[#This Row],[Order Priority]]=Introduction!$B$44,1,0)</f>
        <v>0</v>
      </c>
      <c r="L1001" s="49">
        <f>IF(Table2[[#This Row],[Order Priority]]=Introduction!$B$45,1,0)</f>
        <v>1</v>
      </c>
      <c r="M1001" s="49">
        <f>IF(Table2[[#This Row],[Ship Mode]]=Introduction!$C$42,1,0)</f>
        <v>0</v>
      </c>
      <c r="N1001" s="48">
        <f>IF(Table2[[#This Row],[Ship Mode]]=Introduction!$C$44,1,0)</f>
        <v>1</v>
      </c>
      <c r="O1001" s="48">
        <f>IF(Table2[[#This Row],[Customer Segment]]=Introduction!$D$45,1,0)</f>
        <v>0</v>
      </c>
      <c r="P1001" s="48">
        <f>IF(Table2[[#This Row],[Customer Segment]]=Introduction!$D$42,1,0)</f>
        <v>0</v>
      </c>
      <c r="Q1001" s="48">
        <f>IF(Table2[[#This Row],[Customer Segment]]=Introduction!$D$44,1,0)</f>
        <v>1</v>
      </c>
      <c r="R1001" s="38">
        <v>236.88</v>
      </c>
      <c r="S10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customFormat="1" x14ac:dyDescent="0.2">
      <c r="A1002" s="1" t="s">
        <v>92</v>
      </c>
      <c r="B1002" s="1" t="s">
        <v>14</v>
      </c>
      <c r="C1002" s="1" t="s">
        <v>47</v>
      </c>
      <c r="D1002" s="44">
        <v>0</v>
      </c>
      <c r="E1002" s="44">
        <v>4.91</v>
      </c>
      <c r="F1002" s="44">
        <v>5.68</v>
      </c>
      <c r="G1002" s="44">
        <v>0.36</v>
      </c>
      <c r="H1002" s="44">
        <v>-95.047499999999999</v>
      </c>
      <c r="I1002" s="49">
        <f>IF(Table2[[#This Row],[Order Priority]]=Introduction!$B$42,1,0)</f>
        <v>0</v>
      </c>
      <c r="J1002" s="49">
        <f>IF(Table2[[#This Row],[Order Priority]]=Introduction!$B$43,1,0)</f>
        <v>0</v>
      </c>
      <c r="K1002" s="49">
        <f>IF(Table2[[#This Row],[Order Priority]]=Introduction!$B$44,1,0)</f>
        <v>0</v>
      </c>
      <c r="L1002" s="49">
        <f>IF(Table2[[#This Row],[Order Priority]]=Introduction!$B$45,1,0)</f>
        <v>1</v>
      </c>
      <c r="M1002" s="49">
        <f>IF(Table2[[#This Row],[Ship Mode]]=Introduction!$C$42,1,0)</f>
        <v>0</v>
      </c>
      <c r="N1002" s="48">
        <f>IF(Table2[[#This Row],[Ship Mode]]=Introduction!$C$44,1,0)</f>
        <v>1</v>
      </c>
      <c r="O1002" s="48">
        <f>IF(Table2[[#This Row],[Customer Segment]]=Introduction!$D$45,1,0)</f>
        <v>0</v>
      </c>
      <c r="P1002" s="48">
        <f>IF(Table2[[#This Row],[Customer Segment]]=Introduction!$D$42,1,0)</f>
        <v>0</v>
      </c>
      <c r="Q1002" s="48">
        <f>IF(Table2[[#This Row],[Customer Segment]]=Introduction!$D$44,1,0)</f>
        <v>1</v>
      </c>
      <c r="R1002" s="41">
        <v>48.3</v>
      </c>
      <c r="S10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customFormat="1" x14ac:dyDescent="0.2">
      <c r="A1003" s="1" t="s">
        <v>92</v>
      </c>
      <c r="B1003" s="1" t="s">
        <v>14</v>
      </c>
      <c r="C1003" s="1" t="s">
        <v>47</v>
      </c>
      <c r="D1003" s="46">
        <v>0.04</v>
      </c>
      <c r="E1003" s="46">
        <v>5.34</v>
      </c>
      <c r="F1003" s="46">
        <v>2.99</v>
      </c>
      <c r="G1003" s="46">
        <v>0.38</v>
      </c>
      <c r="H1003" s="46">
        <v>3.4510000000000001</v>
      </c>
      <c r="I1003" s="49">
        <f>IF(Table2[[#This Row],[Order Priority]]=Introduction!$B$42,1,0)</f>
        <v>0</v>
      </c>
      <c r="J1003" s="49">
        <f>IF(Table2[[#This Row],[Order Priority]]=Introduction!$B$43,1,0)</f>
        <v>0</v>
      </c>
      <c r="K1003" s="49">
        <f>IF(Table2[[#This Row],[Order Priority]]=Introduction!$B$44,1,0)</f>
        <v>0</v>
      </c>
      <c r="L1003" s="49">
        <f>IF(Table2[[#This Row],[Order Priority]]=Introduction!$B$45,1,0)</f>
        <v>1</v>
      </c>
      <c r="M1003" s="49">
        <f>IF(Table2[[#This Row],[Ship Mode]]=Introduction!$C$42,1,0)</f>
        <v>0</v>
      </c>
      <c r="N1003" s="48">
        <f>IF(Table2[[#This Row],[Ship Mode]]=Introduction!$C$44,1,0)</f>
        <v>1</v>
      </c>
      <c r="O1003" s="48">
        <f>IF(Table2[[#This Row],[Customer Segment]]=Introduction!$D$45,1,0)</f>
        <v>0</v>
      </c>
      <c r="P1003" s="48">
        <f>IF(Table2[[#This Row],[Customer Segment]]=Introduction!$D$42,1,0)</f>
        <v>0</v>
      </c>
      <c r="Q1003" s="48">
        <f>IF(Table2[[#This Row],[Customer Segment]]=Introduction!$D$44,1,0)</f>
        <v>1</v>
      </c>
      <c r="R1003" s="38">
        <v>58.81</v>
      </c>
      <c r="S10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customFormat="1" x14ac:dyDescent="0.2">
      <c r="A1004" s="1" t="s">
        <v>92</v>
      </c>
      <c r="B1004" s="1" t="s">
        <v>14</v>
      </c>
      <c r="C1004" s="1" t="s">
        <v>47</v>
      </c>
      <c r="D1004" s="44">
        <v>0.06</v>
      </c>
      <c r="E1004" s="44">
        <v>55.99</v>
      </c>
      <c r="F1004" s="44">
        <v>5</v>
      </c>
      <c r="G1004" s="44">
        <v>0.8</v>
      </c>
      <c r="H1004" s="44">
        <v>-275.25299999999999</v>
      </c>
      <c r="I1004" s="49">
        <f>IF(Table2[[#This Row],[Order Priority]]=Introduction!$B$42,1,0)</f>
        <v>0</v>
      </c>
      <c r="J1004" s="49">
        <f>IF(Table2[[#This Row],[Order Priority]]=Introduction!$B$43,1,0)</f>
        <v>0</v>
      </c>
      <c r="K1004" s="49">
        <f>IF(Table2[[#This Row],[Order Priority]]=Introduction!$B$44,1,0)</f>
        <v>0</v>
      </c>
      <c r="L1004" s="49">
        <f>IF(Table2[[#This Row],[Order Priority]]=Introduction!$B$45,1,0)</f>
        <v>1</v>
      </c>
      <c r="M1004" s="49">
        <f>IF(Table2[[#This Row],[Ship Mode]]=Introduction!$C$42,1,0)</f>
        <v>0</v>
      </c>
      <c r="N1004" s="48">
        <f>IF(Table2[[#This Row],[Ship Mode]]=Introduction!$C$44,1,0)</f>
        <v>1</v>
      </c>
      <c r="O1004" s="48">
        <f>IF(Table2[[#This Row],[Customer Segment]]=Introduction!$D$45,1,0)</f>
        <v>0</v>
      </c>
      <c r="P1004" s="48">
        <f>IF(Table2[[#This Row],[Customer Segment]]=Introduction!$D$42,1,0)</f>
        <v>0</v>
      </c>
      <c r="Q1004" s="48">
        <f>IF(Table2[[#This Row],[Customer Segment]]=Introduction!$D$44,1,0)</f>
        <v>1</v>
      </c>
      <c r="R1004" s="41">
        <v>47.38</v>
      </c>
      <c r="S10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customFormat="1" x14ac:dyDescent="0.2">
      <c r="A1005" s="1" t="s">
        <v>46</v>
      </c>
      <c r="B1005" s="1" t="s">
        <v>14</v>
      </c>
      <c r="C1005" s="1" t="s">
        <v>47</v>
      </c>
      <c r="D1005" s="46">
        <v>7.0000000000000007E-2</v>
      </c>
      <c r="E1005" s="46">
        <v>40.98</v>
      </c>
      <c r="F1005" s="46">
        <v>2.99</v>
      </c>
      <c r="G1005" s="46">
        <v>0.36</v>
      </c>
      <c r="H1005" s="46">
        <v>369.20519999999999</v>
      </c>
      <c r="I1005" s="49">
        <f>IF(Table2[[#This Row],[Order Priority]]=Introduction!$B$42,1,0)</f>
        <v>0</v>
      </c>
      <c r="J1005" s="49">
        <f>IF(Table2[[#This Row],[Order Priority]]=Introduction!$B$43,1,0)</f>
        <v>0</v>
      </c>
      <c r="K1005" s="49">
        <f>IF(Table2[[#This Row],[Order Priority]]=Introduction!$B$44,1,0)</f>
        <v>0</v>
      </c>
      <c r="L1005" s="49">
        <f>IF(Table2[[#This Row],[Order Priority]]=Introduction!$B$45,1,0)</f>
        <v>0</v>
      </c>
      <c r="M1005" s="49">
        <f>IF(Table2[[#This Row],[Ship Mode]]=Introduction!$C$42,1,0)</f>
        <v>0</v>
      </c>
      <c r="N1005" s="48">
        <f>IF(Table2[[#This Row],[Ship Mode]]=Introduction!$C$44,1,0)</f>
        <v>1</v>
      </c>
      <c r="O1005" s="48">
        <f>IF(Table2[[#This Row],[Customer Segment]]=Introduction!$D$45,1,0)</f>
        <v>0</v>
      </c>
      <c r="P1005" s="48">
        <f>IF(Table2[[#This Row],[Customer Segment]]=Introduction!$D$42,1,0)</f>
        <v>0</v>
      </c>
      <c r="Q1005" s="48">
        <f>IF(Table2[[#This Row],[Customer Segment]]=Introduction!$D$44,1,0)</f>
        <v>1</v>
      </c>
      <c r="R1005" s="38">
        <v>535.08000000000004</v>
      </c>
      <c r="S10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customFormat="1" x14ac:dyDescent="0.2">
      <c r="A1006" s="1" t="s">
        <v>1</v>
      </c>
      <c r="B1006" s="1" t="s">
        <v>63</v>
      </c>
      <c r="C1006" s="1" t="s">
        <v>47</v>
      </c>
      <c r="D1006" s="44">
        <v>0.09</v>
      </c>
      <c r="E1006" s="44">
        <v>20.99</v>
      </c>
      <c r="F1006" s="44">
        <v>4.8099999999999996</v>
      </c>
      <c r="G1006" s="44">
        <v>0.57999999999999996</v>
      </c>
      <c r="H1006" s="44">
        <v>272.69400000000002</v>
      </c>
      <c r="I1006" s="49">
        <f>IF(Table2[[#This Row],[Order Priority]]=Introduction!$B$42,1,0)</f>
        <v>1</v>
      </c>
      <c r="J1006" s="49">
        <f>IF(Table2[[#This Row],[Order Priority]]=Introduction!$B$43,1,0)</f>
        <v>0</v>
      </c>
      <c r="K1006" s="49">
        <f>IF(Table2[[#This Row],[Order Priority]]=Introduction!$B$44,1,0)</f>
        <v>0</v>
      </c>
      <c r="L1006" s="49">
        <f>IF(Table2[[#This Row],[Order Priority]]=Introduction!$B$45,1,0)</f>
        <v>0</v>
      </c>
      <c r="M1006" s="49">
        <f>IF(Table2[[#This Row],[Ship Mode]]=Introduction!$C$42,1,0)</f>
        <v>0</v>
      </c>
      <c r="N1006" s="48">
        <f>IF(Table2[[#This Row],[Ship Mode]]=Introduction!$C$44,1,0)</f>
        <v>0</v>
      </c>
      <c r="O1006" s="48">
        <f>IF(Table2[[#This Row],[Customer Segment]]=Introduction!$D$45,1,0)</f>
        <v>0</v>
      </c>
      <c r="P1006" s="48">
        <f>IF(Table2[[#This Row],[Customer Segment]]=Introduction!$D$42,1,0)</f>
        <v>0</v>
      </c>
      <c r="Q1006" s="48">
        <f>IF(Table2[[#This Row],[Customer Segment]]=Introduction!$D$44,1,0)</f>
        <v>1</v>
      </c>
      <c r="R1006" s="41">
        <v>38.979999999999997</v>
      </c>
      <c r="S10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customFormat="1" x14ac:dyDescent="0.2">
      <c r="A1007" s="1" t="s">
        <v>1</v>
      </c>
      <c r="B1007" s="1" t="s">
        <v>14</v>
      </c>
      <c r="C1007" s="1" t="s">
        <v>15</v>
      </c>
      <c r="D1007" s="46">
        <v>0.06</v>
      </c>
      <c r="E1007" s="46">
        <v>1.68</v>
      </c>
      <c r="F1007" s="46">
        <v>1</v>
      </c>
      <c r="G1007" s="46">
        <v>0.35</v>
      </c>
      <c r="H1007" s="46">
        <v>-1319.5</v>
      </c>
      <c r="I1007" s="49">
        <f>IF(Table2[[#This Row],[Order Priority]]=Introduction!$B$42,1,0)</f>
        <v>1</v>
      </c>
      <c r="J1007" s="49">
        <f>IF(Table2[[#This Row],[Order Priority]]=Introduction!$B$43,1,0)</f>
        <v>0</v>
      </c>
      <c r="K1007" s="49">
        <f>IF(Table2[[#This Row],[Order Priority]]=Introduction!$B$44,1,0)</f>
        <v>0</v>
      </c>
      <c r="L1007" s="49">
        <f>IF(Table2[[#This Row],[Order Priority]]=Introduction!$B$45,1,0)</f>
        <v>0</v>
      </c>
      <c r="M1007" s="49">
        <f>IF(Table2[[#This Row],[Ship Mode]]=Introduction!$C$42,1,0)</f>
        <v>0</v>
      </c>
      <c r="N1007" s="48">
        <f>IF(Table2[[#This Row],[Ship Mode]]=Introduction!$C$44,1,0)</f>
        <v>1</v>
      </c>
      <c r="O1007" s="48">
        <f>IF(Table2[[#This Row],[Customer Segment]]=Introduction!$D$45,1,0)</f>
        <v>0</v>
      </c>
      <c r="P1007" s="48">
        <f>IF(Table2[[#This Row],[Customer Segment]]=Introduction!$D$42,1,0)</f>
        <v>1</v>
      </c>
      <c r="Q1007" s="48">
        <f>IF(Table2[[#This Row],[Customer Segment]]=Introduction!$D$44,1,0)</f>
        <v>0</v>
      </c>
      <c r="R1007" s="38">
        <v>8.65</v>
      </c>
      <c r="S10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customFormat="1" x14ac:dyDescent="0.2">
      <c r="A1008" s="1" t="s">
        <v>46</v>
      </c>
      <c r="B1008" s="1" t="s">
        <v>63</v>
      </c>
      <c r="C1008" s="1" t="s">
        <v>70</v>
      </c>
      <c r="D1008" s="44">
        <v>7.0000000000000007E-2</v>
      </c>
      <c r="E1008" s="44">
        <v>55.99</v>
      </c>
      <c r="F1008" s="44">
        <v>5</v>
      </c>
      <c r="G1008" s="44">
        <v>0.83</v>
      </c>
      <c r="H1008" s="44">
        <v>-232.99100000000001</v>
      </c>
      <c r="I1008" s="49">
        <f>IF(Table2[[#This Row],[Order Priority]]=Introduction!$B$42,1,0)</f>
        <v>0</v>
      </c>
      <c r="J1008" s="49">
        <f>IF(Table2[[#This Row],[Order Priority]]=Introduction!$B$43,1,0)</f>
        <v>0</v>
      </c>
      <c r="K1008" s="49">
        <f>IF(Table2[[#This Row],[Order Priority]]=Introduction!$B$44,1,0)</f>
        <v>0</v>
      </c>
      <c r="L1008" s="49">
        <f>IF(Table2[[#This Row],[Order Priority]]=Introduction!$B$45,1,0)</f>
        <v>0</v>
      </c>
      <c r="M1008" s="49">
        <f>IF(Table2[[#This Row],[Ship Mode]]=Introduction!$C$42,1,0)</f>
        <v>0</v>
      </c>
      <c r="N1008" s="48">
        <f>IF(Table2[[#This Row],[Ship Mode]]=Introduction!$C$44,1,0)</f>
        <v>0</v>
      </c>
      <c r="O1008" s="48">
        <f>IF(Table2[[#This Row],[Customer Segment]]=Introduction!$D$45,1,0)</f>
        <v>0</v>
      </c>
      <c r="P1008" s="48">
        <f>IF(Table2[[#This Row],[Customer Segment]]=Introduction!$D$42,1,0)</f>
        <v>0</v>
      </c>
      <c r="Q1008" s="48">
        <f>IF(Table2[[#This Row],[Customer Segment]]=Introduction!$D$44,1,0)</f>
        <v>0</v>
      </c>
      <c r="R1008" s="41">
        <v>54.08</v>
      </c>
      <c r="S10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customFormat="1" x14ac:dyDescent="0.2">
      <c r="A1009" s="1" t="s">
        <v>1</v>
      </c>
      <c r="B1009" s="1" t="s">
        <v>2</v>
      </c>
      <c r="C1009" s="1" t="s">
        <v>3</v>
      </c>
      <c r="D1009" s="46">
        <v>0.06</v>
      </c>
      <c r="E1009" s="46">
        <v>60.98</v>
      </c>
      <c r="F1009" s="46">
        <v>30</v>
      </c>
      <c r="G1009" s="46">
        <v>0.7</v>
      </c>
      <c r="H1009" s="46">
        <v>-74.087999999999994</v>
      </c>
      <c r="I1009" s="49">
        <f>IF(Table2[[#This Row],[Order Priority]]=Introduction!$B$42,1,0)</f>
        <v>1</v>
      </c>
      <c r="J1009" s="49">
        <f>IF(Table2[[#This Row],[Order Priority]]=Introduction!$B$43,1,0)</f>
        <v>0</v>
      </c>
      <c r="K1009" s="49">
        <f>IF(Table2[[#This Row],[Order Priority]]=Introduction!$B$44,1,0)</f>
        <v>0</v>
      </c>
      <c r="L1009" s="49">
        <f>IF(Table2[[#This Row],[Order Priority]]=Introduction!$B$45,1,0)</f>
        <v>0</v>
      </c>
      <c r="M1009" s="49">
        <f>IF(Table2[[#This Row],[Ship Mode]]=Introduction!$C$42,1,0)</f>
        <v>1</v>
      </c>
      <c r="N1009" s="48">
        <f>IF(Table2[[#This Row],[Ship Mode]]=Introduction!$C$44,1,0)</f>
        <v>0</v>
      </c>
      <c r="O1009" s="48">
        <f>IF(Table2[[#This Row],[Customer Segment]]=Introduction!$D$45,1,0)</f>
        <v>1</v>
      </c>
      <c r="P1009" s="48">
        <f>IF(Table2[[#This Row],[Customer Segment]]=Introduction!$D$42,1,0)</f>
        <v>0</v>
      </c>
      <c r="Q1009" s="48">
        <f>IF(Table2[[#This Row],[Customer Segment]]=Introduction!$D$44,1,0)</f>
        <v>0</v>
      </c>
      <c r="R1009" s="38">
        <v>125.9</v>
      </c>
      <c r="S10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customFormat="1" x14ac:dyDescent="0.2">
      <c r="A1010" s="1" t="s">
        <v>13</v>
      </c>
      <c r="B1010" s="1" t="s">
        <v>14</v>
      </c>
      <c r="C1010" s="1" t="s">
        <v>47</v>
      </c>
      <c r="D1010" s="44">
        <v>0.05</v>
      </c>
      <c r="E1010" s="44">
        <v>6.48</v>
      </c>
      <c r="F1010" s="44">
        <v>8.4</v>
      </c>
      <c r="G1010" s="44">
        <v>0.37</v>
      </c>
      <c r="H1010" s="44">
        <v>-226.34639999999999</v>
      </c>
      <c r="I1010" s="49">
        <f>IF(Table2[[#This Row],[Order Priority]]=Introduction!$B$42,1,0)</f>
        <v>0</v>
      </c>
      <c r="J1010" s="49">
        <f>IF(Table2[[#This Row],[Order Priority]]=Introduction!$B$43,1,0)</f>
        <v>1</v>
      </c>
      <c r="K1010" s="49">
        <f>IF(Table2[[#This Row],[Order Priority]]=Introduction!$B$44,1,0)</f>
        <v>0</v>
      </c>
      <c r="L1010" s="49">
        <f>IF(Table2[[#This Row],[Order Priority]]=Introduction!$B$45,1,0)</f>
        <v>0</v>
      </c>
      <c r="M1010" s="49">
        <f>IF(Table2[[#This Row],[Ship Mode]]=Introduction!$C$42,1,0)</f>
        <v>0</v>
      </c>
      <c r="N1010" s="48">
        <f>IF(Table2[[#This Row],[Ship Mode]]=Introduction!$C$44,1,0)</f>
        <v>1</v>
      </c>
      <c r="O1010" s="48">
        <f>IF(Table2[[#This Row],[Customer Segment]]=Introduction!$D$45,1,0)</f>
        <v>0</v>
      </c>
      <c r="P1010" s="48">
        <f>IF(Table2[[#This Row],[Customer Segment]]=Introduction!$D$42,1,0)</f>
        <v>0</v>
      </c>
      <c r="Q1010" s="48">
        <f>IF(Table2[[#This Row],[Customer Segment]]=Introduction!$D$44,1,0)</f>
        <v>1</v>
      </c>
      <c r="R1010" s="41">
        <v>136.99</v>
      </c>
      <c r="S10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customFormat="1" x14ac:dyDescent="0.2">
      <c r="A1011" s="1" t="s">
        <v>13</v>
      </c>
      <c r="B1011" s="1" t="s">
        <v>14</v>
      </c>
      <c r="C1011" s="1" t="s">
        <v>47</v>
      </c>
      <c r="D1011" s="46">
        <v>0.05</v>
      </c>
      <c r="E1011" s="46">
        <v>55.99</v>
      </c>
      <c r="F1011" s="46">
        <v>5</v>
      </c>
      <c r="G1011" s="46">
        <v>0.8</v>
      </c>
      <c r="H1011" s="46">
        <v>-281.17583999999999</v>
      </c>
      <c r="I1011" s="49">
        <f>IF(Table2[[#This Row],[Order Priority]]=Introduction!$B$42,1,0)</f>
        <v>0</v>
      </c>
      <c r="J1011" s="49">
        <f>IF(Table2[[#This Row],[Order Priority]]=Introduction!$B$43,1,0)</f>
        <v>1</v>
      </c>
      <c r="K1011" s="49">
        <f>IF(Table2[[#This Row],[Order Priority]]=Introduction!$B$44,1,0)</f>
        <v>0</v>
      </c>
      <c r="L1011" s="49">
        <f>IF(Table2[[#This Row],[Order Priority]]=Introduction!$B$45,1,0)</f>
        <v>0</v>
      </c>
      <c r="M1011" s="49">
        <f>IF(Table2[[#This Row],[Ship Mode]]=Introduction!$C$42,1,0)</f>
        <v>0</v>
      </c>
      <c r="N1011" s="48">
        <f>IF(Table2[[#This Row],[Ship Mode]]=Introduction!$C$44,1,0)</f>
        <v>1</v>
      </c>
      <c r="O1011" s="48">
        <f>IF(Table2[[#This Row],[Customer Segment]]=Introduction!$D$45,1,0)</f>
        <v>0</v>
      </c>
      <c r="P1011" s="48">
        <f>IF(Table2[[#This Row],[Customer Segment]]=Introduction!$D$42,1,0)</f>
        <v>0</v>
      </c>
      <c r="Q1011" s="48">
        <f>IF(Table2[[#This Row],[Customer Segment]]=Introduction!$D$44,1,0)</f>
        <v>1</v>
      </c>
      <c r="R1011" s="38">
        <v>99.36</v>
      </c>
      <c r="S10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customFormat="1" x14ac:dyDescent="0.2">
      <c r="A1012" s="1" t="s">
        <v>13</v>
      </c>
      <c r="B1012" s="1" t="s">
        <v>14</v>
      </c>
      <c r="C1012" s="1" t="s">
        <v>15</v>
      </c>
      <c r="D1012" s="44">
        <v>0.09</v>
      </c>
      <c r="E1012" s="44">
        <v>35.99</v>
      </c>
      <c r="F1012" s="44">
        <v>1.1000000000000001</v>
      </c>
      <c r="G1012" s="44">
        <v>0.55000000000000004</v>
      </c>
      <c r="H1012" s="44">
        <v>19.350000000000001</v>
      </c>
      <c r="I1012" s="49">
        <f>IF(Table2[[#This Row],[Order Priority]]=Introduction!$B$42,1,0)</f>
        <v>0</v>
      </c>
      <c r="J1012" s="49">
        <f>IF(Table2[[#This Row],[Order Priority]]=Introduction!$B$43,1,0)</f>
        <v>1</v>
      </c>
      <c r="K1012" s="49">
        <f>IF(Table2[[#This Row],[Order Priority]]=Introduction!$B$44,1,0)</f>
        <v>0</v>
      </c>
      <c r="L1012" s="49">
        <f>IF(Table2[[#This Row],[Order Priority]]=Introduction!$B$45,1,0)</f>
        <v>0</v>
      </c>
      <c r="M1012" s="49">
        <f>IF(Table2[[#This Row],[Ship Mode]]=Introduction!$C$42,1,0)</f>
        <v>0</v>
      </c>
      <c r="N1012" s="48">
        <f>IF(Table2[[#This Row],[Ship Mode]]=Introduction!$C$44,1,0)</f>
        <v>1</v>
      </c>
      <c r="O1012" s="48">
        <f>IF(Table2[[#This Row],[Customer Segment]]=Introduction!$D$45,1,0)</f>
        <v>0</v>
      </c>
      <c r="P1012" s="48">
        <f>IF(Table2[[#This Row],[Customer Segment]]=Introduction!$D$42,1,0)</f>
        <v>1</v>
      </c>
      <c r="Q1012" s="48">
        <f>IF(Table2[[#This Row],[Customer Segment]]=Introduction!$D$44,1,0)</f>
        <v>0</v>
      </c>
      <c r="R1012" s="41">
        <v>222.71</v>
      </c>
      <c r="S10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customFormat="1" x14ac:dyDescent="0.2">
      <c r="A1013" s="1" t="s">
        <v>13</v>
      </c>
      <c r="B1013" s="1" t="s">
        <v>14</v>
      </c>
      <c r="C1013" s="1" t="s">
        <v>15</v>
      </c>
      <c r="D1013" s="46">
        <v>0.01</v>
      </c>
      <c r="E1013" s="46">
        <v>125.99</v>
      </c>
      <c r="F1013" s="46">
        <v>2.5</v>
      </c>
      <c r="G1013" s="46">
        <v>0.6</v>
      </c>
      <c r="H1013" s="46">
        <v>-967.83399999999995</v>
      </c>
      <c r="I1013" s="49">
        <f>IF(Table2[[#This Row],[Order Priority]]=Introduction!$B$42,1,0)</f>
        <v>0</v>
      </c>
      <c r="J1013" s="49">
        <f>IF(Table2[[#This Row],[Order Priority]]=Introduction!$B$43,1,0)</f>
        <v>1</v>
      </c>
      <c r="K1013" s="49">
        <f>IF(Table2[[#This Row],[Order Priority]]=Introduction!$B$44,1,0)</f>
        <v>0</v>
      </c>
      <c r="L1013" s="49">
        <f>IF(Table2[[#This Row],[Order Priority]]=Introduction!$B$45,1,0)</f>
        <v>0</v>
      </c>
      <c r="M1013" s="49">
        <f>IF(Table2[[#This Row],[Ship Mode]]=Introduction!$C$42,1,0)</f>
        <v>0</v>
      </c>
      <c r="N1013" s="48">
        <f>IF(Table2[[#This Row],[Ship Mode]]=Introduction!$C$44,1,0)</f>
        <v>1</v>
      </c>
      <c r="O1013" s="48">
        <f>IF(Table2[[#This Row],[Customer Segment]]=Introduction!$D$45,1,0)</f>
        <v>0</v>
      </c>
      <c r="P1013" s="48">
        <f>IF(Table2[[#This Row],[Customer Segment]]=Introduction!$D$42,1,0)</f>
        <v>1</v>
      </c>
      <c r="Q1013" s="48">
        <f>IF(Table2[[#This Row],[Customer Segment]]=Introduction!$D$44,1,0)</f>
        <v>0</v>
      </c>
      <c r="R1013" s="38">
        <v>220.52</v>
      </c>
      <c r="S10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customFormat="1" x14ac:dyDescent="0.2">
      <c r="A1014" s="1" t="s">
        <v>23</v>
      </c>
      <c r="B1014" s="1" t="s">
        <v>14</v>
      </c>
      <c r="C1014" s="1" t="s">
        <v>3</v>
      </c>
      <c r="D1014" s="44">
        <v>0.06</v>
      </c>
      <c r="E1014" s="44">
        <v>5.18</v>
      </c>
      <c r="F1014" s="44">
        <v>2.04</v>
      </c>
      <c r="G1014" s="44">
        <v>0.36</v>
      </c>
      <c r="H1014" s="44">
        <v>1.9503999999999999</v>
      </c>
      <c r="I1014" s="49">
        <f>IF(Table2[[#This Row],[Order Priority]]=Introduction!$B$42,1,0)</f>
        <v>0</v>
      </c>
      <c r="J1014" s="49">
        <f>IF(Table2[[#This Row],[Order Priority]]=Introduction!$B$43,1,0)</f>
        <v>0</v>
      </c>
      <c r="K1014" s="49">
        <f>IF(Table2[[#This Row],[Order Priority]]=Introduction!$B$44,1,0)</f>
        <v>1</v>
      </c>
      <c r="L1014" s="49">
        <f>IF(Table2[[#This Row],[Order Priority]]=Introduction!$B$45,1,0)</f>
        <v>0</v>
      </c>
      <c r="M1014" s="49">
        <f>IF(Table2[[#This Row],[Ship Mode]]=Introduction!$C$42,1,0)</f>
        <v>0</v>
      </c>
      <c r="N1014" s="48">
        <f>IF(Table2[[#This Row],[Ship Mode]]=Introduction!$C$44,1,0)</f>
        <v>1</v>
      </c>
      <c r="O1014" s="48">
        <f>IF(Table2[[#This Row],[Customer Segment]]=Introduction!$D$45,1,0)</f>
        <v>1</v>
      </c>
      <c r="P1014" s="48">
        <f>IF(Table2[[#This Row],[Customer Segment]]=Introduction!$D$42,1,0)</f>
        <v>0</v>
      </c>
      <c r="Q1014" s="48">
        <f>IF(Table2[[#This Row],[Customer Segment]]=Introduction!$D$44,1,0)</f>
        <v>0</v>
      </c>
      <c r="R1014" s="41">
        <v>21.86</v>
      </c>
      <c r="S10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customFormat="1" x14ac:dyDescent="0.2">
      <c r="A1015" s="1" t="s">
        <v>92</v>
      </c>
      <c r="B1015" s="1" t="s">
        <v>63</v>
      </c>
      <c r="C1015" s="1" t="s">
        <v>15</v>
      </c>
      <c r="D1015" s="46">
        <v>0.08</v>
      </c>
      <c r="E1015" s="46">
        <v>67.28</v>
      </c>
      <c r="F1015" s="46">
        <v>19.989999999999998</v>
      </c>
      <c r="G1015" s="46">
        <v>0.4</v>
      </c>
      <c r="H1015" s="46">
        <v>224.85059999999999</v>
      </c>
      <c r="I1015" s="49">
        <f>IF(Table2[[#This Row],[Order Priority]]=Introduction!$B$42,1,0)</f>
        <v>0</v>
      </c>
      <c r="J1015" s="49">
        <f>IF(Table2[[#This Row],[Order Priority]]=Introduction!$B$43,1,0)</f>
        <v>0</v>
      </c>
      <c r="K1015" s="49">
        <f>IF(Table2[[#This Row],[Order Priority]]=Introduction!$B$44,1,0)</f>
        <v>0</v>
      </c>
      <c r="L1015" s="49">
        <f>IF(Table2[[#This Row],[Order Priority]]=Introduction!$B$45,1,0)</f>
        <v>1</v>
      </c>
      <c r="M1015" s="49">
        <f>IF(Table2[[#This Row],[Ship Mode]]=Introduction!$C$42,1,0)</f>
        <v>0</v>
      </c>
      <c r="N1015" s="48">
        <f>IF(Table2[[#This Row],[Ship Mode]]=Introduction!$C$44,1,0)</f>
        <v>0</v>
      </c>
      <c r="O1015" s="48">
        <f>IF(Table2[[#This Row],[Customer Segment]]=Introduction!$D$45,1,0)</f>
        <v>0</v>
      </c>
      <c r="P1015" s="48">
        <f>IF(Table2[[#This Row],[Customer Segment]]=Introduction!$D$42,1,0)</f>
        <v>1</v>
      </c>
      <c r="Q1015" s="48">
        <f>IF(Table2[[#This Row],[Customer Segment]]=Introduction!$D$44,1,0)</f>
        <v>0</v>
      </c>
      <c r="R1015" s="38">
        <v>1066.54</v>
      </c>
      <c r="S10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customFormat="1" x14ac:dyDescent="0.2">
      <c r="A1016" s="1" t="s">
        <v>92</v>
      </c>
      <c r="B1016" s="1" t="s">
        <v>14</v>
      </c>
      <c r="C1016" s="1" t="s">
        <v>3</v>
      </c>
      <c r="D1016" s="44">
        <v>0.06</v>
      </c>
      <c r="E1016" s="44">
        <v>11.33</v>
      </c>
      <c r="F1016" s="44">
        <v>6.12</v>
      </c>
      <c r="G1016" s="44">
        <v>0.42</v>
      </c>
      <c r="H1016" s="44">
        <v>-15.92</v>
      </c>
      <c r="I1016" s="49">
        <f>IF(Table2[[#This Row],[Order Priority]]=Introduction!$B$42,1,0)</f>
        <v>0</v>
      </c>
      <c r="J1016" s="49">
        <f>IF(Table2[[#This Row],[Order Priority]]=Introduction!$B$43,1,0)</f>
        <v>0</v>
      </c>
      <c r="K1016" s="49">
        <f>IF(Table2[[#This Row],[Order Priority]]=Introduction!$B$44,1,0)</f>
        <v>0</v>
      </c>
      <c r="L1016" s="49">
        <f>IF(Table2[[#This Row],[Order Priority]]=Introduction!$B$45,1,0)</f>
        <v>1</v>
      </c>
      <c r="M1016" s="49">
        <f>IF(Table2[[#This Row],[Ship Mode]]=Introduction!$C$42,1,0)</f>
        <v>0</v>
      </c>
      <c r="N1016" s="48">
        <f>IF(Table2[[#This Row],[Ship Mode]]=Introduction!$C$44,1,0)</f>
        <v>1</v>
      </c>
      <c r="O1016" s="48">
        <f>IF(Table2[[#This Row],[Customer Segment]]=Introduction!$D$45,1,0)</f>
        <v>1</v>
      </c>
      <c r="P1016" s="48">
        <f>IF(Table2[[#This Row],[Customer Segment]]=Introduction!$D$42,1,0)</f>
        <v>0</v>
      </c>
      <c r="Q1016" s="48">
        <f>IF(Table2[[#This Row],[Customer Segment]]=Introduction!$D$44,1,0)</f>
        <v>0</v>
      </c>
      <c r="R1016" s="41">
        <v>17.62</v>
      </c>
      <c r="S10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customFormat="1" x14ac:dyDescent="0.2">
      <c r="A1017" s="1" t="s">
        <v>46</v>
      </c>
      <c r="B1017" s="1" t="s">
        <v>14</v>
      </c>
      <c r="C1017" s="1" t="s">
        <v>70</v>
      </c>
      <c r="D1017" s="46">
        <v>0.03</v>
      </c>
      <c r="E1017" s="46">
        <v>142.86000000000001</v>
      </c>
      <c r="F1017" s="46">
        <v>19.989999999999998</v>
      </c>
      <c r="G1017" s="46">
        <v>0.56000000000000005</v>
      </c>
      <c r="H1017" s="46">
        <v>-8.3880999999999997</v>
      </c>
      <c r="I1017" s="49">
        <f>IF(Table2[[#This Row],[Order Priority]]=Introduction!$B$42,1,0)</f>
        <v>0</v>
      </c>
      <c r="J1017" s="49">
        <f>IF(Table2[[#This Row],[Order Priority]]=Introduction!$B$43,1,0)</f>
        <v>0</v>
      </c>
      <c r="K1017" s="49">
        <f>IF(Table2[[#This Row],[Order Priority]]=Introduction!$B$44,1,0)</f>
        <v>0</v>
      </c>
      <c r="L1017" s="49">
        <f>IF(Table2[[#This Row],[Order Priority]]=Introduction!$B$45,1,0)</f>
        <v>0</v>
      </c>
      <c r="M1017" s="49">
        <f>IF(Table2[[#This Row],[Ship Mode]]=Introduction!$C$42,1,0)</f>
        <v>0</v>
      </c>
      <c r="N1017" s="48">
        <f>IF(Table2[[#This Row],[Ship Mode]]=Introduction!$C$44,1,0)</f>
        <v>1</v>
      </c>
      <c r="O1017" s="48">
        <f>IF(Table2[[#This Row],[Customer Segment]]=Introduction!$D$45,1,0)</f>
        <v>0</v>
      </c>
      <c r="P1017" s="48">
        <f>IF(Table2[[#This Row],[Customer Segment]]=Introduction!$D$42,1,0)</f>
        <v>0</v>
      </c>
      <c r="Q1017" s="48">
        <f>IF(Table2[[#This Row],[Customer Segment]]=Introduction!$D$44,1,0)</f>
        <v>0</v>
      </c>
      <c r="R1017" s="38">
        <v>3292.02</v>
      </c>
      <c r="S10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customFormat="1" x14ac:dyDescent="0.2">
      <c r="A1018" s="1" t="s">
        <v>1</v>
      </c>
      <c r="B1018" s="1" t="s">
        <v>14</v>
      </c>
      <c r="C1018" s="1" t="s">
        <v>3</v>
      </c>
      <c r="D1018" s="44">
        <v>0</v>
      </c>
      <c r="E1018" s="44">
        <v>161.55000000000001</v>
      </c>
      <c r="F1018" s="44">
        <v>19.989999999999998</v>
      </c>
      <c r="G1018" s="44">
        <v>0.66</v>
      </c>
      <c r="H1018" s="44">
        <v>1167.1579999999999</v>
      </c>
      <c r="I1018" s="49">
        <f>IF(Table2[[#This Row],[Order Priority]]=Introduction!$B$42,1,0)</f>
        <v>1</v>
      </c>
      <c r="J1018" s="49">
        <f>IF(Table2[[#This Row],[Order Priority]]=Introduction!$B$43,1,0)</f>
        <v>0</v>
      </c>
      <c r="K1018" s="49">
        <f>IF(Table2[[#This Row],[Order Priority]]=Introduction!$B$44,1,0)</f>
        <v>0</v>
      </c>
      <c r="L1018" s="49">
        <f>IF(Table2[[#This Row],[Order Priority]]=Introduction!$B$45,1,0)</f>
        <v>0</v>
      </c>
      <c r="M1018" s="49">
        <f>IF(Table2[[#This Row],[Ship Mode]]=Introduction!$C$42,1,0)</f>
        <v>0</v>
      </c>
      <c r="N1018" s="48">
        <f>IF(Table2[[#This Row],[Ship Mode]]=Introduction!$C$44,1,0)</f>
        <v>1</v>
      </c>
      <c r="O1018" s="48">
        <f>IF(Table2[[#This Row],[Customer Segment]]=Introduction!$D$45,1,0)</f>
        <v>1</v>
      </c>
      <c r="P1018" s="48">
        <f>IF(Table2[[#This Row],[Customer Segment]]=Introduction!$D$42,1,0)</f>
        <v>0</v>
      </c>
      <c r="Q1018" s="48">
        <f>IF(Table2[[#This Row],[Customer Segment]]=Introduction!$D$44,1,0)</f>
        <v>0</v>
      </c>
      <c r="R1018" s="41">
        <v>3108.98</v>
      </c>
      <c r="S10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customFormat="1" x14ac:dyDescent="0.2">
      <c r="A1019" s="1" t="s">
        <v>1</v>
      </c>
      <c r="B1019" s="1" t="s">
        <v>14</v>
      </c>
      <c r="C1019" s="1" t="s">
        <v>3</v>
      </c>
      <c r="D1019" s="46">
        <v>0</v>
      </c>
      <c r="E1019" s="46">
        <v>161.55000000000001</v>
      </c>
      <c r="F1019" s="46">
        <v>19.989999999999998</v>
      </c>
      <c r="G1019" s="46">
        <v>0.66</v>
      </c>
      <c r="H1019" s="46">
        <v>1014.92</v>
      </c>
      <c r="I1019" s="49">
        <f>IF(Table2[[#This Row],[Order Priority]]=Introduction!$B$42,1,0)</f>
        <v>1</v>
      </c>
      <c r="J1019" s="49">
        <f>IF(Table2[[#This Row],[Order Priority]]=Introduction!$B$43,1,0)</f>
        <v>0</v>
      </c>
      <c r="K1019" s="49">
        <f>IF(Table2[[#This Row],[Order Priority]]=Introduction!$B$44,1,0)</f>
        <v>0</v>
      </c>
      <c r="L1019" s="49">
        <f>IF(Table2[[#This Row],[Order Priority]]=Introduction!$B$45,1,0)</f>
        <v>0</v>
      </c>
      <c r="M1019" s="49">
        <f>IF(Table2[[#This Row],[Ship Mode]]=Introduction!$C$42,1,0)</f>
        <v>0</v>
      </c>
      <c r="N1019" s="48">
        <f>IF(Table2[[#This Row],[Ship Mode]]=Introduction!$C$44,1,0)</f>
        <v>1</v>
      </c>
      <c r="O1019" s="48">
        <f>IF(Table2[[#This Row],[Customer Segment]]=Introduction!$D$45,1,0)</f>
        <v>1</v>
      </c>
      <c r="P1019" s="48">
        <f>IF(Table2[[#This Row],[Customer Segment]]=Introduction!$D$42,1,0)</f>
        <v>0</v>
      </c>
      <c r="Q1019" s="48">
        <f>IF(Table2[[#This Row],[Customer Segment]]=Introduction!$D$44,1,0)</f>
        <v>0</v>
      </c>
      <c r="R1019" s="38">
        <v>12599.55</v>
      </c>
      <c r="S10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customFormat="1" x14ac:dyDescent="0.2">
      <c r="A1020" s="1" t="s">
        <v>13</v>
      </c>
      <c r="B1020" s="1" t="s">
        <v>14</v>
      </c>
      <c r="C1020" s="1" t="s">
        <v>47</v>
      </c>
      <c r="D1020" s="44">
        <v>0.04</v>
      </c>
      <c r="E1020" s="44">
        <v>90.24</v>
      </c>
      <c r="F1020" s="44">
        <v>0.99</v>
      </c>
      <c r="G1020" s="44">
        <v>0.56000000000000005</v>
      </c>
      <c r="H1020" s="44">
        <v>246.2748</v>
      </c>
      <c r="I1020" s="49">
        <f>IF(Table2[[#This Row],[Order Priority]]=Introduction!$B$42,1,0)</f>
        <v>0</v>
      </c>
      <c r="J1020" s="49">
        <f>IF(Table2[[#This Row],[Order Priority]]=Introduction!$B$43,1,0)</f>
        <v>1</v>
      </c>
      <c r="K1020" s="49">
        <f>IF(Table2[[#This Row],[Order Priority]]=Introduction!$B$44,1,0)</f>
        <v>0</v>
      </c>
      <c r="L1020" s="49">
        <f>IF(Table2[[#This Row],[Order Priority]]=Introduction!$B$45,1,0)</f>
        <v>0</v>
      </c>
      <c r="M1020" s="49">
        <f>IF(Table2[[#This Row],[Ship Mode]]=Introduction!$C$42,1,0)</f>
        <v>0</v>
      </c>
      <c r="N1020" s="48">
        <f>IF(Table2[[#This Row],[Ship Mode]]=Introduction!$C$44,1,0)</f>
        <v>1</v>
      </c>
      <c r="O1020" s="48">
        <f>IF(Table2[[#This Row],[Customer Segment]]=Introduction!$D$45,1,0)</f>
        <v>0</v>
      </c>
      <c r="P1020" s="48">
        <f>IF(Table2[[#This Row],[Customer Segment]]=Introduction!$D$42,1,0)</f>
        <v>0</v>
      </c>
      <c r="Q1020" s="48">
        <f>IF(Table2[[#This Row],[Customer Segment]]=Introduction!$D$44,1,0)</f>
        <v>1</v>
      </c>
      <c r="R1020" s="41">
        <v>356.92</v>
      </c>
      <c r="S10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customFormat="1" x14ac:dyDescent="0.2">
      <c r="A1021" s="1" t="s">
        <v>13</v>
      </c>
      <c r="B1021" s="1" t="s">
        <v>63</v>
      </c>
      <c r="C1021" s="1" t="s">
        <v>47</v>
      </c>
      <c r="D1021" s="46">
        <v>0.09</v>
      </c>
      <c r="E1021" s="46">
        <v>47.9</v>
      </c>
      <c r="F1021" s="46">
        <v>5.86</v>
      </c>
      <c r="G1021" s="46">
        <v>0.37</v>
      </c>
      <c r="H1021" s="46">
        <v>93.950400000000002</v>
      </c>
      <c r="I1021" s="49">
        <f>IF(Table2[[#This Row],[Order Priority]]=Introduction!$B$42,1,0)</f>
        <v>0</v>
      </c>
      <c r="J1021" s="49">
        <f>IF(Table2[[#This Row],[Order Priority]]=Introduction!$B$43,1,0)</f>
        <v>1</v>
      </c>
      <c r="K1021" s="49">
        <f>IF(Table2[[#This Row],[Order Priority]]=Introduction!$B$44,1,0)</f>
        <v>0</v>
      </c>
      <c r="L1021" s="49">
        <f>IF(Table2[[#This Row],[Order Priority]]=Introduction!$B$45,1,0)</f>
        <v>0</v>
      </c>
      <c r="M1021" s="49">
        <f>IF(Table2[[#This Row],[Ship Mode]]=Introduction!$C$42,1,0)</f>
        <v>0</v>
      </c>
      <c r="N1021" s="48">
        <f>IF(Table2[[#This Row],[Ship Mode]]=Introduction!$C$44,1,0)</f>
        <v>0</v>
      </c>
      <c r="O1021" s="48">
        <f>IF(Table2[[#This Row],[Customer Segment]]=Introduction!$D$45,1,0)</f>
        <v>0</v>
      </c>
      <c r="P1021" s="48">
        <f>IF(Table2[[#This Row],[Customer Segment]]=Introduction!$D$42,1,0)</f>
        <v>0</v>
      </c>
      <c r="Q1021" s="48">
        <f>IF(Table2[[#This Row],[Customer Segment]]=Introduction!$D$44,1,0)</f>
        <v>1</v>
      </c>
      <c r="R1021" s="38">
        <v>136.16</v>
      </c>
      <c r="S10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customFormat="1" x14ac:dyDescent="0.2">
      <c r="A1022" s="1" t="s">
        <v>92</v>
      </c>
      <c r="B1022" s="1" t="s">
        <v>2</v>
      </c>
      <c r="C1022" s="1" t="s">
        <v>3</v>
      </c>
      <c r="D1022" s="44">
        <v>0.03</v>
      </c>
      <c r="E1022" s="44">
        <v>60.89</v>
      </c>
      <c r="F1022" s="44">
        <v>32.409999999999997</v>
      </c>
      <c r="G1022" s="44">
        <v>0.56000000000000005</v>
      </c>
      <c r="H1022" s="44">
        <v>36.353999999999999</v>
      </c>
      <c r="I1022" s="49">
        <f>IF(Table2[[#This Row],[Order Priority]]=Introduction!$B$42,1,0)</f>
        <v>0</v>
      </c>
      <c r="J1022" s="49">
        <f>IF(Table2[[#This Row],[Order Priority]]=Introduction!$B$43,1,0)</f>
        <v>0</v>
      </c>
      <c r="K1022" s="49">
        <f>IF(Table2[[#This Row],[Order Priority]]=Introduction!$B$44,1,0)</f>
        <v>0</v>
      </c>
      <c r="L1022" s="49">
        <f>IF(Table2[[#This Row],[Order Priority]]=Introduction!$B$45,1,0)</f>
        <v>1</v>
      </c>
      <c r="M1022" s="49">
        <f>IF(Table2[[#This Row],[Ship Mode]]=Introduction!$C$42,1,0)</f>
        <v>1</v>
      </c>
      <c r="N1022" s="48">
        <f>IF(Table2[[#This Row],[Ship Mode]]=Introduction!$C$44,1,0)</f>
        <v>0</v>
      </c>
      <c r="O1022" s="48">
        <f>IF(Table2[[#This Row],[Customer Segment]]=Introduction!$D$45,1,0)</f>
        <v>1</v>
      </c>
      <c r="P1022" s="48">
        <f>IF(Table2[[#This Row],[Customer Segment]]=Introduction!$D$42,1,0)</f>
        <v>0</v>
      </c>
      <c r="Q1022" s="48">
        <f>IF(Table2[[#This Row],[Customer Segment]]=Introduction!$D$44,1,0)</f>
        <v>0</v>
      </c>
      <c r="R1022" s="41">
        <v>450.49</v>
      </c>
      <c r="S10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customFormat="1" x14ac:dyDescent="0.2">
      <c r="A1023" s="1" t="s">
        <v>92</v>
      </c>
      <c r="B1023" s="1" t="s">
        <v>63</v>
      </c>
      <c r="C1023" s="1" t="s">
        <v>70</v>
      </c>
      <c r="D1023" s="46">
        <v>0.1</v>
      </c>
      <c r="E1023" s="46">
        <v>37.94</v>
      </c>
      <c r="F1023" s="46">
        <v>5.08</v>
      </c>
      <c r="G1023" s="46">
        <v>0.38</v>
      </c>
      <c r="H1023" s="46">
        <v>95.054400000000001</v>
      </c>
      <c r="I1023" s="49">
        <f>IF(Table2[[#This Row],[Order Priority]]=Introduction!$B$42,1,0)</f>
        <v>0</v>
      </c>
      <c r="J1023" s="49">
        <f>IF(Table2[[#This Row],[Order Priority]]=Introduction!$B$43,1,0)</f>
        <v>0</v>
      </c>
      <c r="K1023" s="49">
        <f>IF(Table2[[#This Row],[Order Priority]]=Introduction!$B$44,1,0)</f>
        <v>0</v>
      </c>
      <c r="L1023" s="49">
        <f>IF(Table2[[#This Row],[Order Priority]]=Introduction!$B$45,1,0)</f>
        <v>1</v>
      </c>
      <c r="M1023" s="49">
        <f>IF(Table2[[#This Row],[Ship Mode]]=Introduction!$C$42,1,0)</f>
        <v>0</v>
      </c>
      <c r="N1023" s="48">
        <f>IF(Table2[[#This Row],[Ship Mode]]=Introduction!$C$44,1,0)</f>
        <v>0</v>
      </c>
      <c r="O1023" s="48">
        <f>IF(Table2[[#This Row],[Customer Segment]]=Introduction!$D$45,1,0)</f>
        <v>0</v>
      </c>
      <c r="P1023" s="48">
        <f>IF(Table2[[#This Row],[Customer Segment]]=Introduction!$D$42,1,0)</f>
        <v>0</v>
      </c>
      <c r="Q1023" s="48">
        <f>IF(Table2[[#This Row],[Customer Segment]]=Introduction!$D$44,1,0)</f>
        <v>0</v>
      </c>
      <c r="R1023" s="38">
        <v>137.76</v>
      </c>
      <c r="S10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customFormat="1" x14ac:dyDescent="0.2">
      <c r="A1024" s="1" t="s">
        <v>46</v>
      </c>
      <c r="B1024" s="1" t="s">
        <v>2</v>
      </c>
      <c r="C1024" s="1" t="s">
        <v>70</v>
      </c>
      <c r="D1024" s="44">
        <v>0.03</v>
      </c>
      <c r="E1024" s="44">
        <v>300.98</v>
      </c>
      <c r="F1024" s="44">
        <v>54.92</v>
      </c>
      <c r="G1024" s="44">
        <v>0.55000000000000004</v>
      </c>
      <c r="H1024" s="44">
        <v>1272.5808</v>
      </c>
      <c r="I1024" s="49">
        <f>IF(Table2[[#This Row],[Order Priority]]=Introduction!$B$42,1,0)</f>
        <v>0</v>
      </c>
      <c r="J1024" s="49">
        <f>IF(Table2[[#This Row],[Order Priority]]=Introduction!$B$43,1,0)</f>
        <v>0</v>
      </c>
      <c r="K1024" s="49">
        <f>IF(Table2[[#This Row],[Order Priority]]=Introduction!$B$44,1,0)</f>
        <v>0</v>
      </c>
      <c r="L1024" s="49">
        <f>IF(Table2[[#This Row],[Order Priority]]=Introduction!$B$45,1,0)</f>
        <v>0</v>
      </c>
      <c r="M1024" s="49">
        <f>IF(Table2[[#This Row],[Ship Mode]]=Introduction!$C$42,1,0)</f>
        <v>1</v>
      </c>
      <c r="N1024" s="48">
        <f>IF(Table2[[#This Row],[Ship Mode]]=Introduction!$C$44,1,0)</f>
        <v>0</v>
      </c>
      <c r="O1024" s="48">
        <f>IF(Table2[[#This Row],[Customer Segment]]=Introduction!$D$45,1,0)</f>
        <v>0</v>
      </c>
      <c r="P1024" s="48">
        <f>IF(Table2[[#This Row],[Customer Segment]]=Introduction!$D$42,1,0)</f>
        <v>0</v>
      </c>
      <c r="Q1024" s="48">
        <f>IF(Table2[[#This Row],[Customer Segment]]=Introduction!$D$44,1,0)</f>
        <v>0</v>
      </c>
      <c r="R1024" s="41">
        <v>3527.82</v>
      </c>
      <c r="S10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customFormat="1" x14ac:dyDescent="0.2">
      <c r="A1025" s="1" t="s">
        <v>46</v>
      </c>
      <c r="B1025" s="1" t="s">
        <v>2</v>
      </c>
      <c r="C1025" s="1" t="s">
        <v>70</v>
      </c>
      <c r="D1025" s="46">
        <v>0.02</v>
      </c>
      <c r="E1025" s="46">
        <v>2550.14</v>
      </c>
      <c r="F1025" s="46">
        <v>29.7</v>
      </c>
      <c r="G1025" s="46">
        <v>0.56999999999999995</v>
      </c>
      <c r="H1025" s="46">
        <v>-5390.7388920000003</v>
      </c>
      <c r="I1025" s="49">
        <f>IF(Table2[[#This Row],[Order Priority]]=Introduction!$B$42,1,0)</f>
        <v>0</v>
      </c>
      <c r="J1025" s="49">
        <f>IF(Table2[[#This Row],[Order Priority]]=Introduction!$B$43,1,0)</f>
        <v>0</v>
      </c>
      <c r="K1025" s="49">
        <f>IF(Table2[[#This Row],[Order Priority]]=Introduction!$B$44,1,0)</f>
        <v>0</v>
      </c>
      <c r="L1025" s="49">
        <f>IF(Table2[[#This Row],[Order Priority]]=Introduction!$B$45,1,0)</f>
        <v>0</v>
      </c>
      <c r="M1025" s="49">
        <f>IF(Table2[[#This Row],[Ship Mode]]=Introduction!$C$42,1,0)</f>
        <v>1</v>
      </c>
      <c r="N1025" s="48">
        <f>IF(Table2[[#This Row],[Ship Mode]]=Introduction!$C$44,1,0)</f>
        <v>0</v>
      </c>
      <c r="O1025" s="48">
        <f>IF(Table2[[#This Row],[Customer Segment]]=Introduction!$D$45,1,0)</f>
        <v>0</v>
      </c>
      <c r="P1025" s="48">
        <f>IF(Table2[[#This Row],[Customer Segment]]=Introduction!$D$42,1,0)</f>
        <v>0</v>
      </c>
      <c r="Q1025" s="48">
        <f>IF(Table2[[#This Row],[Customer Segment]]=Introduction!$D$44,1,0)</f>
        <v>0</v>
      </c>
      <c r="R1025" s="38">
        <v>4698.21</v>
      </c>
      <c r="S10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customFormat="1" x14ac:dyDescent="0.2">
      <c r="A1026" s="1" t="s">
        <v>46</v>
      </c>
      <c r="B1026" s="1" t="s">
        <v>14</v>
      </c>
      <c r="C1026" s="1" t="s">
        <v>70</v>
      </c>
      <c r="D1026" s="44">
        <v>0.03</v>
      </c>
      <c r="E1026" s="44">
        <v>19.989999999999998</v>
      </c>
      <c r="F1026" s="44">
        <v>11.17</v>
      </c>
      <c r="G1026" s="44">
        <v>0.6</v>
      </c>
      <c r="H1026" s="44">
        <v>-20.8764</v>
      </c>
      <c r="I1026" s="49">
        <f>IF(Table2[[#This Row],[Order Priority]]=Introduction!$B$42,1,0)</f>
        <v>0</v>
      </c>
      <c r="J1026" s="49">
        <f>IF(Table2[[#This Row],[Order Priority]]=Introduction!$B$43,1,0)</f>
        <v>0</v>
      </c>
      <c r="K1026" s="49">
        <f>IF(Table2[[#This Row],[Order Priority]]=Introduction!$B$44,1,0)</f>
        <v>0</v>
      </c>
      <c r="L1026" s="49">
        <f>IF(Table2[[#This Row],[Order Priority]]=Introduction!$B$45,1,0)</f>
        <v>0</v>
      </c>
      <c r="M1026" s="49">
        <f>IF(Table2[[#This Row],[Ship Mode]]=Introduction!$C$42,1,0)</f>
        <v>0</v>
      </c>
      <c r="N1026" s="48">
        <f>IF(Table2[[#This Row],[Ship Mode]]=Introduction!$C$44,1,0)</f>
        <v>1</v>
      </c>
      <c r="O1026" s="48">
        <f>IF(Table2[[#This Row],[Customer Segment]]=Introduction!$D$45,1,0)</f>
        <v>0</v>
      </c>
      <c r="P1026" s="48">
        <f>IF(Table2[[#This Row],[Customer Segment]]=Introduction!$D$42,1,0)</f>
        <v>0</v>
      </c>
      <c r="Q1026" s="48">
        <f>IF(Table2[[#This Row],[Customer Segment]]=Introduction!$D$44,1,0)</f>
        <v>0</v>
      </c>
      <c r="R1026" s="41">
        <v>251.61</v>
      </c>
      <c r="S10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customFormat="1" x14ac:dyDescent="0.2">
      <c r="A1027" s="1" t="s">
        <v>1</v>
      </c>
      <c r="B1027" s="1" t="s">
        <v>14</v>
      </c>
      <c r="C1027" s="1" t="s">
        <v>47</v>
      </c>
      <c r="D1027" s="46">
        <v>0.06</v>
      </c>
      <c r="E1027" s="46">
        <v>6.48</v>
      </c>
      <c r="F1027" s="46">
        <v>7.49</v>
      </c>
      <c r="G1027" s="46">
        <v>0.37</v>
      </c>
      <c r="H1027" s="46">
        <v>-191.49</v>
      </c>
      <c r="I1027" s="49">
        <f>IF(Table2[[#This Row],[Order Priority]]=Introduction!$B$42,1,0)</f>
        <v>1</v>
      </c>
      <c r="J1027" s="49">
        <f>IF(Table2[[#This Row],[Order Priority]]=Introduction!$B$43,1,0)</f>
        <v>0</v>
      </c>
      <c r="K1027" s="49">
        <f>IF(Table2[[#This Row],[Order Priority]]=Introduction!$B$44,1,0)</f>
        <v>0</v>
      </c>
      <c r="L1027" s="49">
        <f>IF(Table2[[#This Row],[Order Priority]]=Introduction!$B$45,1,0)</f>
        <v>0</v>
      </c>
      <c r="M1027" s="49">
        <f>IF(Table2[[#This Row],[Ship Mode]]=Introduction!$C$42,1,0)</f>
        <v>0</v>
      </c>
      <c r="N1027" s="48">
        <f>IF(Table2[[#This Row],[Ship Mode]]=Introduction!$C$44,1,0)</f>
        <v>1</v>
      </c>
      <c r="O1027" s="48">
        <f>IF(Table2[[#This Row],[Customer Segment]]=Introduction!$D$45,1,0)</f>
        <v>0</v>
      </c>
      <c r="P1027" s="48">
        <f>IF(Table2[[#This Row],[Customer Segment]]=Introduction!$D$42,1,0)</f>
        <v>0</v>
      </c>
      <c r="Q1027" s="48">
        <f>IF(Table2[[#This Row],[Customer Segment]]=Introduction!$D$44,1,0)</f>
        <v>1</v>
      </c>
      <c r="R1027" s="38">
        <v>74.930000000000007</v>
      </c>
      <c r="S10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customFormat="1" x14ac:dyDescent="0.2">
      <c r="A1028" s="1" t="s">
        <v>13</v>
      </c>
      <c r="B1028" s="1" t="s">
        <v>14</v>
      </c>
      <c r="C1028" s="1" t="s">
        <v>70</v>
      </c>
      <c r="D1028" s="44">
        <v>0.01</v>
      </c>
      <c r="E1028" s="44">
        <v>59.76</v>
      </c>
      <c r="F1028" s="44">
        <v>9.7100000000000009</v>
      </c>
      <c r="G1028" s="44">
        <v>0.56999999999999995</v>
      </c>
      <c r="H1028" s="44">
        <v>354.3288</v>
      </c>
      <c r="I1028" s="49">
        <f>IF(Table2[[#This Row],[Order Priority]]=Introduction!$B$42,1,0)</f>
        <v>0</v>
      </c>
      <c r="J1028" s="49">
        <f>IF(Table2[[#This Row],[Order Priority]]=Introduction!$B$43,1,0)</f>
        <v>1</v>
      </c>
      <c r="K1028" s="49">
        <f>IF(Table2[[#This Row],[Order Priority]]=Introduction!$B$44,1,0)</f>
        <v>0</v>
      </c>
      <c r="L1028" s="49">
        <f>IF(Table2[[#This Row],[Order Priority]]=Introduction!$B$45,1,0)</f>
        <v>0</v>
      </c>
      <c r="M1028" s="49">
        <f>IF(Table2[[#This Row],[Ship Mode]]=Introduction!$C$42,1,0)</f>
        <v>0</v>
      </c>
      <c r="N1028" s="48">
        <f>IF(Table2[[#This Row],[Ship Mode]]=Introduction!$C$44,1,0)</f>
        <v>1</v>
      </c>
      <c r="O1028" s="48">
        <f>IF(Table2[[#This Row],[Customer Segment]]=Introduction!$D$45,1,0)</f>
        <v>0</v>
      </c>
      <c r="P1028" s="48">
        <f>IF(Table2[[#This Row],[Customer Segment]]=Introduction!$D$42,1,0)</f>
        <v>0</v>
      </c>
      <c r="Q1028" s="48">
        <f>IF(Table2[[#This Row],[Customer Segment]]=Introduction!$D$44,1,0)</f>
        <v>0</v>
      </c>
      <c r="R1028" s="41">
        <v>513.52</v>
      </c>
      <c r="S10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customFormat="1" x14ac:dyDescent="0.2">
      <c r="A1029" s="1" t="s">
        <v>13</v>
      </c>
      <c r="B1029" s="1" t="s">
        <v>14</v>
      </c>
      <c r="C1029" s="1" t="s">
        <v>3</v>
      </c>
      <c r="D1029" s="46">
        <v>0</v>
      </c>
      <c r="E1029" s="46">
        <v>7.38</v>
      </c>
      <c r="F1029" s="46">
        <v>11.51</v>
      </c>
      <c r="G1029" s="46">
        <v>0.36</v>
      </c>
      <c r="H1029" s="46">
        <v>-66.171000000000006</v>
      </c>
      <c r="I1029" s="49">
        <f>IF(Table2[[#This Row],[Order Priority]]=Introduction!$B$42,1,0)</f>
        <v>0</v>
      </c>
      <c r="J1029" s="49">
        <f>IF(Table2[[#This Row],[Order Priority]]=Introduction!$B$43,1,0)</f>
        <v>1</v>
      </c>
      <c r="K1029" s="49">
        <f>IF(Table2[[#This Row],[Order Priority]]=Introduction!$B$44,1,0)</f>
        <v>0</v>
      </c>
      <c r="L1029" s="49">
        <f>IF(Table2[[#This Row],[Order Priority]]=Introduction!$B$45,1,0)</f>
        <v>0</v>
      </c>
      <c r="M1029" s="49">
        <f>IF(Table2[[#This Row],[Ship Mode]]=Introduction!$C$42,1,0)</f>
        <v>0</v>
      </c>
      <c r="N1029" s="48">
        <f>IF(Table2[[#This Row],[Ship Mode]]=Introduction!$C$44,1,0)</f>
        <v>1</v>
      </c>
      <c r="O1029" s="48">
        <f>IF(Table2[[#This Row],[Customer Segment]]=Introduction!$D$45,1,0)</f>
        <v>1</v>
      </c>
      <c r="P1029" s="48">
        <f>IF(Table2[[#This Row],[Customer Segment]]=Introduction!$D$42,1,0)</f>
        <v>0</v>
      </c>
      <c r="Q1029" s="48">
        <f>IF(Table2[[#This Row],[Customer Segment]]=Introduction!$D$44,1,0)</f>
        <v>0</v>
      </c>
      <c r="R1029" s="38">
        <v>17.64</v>
      </c>
      <c r="S10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customFormat="1" x14ac:dyDescent="0.2">
      <c r="A1030" s="1" t="s">
        <v>23</v>
      </c>
      <c r="B1030" s="1" t="s">
        <v>14</v>
      </c>
      <c r="C1030" s="1" t="s">
        <v>15</v>
      </c>
      <c r="D1030" s="44">
        <v>0.04</v>
      </c>
      <c r="E1030" s="44">
        <v>8.33</v>
      </c>
      <c r="F1030" s="44">
        <v>1.99</v>
      </c>
      <c r="G1030" s="44">
        <v>0.52</v>
      </c>
      <c r="H1030" s="44">
        <v>9.9268000000000001</v>
      </c>
      <c r="I1030" s="49">
        <f>IF(Table2[[#This Row],[Order Priority]]=Introduction!$B$42,1,0)</f>
        <v>0</v>
      </c>
      <c r="J1030" s="49">
        <f>IF(Table2[[#This Row],[Order Priority]]=Introduction!$B$43,1,0)</f>
        <v>0</v>
      </c>
      <c r="K1030" s="49">
        <f>IF(Table2[[#This Row],[Order Priority]]=Introduction!$B$44,1,0)</f>
        <v>1</v>
      </c>
      <c r="L1030" s="49">
        <f>IF(Table2[[#This Row],[Order Priority]]=Introduction!$B$45,1,0)</f>
        <v>0</v>
      </c>
      <c r="M1030" s="49">
        <f>IF(Table2[[#This Row],[Ship Mode]]=Introduction!$C$42,1,0)</f>
        <v>0</v>
      </c>
      <c r="N1030" s="48">
        <f>IF(Table2[[#This Row],[Ship Mode]]=Introduction!$C$44,1,0)</f>
        <v>1</v>
      </c>
      <c r="O1030" s="48">
        <f>IF(Table2[[#This Row],[Customer Segment]]=Introduction!$D$45,1,0)</f>
        <v>0</v>
      </c>
      <c r="P1030" s="48">
        <f>IF(Table2[[#This Row],[Customer Segment]]=Introduction!$D$42,1,0)</f>
        <v>1</v>
      </c>
      <c r="Q1030" s="48">
        <f>IF(Table2[[#This Row],[Customer Segment]]=Introduction!$D$44,1,0)</f>
        <v>0</v>
      </c>
      <c r="R1030" s="41">
        <v>89.76</v>
      </c>
      <c r="S10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customFormat="1" x14ac:dyDescent="0.2">
      <c r="A1031" s="1" t="s">
        <v>23</v>
      </c>
      <c r="B1031" s="1" t="s">
        <v>14</v>
      </c>
      <c r="C1031" s="1" t="s">
        <v>70</v>
      </c>
      <c r="D1031" s="46">
        <v>0.1</v>
      </c>
      <c r="E1031" s="46">
        <v>2.2200000000000002</v>
      </c>
      <c r="F1031" s="46">
        <v>5</v>
      </c>
      <c r="G1031" s="46">
        <v>0.55000000000000004</v>
      </c>
      <c r="H1031" s="46">
        <v>-21.319199999999999</v>
      </c>
      <c r="I1031" s="49">
        <f>IF(Table2[[#This Row],[Order Priority]]=Introduction!$B$42,1,0)</f>
        <v>0</v>
      </c>
      <c r="J1031" s="49">
        <f>IF(Table2[[#This Row],[Order Priority]]=Introduction!$B$43,1,0)</f>
        <v>0</v>
      </c>
      <c r="K1031" s="49">
        <f>IF(Table2[[#This Row],[Order Priority]]=Introduction!$B$44,1,0)</f>
        <v>1</v>
      </c>
      <c r="L1031" s="49">
        <f>IF(Table2[[#This Row],[Order Priority]]=Introduction!$B$45,1,0)</f>
        <v>0</v>
      </c>
      <c r="M1031" s="49">
        <f>IF(Table2[[#This Row],[Ship Mode]]=Introduction!$C$42,1,0)</f>
        <v>0</v>
      </c>
      <c r="N1031" s="48">
        <f>IF(Table2[[#This Row],[Ship Mode]]=Introduction!$C$44,1,0)</f>
        <v>1</v>
      </c>
      <c r="O1031" s="48">
        <f>IF(Table2[[#This Row],[Customer Segment]]=Introduction!$D$45,1,0)</f>
        <v>0</v>
      </c>
      <c r="P1031" s="48">
        <f>IF(Table2[[#This Row],[Customer Segment]]=Introduction!$D$42,1,0)</f>
        <v>0</v>
      </c>
      <c r="Q1031" s="48">
        <f>IF(Table2[[#This Row],[Customer Segment]]=Introduction!$D$44,1,0)</f>
        <v>0</v>
      </c>
      <c r="R1031" s="38">
        <v>8.8000000000000007</v>
      </c>
      <c r="S10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customFormat="1" x14ac:dyDescent="0.2">
      <c r="A1032" s="1" t="s">
        <v>23</v>
      </c>
      <c r="B1032" s="1" t="s">
        <v>63</v>
      </c>
      <c r="C1032" s="1" t="s">
        <v>47</v>
      </c>
      <c r="D1032" s="44">
        <v>0.1</v>
      </c>
      <c r="E1032" s="44">
        <v>10.44</v>
      </c>
      <c r="F1032" s="44">
        <v>5.75</v>
      </c>
      <c r="G1032" s="44">
        <v>0.39</v>
      </c>
      <c r="H1032" s="44">
        <v>125.724</v>
      </c>
      <c r="I1032" s="49">
        <f>IF(Table2[[#This Row],[Order Priority]]=Introduction!$B$42,1,0)</f>
        <v>0</v>
      </c>
      <c r="J1032" s="49">
        <f>IF(Table2[[#This Row],[Order Priority]]=Introduction!$B$43,1,0)</f>
        <v>0</v>
      </c>
      <c r="K1032" s="49">
        <f>IF(Table2[[#This Row],[Order Priority]]=Introduction!$B$44,1,0)</f>
        <v>1</v>
      </c>
      <c r="L1032" s="49">
        <f>IF(Table2[[#This Row],[Order Priority]]=Introduction!$B$45,1,0)</f>
        <v>0</v>
      </c>
      <c r="M1032" s="49">
        <f>IF(Table2[[#This Row],[Ship Mode]]=Introduction!$C$42,1,0)</f>
        <v>0</v>
      </c>
      <c r="N1032" s="48">
        <f>IF(Table2[[#This Row],[Ship Mode]]=Introduction!$C$44,1,0)</f>
        <v>0</v>
      </c>
      <c r="O1032" s="48">
        <f>IF(Table2[[#This Row],[Customer Segment]]=Introduction!$D$45,1,0)</f>
        <v>0</v>
      </c>
      <c r="P1032" s="48">
        <f>IF(Table2[[#This Row],[Customer Segment]]=Introduction!$D$42,1,0)</f>
        <v>0</v>
      </c>
      <c r="Q1032" s="48">
        <f>IF(Table2[[#This Row],[Customer Segment]]=Introduction!$D$44,1,0)</f>
        <v>1</v>
      </c>
      <c r="R1032" s="41">
        <v>168.04</v>
      </c>
      <c r="S10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customFormat="1" x14ac:dyDescent="0.2">
      <c r="A1033" s="1" t="s">
        <v>23</v>
      </c>
      <c r="B1033" s="1" t="s">
        <v>14</v>
      </c>
      <c r="C1033" s="1" t="s">
        <v>3</v>
      </c>
      <c r="D1033" s="46">
        <v>0</v>
      </c>
      <c r="E1033" s="46">
        <v>35.99</v>
      </c>
      <c r="F1033" s="46">
        <v>0.99</v>
      </c>
      <c r="G1033" s="46">
        <v>0.35</v>
      </c>
      <c r="H1033" s="46">
        <v>840.05100000000004</v>
      </c>
      <c r="I1033" s="49">
        <f>IF(Table2[[#This Row],[Order Priority]]=Introduction!$B$42,1,0)</f>
        <v>0</v>
      </c>
      <c r="J1033" s="49">
        <f>IF(Table2[[#This Row],[Order Priority]]=Introduction!$B$43,1,0)</f>
        <v>0</v>
      </c>
      <c r="K1033" s="49">
        <f>IF(Table2[[#This Row],[Order Priority]]=Introduction!$B$44,1,0)</f>
        <v>1</v>
      </c>
      <c r="L1033" s="49">
        <f>IF(Table2[[#This Row],[Order Priority]]=Introduction!$B$45,1,0)</f>
        <v>0</v>
      </c>
      <c r="M1033" s="49">
        <f>IF(Table2[[#This Row],[Ship Mode]]=Introduction!$C$42,1,0)</f>
        <v>0</v>
      </c>
      <c r="N1033" s="48">
        <f>IF(Table2[[#This Row],[Ship Mode]]=Introduction!$C$44,1,0)</f>
        <v>1</v>
      </c>
      <c r="O1033" s="48">
        <f>IF(Table2[[#This Row],[Customer Segment]]=Introduction!$D$45,1,0)</f>
        <v>1</v>
      </c>
      <c r="P1033" s="48">
        <f>IF(Table2[[#This Row],[Customer Segment]]=Introduction!$D$42,1,0)</f>
        <v>0</v>
      </c>
      <c r="Q1033" s="48">
        <f>IF(Table2[[#This Row],[Customer Segment]]=Introduction!$D$44,1,0)</f>
        <v>0</v>
      </c>
      <c r="R1033" s="38">
        <v>1477.57</v>
      </c>
      <c r="S10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customFormat="1" x14ac:dyDescent="0.2">
      <c r="A1034" s="1" t="s">
        <v>23</v>
      </c>
      <c r="B1034" s="1" t="s">
        <v>14</v>
      </c>
      <c r="C1034" s="1" t="s">
        <v>3</v>
      </c>
      <c r="D1034" s="44">
        <v>0</v>
      </c>
      <c r="E1034" s="44">
        <v>35.99</v>
      </c>
      <c r="F1034" s="44">
        <v>0.99</v>
      </c>
      <c r="G1034" s="44">
        <v>0.35</v>
      </c>
      <c r="H1034" s="44">
        <v>265.96050000000002</v>
      </c>
      <c r="I1034" s="49">
        <f>IF(Table2[[#This Row],[Order Priority]]=Introduction!$B$42,1,0)</f>
        <v>0</v>
      </c>
      <c r="J1034" s="49">
        <f>IF(Table2[[#This Row],[Order Priority]]=Introduction!$B$43,1,0)</f>
        <v>0</v>
      </c>
      <c r="K1034" s="49">
        <f>IF(Table2[[#This Row],[Order Priority]]=Introduction!$B$44,1,0)</f>
        <v>1</v>
      </c>
      <c r="L1034" s="49">
        <f>IF(Table2[[#This Row],[Order Priority]]=Introduction!$B$45,1,0)</f>
        <v>0</v>
      </c>
      <c r="M1034" s="49">
        <f>IF(Table2[[#This Row],[Ship Mode]]=Introduction!$C$42,1,0)</f>
        <v>0</v>
      </c>
      <c r="N1034" s="48">
        <f>IF(Table2[[#This Row],[Ship Mode]]=Introduction!$C$44,1,0)</f>
        <v>1</v>
      </c>
      <c r="O1034" s="48">
        <f>IF(Table2[[#This Row],[Customer Segment]]=Introduction!$D$45,1,0)</f>
        <v>1</v>
      </c>
      <c r="P1034" s="48">
        <f>IF(Table2[[#This Row],[Customer Segment]]=Introduction!$D$42,1,0)</f>
        <v>0</v>
      </c>
      <c r="Q1034" s="48">
        <f>IF(Table2[[#This Row],[Customer Segment]]=Introduction!$D$44,1,0)</f>
        <v>0</v>
      </c>
      <c r="R1034" s="41">
        <v>385.45</v>
      </c>
      <c r="S10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customFormat="1" x14ac:dyDescent="0.2">
      <c r="A1035" s="1" t="s">
        <v>92</v>
      </c>
      <c r="B1035" s="1" t="s">
        <v>14</v>
      </c>
      <c r="C1035" s="1" t="s">
        <v>47</v>
      </c>
      <c r="D1035" s="46">
        <v>0.01</v>
      </c>
      <c r="E1035" s="46">
        <v>4.91</v>
      </c>
      <c r="F1035" s="46">
        <v>0.5</v>
      </c>
      <c r="G1035" s="46">
        <v>0.36</v>
      </c>
      <c r="H1035" s="46">
        <v>40.247700000000002</v>
      </c>
      <c r="I1035" s="49">
        <f>IF(Table2[[#This Row],[Order Priority]]=Introduction!$B$42,1,0)</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 r="N1035" s="48">
        <f>IF(Table2[[#This Row],[Ship Mode]]=Introduction!$C$44,1,0)</f>
        <v>1</v>
      </c>
      <c r="O1035" s="48">
        <f>IF(Table2[[#This Row],[Customer Segment]]=Introduction!$D$45,1,0)</f>
        <v>0</v>
      </c>
      <c r="P1035" s="48">
        <f>IF(Table2[[#This Row],[Customer Segment]]=Introduction!$D$42,1,0)</f>
        <v>0</v>
      </c>
      <c r="Q1035" s="48">
        <f>IF(Table2[[#This Row],[Customer Segment]]=Introduction!$D$44,1,0)</f>
        <v>1</v>
      </c>
      <c r="R1035" s="38">
        <v>58.33</v>
      </c>
      <c r="S10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customFormat="1" x14ac:dyDescent="0.2">
      <c r="A1036" s="1" t="s">
        <v>92</v>
      </c>
      <c r="B1036" s="1" t="s">
        <v>63</v>
      </c>
      <c r="C1036" s="1" t="s">
        <v>47</v>
      </c>
      <c r="D1036" s="44">
        <v>0.09</v>
      </c>
      <c r="E1036" s="44">
        <v>4</v>
      </c>
      <c r="F1036" s="44">
        <v>1.3</v>
      </c>
      <c r="G1036" s="44">
        <v>0.37</v>
      </c>
      <c r="H1036" s="44">
        <v>14.0898</v>
      </c>
      <c r="I1036" s="49">
        <f>IF(Table2[[#This Row],[Order Priority]]=Introduction!$B$42,1,0)</f>
        <v>0</v>
      </c>
      <c r="J1036" s="49">
        <f>IF(Table2[[#This Row],[Order Priority]]=Introduction!$B$43,1,0)</f>
        <v>0</v>
      </c>
      <c r="K1036" s="49">
        <f>IF(Table2[[#This Row],[Order Priority]]=Introduction!$B$44,1,0)</f>
        <v>0</v>
      </c>
      <c r="L1036" s="49">
        <f>IF(Table2[[#This Row],[Order Priority]]=Introduction!$B$45,1,0)</f>
        <v>1</v>
      </c>
      <c r="M1036" s="49">
        <f>IF(Table2[[#This Row],[Ship Mode]]=Introduction!$C$42,1,0)</f>
        <v>0</v>
      </c>
      <c r="N1036" s="48">
        <f>IF(Table2[[#This Row],[Ship Mode]]=Introduction!$C$44,1,0)</f>
        <v>0</v>
      </c>
      <c r="O1036" s="48">
        <f>IF(Table2[[#This Row],[Customer Segment]]=Introduction!$D$45,1,0)</f>
        <v>0</v>
      </c>
      <c r="P1036" s="48">
        <f>IF(Table2[[#This Row],[Customer Segment]]=Introduction!$D$42,1,0)</f>
        <v>0</v>
      </c>
      <c r="Q1036" s="48">
        <f>IF(Table2[[#This Row],[Customer Segment]]=Introduction!$D$44,1,0)</f>
        <v>1</v>
      </c>
      <c r="R1036" s="41">
        <v>20.420000000000002</v>
      </c>
      <c r="S10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customFormat="1" x14ac:dyDescent="0.2">
      <c r="A1037" s="1" t="s">
        <v>92</v>
      </c>
      <c r="B1037" s="1" t="s">
        <v>14</v>
      </c>
      <c r="C1037" s="1" t="s">
        <v>47</v>
      </c>
      <c r="D1037" s="46">
        <v>0.01</v>
      </c>
      <c r="E1037" s="46">
        <v>4.91</v>
      </c>
      <c r="F1037" s="46">
        <v>0.5</v>
      </c>
      <c r="G1037" s="46">
        <v>0.36</v>
      </c>
      <c r="H1037" s="46">
        <v>112.06</v>
      </c>
      <c r="I1037" s="49">
        <f>IF(Table2[[#This Row],[Order Priority]]=Introduction!$B$42,1,0)</f>
        <v>0</v>
      </c>
      <c r="J1037" s="49">
        <f>IF(Table2[[#This Row],[Order Priority]]=Introduction!$B$43,1,0)</f>
        <v>0</v>
      </c>
      <c r="K1037" s="49">
        <f>IF(Table2[[#This Row],[Order Priority]]=Introduction!$B$44,1,0)</f>
        <v>0</v>
      </c>
      <c r="L1037" s="49">
        <f>IF(Table2[[#This Row],[Order Priority]]=Introduction!$B$45,1,0)</f>
        <v>1</v>
      </c>
      <c r="M1037" s="49">
        <f>IF(Table2[[#This Row],[Ship Mode]]=Introduction!$C$42,1,0)</f>
        <v>0</v>
      </c>
      <c r="N1037" s="48">
        <f>IF(Table2[[#This Row],[Ship Mode]]=Introduction!$C$44,1,0)</f>
        <v>1</v>
      </c>
      <c r="O1037" s="48">
        <f>IF(Table2[[#This Row],[Customer Segment]]=Introduction!$D$45,1,0)</f>
        <v>0</v>
      </c>
      <c r="P1037" s="48">
        <f>IF(Table2[[#This Row],[Customer Segment]]=Introduction!$D$42,1,0)</f>
        <v>0</v>
      </c>
      <c r="Q1037" s="48">
        <f>IF(Table2[[#This Row],[Customer Segment]]=Introduction!$D$44,1,0)</f>
        <v>1</v>
      </c>
      <c r="R1037" s="38">
        <v>228.46</v>
      </c>
      <c r="S10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customFormat="1" x14ac:dyDescent="0.2">
      <c r="A1038" s="1" t="s">
        <v>92</v>
      </c>
      <c r="B1038" s="1" t="s">
        <v>63</v>
      </c>
      <c r="C1038" s="1" t="s">
        <v>47</v>
      </c>
      <c r="D1038" s="44">
        <v>0.09</v>
      </c>
      <c r="E1038" s="44">
        <v>4</v>
      </c>
      <c r="F1038" s="44">
        <v>1.3</v>
      </c>
      <c r="G1038" s="44">
        <v>0.37</v>
      </c>
      <c r="H1038" s="44">
        <v>16.79</v>
      </c>
      <c r="I1038" s="49">
        <f>IF(Table2[[#This Row],[Order Priority]]=Introduction!$B$42,1,0)</f>
        <v>0</v>
      </c>
      <c r="J1038" s="49">
        <f>IF(Table2[[#This Row],[Order Priority]]=Introduction!$B$43,1,0)</f>
        <v>0</v>
      </c>
      <c r="K1038" s="49">
        <f>IF(Table2[[#This Row],[Order Priority]]=Introduction!$B$44,1,0)</f>
        <v>0</v>
      </c>
      <c r="L1038" s="49">
        <f>IF(Table2[[#This Row],[Order Priority]]=Introduction!$B$45,1,0)</f>
        <v>1</v>
      </c>
      <c r="M1038" s="49">
        <f>IF(Table2[[#This Row],[Ship Mode]]=Introduction!$C$42,1,0)</f>
        <v>0</v>
      </c>
      <c r="N1038" s="48">
        <f>IF(Table2[[#This Row],[Ship Mode]]=Introduction!$C$44,1,0)</f>
        <v>0</v>
      </c>
      <c r="O1038" s="48">
        <f>IF(Table2[[#This Row],[Customer Segment]]=Introduction!$D$45,1,0)</f>
        <v>0</v>
      </c>
      <c r="P1038" s="48">
        <f>IF(Table2[[#This Row],[Customer Segment]]=Introduction!$D$42,1,0)</f>
        <v>0</v>
      </c>
      <c r="Q1038" s="48">
        <f>IF(Table2[[#This Row],[Customer Segment]]=Introduction!$D$44,1,0)</f>
        <v>1</v>
      </c>
      <c r="R1038" s="41">
        <v>77.61</v>
      </c>
      <c r="S10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customFormat="1" x14ac:dyDescent="0.2">
      <c r="A1039" s="1" t="s">
        <v>92</v>
      </c>
      <c r="B1039" s="1" t="s">
        <v>63</v>
      </c>
      <c r="C1039" s="1" t="s">
        <v>70</v>
      </c>
      <c r="D1039" s="46">
        <v>0.03</v>
      </c>
      <c r="E1039" s="46">
        <v>19.04</v>
      </c>
      <c r="F1039" s="46">
        <v>6.38</v>
      </c>
      <c r="G1039" s="46">
        <v>0.56000000000000005</v>
      </c>
      <c r="H1039" s="46">
        <v>83.793599999999998</v>
      </c>
      <c r="I1039" s="49">
        <f>IF(Table2[[#This Row],[Order Priority]]=Introduction!$B$42,1,0)</f>
        <v>0</v>
      </c>
      <c r="J1039" s="49">
        <f>IF(Table2[[#This Row],[Order Priority]]=Introduction!$B$43,1,0)</f>
        <v>0</v>
      </c>
      <c r="K1039" s="49">
        <f>IF(Table2[[#This Row],[Order Priority]]=Introduction!$B$44,1,0)</f>
        <v>0</v>
      </c>
      <c r="L1039" s="49">
        <f>IF(Table2[[#This Row],[Order Priority]]=Introduction!$B$45,1,0)</f>
        <v>1</v>
      </c>
      <c r="M1039" s="49">
        <f>IF(Table2[[#This Row],[Ship Mode]]=Introduction!$C$42,1,0)</f>
        <v>0</v>
      </c>
      <c r="N1039" s="48">
        <f>IF(Table2[[#This Row],[Ship Mode]]=Introduction!$C$44,1,0)</f>
        <v>0</v>
      </c>
      <c r="O1039" s="48">
        <f>IF(Table2[[#This Row],[Customer Segment]]=Introduction!$D$45,1,0)</f>
        <v>0</v>
      </c>
      <c r="P1039" s="48">
        <f>IF(Table2[[#This Row],[Customer Segment]]=Introduction!$D$42,1,0)</f>
        <v>0</v>
      </c>
      <c r="Q1039" s="48">
        <f>IF(Table2[[#This Row],[Customer Segment]]=Introduction!$D$44,1,0)</f>
        <v>0</v>
      </c>
      <c r="R1039" s="38">
        <v>144.03</v>
      </c>
      <c r="S10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customFormat="1" x14ac:dyDescent="0.2">
      <c r="A1040" s="1" t="s">
        <v>92</v>
      </c>
      <c r="B1040" s="1" t="s">
        <v>14</v>
      </c>
      <c r="C1040" s="1" t="s">
        <v>70</v>
      </c>
      <c r="D1040" s="44">
        <v>0.02</v>
      </c>
      <c r="E1040" s="44">
        <v>5.53</v>
      </c>
      <c r="F1040" s="44">
        <v>6.98</v>
      </c>
      <c r="G1040" s="44">
        <v>0.39</v>
      </c>
      <c r="H1040" s="44">
        <v>-77.823719999999994</v>
      </c>
      <c r="I1040" s="49">
        <f>IF(Table2[[#This Row],[Order Priority]]=Introduction!$B$42,1,0)</f>
        <v>0</v>
      </c>
      <c r="J1040" s="49">
        <f>IF(Table2[[#This Row],[Order Priority]]=Introduction!$B$43,1,0)</f>
        <v>0</v>
      </c>
      <c r="K1040" s="49">
        <f>IF(Table2[[#This Row],[Order Priority]]=Introduction!$B$44,1,0)</f>
        <v>0</v>
      </c>
      <c r="L1040" s="49">
        <f>IF(Table2[[#This Row],[Order Priority]]=Introduction!$B$45,1,0)</f>
        <v>1</v>
      </c>
      <c r="M1040" s="49">
        <f>IF(Table2[[#This Row],[Ship Mode]]=Introduction!$C$42,1,0)</f>
        <v>0</v>
      </c>
      <c r="N1040" s="48">
        <f>IF(Table2[[#This Row],[Ship Mode]]=Introduction!$C$44,1,0)</f>
        <v>1</v>
      </c>
      <c r="O1040" s="48">
        <f>IF(Table2[[#This Row],[Customer Segment]]=Introduction!$D$45,1,0)</f>
        <v>0</v>
      </c>
      <c r="P1040" s="48">
        <f>IF(Table2[[#This Row],[Customer Segment]]=Introduction!$D$42,1,0)</f>
        <v>0</v>
      </c>
      <c r="Q1040" s="48">
        <f>IF(Table2[[#This Row],[Customer Segment]]=Introduction!$D$44,1,0)</f>
        <v>0</v>
      </c>
      <c r="R1040" s="41">
        <v>48.81</v>
      </c>
      <c r="S10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customFormat="1" x14ac:dyDescent="0.2">
      <c r="A1041" s="1" t="s">
        <v>92</v>
      </c>
      <c r="B1041" s="1" t="s">
        <v>14</v>
      </c>
      <c r="C1041" s="1" t="s">
        <v>15</v>
      </c>
      <c r="D1041" s="46">
        <v>0.02</v>
      </c>
      <c r="E1041" s="46">
        <v>63.94</v>
      </c>
      <c r="F1041" s="46">
        <v>14.48</v>
      </c>
      <c r="G1041" s="46">
        <v>0.46</v>
      </c>
      <c r="H1041" s="46">
        <v>-100.17</v>
      </c>
      <c r="I1041" s="49">
        <f>IF(Table2[[#This Row],[Order Priority]]=Introduction!$B$42,1,0)</f>
        <v>0</v>
      </c>
      <c r="J1041" s="49">
        <f>IF(Table2[[#This Row],[Order Priority]]=Introduction!$B$43,1,0)</f>
        <v>0</v>
      </c>
      <c r="K1041" s="49">
        <f>IF(Table2[[#This Row],[Order Priority]]=Introduction!$B$44,1,0)</f>
        <v>0</v>
      </c>
      <c r="L1041" s="49">
        <f>IF(Table2[[#This Row],[Order Priority]]=Introduction!$B$45,1,0)</f>
        <v>1</v>
      </c>
      <c r="M1041" s="49">
        <f>IF(Table2[[#This Row],[Ship Mode]]=Introduction!$C$42,1,0)</f>
        <v>0</v>
      </c>
      <c r="N1041" s="48">
        <f>IF(Table2[[#This Row],[Ship Mode]]=Introduction!$C$44,1,0)</f>
        <v>1</v>
      </c>
      <c r="O1041" s="48">
        <f>IF(Table2[[#This Row],[Customer Segment]]=Introduction!$D$45,1,0)</f>
        <v>0</v>
      </c>
      <c r="P1041" s="48">
        <f>IF(Table2[[#This Row],[Customer Segment]]=Introduction!$D$42,1,0)</f>
        <v>1</v>
      </c>
      <c r="Q1041" s="48">
        <f>IF(Table2[[#This Row],[Customer Segment]]=Introduction!$D$44,1,0)</f>
        <v>0</v>
      </c>
      <c r="R1041" s="38">
        <v>709.7</v>
      </c>
      <c r="S10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customFormat="1" x14ac:dyDescent="0.2">
      <c r="A1042" s="1" t="s">
        <v>92</v>
      </c>
      <c r="B1042" s="1" t="s">
        <v>14</v>
      </c>
      <c r="C1042" s="1" t="s">
        <v>15</v>
      </c>
      <c r="D1042" s="44">
        <v>0.01</v>
      </c>
      <c r="E1042" s="44">
        <v>5.0199999999999996</v>
      </c>
      <c r="F1042" s="44">
        <v>5.14</v>
      </c>
      <c r="G1042" s="44">
        <v>0.79</v>
      </c>
      <c r="H1042" s="44">
        <v>-3.948</v>
      </c>
      <c r="I1042" s="49">
        <f>IF(Table2[[#This Row],[Order Priority]]=Introduction!$B$42,1,0)</f>
        <v>0</v>
      </c>
      <c r="J1042" s="49">
        <f>IF(Table2[[#This Row],[Order Priority]]=Introduction!$B$43,1,0)</f>
        <v>0</v>
      </c>
      <c r="K1042" s="49">
        <f>IF(Table2[[#This Row],[Order Priority]]=Introduction!$B$44,1,0)</f>
        <v>0</v>
      </c>
      <c r="L1042" s="49">
        <f>IF(Table2[[#This Row],[Order Priority]]=Introduction!$B$45,1,0)</f>
        <v>1</v>
      </c>
      <c r="M1042" s="49">
        <f>IF(Table2[[#This Row],[Ship Mode]]=Introduction!$C$42,1,0)</f>
        <v>0</v>
      </c>
      <c r="N1042" s="48">
        <f>IF(Table2[[#This Row],[Ship Mode]]=Introduction!$C$44,1,0)</f>
        <v>1</v>
      </c>
      <c r="O1042" s="48">
        <f>IF(Table2[[#This Row],[Customer Segment]]=Introduction!$D$45,1,0)</f>
        <v>0</v>
      </c>
      <c r="P1042" s="48">
        <f>IF(Table2[[#This Row],[Customer Segment]]=Introduction!$D$42,1,0)</f>
        <v>1</v>
      </c>
      <c r="Q1042" s="48">
        <f>IF(Table2[[#This Row],[Customer Segment]]=Introduction!$D$44,1,0)</f>
        <v>0</v>
      </c>
      <c r="R1042" s="41">
        <v>27.42</v>
      </c>
      <c r="S10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customFormat="1" x14ac:dyDescent="0.2">
      <c r="A1043" s="1" t="s">
        <v>92</v>
      </c>
      <c r="B1043" s="1" t="s">
        <v>63</v>
      </c>
      <c r="C1043" s="1" t="s">
        <v>3</v>
      </c>
      <c r="D1043" s="46">
        <v>0.1</v>
      </c>
      <c r="E1043" s="46">
        <v>9.3800000000000008</v>
      </c>
      <c r="F1043" s="46">
        <v>4.93</v>
      </c>
      <c r="G1043" s="46">
        <v>0.56999999999999995</v>
      </c>
      <c r="H1043" s="46">
        <v>-24.7104</v>
      </c>
      <c r="I1043" s="49">
        <f>IF(Table2[[#This Row],[Order Priority]]=Introduction!$B$42,1,0)</f>
        <v>0</v>
      </c>
      <c r="J1043" s="49">
        <f>IF(Table2[[#This Row],[Order Priority]]=Introduction!$B$43,1,0)</f>
        <v>0</v>
      </c>
      <c r="K1043" s="49">
        <f>IF(Table2[[#This Row],[Order Priority]]=Introduction!$B$44,1,0)</f>
        <v>0</v>
      </c>
      <c r="L1043" s="49">
        <f>IF(Table2[[#This Row],[Order Priority]]=Introduction!$B$45,1,0)</f>
        <v>1</v>
      </c>
      <c r="M1043" s="49">
        <f>IF(Table2[[#This Row],[Ship Mode]]=Introduction!$C$42,1,0)</f>
        <v>0</v>
      </c>
      <c r="N1043" s="48">
        <f>IF(Table2[[#This Row],[Ship Mode]]=Introduction!$C$44,1,0)</f>
        <v>0</v>
      </c>
      <c r="O1043" s="48">
        <f>IF(Table2[[#This Row],[Customer Segment]]=Introduction!$D$45,1,0)</f>
        <v>1</v>
      </c>
      <c r="P1043" s="48">
        <f>IF(Table2[[#This Row],[Customer Segment]]=Introduction!$D$42,1,0)</f>
        <v>0</v>
      </c>
      <c r="Q1043" s="48">
        <f>IF(Table2[[#This Row],[Customer Segment]]=Introduction!$D$44,1,0)</f>
        <v>0</v>
      </c>
      <c r="R1043" s="38">
        <v>135.78</v>
      </c>
      <c r="S10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customFormat="1" x14ac:dyDescent="0.2">
      <c r="A1044" s="1" t="s">
        <v>46</v>
      </c>
      <c r="B1044" s="1" t="s">
        <v>14</v>
      </c>
      <c r="C1044" s="1" t="s">
        <v>3</v>
      </c>
      <c r="D1044" s="44">
        <v>0.02</v>
      </c>
      <c r="E1044" s="44">
        <v>60.98</v>
      </c>
      <c r="F1044" s="44">
        <v>49</v>
      </c>
      <c r="G1044" s="44">
        <v>0.59</v>
      </c>
      <c r="H1044" s="44">
        <v>-662.52</v>
      </c>
      <c r="I1044" s="49">
        <f>IF(Table2[[#This Row],[Order Priority]]=Introduction!$B$42,1,0)</f>
        <v>0</v>
      </c>
      <c r="J1044" s="49">
        <f>IF(Table2[[#This Row],[Order Priority]]=Introduction!$B$43,1,0)</f>
        <v>0</v>
      </c>
      <c r="K1044" s="49">
        <f>IF(Table2[[#This Row],[Order Priority]]=Introduction!$B$44,1,0)</f>
        <v>0</v>
      </c>
      <c r="L1044" s="49">
        <f>IF(Table2[[#This Row],[Order Priority]]=Introduction!$B$45,1,0)</f>
        <v>0</v>
      </c>
      <c r="M1044" s="49">
        <f>IF(Table2[[#This Row],[Ship Mode]]=Introduction!$C$42,1,0)</f>
        <v>0</v>
      </c>
      <c r="N1044" s="48">
        <f>IF(Table2[[#This Row],[Ship Mode]]=Introduction!$C$44,1,0)</f>
        <v>1</v>
      </c>
      <c r="O1044" s="48">
        <f>IF(Table2[[#This Row],[Customer Segment]]=Introduction!$D$45,1,0)</f>
        <v>1</v>
      </c>
      <c r="P1044" s="48">
        <f>IF(Table2[[#This Row],[Customer Segment]]=Introduction!$D$42,1,0)</f>
        <v>0</v>
      </c>
      <c r="Q1044" s="48">
        <f>IF(Table2[[#This Row],[Customer Segment]]=Introduction!$D$44,1,0)</f>
        <v>0</v>
      </c>
      <c r="R1044" s="41">
        <v>2119.54</v>
      </c>
      <c r="S10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customFormat="1" x14ac:dyDescent="0.2">
      <c r="A1045" s="1" t="s">
        <v>46</v>
      </c>
      <c r="B1045" s="1" t="s">
        <v>14</v>
      </c>
      <c r="C1045" s="1" t="s">
        <v>3</v>
      </c>
      <c r="D1045" s="46">
        <v>0.02</v>
      </c>
      <c r="E1045" s="46">
        <v>1270.99</v>
      </c>
      <c r="F1045" s="46">
        <v>19.989999999999998</v>
      </c>
      <c r="G1045" s="46">
        <v>0.35</v>
      </c>
      <c r="H1045" s="46">
        <v>9228.2255999999998</v>
      </c>
      <c r="I1045" s="49">
        <f>IF(Table2[[#This Row],[Order Priority]]=Introduction!$B$42,1,0)</f>
        <v>0</v>
      </c>
      <c r="J1045" s="49">
        <f>IF(Table2[[#This Row],[Order Priority]]=Introduction!$B$43,1,0)</f>
        <v>0</v>
      </c>
      <c r="K1045" s="49">
        <f>IF(Table2[[#This Row],[Order Priority]]=Introduction!$B$44,1,0)</f>
        <v>0</v>
      </c>
      <c r="L1045" s="49">
        <f>IF(Table2[[#This Row],[Order Priority]]=Introduction!$B$45,1,0)</f>
        <v>0</v>
      </c>
      <c r="M1045" s="49">
        <f>IF(Table2[[#This Row],[Ship Mode]]=Introduction!$C$42,1,0)</f>
        <v>0</v>
      </c>
      <c r="N1045" s="48">
        <f>IF(Table2[[#This Row],[Ship Mode]]=Introduction!$C$44,1,0)</f>
        <v>1</v>
      </c>
      <c r="O1045" s="48">
        <f>IF(Table2[[#This Row],[Customer Segment]]=Introduction!$D$45,1,0)</f>
        <v>1</v>
      </c>
      <c r="P1045" s="48">
        <f>IF(Table2[[#This Row],[Customer Segment]]=Introduction!$D$42,1,0)</f>
        <v>0</v>
      </c>
      <c r="Q1045" s="48">
        <f>IF(Table2[[#This Row],[Customer Segment]]=Introduction!$D$44,1,0)</f>
        <v>0</v>
      </c>
      <c r="R1045" s="38">
        <v>45737.33</v>
      </c>
      <c r="S10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customFormat="1" x14ac:dyDescent="0.2">
      <c r="A1046" s="1" t="s">
        <v>46</v>
      </c>
      <c r="B1046" s="1" t="s">
        <v>14</v>
      </c>
      <c r="C1046" s="1" t="s">
        <v>3</v>
      </c>
      <c r="D1046" s="44">
        <v>0.02</v>
      </c>
      <c r="E1046" s="44">
        <v>60.98</v>
      </c>
      <c r="F1046" s="44">
        <v>49</v>
      </c>
      <c r="G1046" s="44">
        <v>0.59</v>
      </c>
      <c r="H1046" s="44">
        <v>-596.26800000000003</v>
      </c>
      <c r="I1046" s="49">
        <f>IF(Table2[[#This Row],[Order Priority]]=Introduction!$B$42,1,0)</f>
        <v>0</v>
      </c>
      <c r="J1046" s="49">
        <f>IF(Table2[[#This Row],[Order Priority]]=Introduction!$B$43,1,0)</f>
        <v>0</v>
      </c>
      <c r="K1046" s="49">
        <f>IF(Table2[[#This Row],[Order Priority]]=Introduction!$B$44,1,0)</f>
        <v>0</v>
      </c>
      <c r="L1046" s="49">
        <f>IF(Table2[[#This Row],[Order Priority]]=Introduction!$B$45,1,0)</f>
        <v>0</v>
      </c>
      <c r="M1046" s="49">
        <f>IF(Table2[[#This Row],[Ship Mode]]=Introduction!$C$42,1,0)</f>
        <v>0</v>
      </c>
      <c r="N1046" s="48">
        <f>IF(Table2[[#This Row],[Ship Mode]]=Introduction!$C$44,1,0)</f>
        <v>1</v>
      </c>
      <c r="O1046" s="48">
        <f>IF(Table2[[#This Row],[Customer Segment]]=Introduction!$D$45,1,0)</f>
        <v>1</v>
      </c>
      <c r="P1046" s="48">
        <f>IF(Table2[[#This Row],[Customer Segment]]=Introduction!$D$42,1,0)</f>
        <v>0</v>
      </c>
      <c r="Q1046" s="48">
        <f>IF(Table2[[#This Row],[Customer Segment]]=Introduction!$D$44,1,0)</f>
        <v>0</v>
      </c>
      <c r="R1046" s="41">
        <v>561.05999999999995</v>
      </c>
      <c r="S10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customFormat="1" x14ac:dyDescent="0.2">
      <c r="A1047" s="1" t="s">
        <v>46</v>
      </c>
      <c r="B1047" s="1" t="s">
        <v>14</v>
      </c>
      <c r="C1047" s="1" t="s">
        <v>3</v>
      </c>
      <c r="D1047" s="46">
        <v>0.02</v>
      </c>
      <c r="E1047" s="46">
        <v>1270.99</v>
      </c>
      <c r="F1047" s="46">
        <v>19.989999999999998</v>
      </c>
      <c r="G1047" s="46">
        <v>0.35</v>
      </c>
      <c r="H1047" s="46">
        <v>7889.6877000000004</v>
      </c>
      <c r="I1047" s="49">
        <f>IF(Table2[[#This Row],[Order Priority]]=Introduction!$B$42,1,0)</f>
        <v>0</v>
      </c>
      <c r="J1047" s="49">
        <f>IF(Table2[[#This Row],[Order Priority]]=Introduction!$B$43,1,0)</f>
        <v>0</v>
      </c>
      <c r="K1047" s="49">
        <f>IF(Table2[[#This Row],[Order Priority]]=Introduction!$B$44,1,0)</f>
        <v>0</v>
      </c>
      <c r="L1047" s="49">
        <f>IF(Table2[[#This Row],[Order Priority]]=Introduction!$B$45,1,0)</f>
        <v>0</v>
      </c>
      <c r="M1047" s="49">
        <f>IF(Table2[[#This Row],[Ship Mode]]=Introduction!$C$42,1,0)</f>
        <v>0</v>
      </c>
      <c r="N1047" s="48">
        <f>IF(Table2[[#This Row],[Ship Mode]]=Introduction!$C$44,1,0)</f>
        <v>1</v>
      </c>
      <c r="O1047" s="48">
        <f>IF(Table2[[#This Row],[Customer Segment]]=Introduction!$D$45,1,0)</f>
        <v>1</v>
      </c>
      <c r="P1047" s="48">
        <f>IF(Table2[[#This Row],[Customer Segment]]=Introduction!$D$42,1,0)</f>
        <v>0</v>
      </c>
      <c r="Q1047" s="48">
        <f>IF(Table2[[#This Row],[Customer Segment]]=Introduction!$D$44,1,0)</f>
        <v>0</v>
      </c>
      <c r="R1047" s="38">
        <v>11434.33</v>
      </c>
      <c r="S10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customFormat="1" x14ac:dyDescent="0.2">
      <c r="A1048" s="1" t="s">
        <v>46</v>
      </c>
      <c r="B1048" s="1" t="s">
        <v>63</v>
      </c>
      <c r="C1048" s="1" t="s">
        <v>3</v>
      </c>
      <c r="D1048" s="44">
        <v>0.05</v>
      </c>
      <c r="E1048" s="44">
        <v>205.99</v>
      </c>
      <c r="F1048" s="44">
        <v>8.99</v>
      </c>
      <c r="G1048" s="44">
        <v>0.6</v>
      </c>
      <c r="H1048" s="44">
        <v>1545.8097600000001</v>
      </c>
      <c r="I1048" s="49">
        <f>IF(Table2[[#This Row],[Order Priority]]=Introduction!$B$42,1,0)</f>
        <v>0</v>
      </c>
      <c r="J1048" s="49">
        <f>IF(Table2[[#This Row],[Order Priority]]=Introduction!$B$43,1,0)</f>
        <v>0</v>
      </c>
      <c r="K1048" s="49">
        <f>IF(Table2[[#This Row],[Order Priority]]=Introduction!$B$44,1,0)</f>
        <v>0</v>
      </c>
      <c r="L1048" s="49">
        <f>IF(Table2[[#This Row],[Order Priority]]=Introduction!$B$45,1,0)</f>
        <v>0</v>
      </c>
      <c r="M1048" s="49">
        <f>IF(Table2[[#This Row],[Ship Mode]]=Introduction!$C$42,1,0)</f>
        <v>0</v>
      </c>
      <c r="N1048" s="48">
        <f>IF(Table2[[#This Row],[Ship Mode]]=Introduction!$C$44,1,0)</f>
        <v>0</v>
      </c>
      <c r="O1048" s="48">
        <f>IF(Table2[[#This Row],[Customer Segment]]=Introduction!$D$45,1,0)</f>
        <v>1</v>
      </c>
      <c r="P1048" s="48">
        <f>IF(Table2[[#This Row],[Customer Segment]]=Introduction!$D$42,1,0)</f>
        <v>0</v>
      </c>
      <c r="Q1048" s="48">
        <f>IF(Table2[[#This Row],[Customer Segment]]=Introduction!$D$44,1,0)</f>
        <v>0</v>
      </c>
      <c r="R1048" s="41">
        <v>3229.24</v>
      </c>
      <c r="S10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customFormat="1" x14ac:dyDescent="0.2">
      <c r="A1049" s="1" t="s">
        <v>1</v>
      </c>
      <c r="B1049" s="1" t="s">
        <v>14</v>
      </c>
      <c r="C1049" s="1" t="s">
        <v>70</v>
      </c>
      <c r="D1049" s="46">
        <v>7.0000000000000007E-2</v>
      </c>
      <c r="E1049" s="46">
        <v>200.99</v>
      </c>
      <c r="F1049" s="46">
        <v>4.2</v>
      </c>
      <c r="G1049" s="46">
        <v>0.59</v>
      </c>
      <c r="H1049" s="46">
        <v>2225.0761200000002</v>
      </c>
      <c r="I1049" s="49">
        <f>IF(Table2[[#This Row],[Order Priority]]=Introduction!$B$42,1,0)</f>
        <v>1</v>
      </c>
      <c r="J1049" s="49">
        <f>IF(Table2[[#This Row],[Order Priority]]=Introduction!$B$43,1,0)</f>
        <v>0</v>
      </c>
      <c r="K1049" s="49">
        <f>IF(Table2[[#This Row],[Order Priority]]=Introduction!$B$44,1,0)</f>
        <v>0</v>
      </c>
      <c r="L1049" s="49">
        <f>IF(Table2[[#This Row],[Order Priority]]=Introduction!$B$45,1,0)</f>
        <v>0</v>
      </c>
      <c r="M1049" s="49">
        <f>IF(Table2[[#This Row],[Ship Mode]]=Introduction!$C$42,1,0)</f>
        <v>0</v>
      </c>
      <c r="N1049" s="48">
        <f>IF(Table2[[#This Row],[Ship Mode]]=Introduction!$C$44,1,0)</f>
        <v>1</v>
      </c>
      <c r="O1049" s="48">
        <f>IF(Table2[[#This Row],[Customer Segment]]=Introduction!$D$45,1,0)</f>
        <v>0</v>
      </c>
      <c r="P1049" s="48">
        <f>IF(Table2[[#This Row],[Customer Segment]]=Introduction!$D$42,1,0)</f>
        <v>0</v>
      </c>
      <c r="Q1049" s="48">
        <f>IF(Table2[[#This Row],[Customer Segment]]=Introduction!$D$44,1,0)</f>
        <v>0</v>
      </c>
      <c r="R1049" s="38">
        <v>3705.14</v>
      </c>
      <c r="S10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customFormat="1" x14ac:dyDescent="0.2">
      <c r="A1050" s="1" t="s">
        <v>1</v>
      </c>
      <c r="B1050" s="1" t="s">
        <v>2</v>
      </c>
      <c r="C1050" s="1" t="s">
        <v>70</v>
      </c>
      <c r="D1050" s="44">
        <v>0.01</v>
      </c>
      <c r="E1050" s="44">
        <v>297.48</v>
      </c>
      <c r="F1050" s="44">
        <v>18.059999999999999</v>
      </c>
      <c r="G1050" s="44">
        <v>0.6</v>
      </c>
      <c r="H1050" s="44">
        <v>-338.18083200000001</v>
      </c>
      <c r="I1050" s="49">
        <f>IF(Table2[[#This Row],[Order Priority]]=Introduction!$B$42,1,0)</f>
        <v>1</v>
      </c>
      <c r="J1050" s="49">
        <f>IF(Table2[[#This Row],[Order Priority]]=Introduction!$B$43,1,0)</f>
        <v>0</v>
      </c>
      <c r="K1050" s="49">
        <f>IF(Table2[[#This Row],[Order Priority]]=Introduction!$B$44,1,0)</f>
        <v>0</v>
      </c>
      <c r="L1050" s="49">
        <f>IF(Table2[[#This Row],[Order Priority]]=Introduction!$B$45,1,0)</f>
        <v>0</v>
      </c>
      <c r="M1050" s="49">
        <f>IF(Table2[[#This Row],[Ship Mode]]=Introduction!$C$42,1,0)</f>
        <v>1</v>
      </c>
      <c r="N1050" s="48">
        <f>IF(Table2[[#This Row],[Ship Mode]]=Introduction!$C$44,1,0)</f>
        <v>0</v>
      </c>
      <c r="O1050" s="48">
        <f>IF(Table2[[#This Row],[Customer Segment]]=Introduction!$D$45,1,0)</f>
        <v>0</v>
      </c>
      <c r="P1050" s="48">
        <f>IF(Table2[[#This Row],[Customer Segment]]=Introduction!$D$42,1,0)</f>
        <v>0</v>
      </c>
      <c r="Q1050" s="48">
        <f>IF(Table2[[#This Row],[Customer Segment]]=Introduction!$D$44,1,0)</f>
        <v>0</v>
      </c>
      <c r="R1050" s="41">
        <v>945.36</v>
      </c>
      <c r="S10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customFormat="1" x14ac:dyDescent="0.2">
      <c r="A1051" s="1" t="s">
        <v>13</v>
      </c>
      <c r="B1051" s="1" t="s">
        <v>14</v>
      </c>
      <c r="C1051" s="1" t="s">
        <v>70</v>
      </c>
      <c r="D1051" s="46">
        <v>0.01</v>
      </c>
      <c r="E1051" s="46">
        <v>2.08</v>
      </c>
      <c r="F1051" s="46">
        <v>5.33</v>
      </c>
      <c r="G1051" s="46">
        <v>0.43</v>
      </c>
      <c r="H1051" s="46">
        <v>-103.7124</v>
      </c>
      <c r="I1051" s="49">
        <f>IF(Table2[[#This Row],[Order Priority]]=Introduction!$B$42,1,0)</f>
        <v>0</v>
      </c>
      <c r="J1051" s="49">
        <f>IF(Table2[[#This Row],[Order Priority]]=Introduction!$B$43,1,0)</f>
        <v>1</v>
      </c>
      <c r="K1051" s="49">
        <f>IF(Table2[[#This Row],[Order Priority]]=Introduction!$B$44,1,0)</f>
        <v>0</v>
      </c>
      <c r="L1051" s="49">
        <f>IF(Table2[[#This Row],[Order Priority]]=Introduction!$B$45,1,0)</f>
        <v>0</v>
      </c>
      <c r="M1051" s="49">
        <f>IF(Table2[[#This Row],[Ship Mode]]=Introduction!$C$42,1,0)</f>
        <v>0</v>
      </c>
      <c r="N1051" s="48">
        <f>IF(Table2[[#This Row],[Ship Mode]]=Introduction!$C$44,1,0)</f>
        <v>1</v>
      </c>
      <c r="O1051" s="48">
        <f>IF(Table2[[#This Row],[Customer Segment]]=Introduction!$D$45,1,0)</f>
        <v>0</v>
      </c>
      <c r="P1051" s="48">
        <f>IF(Table2[[#This Row],[Customer Segment]]=Introduction!$D$42,1,0)</f>
        <v>0</v>
      </c>
      <c r="Q1051" s="48">
        <f>IF(Table2[[#This Row],[Customer Segment]]=Introduction!$D$44,1,0)</f>
        <v>0</v>
      </c>
      <c r="R1051" s="38">
        <v>28.32</v>
      </c>
      <c r="S10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customFormat="1" x14ac:dyDescent="0.2">
      <c r="A1052" s="1" t="s">
        <v>13</v>
      </c>
      <c r="B1052" s="1" t="s">
        <v>2</v>
      </c>
      <c r="C1052" s="1" t="s">
        <v>70</v>
      </c>
      <c r="D1052" s="44">
        <v>0.03</v>
      </c>
      <c r="E1052" s="44">
        <v>370.98</v>
      </c>
      <c r="F1052" s="44">
        <v>99</v>
      </c>
      <c r="G1052" s="44">
        <v>0.65</v>
      </c>
      <c r="H1052" s="44">
        <v>-124.2864</v>
      </c>
      <c r="I1052" s="49">
        <f>IF(Table2[[#This Row],[Order Priority]]=Introduction!$B$42,1,0)</f>
        <v>0</v>
      </c>
      <c r="J1052" s="49">
        <f>IF(Table2[[#This Row],[Order Priority]]=Introduction!$B$43,1,0)</f>
        <v>1</v>
      </c>
      <c r="K1052" s="49">
        <f>IF(Table2[[#This Row],[Order Priority]]=Introduction!$B$44,1,0)</f>
        <v>0</v>
      </c>
      <c r="L1052" s="49">
        <f>IF(Table2[[#This Row],[Order Priority]]=Introduction!$B$45,1,0)</f>
        <v>0</v>
      </c>
      <c r="M1052" s="49">
        <f>IF(Table2[[#This Row],[Ship Mode]]=Introduction!$C$42,1,0)</f>
        <v>1</v>
      </c>
      <c r="N1052" s="48">
        <f>IF(Table2[[#This Row],[Ship Mode]]=Introduction!$C$44,1,0)</f>
        <v>0</v>
      </c>
      <c r="O1052" s="48">
        <f>IF(Table2[[#This Row],[Customer Segment]]=Introduction!$D$45,1,0)</f>
        <v>0</v>
      </c>
      <c r="P1052" s="48">
        <f>IF(Table2[[#This Row],[Customer Segment]]=Introduction!$D$42,1,0)</f>
        <v>0</v>
      </c>
      <c r="Q1052" s="48">
        <f>IF(Table2[[#This Row],[Customer Segment]]=Introduction!$D$44,1,0)</f>
        <v>0</v>
      </c>
      <c r="R1052" s="41">
        <v>2309.4899999999998</v>
      </c>
      <c r="S10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customFormat="1" x14ac:dyDescent="0.2">
      <c r="A1053" s="1" t="s">
        <v>13</v>
      </c>
      <c r="B1053" s="1" t="s">
        <v>14</v>
      </c>
      <c r="C1053" s="1" t="s">
        <v>47</v>
      </c>
      <c r="D1053" s="46">
        <v>0.1</v>
      </c>
      <c r="E1053" s="46">
        <v>22.38</v>
      </c>
      <c r="F1053" s="46">
        <v>15.1</v>
      </c>
      <c r="G1053" s="46">
        <v>0.38</v>
      </c>
      <c r="H1053" s="46">
        <v>-107.51349999999999</v>
      </c>
      <c r="I1053" s="49">
        <f>IF(Table2[[#This Row],[Order Priority]]=Introduction!$B$42,1,0)</f>
        <v>0</v>
      </c>
      <c r="J1053" s="49">
        <f>IF(Table2[[#This Row],[Order Priority]]=Introduction!$B$43,1,0)</f>
        <v>1</v>
      </c>
      <c r="K1053" s="49">
        <f>IF(Table2[[#This Row],[Order Priority]]=Introduction!$B$44,1,0)</f>
        <v>0</v>
      </c>
      <c r="L1053" s="49">
        <f>IF(Table2[[#This Row],[Order Priority]]=Introduction!$B$45,1,0)</f>
        <v>0</v>
      </c>
      <c r="M1053" s="49">
        <f>IF(Table2[[#This Row],[Ship Mode]]=Introduction!$C$42,1,0)</f>
        <v>0</v>
      </c>
      <c r="N1053" s="48">
        <f>IF(Table2[[#This Row],[Ship Mode]]=Introduction!$C$44,1,0)</f>
        <v>1</v>
      </c>
      <c r="O1053" s="48">
        <f>IF(Table2[[#This Row],[Customer Segment]]=Introduction!$D$45,1,0)</f>
        <v>0</v>
      </c>
      <c r="P1053" s="48">
        <f>IF(Table2[[#This Row],[Customer Segment]]=Introduction!$D$42,1,0)</f>
        <v>0</v>
      </c>
      <c r="Q1053" s="48">
        <f>IF(Table2[[#This Row],[Customer Segment]]=Introduction!$D$44,1,0)</f>
        <v>1</v>
      </c>
      <c r="R1053" s="38">
        <v>564.98</v>
      </c>
      <c r="S10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customFormat="1" x14ac:dyDescent="0.2">
      <c r="A1054" s="1" t="s">
        <v>13</v>
      </c>
      <c r="B1054" s="1" t="s">
        <v>14</v>
      </c>
      <c r="C1054" s="1" t="s">
        <v>47</v>
      </c>
      <c r="D1054" s="44">
        <v>0.04</v>
      </c>
      <c r="E1054" s="44">
        <v>6.98</v>
      </c>
      <c r="F1054" s="44">
        <v>2.83</v>
      </c>
      <c r="G1054" s="44">
        <v>0.37</v>
      </c>
      <c r="H1054" s="44">
        <v>46.01</v>
      </c>
      <c r="I1054" s="49">
        <f>IF(Table2[[#This Row],[Order Priority]]=Introduction!$B$42,1,0)</f>
        <v>0</v>
      </c>
      <c r="J1054" s="49">
        <f>IF(Table2[[#This Row],[Order Priority]]=Introduction!$B$43,1,0)</f>
        <v>1</v>
      </c>
      <c r="K1054" s="49">
        <f>IF(Table2[[#This Row],[Order Priority]]=Introduction!$B$44,1,0)</f>
        <v>0</v>
      </c>
      <c r="L1054" s="49">
        <f>IF(Table2[[#This Row],[Order Priority]]=Introduction!$B$45,1,0)</f>
        <v>0</v>
      </c>
      <c r="M1054" s="49">
        <f>IF(Table2[[#This Row],[Ship Mode]]=Introduction!$C$42,1,0)</f>
        <v>0</v>
      </c>
      <c r="N1054" s="48">
        <f>IF(Table2[[#This Row],[Ship Mode]]=Introduction!$C$44,1,0)</f>
        <v>1</v>
      </c>
      <c r="O1054" s="48">
        <f>IF(Table2[[#This Row],[Customer Segment]]=Introduction!$D$45,1,0)</f>
        <v>0</v>
      </c>
      <c r="P1054" s="48">
        <f>IF(Table2[[#This Row],[Customer Segment]]=Introduction!$D$42,1,0)</f>
        <v>0</v>
      </c>
      <c r="Q1054" s="48">
        <f>IF(Table2[[#This Row],[Customer Segment]]=Introduction!$D$44,1,0)</f>
        <v>1</v>
      </c>
      <c r="R1054" s="41">
        <v>129.47999999999999</v>
      </c>
      <c r="S10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customFormat="1" x14ac:dyDescent="0.2">
      <c r="A1055" s="1" t="s">
        <v>13</v>
      </c>
      <c r="B1055" s="1" t="s">
        <v>14</v>
      </c>
      <c r="C1055" s="1" t="s">
        <v>47</v>
      </c>
      <c r="D1055" s="46">
        <v>0.1</v>
      </c>
      <c r="E1055" s="46">
        <v>22.38</v>
      </c>
      <c r="F1055" s="46">
        <v>15.1</v>
      </c>
      <c r="G1055" s="46">
        <v>0.38</v>
      </c>
      <c r="H1055" s="46">
        <v>-107.51349999999999</v>
      </c>
      <c r="I1055" s="49">
        <f>IF(Table2[[#This Row],[Order Priority]]=Introduction!$B$42,1,0)</f>
        <v>0</v>
      </c>
      <c r="J1055" s="49">
        <f>IF(Table2[[#This Row],[Order Priority]]=Introduction!$B$43,1,0)</f>
        <v>1</v>
      </c>
      <c r="K1055" s="49">
        <f>IF(Table2[[#This Row],[Order Priority]]=Introduction!$B$44,1,0)</f>
        <v>0</v>
      </c>
      <c r="L1055" s="49">
        <f>IF(Table2[[#This Row],[Order Priority]]=Introduction!$B$45,1,0)</f>
        <v>0</v>
      </c>
      <c r="M1055" s="49">
        <f>IF(Table2[[#This Row],[Ship Mode]]=Introduction!$C$42,1,0)</f>
        <v>0</v>
      </c>
      <c r="N1055" s="48">
        <f>IF(Table2[[#This Row],[Ship Mode]]=Introduction!$C$44,1,0)</f>
        <v>1</v>
      </c>
      <c r="O1055" s="48">
        <f>IF(Table2[[#This Row],[Customer Segment]]=Introduction!$D$45,1,0)</f>
        <v>0</v>
      </c>
      <c r="P1055" s="48">
        <f>IF(Table2[[#This Row],[Customer Segment]]=Introduction!$D$42,1,0)</f>
        <v>0</v>
      </c>
      <c r="Q1055" s="48">
        <f>IF(Table2[[#This Row],[Customer Segment]]=Introduction!$D$44,1,0)</f>
        <v>1</v>
      </c>
      <c r="R1055" s="38">
        <v>152.11000000000001</v>
      </c>
      <c r="S10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customFormat="1" x14ac:dyDescent="0.2">
      <c r="A1056" s="1" t="s">
        <v>13</v>
      </c>
      <c r="B1056" s="1" t="s">
        <v>14</v>
      </c>
      <c r="C1056" s="1" t="s">
        <v>47</v>
      </c>
      <c r="D1056" s="44">
        <v>0.04</v>
      </c>
      <c r="E1056" s="44">
        <v>6.98</v>
      </c>
      <c r="F1056" s="44">
        <v>2.83</v>
      </c>
      <c r="G1056" s="44">
        <v>0.37</v>
      </c>
      <c r="H1056" s="44">
        <v>24.819299999999998</v>
      </c>
      <c r="I1056" s="49">
        <f>IF(Table2[[#This Row],[Order Priority]]=Introduction!$B$42,1,0)</f>
        <v>0</v>
      </c>
      <c r="J1056" s="49">
        <f>IF(Table2[[#This Row],[Order Priority]]=Introduction!$B$43,1,0)</f>
        <v>1</v>
      </c>
      <c r="K1056" s="49">
        <f>IF(Table2[[#This Row],[Order Priority]]=Introduction!$B$44,1,0)</f>
        <v>0</v>
      </c>
      <c r="L1056" s="49">
        <f>IF(Table2[[#This Row],[Order Priority]]=Introduction!$B$45,1,0)</f>
        <v>0</v>
      </c>
      <c r="M1056" s="49">
        <f>IF(Table2[[#This Row],[Ship Mode]]=Introduction!$C$42,1,0)</f>
        <v>0</v>
      </c>
      <c r="N1056" s="48">
        <f>IF(Table2[[#This Row],[Ship Mode]]=Introduction!$C$44,1,0)</f>
        <v>1</v>
      </c>
      <c r="O1056" s="48">
        <f>IF(Table2[[#This Row],[Customer Segment]]=Introduction!$D$45,1,0)</f>
        <v>0</v>
      </c>
      <c r="P1056" s="48">
        <f>IF(Table2[[#This Row],[Customer Segment]]=Introduction!$D$42,1,0)</f>
        <v>0</v>
      </c>
      <c r="Q1056" s="48">
        <f>IF(Table2[[#This Row],[Customer Segment]]=Introduction!$D$44,1,0)</f>
        <v>1</v>
      </c>
      <c r="R1056" s="41">
        <v>35.97</v>
      </c>
      <c r="S10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customFormat="1" x14ac:dyDescent="0.2">
      <c r="A1057" s="1" t="s">
        <v>13</v>
      </c>
      <c r="B1057" s="1" t="s">
        <v>14</v>
      </c>
      <c r="C1057" s="1" t="s">
        <v>15</v>
      </c>
      <c r="D1057" s="46">
        <v>0.05</v>
      </c>
      <c r="E1057" s="46">
        <v>85.99</v>
      </c>
      <c r="F1057" s="46">
        <v>0.99</v>
      </c>
      <c r="G1057" s="46">
        <v>0.55000000000000004</v>
      </c>
      <c r="H1057" s="46">
        <v>36.216000000000001</v>
      </c>
      <c r="I1057" s="49">
        <f>IF(Table2[[#This Row],[Order Priority]]=Introduction!$B$42,1,0)</f>
        <v>0</v>
      </c>
      <c r="J1057" s="49">
        <f>IF(Table2[[#This Row],[Order Priority]]=Introduction!$B$43,1,0)</f>
        <v>1</v>
      </c>
      <c r="K1057" s="49">
        <f>IF(Table2[[#This Row],[Order Priority]]=Introduction!$B$44,1,0)</f>
        <v>0</v>
      </c>
      <c r="L1057" s="49">
        <f>IF(Table2[[#This Row],[Order Priority]]=Introduction!$B$45,1,0)</f>
        <v>0</v>
      </c>
      <c r="M1057" s="49">
        <f>IF(Table2[[#This Row],[Ship Mode]]=Introduction!$C$42,1,0)</f>
        <v>0</v>
      </c>
      <c r="N1057" s="48">
        <f>IF(Table2[[#This Row],[Ship Mode]]=Introduction!$C$44,1,0)</f>
        <v>1</v>
      </c>
      <c r="O1057" s="48">
        <f>IF(Table2[[#This Row],[Customer Segment]]=Introduction!$D$45,1,0)</f>
        <v>0</v>
      </c>
      <c r="P1057" s="48">
        <f>IF(Table2[[#This Row],[Customer Segment]]=Introduction!$D$42,1,0)</f>
        <v>1</v>
      </c>
      <c r="Q1057" s="48">
        <f>IF(Table2[[#This Row],[Customer Segment]]=Introduction!$D$44,1,0)</f>
        <v>0</v>
      </c>
      <c r="R1057" s="38">
        <v>291.64</v>
      </c>
      <c r="S10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customFormat="1" x14ac:dyDescent="0.2">
      <c r="A1058" s="1" t="s">
        <v>46</v>
      </c>
      <c r="B1058" s="1" t="s">
        <v>2</v>
      </c>
      <c r="C1058" s="1" t="s">
        <v>47</v>
      </c>
      <c r="D1058" s="44">
        <v>0.03</v>
      </c>
      <c r="E1058" s="44">
        <v>320.64</v>
      </c>
      <c r="F1058" s="44">
        <v>29.2</v>
      </c>
      <c r="G1058" s="44">
        <v>0.66</v>
      </c>
      <c r="H1058" s="44">
        <v>429.75435599999997</v>
      </c>
      <c r="I1058" s="49">
        <f>IF(Table2[[#This Row],[Order Priority]]=Introduction!$B$42,1,0)</f>
        <v>0</v>
      </c>
      <c r="J1058" s="49">
        <f>IF(Table2[[#This Row],[Order Priority]]=Introduction!$B$43,1,0)</f>
        <v>0</v>
      </c>
      <c r="K1058" s="49">
        <f>IF(Table2[[#This Row],[Order Priority]]=Introduction!$B$44,1,0)</f>
        <v>0</v>
      </c>
      <c r="L1058" s="49">
        <f>IF(Table2[[#This Row],[Order Priority]]=Introduction!$B$45,1,0)</f>
        <v>0</v>
      </c>
      <c r="M1058" s="49">
        <f>IF(Table2[[#This Row],[Ship Mode]]=Introduction!$C$42,1,0)</f>
        <v>1</v>
      </c>
      <c r="N1058" s="48">
        <f>IF(Table2[[#This Row],[Ship Mode]]=Introduction!$C$44,1,0)</f>
        <v>0</v>
      </c>
      <c r="O1058" s="48">
        <f>IF(Table2[[#This Row],[Customer Segment]]=Introduction!$D$45,1,0)</f>
        <v>0</v>
      </c>
      <c r="P1058" s="48">
        <f>IF(Table2[[#This Row],[Customer Segment]]=Introduction!$D$42,1,0)</f>
        <v>0</v>
      </c>
      <c r="Q1058" s="48">
        <f>IF(Table2[[#This Row],[Customer Segment]]=Introduction!$D$44,1,0)</f>
        <v>1</v>
      </c>
      <c r="R1058" s="41">
        <v>2233.46</v>
      </c>
      <c r="S10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customFormat="1" x14ac:dyDescent="0.2">
      <c r="A1059" s="1" t="s">
        <v>46</v>
      </c>
      <c r="B1059" s="1" t="s">
        <v>14</v>
      </c>
      <c r="C1059" s="1" t="s">
        <v>70</v>
      </c>
      <c r="D1059" s="46">
        <v>0.1</v>
      </c>
      <c r="E1059" s="46">
        <v>36.549999999999997</v>
      </c>
      <c r="F1059" s="46">
        <v>13.89</v>
      </c>
      <c r="G1059" s="46">
        <v>0.41</v>
      </c>
      <c r="H1059" s="46">
        <v>-89.572000000000003</v>
      </c>
      <c r="I1059" s="49">
        <f>IF(Table2[[#This Row],[Order Priority]]=Introduction!$B$42,1,0)</f>
        <v>0</v>
      </c>
      <c r="J1059" s="49">
        <f>IF(Table2[[#This Row],[Order Priority]]=Introduction!$B$43,1,0)</f>
        <v>0</v>
      </c>
      <c r="K1059" s="49">
        <f>IF(Table2[[#This Row],[Order Priority]]=Introduction!$B$44,1,0)</f>
        <v>0</v>
      </c>
      <c r="L1059" s="49">
        <f>IF(Table2[[#This Row],[Order Priority]]=Introduction!$B$45,1,0)</f>
        <v>0</v>
      </c>
      <c r="M1059" s="49">
        <f>IF(Table2[[#This Row],[Ship Mode]]=Introduction!$C$42,1,0)</f>
        <v>0</v>
      </c>
      <c r="N1059" s="48">
        <f>IF(Table2[[#This Row],[Ship Mode]]=Introduction!$C$44,1,0)</f>
        <v>1</v>
      </c>
      <c r="O1059" s="48">
        <f>IF(Table2[[#This Row],[Customer Segment]]=Introduction!$D$45,1,0)</f>
        <v>0</v>
      </c>
      <c r="P1059" s="48">
        <f>IF(Table2[[#This Row],[Customer Segment]]=Introduction!$D$42,1,0)</f>
        <v>0</v>
      </c>
      <c r="Q1059" s="48">
        <f>IF(Table2[[#This Row],[Customer Segment]]=Introduction!$D$44,1,0)</f>
        <v>0</v>
      </c>
      <c r="R1059" s="38">
        <v>379.72</v>
      </c>
      <c r="S10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customFormat="1" x14ac:dyDescent="0.2">
      <c r="A1060" s="1" t="s">
        <v>1</v>
      </c>
      <c r="B1060" s="1" t="s">
        <v>14</v>
      </c>
      <c r="C1060" s="1" t="s">
        <v>3</v>
      </c>
      <c r="D1060" s="44">
        <v>0.03</v>
      </c>
      <c r="E1060" s="44">
        <v>2.1800000000000002</v>
      </c>
      <c r="F1060" s="44">
        <v>1.38</v>
      </c>
      <c r="G1060" s="44">
        <v>0.44</v>
      </c>
      <c r="H1060" s="44">
        <v>-7.04</v>
      </c>
      <c r="I1060" s="49">
        <f>IF(Table2[[#This Row],[Order Priority]]=Introduction!$B$42,1,0)</f>
        <v>1</v>
      </c>
      <c r="J1060" s="49">
        <f>IF(Table2[[#This Row],[Order Priority]]=Introduction!$B$43,1,0)</f>
        <v>0</v>
      </c>
      <c r="K1060" s="49">
        <f>IF(Table2[[#This Row],[Order Priority]]=Introduction!$B$44,1,0)</f>
        <v>0</v>
      </c>
      <c r="L1060" s="49">
        <f>IF(Table2[[#This Row],[Order Priority]]=Introduction!$B$45,1,0)</f>
        <v>0</v>
      </c>
      <c r="M1060" s="49">
        <f>IF(Table2[[#This Row],[Ship Mode]]=Introduction!$C$42,1,0)</f>
        <v>0</v>
      </c>
      <c r="N1060" s="48">
        <f>IF(Table2[[#This Row],[Ship Mode]]=Introduction!$C$44,1,0)</f>
        <v>1</v>
      </c>
      <c r="O1060" s="48">
        <f>IF(Table2[[#This Row],[Customer Segment]]=Introduction!$D$45,1,0)</f>
        <v>1</v>
      </c>
      <c r="P1060" s="48">
        <f>IF(Table2[[#This Row],[Customer Segment]]=Introduction!$D$42,1,0)</f>
        <v>0</v>
      </c>
      <c r="Q1060" s="48">
        <f>IF(Table2[[#This Row],[Customer Segment]]=Introduction!$D$44,1,0)</f>
        <v>0</v>
      </c>
      <c r="R1060" s="41">
        <v>15.73</v>
      </c>
      <c r="S10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customFormat="1" x14ac:dyDescent="0.2">
      <c r="A1061" s="1" t="s">
        <v>1</v>
      </c>
      <c r="B1061" s="1" t="s">
        <v>2</v>
      </c>
      <c r="C1061" s="1" t="s">
        <v>3</v>
      </c>
      <c r="D1061" s="46">
        <v>0.01</v>
      </c>
      <c r="E1061" s="46">
        <v>170.98</v>
      </c>
      <c r="F1061" s="46">
        <v>35.89</v>
      </c>
      <c r="G1061" s="46">
        <v>0.66</v>
      </c>
      <c r="H1061" s="46">
        <v>538.52</v>
      </c>
      <c r="I1061" s="49">
        <f>IF(Table2[[#This Row],[Order Priority]]=Introduction!$B$42,1,0)</f>
        <v>1</v>
      </c>
      <c r="J1061" s="49">
        <f>IF(Table2[[#This Row],[Order Priority]]=Introduction!$B$43,1,0)</f>
        <v>0</v>
      </c>
      <c r="K1061" s="49">
        <f>IF(Table2[[#This Row],[Order Priority]]=Introduction!$B$44,1,0)</f>
        <v>0</v>
      </c>
      <c r="L1061" s="49">
        <f>IF(Table2[[#This Row],[Order Priority]]=Introduction!$B$45,1,0)</f>
        <v>0</v>
      </c>
      <c r="M1061" s="49">
        <f>IF(Table2[[#This Row],[Ship Mode]]=Introduction!$C$42,1,0)</f>
        <v>1</v>
      </c>
      <c r="N1061" s="48">
        <f>IF(Table2[[#This Row],[Ship Mode]]=Introduction!$C$44,1,0)</f>
        <v>0</v>
      </c>
      <c r="O1061" s="48">
        <f>IF(Table2[[#This Row],[Customer Segment]]=Introduction!$D$45,1,0)</f>
        <v>1</v>
      </c>
      <c r="P1061" s="48">
        <f>IF(Table2[[#This Row],[Customer Segment]]=Introduction!$D$42,1,0)</f>
        <v>0</v>
      </c>
      <c r="Q1061" s="48">
        <f>IF(Table2[[#This Row],[Customer Segment]]=Introduction!$D$44,1,0)</f>
        <v>0</v>
      </c>
      <c r="R1061" s="38">
        <v>1719.07</v>
      </c>
      <c r="S10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customFormat="1" x14ac:dyDescent="0.2">
      <c r="A1062" s="1" t="s">
        <v>1</v>
      </c>
      <c r="B1062" s="1" t="s">
        <v>14</v>
      </c>
      <c r="C1062" s="1" t="s">
        <v>70</v>
      </c>
      <c r="D1062" s="44">
        <v>0.01</v>
      </c>
      <c r="E1062" s="44">
        <v>2.89</v>
      </c>
      <c r="F1062" s="44">
        <v>0.5</v>
      </c>
      <c r="G1062" s="44">
        <v>0.38</v>
      </c>
      <c r="H1062" s="44">
        <v>29.725200000000001</v>
      </c>
      <c r="I1062" s="49">
        <f>IF(Table2[[#This Row],[Order Priority]]=Introduction!$B$42,1,0)</f>
        <v>1</v>
      </c>
      <c r="J1062" s="49">
        <f>IF(Table2[[#This Row],[Order Priority]]=Introduction!$B$43,1,0)</f>
        <v>0</v>
      </c>
      <c r="K1062" s="49">
        <f>IF(Table2[[#This Row],[Order Priority]]=Introduction!$B$44,1,0)</f>
        <v>0</v>
      </c>
      <c r="L1062" s="49">
        <f>IF(Table2[[#This Row],[Order Priority]]=Introduction!$B$45,1,0)</f>
        <v>0</v>
      </c>
      <c r="M1062" s="49">
        <f>IF(Table2[[#This Row],[Ship Mode]]=Introduction!$C$42,1,0)</f>
        <v>0</v>
      </c>
      <c r="N1062" s="48">
        <f>IF(Table2[[#This Row],[Ship Mode]]=Introduction!$C$44,1,0)</f>
        <v>1</v>
      </c>
      <c r="O1062" s="48">
        <f>IF(Table2[[#This Row],[Customer Segment]]=Introduction!$D$45,1,0)</f>
        <v>0</v>
      </c>
      <c r="P1062" s="48">
        <f>IF(Table2[[#This Row],[Customer Segment]]=Introduction!$D$42,1,0)</f>
        <v>0</v>
      </c>
      <c r="Q1062" s="48">
        <f>IF(Table2[[#This Row],[Customer Segment]]=Introduction!$D$44,1,0)</f>
        <v>0</v>
      </c>
      <c r="R1062" s="41">
        <v>43.08</v>
      </c>
      <c r="S10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customFormat="1" x14ac:dyDescent="0.2">
      <c r="A1063" s="1" t="s">
        <v>1</v>
      </c>
      <c r="B1063" s="1" t="s">
        <v>14</v>
      </c>
      <c r="C1063" s="1" t="s">
        <v>70</v>
      </c>
      <c r="D1063" s="46">
        <v>0</v>
      </c>
      <c r="E1063" s="46">
        <v>55.99</v>
      </c>
      <c r="F1063" s="46">
        <v>5</v>
      </c>
      <c r="G1063" s="46">
        <v>0.8</v>
      </c>
      <c r="H1063" s="46">
        <v>-187.11</v>
      </c>
      <c r="I1063" s="49">
        <f>IF(Table2[[#This Row],[Order Priority]]=Introduction!$B$42,1,0)</f>
        <v>1</v>
      </c>
      <c r="J1063" s="49">
        <f>IF(Table2[[#This Row],[Order Priority]]=Introduction!$B$43,1,0)</f>
        <v>0</v>
      </c>
      <c r="K1063" s="49">
        <f>IF(Table2[[#This Row],[Order Priority]]=Introduction!$B$44,1,0)</f>
        <v>0</v>
      </c>
      <c r="L1063" s="49">
        <f>IF(Table2[[#This Row],[Order Priority]]=Introduction!$B$45,1,0)</f>
        <v>0</v>
      </c>
      <c r="M1063" s="49">
        <f>IF(Table2[[#This Row],[Ship Mode]]=Introduction!$C$42,1,0)</f>
        <v>0</v>
      </c>
      <c r="N1063" s="48">
        <f>IF(Table2[[#This Row],[Ship Mode]]=Introduction!$C$44,1,0)</f>
        <v>1</v>
      </c>
      <c r="O1063" s="48">
        <f>IF(Table2[[#This Row],[Customer Segment]]=Introduction!$D$45,1,0)</f>
        <v>0</v>
      </c>
      <c r="P1063" s="48">
        <f>IF(Table2[[#This Row],[Customer Segment]]=Introduction!$D$42,1,0)</f>
        <v>0</v>
      </c>
      <c r="Q1063" s="48">
        <f>IF(Table2[[#This Row],[Customer Segment]]=Introduction!$D$44,1,0)</f>
        <v>0</v>
      </c>
      <c r="R1063" s="38">
        <v>258.93</v>
      </c>
      <c r="S10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customFormat="1" x14ac:dyDescent="0.2">
      <c r="A1064" s="1" t="s">
        <v>1</v>
      </c>
      <c r="B1064" s="1" t="s">
        <v>63</v>
      </c>
      <c r="C1064" s="1" t="s">
        <v>70</v>
      </c>
      <c r="D1064" s="44">
        <v>7.0000000000000007E-2</v>
      </c>
      <c r="E1064" s="44">
        <v>5.18</v>
      </c>
      <c r="F1064" s="44">
        <v>5.74</v>
      </c>
      <c r="G1064" s="44">
        <v>0.36</v>
      </c>
      <c r="H1064" s="44">
        <v>-188.03399999999999</v>
      </c>
      <c r="I1064" s="49">
        <f>IF(Table2[[#This Row],[Order Priority]]=Introduction!$B$42,1,0)</f>
        <v>1</v>
      </c>
      <c r="J1064" s="49">
        <f>IF(Table2[[#This Row],[Order Priority]]=Introduction!$B$43,1,0)</f>
        <v>0</v>
      </c>
      <c r="K1064" s="49">
        <f>IF(Table2[[#This Row],[Order Priority]]=Introduction!$B$44,1,0)</f>
        <v>0</v>
      </c>
      <c r="L1064" s="49">
        <f>IF(Table2[[#This Row],[Order Priority]]=Introduction!$B$45,1,0)</f>
        <v>0</v>
      </c>
      <c r="M1064" s="49">
        <f>IF(Table2[[#This Row],[Ship Mode]]=Introduction!$C$42,1,0)</f>
        <v>0</v>
      </c>
      <c r="N1064" s="48">
        <f>IF(Table2[[#This Row],[Ship Mode]]=Introduction!$C$44,1,0)</f>
        <v>0</v>
      </c>
      <c r="O1064" s="48">
        <f>IF(Table2[[#This Row],[Customer Segment]]=Introduction!$D$45,1,0)</f>
        <v>0</v>
      </c>
      <c r="P1064" s="48">
        <f>IF(Table2[[#This Row],[Customer Segment]]=Introduction!$D$42,1,0)</f>
        <v>0</v>
      </c>
      <c r="Q1064" s="48">
        <f>IF(Table2[[#This Row],[Customer Segment]]=Introduction!$D$44,1,0)</f>
        <v>0</v>
      </c>
      <c r="R1064" s="41">
        <v>79.61</v>
      </c>
      <c r="S10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customFormat="1" x14ac:dyDescent="0.2">
      <c r="A1065" s="1" t="s">
        <v>13</v>
      </c>
      <c r="B1065" s="1" t="s">
        <v>14</v>
      </c>
      <c r="C1065" s="1" t="s">
        <v>15</v>
      </c>
      <c r="D1065" s="46">
        <v>0.09</v>
      </c>
      <c r="E1065" s="46">
        <v>12.88</v>
      </c>
      <c r="F1065" s="46">
        <v>4.59</v>
      </c>
      <c r="G1065" s="46">
        <v>0.82</v>
      </c>
      <c r="H1065" s="46">
        <v>-175.13</v>
      </c>
      <c r="I1065" s="49">
        <f>IF(Table2[[#This Row],[Order Priority]]=Introduction!$B$42,1,0)</f>
        <v>0</v>
      </c>
      <c r="J1065" s="49">
        <f>IF(Table2[[#This Row],[Order Priority]]=Introduction!$B$43,1,0)</f>
        <v>1</v>
      </c>
      <c r="K1065" s="49">
        <f>IF(Table2[[#This Row],[Order Priority]]=Introduction!$B$44,1,0)</f>
        <v>0</v>
      </c>
      <c r="L1065" s="49">
        <f>IF(Table2[[#This Row],[Order Priority]]=Introduction!$B$45,1,0)</f>
        <v>0</v>
      </c>
      <c r="M1065" s="49">
        <f>IF(Table2[[#This Row],[Ship Mode]]=Introduction!$C$42,1,0)</f>
        <v>0</v>
      </c>
      <c r="N1065" s="48">
        <f>IF(Table2[[#This Row],[Ship Mode]]=Introduction!$C$44,1,0)</f>
        <v>1</v>
      </c>
      <c r="O1065" s="48">
        <f>IF(Table2[[#This Row],[Customer Segment]]=Introduction!$D$45,1,0)</f>
        <v>0</v>
      </c>
      <c r="P1065" s="48">
        <f>IF(Table2[[#This Row],[Customer Segment]]=Introduction!$D$42,1,0)</f>
        <v>1</v>
      </c>
      <c r="Q1065" s="48">
        <f>IF(Table2[[#This Row],[Customer Segment]]=Introduction!$D$44,1,0)</f>
        <v>0</v>
      </c>
      <c r="R1065" s="38">
        <v>158.13</v>
      </c>
      <c r="S10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customFormat="1" x14ac:dyDescent="0.2">
      <c r="A1066" s="1" t="s">
        <v>13</v>
      </c>
      <c r="B1066" s="1" t="s">
        <v>63</v>
      </c>
      <c r="C1066" s="1" t="s">
        <v>15</v>
      </c>
      <c r="D1066" s="44">
        <v>0.02</v>
      </c>
      <c r="E1066" s="44">
        <v>45.99</v>
      </c>
      <c r="F1066" s="44">
        <v>4.99</v>
      </c>
      <c r="G1066" s="44">
        <v>0.56999999999999995</v>
      </c>
      <c r="H1066" s="44">
        <v>3.96</v>
      </c>
      <c r="I1066" s="49">
        <f>IF(Table2[[#This Row],[Order Priority]]=Introduction!$B$42,1,0)</f>
        <v>0</v>
      </c>
      <c r="J1066" s="49">
        <f>IF(Table2[[#This Row],[Order Priority]]=Introduction!$B$43,1,0)</f>
        <v>1</v>
      </c>
      <c r="K1066" s="49">
        <f>IF(Table2[[#This Row],[Order Priority]]=Introduction!$B$44,1,0)</f>
        <v>0</v>
      </c>
      <c r="L1066" s="49">
        <f>IF(Table2[[#This Row],[Order Priority]]=Introduction!$B$45,1,0)</f>
        <v>0</v>
      </c>
      <c r="M1066" s="49">
        <f>IF(Table2[[#This Row],[Ship Mode]]=Introduction!$C$42,1,0)</f>
        <v>0</v>
      </c>
      <c r="N1066" s="48">
        <f>IF(Table2[[#This Row],[Ship Mode]]=Introduction!$C$44,1,0)</f>
        <v>0</v>
      </c>
      <c r="O1066" s="48">
        <f>IF(Table2[[#This Row],[Customer Segment]]=Introduction!$D$45,1,0)</f>
        <v>0</v>
      </c>
      <c r="P1066" s="48">
        <f>IF(Table2[[#This Row],[Customer Segment]]=Introduction!$D$42,1,0)</f>
        <v>1</v>
      </c>
      <c r="Q1066" s="48">
        <f>IF(Table2[[#This Row],[Customer Segment]]=Introduction!$D$44,1,0)</f>
        <v>0</v>
      </c>
      <c r="R1066" s="41">
        <v>163.01</v>
      </c>
      <c r="S10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customFormat="1" x14ac:dyDescent="0.2">
      <c r="A1067" s="1" t="s">
        <v>13</v>
      </c>
      <c r="B1067" s="1" t="s">
        <v>14</v>
      </c>
      <c r="C1067" s="1" t="s">
        <v>47</v>
      </c>
      <c r="D1067" s="46">
        <v>0.06</v>
      </c>
      <c r="E1067" s="46">
        <v>89.83</v>
      </c>
      <c r="F1067" s="46">
        <v>35</v>
      </c>
      <c r="G1067" s="46">
        <v>0.83</v>
      </c>
      <c r="H1067" s="46">
        <v>31.11</v>
      </c>
      <c r="I1067" s="49">
        <f>IF(Table2[[#This Row],[Order Priority]]=Introduction!$B$42,1,0)</f>
        <v>0</v>
      </c>
      <c r="J1067" s="49">
        <f>IF(Table2[[#This Row],[Order Priority]]=Introduction!$B$43,1,0)</f>
        <v>1</v>
      </c>
      <c r="K1067" s="49">
        <f>IF(Table2[[#This Row],[Order Priority]]=Introduction!$B$44,1,0)</f>
        <v>0</v>
      </c>
      <c r="L1067" s="49">
        <f>IF(Table2[[#This Row],[Order Priority]]=Introduction!$B$45,1,0)</f>
        <v>0</v>
      </c>
      <c r="M1067" s="49">
        <f>IF(Table2[[#This Row],[Ship Mode]]=Introduction!$C$42,1,0)</f>
        <v>0</v>
      </c>
      <c r="N1067" s="48">
        <f>IF(Table2[[#This Row],[Ship Mode]]=Introduction!$C$44,1,0)</f>
        <v>1</v>
      </c>
      <c r="O1067" s="48">
        <f>IF(Table2[[#This Row],[Customer Segment]]=Introduction!$D$45,1,0)</f>
        <v>0</v>
      </c>
      <c r="P1067" s="48">
        <f>IF(Table2[[#This Row],[Customer Segment]]=Introduction!$D$42,1,0)</f>
        <v>0</v>
      </c>
      <c r="Q1067" s="48">
        <f>IF(Table2[[#This Row],[Customer Segment]]=Introduction!$D$44,1,0)</f>
        <v>1</v>
      </c>
      <c r="R1067" s="38">
        <v>366.26</v>
      </c>
      <c r="S10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customFormat="1" x14ac:dyDescent="0.2">
      <c r="A1068" s="1" t="s">
        <v>13</v>
      </c>
      <c r="B1068" s="1" t="s">
        <v>14</v>
      </c>
      <c r="C1068" s="1" t="s">
        <v>47</v>
      </c>
      <c r="D1068" s="44">
        <v>0.1</v>
      </c>
      <c r="E1068" s="44">
        <v>13.43</v>
      </c>
      <c r="F1068" s="44">
        <v>5.5</v>
      </c>
      <c r="G1068" s="44">
        <v>0.56999999999999995</v>
      </c>
      <c r="H1068" s="44">
        <v>358.29539999999997</v>
      </c>
      <c r="I1068" s="49">
        <f>IF(Table2[[#This Row],[Order Priority]]=Introduction!$B$42,1,0)</f>
        <v>0</v>
      </c>
      <c r="J1068" s="49">
        <f>IF(Table2[[#This Row],[Order Priority]]=Introduction!$B$43,1,0)</f>
        <v>1</v>
      </c>
      <c r="K1068" s="49">
        <f>IF(Table2[[#This Row],[Order Priority]]=Introduction!$B$44,1,0)</f>
        <v>0</v>
      </c>
      <c r="L1068" s="49">
        <f>IF(Table2[[#This Row],[Order Priority]]=Introduction!$B$45,1,0)</f>
        <v>0</v>
      </c>
      <c r="M1068" s="49">
        <f>IF(Table2[[#This Row],[Ship Mode]]=Introduction!$C$42,1,0)</f>
        <v>0</v>
      </c>
      <c r="N1068" s="48">
        <f>IF(Table2[[#This Row],[Ship Mode]]=Introduction!$C$44,1,0)</f>
        <v>1</v>
      </c>
      <c r="O1068" s="48">
        <f>IF(Table2[[#This Row],[Customer Segment]]=Introduction!$D$45,1,0)</f>
        <v>0</v>
      </c>
      <c r="P1068" s="48">
        <f>IF(Table2[[#This Row],[Customer Segment]]=Introduction!$D$42,1,0)</f>
        <v>0</v>
      </c>
      <c r="Q1068" s="48">
        <f>IF(Table2[[#This Row],[Customer Segment]]=Introduction!$D$44,1,0)</f>
        <v>1</v>
      </c>
      <c r="R1068" s="41">
        <v>157.99</v>
      </c>
      <c r="S10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customFormat="1" x14ac:dyDescent="0.2">
      <c r="A1069" s="1" t="s">
        <v>13</v>
      </c>
      <c r="B1069" s="1" t="s">
        <v>14</v>
      </c>
      <c r="C1069" s="1" t="s">
        <v>47</v>
      </c>
      <c r="D1069" s="46">
        <v>0.01</v>
      </c>
      <c r="E1069" s="46">
        <v>125.99</v>
      </c>
      <c r="F1069" s="46">
        <v>7.69</v>
      </c>
      <c r="G1069" s="46">
        <v>0.57999999999999996</v>
      </c>
      <c r="H1069" s="46">
        <v>8.3219999999999992</v>
      </c>
      <c r="I1069" s="49">
        <f>IF(Table2[[#This Row],[Order Priority]]=Introduction!$B$42,1,0)</f>
        <v>0</v>
      </c>
      <c r="J1069" s="49">
        <f>IF(Table2[[#This Row],[Order Priority]]=Introduction!$B$43,1,0)</f>
        <v>1</v>
      </c>
      <c r="K1069" s="49">
        <f>IF(Table2[[#This Row],[Order Priority]]=Introduction!$B$44,1,0)</f>
        <v>0</v>
      </c>
      <c r="L1069" s="49">
        <f>IF(Table2[[#This Row],[Order Priority]]=Introduction!$B$45,1,0)</f>
        <v>0</v>
      </c>
      <c r="M1069" s="49">
        <f>IF(Table2[[#This Row],[Ship Mode]]=Introduction!$C$42,1,0)</f>
        <v>0</v>
      </c>
      <c r="N1069" s="48">
        <f>IF(Table2[[#This Row],[Ship Mode]]=Introduction!$C$44,1,0)</f>
        <v>1</v>
      </c>
      <c r="O1069" s="48">
        <f>IF(Table2[[#This Row],[Customer Segment]]=Introduction!$D$45,1,0)</f>
        <v>0</v>
      </c>
      <c r="P1069" s="48">
        <f>IF(Table2[[#This Row],[Customer Segment]]=Introduction!$D$42,1,0)</f>
        <v>0</v>
      </c>
      <c r="Q1069" s="48">
        <f>IF(Table2[[#This Row],[Customer Segment]]=Introduction!$D$44,1,0)</f>
        <v>1</v>
      </c>
      <c r="R1069" s="38">
        <v>1212.8800000000001</v>
      </c>
      <c r="S10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customFormat="1" x14ac:dyDescent="0.2">
      <c r="A1070" s="1" t="s">
        <v>23</v>
      </c>
      <c r="B1070" s="1" t="s">
        <v>63</v>
      </c>
      <c r="C1070" s="1" t="s">
        <v>70</v>
      </c>
      <c r="D1070" s="44">
        <v>0.01</v>
      </c>
      <c r="E1070" s="44">
        <v>13.43</v>
      </c>
      <c r="F1070" s="44">
        <v>5.5</v>
      </c>
      <c r="G1070" s="44">
        <v>0.56999999999999995</v>
      </c>
      <c r="H1070" s="44">
        <v>-313.02179999999998</v>
      </c>
      <c r="I1070" s="49">
        <f>IF(Table2[[#This Row],[Order Priority]]=Introduction!$B$42,1,0)</f>
        <v>0</v>
      </c>
      <c r="J1070" s="49">
        <f>IF(Table2[[#This Row],[Order Priority]]=Introduction!$B$43,1,0)</f>
        <v>0</v>
      </c>
      <c r="K1070" s="49">
        <f>IF(Table2[[#This Row],[Order Priority]]=Introduction!$B$44,1,0)</f>
        <v>1</v>
      </c>
      <c r="L1070" s="49">
        <f>IF(Table2[[#This Row],[Order Priority]]=Introduction!$B$45,1,0)</f>
        <v>0</v>
      </c>
      <c r="M1070" s="49">
        <f>IF(Table2[[#This Row],[Ship Mode]]=Introduction!$C$42,1,0)</f>
        <v>0</v>
      </c>
      <c r="N1070" s="48">
        <f>IF(Table2[[#This Row],[Ship Mode]]=Introduction!$C$44,1,0)</f>
        <v>0</v>
      </c>
      <c r="O1070" s="48">
        <f>IF(Table2[[#This Row],[Customer Segment]]=Introduction!$D$45,1,0)</f>
        <v>0</v>
      </c>
      <c r="P1070" s="48">
        <f>IF(Table2[[#This Row],[Customer Segment]]=Introduction!$D$42,1,0)</f>
        <v>0</v>
      </c>
      <c r="Q1070" s="48">
        <f>IF(Table2[[#This Row],[Customer Segment]]=Introduction!$D$44,1,0)</f>
        <v>0</v>
      </c>
      <c r="R1070" s="41">
        <v>99.75</v>
      </c>
      <c r="S10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customFormat="1" x14ac:dyDescent="0.2">
      <c r="A1071" s="1" t="s">
        <v>23</v>
      </c>
      <c r="B1071" s="1" t="s">
        <v>14</v>
      </c>
      <c r="C1071" s="1" t="s">
        <v>15</v>
      </c>
      <c r="D1071" s="46">
        <v>0.06</v>
      </c>
      <c r="E1071" s="46">
        <v>60.65</v>
      </c>
      <c r="F1071" s="46">
        <v>12.23</v>
      </c>
      <c r="G1071" s="46">
        <v>0.64</v>
      </c>
      <c r="H1071" s="46">
        <v>427.00650000000002</v>
      </c>
      <c r="I1071" s="49">
        <f>IF(Table2[[#This Row],[Order Priority]]=Introduction!$B$42,1,0)</f>
        <v>0</v>
      </c>
      <c r="J1071" s="49">
        <f>IF(Table2[[#This Row],[Order Priority]]=Introduction!$B$43,1,0)</f>
        <v>0</v>
      </c>
      <c r="K1071" s="49">
        <f>IF(Table2[[#This Row],[Order Priority]]=Introduction!$B$44,1,0)</f>
        <v>1</v>
      </c>
      <c r="L1071" s="49">
        <f>IF(Table2[[#This Row],[Order Priority]]=Introduction!$B$45,1,0)</f>
        <v>0</v>
      </c>
      <c r="M1071" s="49">
        <f>IF(Table2[[#This Row],[Ship Mode]]=Introduction!$C$42,1,0)</f>
        <v>0</v>
      </c>
      <c r="N1071" s="48">
        <f>IF(Table2[[#This Row],[Ship Mode]]=Introduction!$C$44,1,0)</f>
        <v>1</v>
      </c>
      <c r="O1071" s="48">
        <f>IF(Table2[[#This Row],[Customer Segment]]=Introduction!$D$45,1,0)</f>
        <v>0</v>
      </c>
      <c r="P1071" s="48">
        <f>IF(Table2[[#This Row],[Customer Segment]]=Introduction!$D$42,1,0)</f>
        <v>1</v>
      </c>
      <c r="Q1071" s="48">
        <f>IF(Table2[[#This Row],[Customer Segment]]=Introduction!$D$44,1,0)</f>
        <v>0</v>
      </c>
      <c r="R1071" s="38">
        <v>618.85</v>
      </c>
      <c r="S10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customFormat="1" x14ac:dyDescent="0.2">
      <c r="A1072" s="1" t="s">
        <v>23</v>
      </c>
      <c r="B1072" s="1" t="s">
        <v>14</v>
      </c>
      <c r="C1072" s="1" t="s">
        <v>47</v>
      </c>
      <c r="D1072" s="44">
        <v>0.05</v>
      </c>
      <c r="E1072" s="44">
        <v>4.84</v>
      </c>
      <c r="F1072" s="44">
        <v>0.71</v>
      </c>
      <c r="G1072" s="44">
        <v>0.52</v>
      </c>
      <c r="H1072" s="44">
        <v>13.4481</v>
      </c>
      <c r="I1072" s="49">
        <f>IF(Table2[[#This Row],[Order Priority]]=Introduction!$B$42,1,0)</f>
        <v>0</v>
      </c>
      <c r="J1072" s="49">
        <f>IF(Table2[[#This Row],[Order Priority]]=Introduction!$B$43,1,0)</f>
        <v>0</v>
      </c>
      <c r="K1072" s="49">
        <f>IF(Table2[[#This Row],[Order Priority]]=Introduction!$B$44,1,0)</f>
        <v>1</v>
      </c>
      <c r="L1072" s="49">
        <f>IF(Table2[[#This Row],[Order Priority]]=Introduction!$B$45,1,0)</f>
        <v>0</v>
      </c>
      <c r="M1072" s="49">
        <f>IF(Table2[[#This Row],[Ship Mode]]=Introduction!$C$42,1,0)</f>
        <v>0</v>
      </c>
      <c r="N1072" s="48">
        <f>IF(Table2[[#This Row],[Ship Mode]]=Introduction!$C$44,1,0)</f>
        <v>1</v>
      </c>
      <c r="O1072" s="48">
        <f>IF(Table2[[#This Row],[Customer Segment]]=Introduction!$D$45,1,0)</f>
        <v>0</v>
      </c>
      <c r="P1072" s="48">
        <f>IF(Table2[[#This Row],[Customer Segment]]=Introduction!$D$42,1,0)</f>
        <v>0</v>
      </c>
      <c r="Q1072" s="48">
        <f>IF(Table2[[#This Row],[Customer Segment]]=Introduction!$D$44,1,0)</f>
        <v>1</v>
      </c>
      <c r="R1072" s="41">
        <v>19.489999999999998</v>
      </c>
      <c r="S10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customFormat="1" x14ac:dyDescent="0.2">
      <c r="A1073" s="1" t="s">
        <v>92</v>
      </c>
      <c r="B1073" s="1" t="s">
        <v>2</v>
      </c>
      <c r="C1073" s="1" t="s">
        <v>15</v>
      </c>
      <c r="D1073" s="46">
        <v>0.04</v>
      </c>
      <c r="E1073" s="46">
        <v>300.98</v>
      </c>
      <c r="F1073" s="46">
        <v>54.92</v>
      </c>
      <c r="G1073" s="46">
        <v>0.55000000000000004</v>
      </c>
      <c r="H1073" s="46">
        <v>2023.75</v>
      </c>
      <c r="I1073" s="49">
        <f>IF(Table2[[#This Row],[Order Priority]]=Introduction!$B$42,1,0)</f>
        <v>0</v>
      </c>
      <c r="J1073" s="49">
        <f>IF(Table2[[#This Row],[Order Priority]]=Introduction!$B$43,1,0)</f>
        <v>0</v>
      </c>
      <c r="K1073" s="49">
        <f>IF(Table2[[#This Row],[Order Priority]]=Introduction!$B$44,1,0)</f>
        <v>0</v>
      </c>
      <c r="L1073" s="49">
        <f>IF(Table2[[#This Row],[Order Priority]]=Introduction!$B$45,1,0)</f>
        <v>1</v>
      </c>
      <c r="M1073" s="49">
        <f>IF(Table2[[#This Row],[Ship Mode]]=Introduction!$C$42,1,0)</f>
        <v>1</v>
      </c>
      <c r="N1073" s="48">
        <f>IF(Table2[[#This Row],[Ship Mode]]=Introduction!$C$44,1,0)</f>
        <v>0</v>
      </c>
      <c r="O1073" s="48">
        <f>IF(Table2[[#This Row],[Customer Segment]]=Introduction!$D$45,1,0)</f>
        <v>0</v>
      </c>
      <c r="P1073" s="48">
        <f>IF(Table2[[#This Row],[Customer Segment]]=Introduction!$D$42,1,0)</f>
        <v>1</v>
      </c>
      <c r="Q1073" s="48">
        <f>IF(Table2[[#This Row],[Customer Segment]]=Introduction!$D$44,1,0)</f>
        <v>0</v>
      </c>
      <c r="R1073" s="38">
        <v>9459.94</v>
      </c>
      <c r="S10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customFormat="1" x14ac:dyDescent="0.2">
      <c r="A1074" s="1" t="s">
        <v>92</v>
      </c>
      <c r="B1074" s="1" t="s">
        <v>2</v>
      </c>
      <c r="C1074" s="1" t="s">
        <v>15</v>
      </c>
      <c r="D1074" s="44">
        <v>0.04</v>
      </c>
      <c r="E1074" s="44">
        <v>300.98</v>
      </c>
      <c r="F1074" s="44">
        <v>54.92</v>
      </c>
      <c r="G1074" s="44">
        <v>0.55000000000000004</v>
      </c>
      <c r="H1074" s="44">
        <v>1684.4763</v>
      </c>
      <c r="I1074" s="49">
        <f>IF(Table2[[#This Row],[Order Priority]]=Introduction!$B$42,1,0)</f>
        <v>0</v>
      </c>
      <c r="J1074" s="49">
        <f>IF(Table2[[#This Row],[Order Priority]]=Introduction!$B$43,1,0)</f>
        <v>0</v>
      </c>
      <c r="K1074" s="49">
        <f>IF(Table2[[#This Row],[Order Priority]]=Introduction!$B$44,1,0)</f>
        <v>0</v>
      </c>
      <c r="L1074" s="49">
        <f>IF(Table2[[#This Row],[Order Priority]]=Introduction!$B$45,1,0)</f>
        <v>1</v>
      </c>
      <c r="M1074" s="49">
        <f>IF(Table2[[#This Row],[Ship Mode]]=Introduction!$C$42,1,0)</f>
        <v>1</v>
      </c>
      <c r="N1074" s="48">
        <f>IF(Table2[[#This Row],[Ship Mode]]=Introduction!$C$44,1,0)</f>
        <v>0</v>
      </c>
      <c r="O1074" s="48">
        <f>IF(Table2[[#This Row],[Customer Segment]]=Introduction!$D$45,1,0)</f>
        <v>0</v>
      </c>
      <c r="P1074" s="48">
        <f>IF(Table2[[#This Row],[Customer Segment]]=Introduction!$D$42,1,0)</f>
        <v>1</v>
      </c>
      <c r="Q1074" s="48">
        <f>IF(Table2[[#This Row],[Customer Segment]]=Introduction!$D$44,1,0)</f>
        <v>0</v>
      </c>
      <c r="R1074" s="41">
        <v>2441.27</v>
      </c>
      <c r="S10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customFormat="1" x14ac:dyDescent="0.2">
      <c r="A1075" s="1" t="s">
        <v>92</v>
      </c>
      <c r="B1075" s="1" t="s">
        <v>14</v>
      </c>
      <c r="C1075" s="1" t="s">
        <v>47</v>
      </c>
      <c r="D1075" s="46">
        <v>0</v>
      </c>
      <c r="E1075" s="46">
        <v>8.34</v>
      </c>
      <c r="F1075" s="46">
        <v>4.82</v>
      </c>
      <c r="G1075" s="46">
        <v>0.4</v>
      </c>
      <c r="H1075" s="46">
        <v>-5.05</v>
      </c>
      <c r="I1075" s="49">
        <f>IF(Table2[[#This Row],[Order Priority]]=Introduction!$B$42,1,0)</f>
        <v>0</v>
      </c>
      <c r="J1075" s="49">
        <f>IF(Table2[[#This Row],[Order Priority]]=Introduction!$B$43,1,0)</f>
        <v>0</v>
      </c>
      <c r="K1075" s="49">
        <f>IF(Table2[[#This Row],[Order Priority]]=Introduction!$B$44,1,0)</f>
        <v>0</v>
      </c>
      <c r="L1075" s="49">
        <f>IF(Table2[[#This Row],[Order Priority]]=Introduction!$B$45,1,0)</f>
        <v>1</v>
      </c>
      <c r="M1075" s="49">
        <f>IF(Table2[[#This Row],[Ship Mode]]=Introduction!$C$42,1,0)</f>
        <v>0</v>
      </c>
      <c r="N1075" s="48">
        <f>IF(Table2[[#This Row],[Ship Mode]]=Introduction!$C$44,1,0)</f>
        <v>1</v>
      </c>
      <c r="O1075" s="48">
        <f>IF(Table2[[#This Row],[Customer Segment]]=Introduction!$D$45,1,0)</f>
        <v>0</v>
      </c>
      <c r="P1075" s="48">
        <f>IF(Table2[[#This Row],[Customer Segment]]=Introduction!$D$42,1,0)</f>
        <v>0</v>
      </c>
      <c r="Q1075" s="48">
        <f>IF(Table2[[#This Row],[Customer Segment]]=Introduction!$D$44,1,0)</f>
        <v>1</v>
      </c>
      <c r="R1075" s="38">
        <v>76.23</v>
      </c>
      <c r="S10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customFormat="1" x14ac:dyDescent="0.2">
      <c r="A1076" s="1" t="s">
        <v>13</v>
      </c>
      <c r="B1076" s="1" t="s">
        <v>63</v>
      </c>
      <c r="C1076" s="1" t="s">
        <v>3</v>
      </c>
      <c r="D1076" s="44">
        <v>0.1</v>
      </c>
      <c r="E1076" s="44">
        <v>65.989999999999995</v>
      </c>
      <c r="F1076" s="44">
        <v>3.99</v>
      </c>
      <c r="G1076" s="44">
        <v>0.59</v>
      </c>
      <c r="H1076" s="44">
        <v>-88.624799999999993</v>
      </c>
      <c r="I1076" s="49">
        <f>IF(Table2[[#This Row],[Order Priority]]=Introduction!$B$42,1,0)</f>
        <v>0</v>
      </c>
      <c r="J1076" s="49">
        <f>IF(Table2[[#This Row],[Order Priority]]=Introduction!$B$43,1,0)</f>
        <v>1</v>
      </c>
      <c r="K1076" s="49">
        <f>IF(Table2[[#This Row],[Order Priority]]=Introduction!$B$44,1,0)</f>
        <v>0</v>
      </c>
      <c r="L1076" s="49">
        <f>IF(Table2[[#This Row],[Order Priority]]=Introduction!$B$45,1,0)</f>
        <v>0</v>
      </c>
      <c r="M1076" s="49">
        <f>IF(Table2[[#This Row],[Ship Mode]]=Introduction!$C$42,1,0)</f>
        <v>0</v>
      </c>
      <c r="N1076" s="48">
        <f>IF(Table2[[#This Row],[Ship Mode]]=Introduction!$C$44,1,0)</f>
        <v>0</v>
      </c>
      <c r="O1076" s="48">
        <f>IF(Table2[[#This Row],[Customer Segment]]=Introduction!$D$45,1,0)</f>
        <v>1</v>
      </c>
      <c r="P1076" s="48">
        <f>IF(Table2[[#This Row],[Customer Segment]]=Introduction!$D$42,1,0)</f>
        <v>0</v>
      </c>
      <c r="Q1076" s="48">
        <f>IF(Table2[[#This Row],[Customer Segment]]=Introduction!$D$44,1,0)</f>
        <v>0</v>
      </c>
      <c r="R1076" s="41">
        <v>272.86</v>
      </c>
      <c r="S10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customFormat="1" x14ac:dyDescent="0.2">
      <c r="A1077" s="1" t="s">
        <v>13</v>
      </c>
      <c r="B1077" s="1" t="s">
        <v>14</v>
      </c>
      <c r="C1077" s="1" t="s">
        <v>15</v>
      </c>
      <c r="D1077" s="46">
        <v>0.09</v>
      </c>
      <c r="E1077" s="46">
        <v>77.510000000000005</v>
      </c>
      <c r="F1077" s="46">
        <v>4</v>
      </c>
      <c r="G1077" s="46">
        <v>0.76</v>
      </c>
      <c r="H1077" s="46">
        <v>-387.1044</v>
      </c>
      <c r="I1077" s="49">
        <f>IF(Table2[[#This Row],[Order Priority]]=Introduction!$B$42,1,0)</f>
        <v>0</v>
      </c>
      <c r="J1077" s="49">
        <f>IF(Table2[[#This Row],[Order Priority]]=Introduction!$B$43,1,0)</f>
        <v>1</v>
      </c>
      <c r="K1077" s="49">
        <f>IF(Table2[[#This Row],[Order Priority]]=Introduction!$B$44,1,0)</f>
        <v>0</v>
      </c>
      <c r="L1077" s="49">
        <f>IF(Table2[[#This Row],[Order Priority]]=Introduction!$B$45,1,0)</f>
        <v>0</v>
      </c>
      <c r="M1077" s="49">
        <f>IF(Table2[[#This Row],[Ship Mode]]=Introduction!$C$42,1,0)</f>
        <v>0</v>
      </c>
      <c r="N1077" s="48">
        <f>IF(Table2[[#This Row],[Ship Mode]]=Introduction!$C$44,1,0)</f>
        <v>1</v>
      </c>
      <c r="O1077" s="48">
        <f>IF(Table2[[#This Row],[Customer Segment]]=Introduction!$D$45,1,0)</f>
        <v>0</v>
      </c>
      <c r="P1077" s="48">
        <f>IF(Table2[[#This Row],[Customer Segment]]=Introduction!$D$42,1,0)</f>
        <v>1</v>
      </c>
      <c r="Q1077" s="48">
        <f>IF(Table2[[#This Row],[Customer Segment]]=Introduction!$D$44,1,0)</f>
        <v>0</v>
      </c>
      <c r="R1077" s="38">
        <v>77.47</v>
      </c>
      <c r="S10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customFormat="1" x14ac:dyDescent="0.2">
      <c r="A1078" s="1" t="s">
        <v>23</v>
      </c>
      <c r="B1078" s="1" t="s">
        <v>14</v>
      </c>
      <c r="C1078" s="1" t="s">
        <v>47</v>
      </c>
      <c r="D1078" s="44">
        <v>0.02</v>
      </c>
      <c r="E1078" s="44">
        <v>5.58</v>
      </c>
      <c r="F1078" s="44">
        <v>5.3</v>
      </c>
      <c r="G1078" s="44">
        <v>0.35</v>
      </c>
      <c r="H1078" s="44">
        <v>-22.48</v>
      </c>
      <c r="I1078" s="49">
        <f>IF(Table2[[#This Row],[Order Priority]]=Introduction!$B$42,1,0)</f>
        <v>0</v>
      </c>
      <c r="J1078" s="49">
        <f>IF(Table2[[#This Row],[Order Priority]]=Introduction!$B$43,1,0)</f>
        <v>0</v>
      </c>
      <c r="K1078" s="49">
        <f>IF(Table2[[#This Row],[Order Priority]]=Introduction!$B$44,1,0)</f>
        <v>1</v>
      </c>
      <c r="L1078" s="49">
        <f>IF(Table2[[#This Row],[Order Priority]]=Introduction!$B$45,1,0)</f>
        <v>0</v>
      </c>
      <c r="M1078" s="49">
        <f>IF(Table2[[#This Row],[Ship Mode]]=Introduction!$C$42,1,0)</f>
        <v>0</v>
      </c>
      <c r="N1078" s="48">
        <f>IF(Table2[[#This Row],[Ship Mode]]=Introduction!$C$44,1,0)</f>
        <v>1</v>
      </c>
      <c r="O1078" s="48">
        <f>IF(Table2[[#This Row],[Customer Segment]]=Introduction!$D$45,1,0)</f>
        <v>0</v>
      </c>
      <c r="P1078" s="48">
        <f>IF(Table2[[#This Row],[Customer Segment]]=Introduction!$D$42,1,0)</f>
        <v>0</v>
      </c>
      <c r="Q1078" s="48">
        <f>IF(Table2[[#This Row],[Customer Segment]]=Introduction!$D$44,1,0)</f>
        <v>1</v>
      </c>
      <c r="R1078" s="41">
        <v>18.670000000000002</v>
      </c>
      <c r="S10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customFormat="1" x14ac:dyDescent="0.2">
      <c r="A1079" s="1" t="s">
        <v>23</v>
      </c>
      <c r="B1079" s="1" t="s">
        <v>14</v>
      </c>
      <c r="C1079" s="1" t="s">
        <v>47</v>
      </c>
      <c r="D1079" s="46">
        <v>0.03</v>
      </c>
      <c r="E1079" s="46">
        <v>40.89</v>
      </c>
      <c r="F1079" s="46">
        <v>18.98</v>
      </c>
      <c r="G1079" s="46">
        <v>0.56999999999999995</v>
      </c>
      <c r="H1079" s="46">
        <v>78.98</v>
      </c>
      <c r="I1079" s="49">
        <f>IF(Table2[[#This Row],[Order Priority]]=Introduction!$B$42,1,0)</f>
        <v>0</v>
      </c>
      <c r="J1079" s="49">
        <f>IF(Table2[[#This Row],[Order Priority]]=Introduction!$B$43,1,0)</f>
        <v>0</v>
      </c>
      <c r="K1079" s="49">
        <f>IF(Table2[[#This Row],[Order Priority]]=Introduction!$B$44,1,0)</f>
        <v>1</v>
      </c>
      <c r="L1079" s="49">
        <f>IF(Table2[[#This Row],[Order Priority]]=Introduction!$B$45,1,0)</f>
        <v>0</v>
      </c>
      <c r="M1079" s="49">
        <f>IF(Table2[[#This Row],[Ship Mode]]=Introduction!$C$42,1,0)</f>
        <v>0</v>
      </c>
      <c r="N1079" s="48">
        <f>IF(Table2[[#This Row],[Ship Mode]]=Introduction!$C$44,1,0)</f>
        <v>1</v>
      </c>
      <c r="O1079" s="48">
        <f>IF(Table2[[#This Row],[Customer Segment]]=Introduction!$D$45,1,0)</f>
        <v>0</v>
      </c>
      <c r="P1079" s="48">
        <f>IF(Table2[[#This Row],[Customer Segment]]=Introduction!$D$42,1,0)</f>
        <v>0</v>
      </c>
      <c r="Q1079" s="48">
        <f>IF(Table2[[#This Row],[Customer Segment]]=Introduction!$D$44,1,0)</f>
        <v>1</v>
      </c>
      <c r="R1079" s="38">
        <v>210.77</v>
      </c>
      <c r="S10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customFormat="1" x14ac:dyDescent="0.2">
      <c r="A1080" s="1" t="s">
        <v>23</v>
      </c>
      <c r="B1080" s="1" t="s">
        <v>14</v>
      </c>
      <c r="C1080" s="1" t="s">
        <v>47</v>
      </c>
      <c r="D1080" s="44">
        <v>0.02</v>
      </c>
      <c r="E1080" s="44">
        <v>5.58</v>
      </c>
      <c r="F1080" s="44">
        <v>5.3</v>
      </c>
      <c r="G1080" s="44">
        <v>0.35</v>
      </c>
      <c r="H1080" s="44">
        <v>-29.898399999999999</v>
      </c>
      <c r="I1080" s="49">
        <f>IF(Table2[[#This Row],[Order Priority]]=Introduction!$B$42,1,0)</f>
        <v>0</v>
      </c>
      <c r="J1080" s="49">
        <f>IF(Table2[[#This Row],[Order Priority]]=Introduction!$B$43,1,0)</f>
        <v>0</v>
      </c>
      <c r="K1080" s="49">
        <f>IF(Table2[[#This Row],[Order Priority]]=Introduction!$B$44,1,0)</f>
        <v>1</v>
      </c>
      <c r="L1080" s="49">
        <f>IF(Table2[[#This Row],[Order Priority]]=Introduction!$B$45,1,0)</f>
        <v>0</v>
      </c>
      <c r="M1080" s="49">
        <f>IF(Table2[[#This Row],[Ship Mode]]=Introduction!$C$42,1,0)</f>
        <v>0</v>
      </c>
      <c r="N1080" s="48">
        <f>IF(Table2[[#This Row],[Ship Mode]]=Introduction!$C$44,1,0)</f>
        <v>1</v>
      </c>
      <c r="O1080" s="48">
        <f>IF(Table2[[#This Row],[Customer Segment]]=Introduction!$D$45,1,0)</f>
        <v>0</v>
      </c>
      <c r="P1080" s="48">
        <f>IF(Table2[[#This Row],[Customer Segment]]=Introduction!$D$42,1,0)</f>
        <v>0</v>
      </c>
      <c r="Q1080" s="48">
        <f>IF(Table2[[#This Row],[Customer Segment]]=Introduction!$D$44,1,0)</f>
        <v>1</v>
      </c>
      <c r="R1080" s="41">
        <v>68.459999999999994</v>
      </c>
      <c r="S10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customFormat="1" x14ac:dyDescent="0.2">
      <c r="A1081" s="1" t="s">
        <v>23</v>
      </c>
      <c r="B1081" s="1" t="s">
        <v>14</v>
      </c>
      <c r="C1081" s="1" t="s">
        <v>47</v>
      </c>
      <c r="D1081" s="46">
        <v>0.03</v>
      </c>
      <c r="E1081" s="46">
        <v>40.89</v>
      </c>
      <c r="F1081" s="46">
        <v>18.98</v>
      </c>
      <c r="G1081" s="46">
        <v>0.56999999999999995</v>
      </c>
      <c r="H1081" s="46">
        <v>52.916600000000003</v>
      </c>
      <c r="I1081" s="49">
        <f>IF(Table2[[#This Row],[Order Priority]]=Introduction!$B$42,1,0)</f>
        <v>0</v>
      </c>
      <c r="J1081" s="49">
        <f>IF(Table2[[#This Row],[Order Priority]]=Introduction!$B$43,1,0)</f>
        <v>0</v>
      </c>
      <c r="K1081" s="49">
        <f>IF(Table2[[#This Row],[Order Priority]]=Introduction!$B$44,1,0)</f>
        <v>1</v>
      </c>
      <c r="L1081" s="49">
        <f>IF(Table2[[#This Row],[Order Priority]]=Introduction!$B$45,1,0)</f>
        <v>0</v>
      </c>
      <c r="M1081" s="49">
        <f>IF(Table2[[#This Row],[Ship Mode]]=Introduction!$C$42,1,0)</f>
        <v>0</v>
      </c>
      <c r="N1081" s="48">
        <f>IF(Table2[[#This Row],[Ship Mode]]=Introduction!$C$44,1,0)</f>
        <v>1</v>
      </c>
      <c r="O1081" s="48">
        <f>IF(Table2[[#This Row],[Customer Segment]]=Introduction!$D$45,1,0)</f>
        <v>0</v>
      </c>
      <c r="P1081" s="48">
        <f>IF(Table2[[#This Row],[Customer Segment]]=Introduction!$D$42,1,0)</f>
        <v>0</v>
      </c>
      <c r="Q1081" s="48">
        <f>IF(Table2[[#This Row],[Customer Segment]]=Introduction!$D$44,1,0)</f>
        <v>1</v>
      </c>
      <c r="R1081" s="38">
        <v>885.23</v>
      </c>
      <c r="S10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customFormat="1" x14ac:dyDescent="0.2">
      <c r="A1082" s="1" t="s">
        <v>23</v>
      </c>
      <c r="B1082" s="1" t="s">
        <v>14</v>
      </c>
      <c r="C1082" s="1" t="s">
        <v>70</v>
      </c>
      <c r="D1082" s="44">
        <v>0.1</v>
      </c>
      <c r="E1082" s="44">
        <v>40.479999999999997</v>
      </c>
      <c r="F1082" s="44">
        <v>19.989999999999998</v>
      </c>
      <c r="G1082" s="44">
        <v>0.77</v>
      </c>
      <c r="H1082" s="44">
        <v>-580.32000000000005</v>
      </c>
      <c r="I1082" s="49">
        <f>IF(Table2[[#This Row],[Order Priority]]=Introduction!$B$42,1,0)</f>
        <v>0</v>
      </c>
      <c r="J1082" s="49">
        <f>IF(Table2[[#This Row],[Order Priority]]=Introduction!$B$43,1,0)</f>
        <v>0</v>
      </c>
      <c r="K1082" s="49">
        <f>IF(Table2[[#This Row],[Order Priority]]=Introduction!$B$44,1,0)</f>
        <v>1</v>
      </c>
      <c r="L1082" s="49">
        <f>IF(Table2[[#This Row],[Order Priority]]=Introduction!$B$45,1,0)</f>
        <v>0</v>
      </c>
      <c r="M1082" s="49">
        <f>IF(Table2[[#This Row],[Ship Mode]]=Introduction!$C$42,1,0)</f>
        <v>0</v>
      </c>
      <c r="N1082" s="48">
        <f>IF(Table2[[#This Row],[Ship Mode]]=Introduction!$C$44,1,0)</f>
        <v>1</v>
      </c>
      <c r="O1082" s="48">
        <f>IF(Table2[[#This Row],[Customer Segment]]=Introduction!$D$45,1,0)</f>
        <v>0</v>
      </c>
      <c r="P1082" s="48">
        <f>IF(Table2[[#This Row],[Customer Segment]]=Introduction!$D$42,1,0)</f>
        <v>0</v>
      </c>
      <c r="Q1082" s="48">
        <f>IF(Table2[[#This Row],[Customer Segment]]=Introduction!$D$44,1,0)</f>
        <v>0</v>
      </c>
      <c r="R1082" s="41">
        <v>355.84</v>
      </c>
      <c r="S10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customFormat="1" x14ac:dyDescent="0.2">
      <c r="A1083" s="1" t="s">
        <v>23</v>
      </c>
      <c r="B1083" s="1" t="s">
        <v>14</v>
      </c>
      <c r="C1083" s="1" t="s">
        <v>70</v>
      </c>
      <c r="D1083" s="46">
        <v>0.1</v>
      </c>
      <c r="E1083" s="46">
        <v>40.479999999999997</v>
      </c>
      <c r="F1083" s="46">
        <v>19.989999999999998</v>
      </c>
      <c r="G1083" s="46">
        <v>0.77</v>
      </c>
      <c r="H1083" s="46">
        <v>-580.32000000000005</v>
      </c>
      <c r="I1083" s="49">
        <f>IF(Table2[[#This Row],[Order Priority]]=Introduction!$B$42,1,0)</f>
        <v>0</v>
      </c>
      <c r="J1083" s="49">
        <f>IF(Table2[[#This Row],[Order Priority]]=Introduction!$B$43,1,0)</f>
        <v>0</v>
      </c>
      <c r="K1083" s="49">
        <f>IF(Table2[[#This Row],[Order Priority]]=Introduction!$B$44,1,0)</f>
        <v>1</v>
      </c>
      <c r="L1083" s="49">
        <f>IF(Table2[[#This Row],[Order Priority]]=Introduction!$B$45,1,0)</f>
        <v>0</v>
      </c>
      <c r="M1083" s="49">
        <f>IF(Table2[[#This Row],[Ship Mode]]=Introduction!$C$42,1,0)</f>
        <v>0</v>
      </c>
      <c r="N1083" s="48">
        <f>IF(Table2[[#This Row],[Ship Mode]]=Introduction!$C$44,1,0)</f>
        <v>1</v>
      </c>
      <c r="O1083" s="48">
        <f>IF(Table2[[#This Row],[Customer Segment]]=Introduction!$D$45,1,0)</f>
        <v>0</v>
      </c>
      <c r="P1083" s="48">
        <f>IF(Table2[[#This Row],[Customer Segment]]=Introduction!$D$42,1,0)</f>
        <v>0</v>
      </c>
      <c r="Q1083" s="48">
        <f>IF(Table2[[#This Row],[Customer Segment]]=Introduction!$D$44,1,0)</f>
        <v>0</v>
      </c>
      <c r="R1083" s="38">
        <v>1423.35</v>
      </c>
      <c r="S10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customFormat="1" x14ac:dyDescent="0.2">
      <c r="A1084" s="1" t="s">
        <v>92</v>
      </c>
      <c r="B1084" s="1" t="s">
        <v>63</v>
      </c>
      <c r="C1084" s="1" t="s">
        <v>3</v>
      </c>
      <c r="D1084" s="44">
        <v>0.06</v>
      </c>
      <c r="E1084" s="44">
        <v>17.670000000000002</v>
      </c>
      <c r="F1084" s="44">
        <v>8.99</v>
      </c>
      <c r="G1084" s="44">
        <v>0.47</v>
      </c>
      <c r="H1084" s="44">
        <v>38.06</v>
      </c>
      <c r="I1084" s="49">
        <f>IF(Table2[[#This Row],[Order Priority]]=Introduction!$B$42,1,0)</f>
        <v>0</v>
      </c>
      <c r="J1084" s="49">
        <f>IF(Table2[[#This Row],[Order Priority]]=Introduction!$B$43,1,0)</f>
        <v>0</v>
      </c>
      <c r="K1084" s="49">
        <f>IF(Table2[[#This Row],[Order Priority]]=Introduction!$B$44,1,0)</f>
        <v>0</v>
      </c>
      <c r="L1084" s="49">
        <f>IF(Table2[[#This Row],[Order Priority]]=Introduction!$B$45,1,0)</f>
        <v>1</v>
      </c>
      <c r="M1084" s="49">
        <f>IF(Table2[[#This Row],[Ship Mode]]=Introduction!$C$42,1,0)</f>
        <v>0</v>
      </c>
      <c r="N1084" s="48">
        <f>IF(Table2[[#This Row],[Ship Mode]]=Introduction!$C$44,1,0)</f>
        <v>0</v>
      </c>
      <c r="O1084" s="48">
        <f>IF(Table2[[#This Row],[Customer Segment]]=Introduction!$D$45,1,0)</f>
        <v>1</v>
      </c>
      <c r="P1084" s="48">
        <f>IF(Table2[[#This Row],[Customer Segment]]=Introduction!$D$42,1,0)</f>
        <v>0</v>
      </c>
      <c r="Q1084" s="48">
        <f>IF(Table2[[#This Row],[Customer Segment]]=Introduction!$D$44,1,0)</f>
        <v>0</v>
      </c>
      <c r="R1084" s="41">
        <v>69.959999999999994</v>
      </c>
      <c r="S10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customFormat="1" x14ac:dyDescent="0.2">
      <c r="A1085" s="1" t="s">
        <v>92</v>
      </c>
      <c r="B1085" s="1" t="s">
        <v>14</v>
      </c>
      <c r="C1085" s="1" t="s">
        <v>70</v>
      </c>
      <c r="D1085" s="46">
        <v>0</v>
      </c>
      <c r="E1085" s="46">
        <v>65.989999999999995</v>
      </c>
      <c r="F1085" s="46">
        <v>5.26</v>
      </c>
      <c r="G1085" s="46">
        <v>0.59</v>
      </c>
      <c r="H1085" s="46">
        <v>369.99869999999999</v>
      </c>
      <c r="I1085" s="49">
        <f>IF(Table2[[#This Row],[Order Priority]]=Introduction!$B$42,1,0)</f>
        <v>0</v>
      </c>
      <c r="J1085" s="49">
        <f>IF(Table2[[#This Row],[Order Priority]]=Introduction!$B$43,1,0)</f>
        <v>0</v>
      </c>
      <c r="K1085" s="49">
        <f>IF(Table2[[#This Row],[Order Priority]]=Introduction!$B$44,1,0)</f>
        <v>0</v>
      </c>
      <c r="L1085" s="49">
        <f>IF(Table2[[#This Row],[Order Priority]]=Introduction!$B$45,1,0)</f>
        <v>1</v>
      </c>
      <c r="M1085" s="49">
        <f>IF(Table2[[#This Row],[Ship Mode]]=Introduction!$C$42,1,0)</f>
        <v>0</v>
      </c>
      <c r="N1085" s="48">
        <f>IF(Table2[[#This Row],[Ship Mode]]=Introduction!$C$44,1,0)</f>
        <v>1</v>
      </c>
      <c r="O1085" s="48">
        <f>IF(Table2[[#This Row],[Customer Segment]]=Introduction!$D$45,1,0)</f>
        <v>0</v>
      </c>
      <c r="P1085" s="48">
        <f>IF(Table2[[#This Row],[Customer Segment]]=Introduction!$D$42,1,0)</f>
        <v>0</v>
      </c>
      <c r="Q1085" s="48">
        <f>IF(Table2[[#This Row],[Customer Segment]]=Introduction!$D$44,1,0)</f>
        <v>0</v>
      </c>
      <c r="R1085" s="38">
        <v>536.23</v>
      </c>
      <c r="S10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customFormat="1" x14ac:dyDescent="0.2">
      <c r="A1086" s="1" t="s">
        <v>92</v>
      </c>
      <c r="B1086" s="1" t="s">
        <v>14</v>
      </c>
      <c r="C1086" s="1" t="s">
        <v>70</v>
      </c>
      <c r="D1086" s="44">
        <v>0</v>
      </c>
      <c r="E1086" s="44">
        <v>65.989999999999995</v>
      </c>
      <c r="F1086" s="44">
        <v>5.26</v>
      </c>
      <c r="G1086" s="44">
        <v>0.59</v>
      </c>
      <c r="H1086" s="44">
        <v>542.25</v>
      </c>
      <c r="I1086" s="49">
        <f>IF(Table2[[#This Row],[Order Priority]]=Introduction!$B$42,1,0)</f>
        <v>0</v>
      </c>
      <c r="J1086" s="49">
        <f>IF(Table2[[#This Row],[Order Priority]]=Introduction!$B$43,1,0)</f>
        <v>0</v>
      </c>
      <c r="K1086" s="49">
        <f>IF(Table2[[#This Row],[Order Priority]]=Introduction!$B$44,1,0)</f>
        <v>0</v>
      </c>
      <c r="L1086" s="49">
        <f>IF(Table2[[#This Row],[Order Priority]]=Introduction!$B$45,1,0)</f>
        <v>1</v>
      </c>
      <c r="M1086" s="49">
        <f>IF(Table2[[#This Row],[Ship Mode]]=Introduction!$C$42,1,0)</f>
        <v>0</v>
      </c>
      <c r="N1086" s="48">
        <f>IF(Table2[[#This Row],[Ship Mode]]=Introduction!$C$44,1,0)</f>
        <v>1</v>
      </c>
      <c r="O1086" s="48">
        <f>IF(Table2[[#This Row],[Customer Segment]]=Introduction!$D$45,1,0)</f>
        <v>0</v>
      </c>
      <c r="P1086" s="48">
        <f>IF(Table2[[#This Row],[Customer Segment]]=Introduction!$D$42,1,0)</f>
        <v>0</v>
      </c>
      <c r="Q1086" s="48">
        <f>IF(Table2[[#This Row],[Customer Segment]]=Introduction!$D$44,1,0)</f>
        <v>0</v>
      </c>
      <c r="R1086" s="41">
        <v>2144.92</v>
      </c>
      <c r="S10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customFormat="1" x14ac:dyDescent="0.2">
      <c r="A1087" s="1" t="s">
        <v>92</v>
      </c>
      <c r="B1087" s="1" t="s">
        <v>14</v>
      </c>
      <c r="C1087" s="1" t="s">
        <v>3</v>
      </c>
      <c r="D1087" s="46">
        <v>0.03</v>
      </c>
      <c r="E1087" s="46">
        <v>27.48</v>
      </c>
      <c r="F1087" s="46">
        <v>4</v>
      </c>
      <c r="G1087" s="46">
        <v>0.75</v>
      </c>
      <c r="H1087" s="46">
        <v>-88.840800000000002</v>
      </c>
      <c r="I1087" s="49">
        <f>IF(Table2[[#This Row],[Order Priority]]=Introduction!$B$42,1,0)</f>
        <v>0</v>
      </c>
      <c r="J1087" s="49">
        <f>IF(Table2[[#This Row],[Order Priority]]=Introduction!$B$43,1,0)</f>
        <v>0</v>
      </c>
      <c r="K1087" s="49">
        <f>IF(Table2[[#This Row],[Order Priority]]=Introduction!$B$44,1,0)</f>
        <v>0</v>
      </c>
      <c r="L1087" s="49">
        <f>IF(Table2[[#This Row],[Order Priority]]=Introduction!$B$45,1,0)</f>
        <v>1</v>
      </c>
      <c r="M1087" s="49">
        <f>IF(Table2[[#This Row],[Ship Mode]]=Introduction!$C$42,1,0)</f>
        <v>0</v>
      </c>
      <c r="N1087" s="48">
        <f>IF(Table2[[#This Row],[Ship Mode]]=Introduction!$C$44,1,0)</f>
        <v>1</v>
      </c>
      <c r="O1087" s="48">
        <f>IF(Table2[[#This Row],[Customer Segment]]=Introduction!$D$45,1,0)</f>
        <v>1</v>
      </c>
      <c r="P1087" s="48">
        <f>IF(Table2[[#This Row],[Customer Segment]]=Introduction!$D$42,1,0)</f>
        <v>0</v>
      </c>
      <c r="Q1087" s="48">
        <f>IF(Table2[[#This Row],[Customer Segment]]=Introduction!$D$44,1,0)</f>
        <v>0</v>
      </c>
      <c r="R1087" s="38">
        <v>294.97000000000003</v>
      </c>
      <c r="S10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customFormat="1" x14ac:dyDescent="0.2">
      <c r="A1088" s="1" t="s">
        <v>92</v>
      </c>
      <c r="B1088" s="1" t="s">
        <v>14</v>
      </c>
      <c r="C1088" s="1" t="s">
        <v>3</v>
      </c>
      <c r="D1088" s="44">
        <v>0.1</v>
      </c>
      <c r="E1088" s="44">
        <v>179.99</v>
      </c>
      <c r="F1088" s="44">
        <v>19.989999999999998</v>
      </c>
      <c r="G1088" s="44">
        <v>0.48</v>
      </c>
      <c r="H1088" s="44">
        <v>1208.9903999999999</v>
      </c>
      <c r="I1088" s="49">
        <f>IF(Table2[[#This Row],[Order Priority]]=Introduction!$B$42,1,0)</f>
        <v>0</v>
      </c>
      <c r="J1088" s="49">
        <f>IF(Table2[[#This Row],[Order Priority]]=Introduction!$B$43,1,0)</f>
        <v>0</v>
      </c>
      <c r="K1088" s="49">
        <f>IF(Table2[[#This Row],[Order Priority]]=Introduction!$B$44,1,0)</f>
        <v>0</v>
      </c>
      <c r="L1088" s="49">
        <f>IF(Table2[[#This Row],[Order Priority]]=Introduction!$B$45,1,0)</f>
        <v>1</v>
      </c>
      <c r="M1088" s="49">
        <f>IF(Table2[[#This Row],[Ship Mode]]=Introduction!$C$42,1,0)</f>
        <v>0</v>
      </c>
      <c r="N1088" s="48">
        <f>IF(Table2[[#This Row],[Ship Mode]]=Introduction!$C$44,1,0)</f>
        <v>1</v>
      </c>
      <c r="O1088" s="48">
        <f>IF(Table2[[#This Row],[Customer Segment]]=Introduction!$D$45,1,0)</f>
        <v>1</v>
      </c>
      <c r="P1088" s="48">
        <f>IF(Table2[[#This Row],[Customer Segment]]=Introduction!$D$42,1,0)</f>
        <v>0</v>
      </c>
      <c r="Q1088" s="48">
        <f>IF(Table2[[#This Row],[Customer Segment]]=Introduction!$D$44,1,0)</f>
        <v>0</v>
      </c>
      <c r="R1088" s="41">
        <v>2458.0500000000002</v>
      </c>
      <c r="S10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customFormat="1" x14ac:dyDescent="0.2">
      <c r="A1089" s="1" t="s">
        <v>92</v>
      </c>
      <c r="B1089" s="1" t="s">
        <v>14</v>
      </c>
      <c r="C1089" s="1" t="s">
        <v>3</v>
      </c>
      <c r="D1089" s="46">
        <v>0.1</v>
      </c>
      <c r="E1089" s="46">
        <v>140.85</v>
      </c>
      <c r="F1089" s="46">
        <v>19.989999999999998</v>
      </c>
      <c r="G1089" s="46">
        <v>0.73</v>
      </c>
      <c r="H1089" s="46">
        <v>9.9911999999999992</v>
      </c>
      <c r="I1089" s="49">
        <f>IF(Table2[[#This Row],[Order Priority]]=Introduction!$B$42,1,0)</f>
        <v>0</v>
      </c>
      <c r="J1089" s="49">
        <f>IF(Table2[[#This Row],[Order Priority]]=Introduction!$B$43,1,0)</f>
        <v>0</v>
      </c>
      <c r="K1089" s="49">
        <f>IF(Table2[[#This Row],[Order Priority]]=Introduction!$B$44,1,0)</f>
        <v>0</v>
      </c>
      <c r="L1089" s="49">
        <f>IF(Table2[[#This Row],[Order Priority]]=Introduction!$B$45,1,0)</f>
        <v>1</v>
      </c>
      <c r="M1089" s="49">
        <f>IF(Table2[[#This Row],[Ship Mode]]=Introduction!$C$42,1,0)</f>
        <v>0</v>
      </c>
      <c r="N1089" s="48">
        <f>IF(Table2[[#This Row],[Ship Mode]]=Introduction!$C$44,1,0)</f>
        <v>1</v>
      </c>
      <c r="O1089" s="48">
        <f>IF(Table2[[#This Row],[Customer Segment]]=Introduction!$D$45,1,0)</f>
        <v>1</v>
      </c>
      <c r="P1089" s="48">
        <f>IF(Table2[[#This Row],[Customer Segment]]=Introduction!$D$42,1,0)</f>
        <v>0</v>
      </c>
      <c r="Q1089" s="48">
        <f>IF(Table2[[#This Row],[Customer Segment]]=Introduction!$D$44,1,0)</f>
        <v>0</v>
      </c>
      <c r="R1089" s="38">
        <v>2465.75</v>
      </c>
      <c r="S10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customFormat="1" x14ac:dyDescent="0.2">
      <c r="A1090" s="1" t="s">
        <v>46</v>
      </c>
      <c r="B1090" s="1" t="s">
        <v>2</v>
      </c>
      <c r="C1090" s="1" t="s">
        <v>15</v>
      </c>
      <c r="D1090" s="44">
        <v>0.05</v>
      </c>
      <c r="E1090" s="44">
        <v>291.73</v>
      </c>
      <c r="F1090" s="44">
        <v>48.8</v>
      </c>
      <c r="G1090" s="44">
        <v>0.56000000000000005</v>
      </c>
      <c r="H1090" s="44">
        <v>550.38080000000002</v>
      </c>
      <c r="I1090" s="49">
        <f>IF(Table2[[#This Row],[Order Priority]]=Introduction!$B$42,1,0)</f>
        <v>0</v>
      </c>
      <c r="J1090" s="49">
        <f>IF(Table2[[#This Row],[Order Priority]]=Introduction!$B$43,1,0)</f>
        <v>0</v>
      </c>
      <c r="K1090" s="49">
        <f>IF(Table2[[#This Row],[Order Priority]]=Introduction!$B$44,1,0)</f>
        <v>0</v>
      </c>
      <c r="L1090" s="49">
        <f>IF(Table2[[#This Row],[Order Priority]]=Introduction!$B$45,1,0)</f>
        <v>0</v>
      </c>
      <c r="M1090" s="49">
        <f>IF(Table2[[#This Row],[Ship Mode]]=Introduction!$C$42,1,0)</f>
        <v>1</v>
      </c>
      <c r="N1090" s="48">
        <f>IF(Table2[[#This Row],[Ship Mode]]=Introduction!$C$44,1,0)</f>
        <v>0</v>
      </c>
      <c r="O1090" s="48">
        <f>IF(Table2[[#This Row],[Customer Segment]]=Introduction!$D$45,1,0)</f>
        <v>0</v>
      </c>
      <c r="P1090" s="48">
        <f>IF(Table2[[#This Row],[Customer Segment]]=Introduction!$D$42,1,0)</f>
        <v>1</v>
      </c>
      <c r="Q1090" s="48">
        <f>IF(Table2[[#This Row],[Customer Segment]]=Introduction!$D$44,1,0)</f>
        <v>0</v>
      </c>
      <c r="R1090" s="41">
        <v>1818.41</v>
      </c>
      <c r="S10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customFormat="1" x14ac:dyDescent="0.2">
      <c r="A1091" s="1" t="s">
        <v>46</v>
      </c>
      <c r="B1091" s="1" t="s">
        <v>14</v>
      </c>
      <c r="C1091" s="1" t="s">
        <v>47</v>
      </c>
      <c r="D1091" s="46">
        <v>0.08</v>
      </c>
      <c r="E1091" s="46">
        <v>12.53</v>
      </c>
      <c r="F1091" s="46">
        <v>0.5</v>
      </c>
      <c r="G1091" s="46">
        <v>0.38</v>
      </c>
      <c r="H1091" s="46">
        <v>215.71799999999999</v>
      </c>
      <c r="I1091" s="49">
        <f>IF(Table2[[#This Row],[Order Priority]]=Introduction!$B$42,1,0)</f>
        <v>0</v>
      </c>
      <c r="J1091" s="49">
        <f>IF(Table2[[#This Row],[Order Priority]]=Introduction!$B$43,1,0)</f>
        <v>0</v>
      </c>
      <c r="K1091" s="49">
        <f>IF(Table2[[#This Row],[Order Priority]]=Introduction!$B$44,1,0)</f>
        <v>0</v>
      </c>
      <c r="L1091" s="49">
        <f>IF(Table2[[#This Row],[Order Priority]]=Introduction!$B$45,1,0)</f>
        <v>0</v>
      </c>
      <c r="M1091" s="49">
        <f>IF(Table2[[#This Row],[Ship Mode]]=Introduction!$C$42,1,0)</f>
        <v>0</v>
      </c>
      <c r="N1091" s="48">
        <f>IF(Table2[[#This Row],[Ship Mode]]=Introduction!$C$44,1,0)</f>
        <v>1</v>
      </c>
      <c r="O1091" s="48">
        <f>IF(Table2[[#This Row],[Customer Segment]]=Introduction!$D$45,1,0)</f>
        <v>0</v>
      </c>
      <c r="P1091" s="48">
        <f>IF(Table2[[#This Row],[Customer Segment]]=Introduction!$D$42,1,0)</f>
        <v>0</v>
      </c>
      <c r="Q1091" s="48">
        <f>IF(Table2[[#This Row],[Customer Segment]]=Introduction!$D$44,1,0)</f>
        <v>1</v>
      </c>
      <c r="R1091" s="38">
        <v>61.1</v>
      </c>
      <c r="S10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customFormat="1" x14ac:dyDescent="0.2">
      <c r="A1092" s="1" t="s">
        <v>46</v>
      </c>
      <c r="B1092" s="1" t="s">
        <v>14</v>
      </c>
      <c r="C1092" s="1" t="s">
        <v>47</v>
      </c>
      <c r="D1092" s="44">
        <v>0.02</v>
      </c>
      <c r="E1092" s="44">
        <v>178.47</v>
      </c>
      <c r="F1092" s="44">
        <v>19.989999999999998</v>
      </c>
      <c r="G1092" s="44">
        <v>0.55000000000000004</v>
      </c>
      <c r="H1092" s="44">
        <v>106.98480000000001</v>
      </c>
      <c r="I1092" s="49">
        <f>IF(Table2[[#This Row],[Order Priority]]=Introduction!$B$42,1,0)</f>
        <v>0</v>
      </c>
      <c r="J1092" s="49">
        <f>IF(Table2[[#This Row],[Order Priority]]=Introduction!$B$43,1,0)</f>
        <v>0</v>
      </c>
      <c r="K1092" s="49">
        <f>IF(Table2[[#This Row],[Order Priority]]=Introduction!$B$44,1,0)</f>
        <v>0</v>
      </c>
      <c r="L1092" s="49">
        <f>IF(Table2[[#This Row],[Order Priority]]=Introduction!$B$45,1,0)</f>
        <v>0</v>
      </c>
      <c r="M1092" s="49">
        <f>IF(Table2[[#This Row],[Ship Mode]]=Introduction!$C$42,1,0)</f>
        <v>0</v>
      </c>
      <c r="N1092" s="48">
        <f>IF(Table2[[#This Row],[Ship Mode]]=Introduction!$C$44,1,0)</f>
        <v>1</v>
      </c>
      <c r="O1092" s="48">
        <f>IF(Table2[[#This Row],[Customer Segment]]=Introduction!$D$45,1,0)</f>
        <v>0</v>
      </c>
      <c r="P1092" s="48">
        <f>IF(Table2[[#This Row],[Customer Segment]]=Introduction!$D$42,1,0)</f>
        <v>0</v>
      </c>
      <c r="Q1092" s="48">
        <f>IF(Table2[[#This Row],[Customer Segment]]=Introduction!$D$44,1,0)</f>
        <v>1</v>
      </c>
      <c r="R1092" s="41">
        <v>193.81</v>
      </c>
      <c r="S10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customFormat="1" x14ac:dyDescent="0.2">
      <c r="A1093" s="1" t="s">
        <v>1</v>
      </c>
      <c r="B1093" s="1" t="s">
        <v>14</v>
      </c>
      <c r="C1093" s="1" t="s">
        <v>3</v>
      </c>
      <c r="D1093" s="46">
        <v>0</v>
      </c>
      <c r="E1093" s="46">
        <v>4.42</v>
      </c>
      <c r="F1093" s="46">
        <v>4.99</v>
      </c>
      <c r="G1093" s="46">
        <v>0.38</v>
      </c>
      <c r="H1093" s="46">
        <v>-59.82</v>
      </c>
      <c r="I1093" s="49">
        <f>IF(Table2[[#This Row],[Order Priority]]=Introduction!$B$42,1,0)</f>
        <v>1</v>
      </c>
      <c r="J1093" s="49">
        <f>IF(Table2[[#This Row],[Order Priority]]=Introduction!$B$43,1,0)</f>
        <v>0</v>
      </c>
      <c r="K1093" s="49">
        <f>IF(Table2[[#This Row],[Order Priority]]=Introduction!$B$44,1,0)</f>
        <v>0</v>
      </c>
      <c r="L1093" s="49">
        <f>IF(Table2[[#This Row],[Order Priority]]=Introduction!$B$45,1,0)</f>
        <v>0</v>
      </c>
      <c r="M1093" s="49">
        <f>IF(Table2[[#This Row],[Ship Mode]]=Introduction!$C$42,1,0)</f>
        <v>0</v>
      </c>
      <c r="N1093" s="48">
        <f>IF(Table2[[#This Row],[Ship Mode]]=Introduction!$C$44,1,0)</f>
        <v>1</v>
      </c>
      <c r="O1093" s="48">
        <f>IF(Table2[[#This Row],[Customer Segment]]=Introduction!$D$45,1,0)</f>
        <v>1</v>
      </c>
      <c r="P1093" s="48">
        <f>IF(Table2[[#This Row],[Customer Segment]]=Introduction!$D$42,1,0)</f>
        <v>0</v>
      </c>
      <c r="Q1093" s="48">
        <f>IF(Table2[[#This Row],[Customer Segment]]=Introduction!$D$44,1,0)</f>
        <v>0</v>
      </c>
      <c r="R1093" s="38">
        <v>33.47</v>
      </c>
      <c r="S10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customFormat="1" x14ac:dyDescent="0.2">
      <c r="A1094" s="1" t="s">
        <v>1</v>
      </c>
      <c r="B1094" s="1" t="s">
        <v>63</v>
      </c>
      <c r="C1094" s="1" t="s">
        <v>70</v>
      </c>
      <c r="D1094" s="44">
        <v>0.01</v>
      </c>
      <c r="E1094" s="44">
        <v>42.98</v>
      </c>
      <c r="F1094" s="44">
        <v>4.62</v>
      </c>
      <c r="G1094" s="44">
        <v>0.56000000000000005</v>
      </c>
      <c r="H1094" s="44">
        <v>285.47370000000001</v>
      </c>
      <c r="I1094" s="49">
        <f>IF(Table2[[#This Row],[Order Priority]]=Introduction!$B$42,1,0)</f>
        <v>1</v>
      </c>
      <c r="J1094" s="49">
        <f>IF(Table2[[#This Row],[Order Priority]]=Introduction!$B$43,1,0)</f>
        <v>0</v>
      </c>
      <c r="K1094" s="49">
        <f>IF(Table2[[#This Row],[Order Priority]]=Introduction!$B$44,1,0)</f>
        <v>0</v>
      </c>
      <c r="L1094" s="49">
        <f>IF(Table2[[#This Row],[Order Priority]]=Introduction!$B$45,1,0)</f>
        <v>0</v>
      </c>
      <c r="M1094" s="49">
        <f>IF(Table2[[#This Row],[Ship Mode]]=Introduction!$C$42,1,0)</f>
        <v>0</v>
      </c>
      <c r="N1094" s="48">
        <f>IF(Table2[[#This Row],[Ship Mode]]=Introduction!$C$44,1,0)</f>
        <v>0</v>
      </c>
      <c r="O1094" s="48">
        <f>IF(Table2[[#This Row],[Customer Segment]]=Introduction!$D$45,1,0)</f>
        <v>0</v>
      </c>
      <c r="P1094" s="48">
        <f>IF(Table2[[#This Row],[Customer Segment]]=Introduction!$D$42,1,0)</f>
        <v>0</v>
      </c>
      <c r="Q1094" s="48">
        <f>IF(Table2[[#This Row],[Customer Segment]]=Introduction!$D$44,1,0)</f>
        <v>0</v>
      </c>
      <c r="R1094" s="41">
        <v>413.73</v>
      </c>
      <c r="S10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customFormat="1" x14ac:dyDescent="0.2">
      <c r="A1095" s="1" t="s">
        <v>1</v>
      </c>
      <c r="B1095" s="1" t="s">
        <v>14</v>
      </c>
      <c r="C1095" s="1" t="s">
        <v>70</v>
      </c>
      <c r="D1095" s="46">
        <v>7.0000000000000007E-2</v>
      </c>
      <c r="E1095" s="46">
        <v>2.94</v>
      </c>
      <c r="F1095" s="46">
        <v>0.81</v>
      </c>
      <c r="G1095" s="46">
        <v>0.4</v>
      </c>
      <c r="H1095" s="46">
        <v>-93.927400000000006</v>
      </c>
      <c r="I1095" s="49">
        <f>IF(Table2[[#This Row],[Order Priority]]=Introduction!$B$42,1,0)</f>
        <v>1</v>
      </c>
      <c r="J1095" s="49">
        <f>IF(Table2[[#This Row],[Order Priority]]=Introduction!$B$43,1,0)</f>
        <v>0</v>
      </c>
      <c r="K1095" s="49">
        <f>IF(Table2[[#This Row],[Order Priority]]=Introduction!$B$44,1,0)</f>
        <v>0</v>
      </c>
      <c r="L1095" s="49">
        <f>IF(Table2[[#This Row],[Order Priority]]=Introduction!$B$45,1,0)</f>
        <v>0</v>
      </c>
      <c r="M1095" s="49">
        <f>IF(Table2[[#This Row],[Ship Mode]]=Introduction!$C$42,1,0)</f>
        <v>0</v>
      </c>
      <c r="N1095" s="48">
        <f>IF(Table2[[#This Row],[Ship Mode]]=Introduction!$C$44,1,0)</f>
        <v>1</v>
      </c>
      <c r="O1095" s="48">
        <f>IF(Table2[[#This Row],[Customer Segment]]=Introduction!$D$45,1,0)</f>
        <v>0</v>
      </c>
      <c r="P1095" s="48">
        <f>IF(Table2[[#This Row],[Customer Segment]]=Introduction!$D$42,1,0)</f>
        <v>0</v>
      </c>
      <c r="Q1095" s="48">
        <f>IF(Table2[[#This Row],[Customer Segment]]=Introduction!$D$44,1,0)</f>
        <v>0</v>
      </c>
      <c r="R1095" s="38">
        <v>29.88</v>
      </c>
      <c r="S10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customFormat="1" x14ac:dyDescent="0.2">
      <c r="A1096" s="1" t="s">
        <v>1</v>
      </c>
      <c r="B1096" s="1" t="s">
        <v>14</v>
      </c>
      <c r="C1096" s="1" t="s">
        <v>15</v>
      </c>
      <c r="D1096" s="44">
        <v>0.05</v>
      </c>
      <c r="E1096" s="44">
        <v>35.44</v>
      </c>
      <c r="F1096" s="44">
        <v>5.09</v>
      </c>
      <c r="G1096" s="44">
        <v>0.38</v>
      </c>
      <c r="H1096" s="44">
        <v>240.17519999999999</v>
      </c>
      <c r="I1096" s="49">
        <f>IF(Table2[[#This Row],[Order Priority]]=Introduction!$B$42,1,0)</f>
        <v>1</v>
      </c>
      <c r="J1096" s="49">
        <f>IF(Table2[[#This Row],[Order Priority]]=Introduction!$B$43,1,0)</f>
        <v>0</v>
      </c>
      <c r="K1096" s="49">
        <f>IF(Table2[[#This Row],[Order Priority]]=Introduction!$B$44,1,0)</f>
        <v>0</v>
      </c>
      <c r="L1096" s="49">
        <f>IF(Table2[[#This Row],[Order Priority]]=Introduction!$B$45,1,0)</f>
        <v>0</v>
      </c>
      <c r="M1096" s="49">
        <f>IF(Table2[[#This Row],[Ship Mode]]=Introduction!$C$42,1,0)</f>
        <v>0</v>
      </c>
      <c r="N1096" s="48">
        <f>IF(Table2[[#This Row],[Ship Mode]]=Introduction!$C$44,1,0)</f>
        <v>1</v>
      </c>
      <c r="O1096" s="48">
        <f>IF(Table2[[#This Row],[Customer Segment]]=Introduction!$D$45,1,0)</f>
        <v>0</v>
      </c>
      <c r="P1096" s="48">
        <f>IF(Table2[[#This Row],[Customer Segment]]=Introduction!$D$42,1,0)</f>
        <v>1</v>
      </c>
      <c r="Q1096" s="48">
        <f>IF(Table2[[#This Row],[Customer Segment]]=Introduction!$D$44,1,0)</f>
        <v>0</v>
      </c>
      <c r="R1096" s="41">
        <v>348.08</v>
      </c>
      <c r="S10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customFormat="1" x14ac:dyDescent="0.2">
      <c r="A1097" s="1" t="s">
        <v>23</v>
      </c>
      <c r="B1097" s="1" t="s">
        <v>14</v>
      </c>
      <c r="C1097" s="1" t="s">
        <v>15</v>
      </c>
      <c r="D1097" s="46">
        <v>0.06</v>
      </c>
      <c r="E1097" s="46">
        <v>40.97</v>
      </c>
      <c r="F1097" s="46">
        <v>1.99</v>
      </c>
      <c r="G1097" s="46">
        <v>0.42</v>
      </c>
      <c r="H1097" s="46">
        <v>341.19810000000001</v>
      </c>
      <c r="I1097" s="49">
        <f>IF(Table2[[#This Row],[Order Priority]]=Introduction!$B$42,1,0)</f>
        <v>0</v>
      </c>
      <c r="J1097" s="49">
        <f>IF(Table2[[#This Row],[Order Priority]]=Introduction!$B$43,1,0)</f>
        <v>0</v>
      </c>
      <c r="K1097" s="49">
        <f>IF(Table2[[#This Row],[Order Priority]]=Introduction!$B$44,1,0)</f>
        <v>1</v>
      </c>
      <c r="L1097" s="49">
        <f>IF(Table2[[#This Row],[Order Priority]]=Introduction!$B$45,1,0)</f>
        <v>0</v>
      </c>
      <c r="M1097" s="49">
        <f>IF(Table2[[#This Row],[Ship Mode]]=Introduction!$C$42,1,0)</f>
        <v>0</v>
      </c>
      <c r="N1097" s="48">
        <f>IF(Table2[[#This Row],[Ship Mode]]=Introduction!$C$44,1,0)</f>
        <v>1</v>
      </c>
      <c r="O1097" s="48">
        <f>IF(Table2[[#This Row],[Customer Segment]]=Introduction!$D$45,1,0)</f>
        <v>0</v>
      </c>
      <c r="P1097" s="48">
        <f>IF(Table2[[#This Row],[Customer Segment]]=Introduction!$D$42,1,0)</f>
        <v>1</v>
      </c>
      <c r="Q1097" s="48">
        <f>IF(Table2[[#This Row],[Customer Segment]]=Introduction!$D$44,1,0)</f>
        <v>0</v>
      </c>
      <c r="R1097" s="38">
        <v>494.49</v>
      </c>
      <c r="S10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customFormat="1" x14ac:dyDescent="0.2">
      <c r="A1098" s="1" t="s">
        <v>92</v>
      </c>
      <c r="B1098" s="1" t="s">
        <v>14</v>
      </c>
      <c r="C1098" s="1" t="s">
        <v>47</v>
      </c>
      <c r="D1098" s="44">
        <v>0.05</v>
      </c>
      <c r="E1098" s="44">
        <v>35.89</v>
      </c>
      <c r="F1098" s="44">
        <v>14.72</v>
      </c>
      <c r="G1098" s="44">
        <v>0.4</v>
      </c>
      <c r="H1098" s="44">
        <v>22.866</v>
      </c>
      <c r="I1098" s="49">
        <f>IF(Table2[[#This Row],[Order Priority]]=Introduction!$B$42,1,0)</f>
        <v>0</v>
      </c>
      <c r="J1098" s="49">
        <f>IF(Table2[[#This Row],[Order Priority]]=Introduction!$B$43,1,0)</f>
        <v>0</v>
      </c>
      <c r="K1098" s="49">
        <f>IF(Table2[[#This Row],[Order Priority]]=Introduction!$B$44,1,0)</f>
        <v>0</v>
      </c>
      <c r="L1098" s="49">
        <f>IF(Table2[[#This Row],[Order Priority]]=Introduction!$B$45,1,0)</f>
        <v>1</v>
      </c>
      <c r="M1098" s="49">
        <f>IF(Table2[[#This Row],[Ship Mode]]=Introduction!$C$42,1,0)</f>
        <v>0</v>
      </c>
      <c r="N1098" s="48">
        <f>IF(Table2[[#This Row],[Ship Mode]]=Introduction!$C$44,1,0)</f>
        <v>1</v>
      </c>
      <c r="O1098" s="48">
        <f>IF(Table2[[#This Row],[Customer Segment]]=Introduction!$D$45,1,0)</f>
        <v>0</v>
      </c>
      <c r="P1098" s="48">
        <f>IF(Table2[[#This Row],[Customer Segment]]=Introduction!$D$42,1,0)</f>
        <v>0</v>
      </c>
      <c r="Q1098" s="48">
        <f>IF(Table2[[#This Row],[Customer Segment]]=Introduction!$D$44,1,0)</f>
        <v>1</v>
      </c>
      <c r="R1098" s="41">
        <v>680.39</v>
      </c>
      <c r="S10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customFormat="1" x14ac:dyDescent="0.2">
      <c r="A1099" s="1" t="s">
        <v>92</v>
      </c>
      <c r="B1099" s="1" t="s">
        <v>14</v>
      </c>
      <c r="C1099" s="1" t="s">
        <v>47</v>
      </c>
      <c r="D1099" s="46">
        <v>0</v>
      </c>
      <c r="E1099" s="46">
        <v>11.48</v>
      </c>
      <c r="F1099" s="46">
        <v>5.43</v>
      </c>
      <c r="G1099" s="46">
        <v>0.36</v>
      </c>
      <c r="H1099" s="46">
        <v>115.72799999999999</v>
      </c>
      <c r="I1099" s="49">
        <f>IF(Table2[[#This Row],[Order Priority]]=Introduction!$B$42,1,0)</f>
        <v>0</v>
      </c>
      <c r="J1099" s="49">
        <f>IF(Table2[[#This Row],[Order Priority]]=Introduction!$B$43,1,0)</f>
        <v>0</v>
      </c>
      <c r="K1099" s="49">
        <f>IF(Table2[[#This Row],[Order Priority]]=Introduction!$B$44,1,0)</f>
        <v>0</v>
      </c>
      <c r="L1099" s="49">
        <f>IF(Table2[[#This Row],[Order Priority]]=Introduction!$B$45,1,0)</f>
        <v>1</v>
      </c>
      <c r="M1099" s="49">
        <f>IF(Table2[[#This Row],[Ship Mode]]=Introduction!$C$42,1,0)</f>
        <v>0</v>
      </c>
      <c r="N1099" s="48">
        <f>IF(Table2[[#This Row],[Ship Mode]]=Introduction!$C$44,1,0)</f>
        <v>1</v>
      </c>
      <c r="O1099" s="48">
        <f>IF(Table2[[#This Row],[Customer Segment]]=Introduction!$D$45,1,0)</f>
        <v>0</v>
      </c>
      <c r="P1099" s="48">
        <f>IF(Table2[[#This Row],[Customer Segment]]=Introduction!$D$42,1,0)</f>
        <v>0</v>
      </c>
      <c r="Q1099" s="48">
        <f>IF(Table2[[#This Row],[Customer Segment]]=Introduction!$D$44,1,0)</f>
        <v>1</v>
      </c>
      <c r="R1099" s="38">
        <v>75.52</v>
      </c>
      <c r="S10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customFormat="1" x14ac:dyDescent="0.2">
      <c r="A1100" s="1" t="s">
        <v>46</v>
      </c>
      <c r="B1100" s="1" t="s">
        <v>14</v>
      </c>
      <c r="C1100" s="1" t="s">
        <v>15</v>
      </c>
      <c r="D1100" s="44">
        <v>7.0000000000000007E-2</v>
      </c>
      <c r="E1100" s="44">
        <v>3.98</v>
      </c>
      <c r="F1100" s="44">
        <v>5.26</v>
      </c>
      <c r="G1100" s="44">
        <v>0.38</v>
      </c>
      <c r="H1100" s="44">
        <v>-59.963760000000001</v>
      </c>
      <c r="I1100" s="49">
        <f>IF(Table2[[#This Row],[Order Priority]]=Introduction!$B$42,1,0)</f>
        <v>0</v>
      </c>
      <c r="J1100" s="49">
        <f>IF(Table2[[#This Row],[Order Priority]]=Introduction!$B$43,1,0)</f>
        <v>0</v>
      </c>
      <c r="K1100" s="49">
        <f>IF(Table2[[#This Row],[Order Priority]]=Introduction!$B$44,1,0)</f>
        <v>0</v>
      </c>
      <c r="L1100" s="49">
        <f>IF(Table2[[#This Row],[Order Priority]]=Introduction!$B$45,1,0)</f>
        <v>0</v>
      </c>
      <c r="M1100" s="49">
        <f>IF(Table2[[#This Row],[Ship Mode]]=Introduction!$C$42,1,0)</f>
        <v>0</v>
      </c>
      <c r="N1100" s="48">
        <f>IF(Table2[[#This Row],[Ship Mode]]=Introduction!$C$44,1,0)</f>
        <v>1</v>
      </c>
      <c r="O1100" s="48">
        <f>IF(Table2[[#This Row],[Customer Segment]]=Introduction!$D$45,1,0)</f>
        <v>0</v>
      </c>
      <c r="P1100" s="48">
        <f>IF(Table2[[#This Row],[Customer Segment]]=Introduction!$D$42,1,0)</f>
        <v>1</v>
      </c>
      <c r="Q1100" s="48">
        <f>IF(Table2[[#This Row],[Customer Segment]]=Introduction!$D$44,1,0)</f>
        <v>0</v>
      </c>
      <c r="R1100" s="41">
        <v>29.77</v>
      </c>
      <c r="S11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customFormat="1" x14ac:dyDescent="0.2">
      <c r="A1101" s="1" t="s">
        <v>46</v>
      </c>
      <c r="B1101" s="1" t="s">
        <v>14</v>
      </c>
      <c r="C1101" s="1" t="s">
        <v>15</v>
      </c>
      <c r="D1101" s="46">
        <v>7.0000000000000007E-2</v>
      </c>
      <c r="E1101" s="46">
        <v>12.22</v>
      </c>
      <c r="F1101" s="46">
        <v>2.85</v>
      </c>
      <c r="G1101" s="46">
        <v>0.55000000000000004</v>
      </c>
      <c r="H1101" s="46">
        <v>89.4148</v>
      </c>
      <c r="I1101" s="49">
        <f>IF(Table2[[#This Row],[Order Priority]]=Introduction!$B$42,1,0)</f>
        <v>0</v>
      </c>
      <c r="J1101" s="49">
        <f>IF(Table2[[#This Row],[Order Priority]]=Introduction!$B$43,1,0)</f>
        <v>0</v>
      </c>
      <c r="K1101" s="49">
        <f>IF(Table2[[#This Row],[Order Priority]]=Introduction!$B$44,1,0)</f>
        <v>0</v>
      </c>
      <c r="L1101" s="49">
        <f>IF(Table2[[#This Row],[Order Priority]]=Introduction!$B$45,1,0)</f>
        <v>0</v>
      </c>
      <c r="M1101" s="49">
        <f>IF(Table2[[#This Row],[Ship Mode]]=Introduction!$C$42,1,0)</f>
        <v>0</v>
      </c>
      <c r="N1101" s="48">
        <f>IF(Table2[[#This Row],[Ship Mode]]=Introduction!$C$44,1,0)</f>
        <v>1</v>
      </c>
      <c r="O1101" s="48">
        <f>IF(Table2[[#This Row],[Customer Segment]]=Introduction!$D$45,1,0)</f>
        <v>0</v>
      </c>
      <c r="P1101" s="48">
        <f>IF(Table2[[#This Row],[Customer Segment]]=Introduction!$D$42,1,0)</f>
        <v>1</v>
      </c>
      <c r="Q1101" s="48">
        <f>IF(Table2[[#This Row],[Customer Segment]]=Introduction!$D$44,1,0)</f>
        <v>0</v>
      </c>
      <c r="R1101" s="38">
        <v>147.19</v>
      </c>
      <c r="S11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customFormat="1" x14ac:dyDescent="0.2">
      <c r="A1102" s="1" t="s">
        <v>46</v>
      </c>
      <c r="B1102" s="1" t="s">
        <v>14</v>
      </c>
      <c r="C1102" s="1" t="s">
        <v>47</v>
      </c>
      <c r="D1102" s="44">
        <v>0.08</v>
      </c>
      <c r="E1102" s="44">
        <v>4.55</v>
      </c>
      <c r="F1102" s="44">
        <v>1.49</v>
      </c>
      <c r="G1102" s="44">
        <v>0.35</v>
      </c>
      <c r="H1102" s="44">
        <v>27.0273</v>
      </c>
      <c r="I1102" s="49">
        <f>IF(Table2[[#This Row],[Order Priority]]=Introduction!$B$42,1,0)</f>
        <v>0</v>
      </c>
      <c r="J1102" s="49">
        <f>IF(Table2[[#This Row],[Order Priority]]=Introduction!$B$43,1,0)</f>
        <v>0</v>
      </c>
      <c r="K1102" s="49">
        <f>IF(Table2[[#This Row],[Order Priority]]=Introduction!$B$44,1,0)</f>
        <v>0</v>
      </c>
      <c r="L1102" s="49">
        <f>IF(Table2[[#This Row],[Order Priority]]=Introduction!$B$45,1,0)</f>
        <v>0</v>
      </c>
      <c r="M1102" s="49">
        <f>IF(Table2[[#This Row],[Ship Mode]]=Introduction!$C$42,1,0)</f>
        <v>0</v>
      </c>
      <c r="N1102" s="48">
        <f>IF(Table2[[#This Row],[Ship Mode]]=Introduction!$C$44,1,0)</f>
        <v>1</v>
      </c>
      <c r="O1102" s="48">
        <f>IF(Table2[[#This Row],[Customer Segment]]=Introduction!$D$45,1,0)</f>
        <v>0</v>
      </c>
      <c r="P1102" s="48">
        <f>IF(Table2[[#This Row],[Customer Segment]]=Introduction!$D$42,1,0)</f>
        <v>0</v>
      </c>
      <c r="Q1102" s="48">
        <f>IF(Table2[[#This Row],[Customer Segment]]=Introduction!$D$44,1,0)</f>
        <v>1</v>
      </c>
      <c r="R1102" s="41">
        <v>39.17</v>
      </c>
      <c r="S11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customFormat="1" x14ac:dyDescent="0.2">
      <c r="A1103" s="1" t="s">
        <v>46</v>
      </c>
      <c r="B1103" s="1" t="s">
        <v>2</v>
      </c>
      <c r="C1103" s="1" t="s">
        <v>70</v>
      </c>
      <c r="D1103" s="46">
        <v>0.04</v>
      </c>
      <c r="E1103" s="46">
        <v>70.98</v>
      </c>
      <c r="F1103" s="46">
        <v>26.74</v>
      </c>
      <c r="G1103" s="46">
        <v>0.6</v>
      </c>
      <c r="H1103" s="46">
        <v>-84.628799999999998</v>
      </c>
      <c r="I1103" s="49">
        <f>IF(Table2[[#This Row],[Order Priority]]=Introduction!$B$42,1,0)</f>
        <v>0</v>
      </c>
      <c r="J1103" s="49">
        <f>IF(Table2[[#This Row],[Order Priority]]=Introduction!$B$43,1,0)</f>
        <v>0</v>
      </c>
      <c r="K1103" s="49">
        <f>IF(Table2[[#This Row],[Order Priority]]=Introduction!$B$44,1,0)</f>
        <v>0</v>
      </c>
      <c r="L1103" s="49">
        <f>IF(Table2[[#This Row],[Order Priority]]=Introduction!$B$45,1,0)</f>
        <v>0</v>
      </c>
      <c r="M1103" s="49">
        <f>IF(Table2[[#This Row],[Ship Mode]]=Introduction!$C$42,1,0)</f>
        <v>1</v>
      </c>
      <c r="N1103" s="48">
        <f>IF(Table2[[#This Row],[Ship Mode]]=Introduction!$C$44,1,0)</f>
        <v>0</v>
      </c>
      <c r="O1103" s="48">
        <f>IF(Table2[[#This Row],[Customer Segment]]=Introduction!$D$45,1,0)</f>
        <v>0</v>
      </c>
      <c r="P1103" s="48">
        <f>IF(Table2[[#This Row],[Customer Segment]]=Introduction!$D$42,1,0)</f>
        <v>0</v>
      </c>
      <c r="Q1103" s="48">
        <f>IF(Table2[[#This Row],[Customer Segment]]=Introduction!$D$44,1,0)</f>
        <v>0</v>
      </c>
      <c r="R1103" s="38">
        <v>1345.33</v>
      </c>
      <c r="S11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customFormat="1" x14ac:dyDescent="0.2">
      <c r="A1104" s="1" t="s">
        <v>1</v>
      </c>
      <c r="B1104" s="1" t="s">
        <v>14</v>
      </c>
      <c r="C1104" s="1" t="s">
        <v>47</v>
      </c>
      <c r="D1104" s="44">
        <v>0.06</v>
      </c>
      <c r="E1104" s="44">
        <v>8.57</v>
      </c>
      <c r="F1104" s="44">
        <v>6.14</v>
      </c>
      <c r="G1104" s="44">
        <v>0.59</v>
      </c>
      <c r="H1104" s="44">
        <v>105.678</v>
      </c>
      <c r="I1104" s="49">
        <f>IF(Table2[[#This Row],[Order Priority]]=Introduction!$B$42,1,0)</f>
        <v>1</v>
      </c>
      <c r="J1104" s="49">
        <f>IF(Table2[[#This Row],[Order Priority]]=Introduction!$B$43,1,0)</f>
        <v>0</v>
      </c>
      <c r="K1104" s="49">
        <f>IF(Table2[[#This Row],[Order Priority]]=Introduction!$B$44,1,0)</f>
        <v>0</v>
      </c>
      <c r="L1104" s="49">
        <f>IF(Table2[[#This Row],[Order Priority]]=Introduction!$B$45,1,0)</f>
        <v>0</v>
      </c>
      <c r="M1104" s="49">
        <f>IF(Table2[[#This Row],[Ship Mode]]=Introduction!$C$42,1,0)</f>
        <v>0</v>
      </c>
      <c r="N1104" s="48">
        <f>IF(Table2[[#This Row],[Ship Mode]]=Introduction!$C$44,1,0)</f>
        <v>1</v>
      </c>
      <c r="O1104" s="48">
        <f>IF(Table2[[#This Row],[Customer Segment]]=Introduction!$D$45,1,0)</f>
        <v>0</v>
      </c>
      <c r="P1104" s="48">
        <f>IF(Table2[[#This Row],[Customer Segment]]=Introduction!$D$42,1,0)</f>
        <v>0</v>
      </c>
      <c r="Q1104" s="48">
        <f>IF(Table2[[#This Row],[Customer Segment]]=Introduction!$D$44,1,0)</f>
        <v>1</v>
      </c>
      <c r="R1104" s="41">
        <v>94.97</v>
      </c>
      <c r="S11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customFormat="1" x14ac:dyDescent="0.2">
      <c r="A1105" s="1" t="s">
        <v>1</v>
      </c>
      <c r="B1105" s="1" t="s">
        <v>2</v>
      </c>
      <c r="C1105" s="1" t="s">
        <v>15</v>
      </c>
      <c r="D1105" s="46">
        <v>7.0000000000000007E-2</v>
      </c>
      <c r="E1105" s="46">
        <v>400.97</v>
      </c>
      <c r="F1105" s="46">
        <v>48.26</v>
      </c>
      <c r="G1105" s="46">
        <v>0.36</v>
      </c>
      <c r="H1105" s="46">
        <v>2581.5590999999999</v>
      </c>
      <c r="I1105" s="49">
        <f>IF(Table2[[#This Row],[Order Priority]]=Introduction!$B$42,1,0)</f>
        <v>1</v>
      </c>
      <c r="J1105" s="49">
        <f>IF(Table2[[#This Row],[Order Priority]]=Introduction!$B$43,1,0)</f>
        <v>0</v>
      </c>
      <c r="K1105" s="49">
        <f>IF(Table2[[#This Row],[Order Priority]]=Introduction!$B$44,1,0)</f>
        <v>0</v>
      </c>
      <c r="L1105" s="49">
        <f>IF(Table2[[#This Row],[Order Priority]]=Introduction!$B$45,1,0)</f>
        <v>0</v>
      </c>
      <c r="M1105" s="49">
        <f>IF(Table2[[#This Row],[Ship Mode]]=Introduction!$C$42,1,0)</f>
        <v>1</v>
      </c>
      <c r="N1105" s="48">
        <f>IF(Table2[[#This Row],[Ship Mode]]=Introduction!$C$44,1,0)</f>
        <v>0</v>
      </c>
      <c r="O1105" s="48">
        <f>IF(Table2[[#This Row],[Customer Segment]]=Introduction!$D$45,1,0)</f>
        <v>0</v>
      </c>
      <c r="P1105" s="48">
        <f>IF(Table2[[#This Row],[Customer Segment]]=Introduction!$D$42,1,0)</f>
        <v>1</v>
      </c>
      <c r="Q1105" s="48">
        <f>IF(Table2[[#This Row],[Customer Segment]]=Introduction!$D$44,1,0)</f>
        <v>0</v>
      </c>
      <c r="R1105" s="38">
        <v>3741.39</v>
      </c>
      <c r="S11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customFormat="1" x14ac:dyDescent="0.2">
      <c r="A1106" s="1" t="s">
        <v>1</v>
      </c>
      <c r="B1106" s="1" t="s">
        <v>63</v>
      </c>
      <c r="C1106" s="1" t="s">
        <v>15</v>
      </c>
      <c r="D1106" s="44">
        <v>0.1</v>
      </c>
      <c r="E1106" s="44">
        <v>120.98</v>
      </c>
      <c r="F1106" s="44">
        <v>9.07</v>
      </c>
      <c r="G1106" s="44">
        <v>0.35</v>
      </c>
      <c r="H1106" s="44">
        <v>297.45715999999999</v>
      </c>
      <c r="I1106" s="49">
        <f>IF(Table2[[#This Row],[Order Priority]]=Introduction!$B$42,1,0)</f>
        <v>1</v>
      </c>
      <c r="J1106" s="49">
        <f>IF(Table2[[#This Row],[Order Priority]]=Introduction!$B$43,1,0)</f>
        <v>0</v>
      </c>
      <c r="K1106" s="49">
        <f>IF(Table2[[#This Row],[Order Priority]]=Introduction!$B$44,1,0)</f>
        <v>0</v>
      </c>
      <c r="L1106" s="49">
        <f>IF(Table2[[#This Row],[Order Priority]]=Introduction!$B$45,1,0)</f>
        <v>0</v>
      </c>
      <c r="M1106" s="49">
        <f>IF(Table2[[#This Row],[Ship Mode]]=Introduction!$C$42,1,0)</f>
        <v>0</v>
      </c>
      <c r="N1106" s="48">
        <f>IF(Table2[[#This Row],[Ship Mode]]=Introduction!$C$44,1,0)</f>
        <v>0</v>
      </c>
      <c r="O1106" s="48">
        <f>IF(Table2[[#This Row],[Customer Segment]]=Introduction!$D$45,1,0)</f>
        <v>0</v>
      </c>
      <c r="P1106" s="48">
        <f>IF(Table2[[#This Row],[Customer Segment]]=Introduction!$D$42,1,0)</f>
        <v>1</v>
      </c>
      <c r="Q1106" s="48">
        <f>IF(Table2[[#This Row],[Customer Segment]]=Introduction!$D$44,1,0)</f>
        <v>0</v>
      </c>
      <c r="R1106" s="41">
        <v>568.24</v>
      </c>
      <c r="S11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customFormat="1" x14ac:dyDescent="0.2">
      <c r="A1107" s="1" t="s">
        <v>1</v>
      </c>
      <c r="B1107" s="1" t="s">
        <v>63</v>
      </c>
      <c r="C1107" s="1" t="s">
        <v>15</v>
      </c>
      <c r="D1107" s="46">
        <v>0.02</v>
      </c>
      <c r="E1107" s="46">
        <v>152.47999999999999</v>
      </c>
      <c r="F1107" s="46">
        <v>6.5</v>
      </c>
      <c r="G1107" s="46">
        <v>0.74</v>
      </c>
      <c r="H1107" s="46">
        <v>-564.60239999999999</v>
      </c>
      <c r="I1107" s="49">
        <f>IF(Table2[[#This Row],[Order Priority]]=Introduction!$B$42,1,0)</f>
        <v>1</v>
      </c>
      <c r="J1107" s="49">
        <f>IF(Table2[[#This Row],[Order Priority]]=Introduction!$B$43,1,0)</f>
        <v>0</v>
      </c>
      <c r="K1107" s="49">
        <f>IF(Table2[[#This Row],[Order Priority]]=Introduction!$B$44,1,0)</f>
        <v>0</v>
      </c>
      <c r="L1107" s="49">
        <f>IF(Table2[[#This Row],[Order Priority]]=Introduction!$B$45,1,0)</f>
        <v>0</v>
      </c>
      <c r="M1107" s="49">
        <f>IF(Table2[[#This Row],[Ship Mode]]=Introduction!$C$42,1,0)</f>
        <v>0</v>
      </c>
      <c r="N1107" s="48">
        <f>IF(Table2[[#This Row],[Ship Mode]]=Introduction!$C$44,1,0)</f>
        <v>0</v>
      </c>
      <c r="O1107" s="48">
        <f>IF(Table2[[#This Row],[Customer Segment]]=Introduction!$D$45,1,0)</f>
        <v>0</v>
      </c>
      <c r="P1107" s="48">
        <f>IF(Table2[[#This Row],[Customer Segment]]=Introduction!$D$42,1,0)</f>
        <v>1</v>
      </c>
      <c r="Q1107" s="48">
        <f>IF(Table2[[#This Row],[Customer Segment]]=Introduction!$D$44,1,0)</f>
        <v>0</v>
      </c>
      <c r="R1107" s="38">
        <v>162.91</v>
      </c>
      <c r="S11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customFormat="1" x14ac:dyDescent="0.2">
      <c r="A1108" s="1" t="s">
        <v>13</v>
      </c>
      <c r="B1108" s="1" t="s">
        <v>14</v>
      </c>
      <c r="C1108" s="1" t="s">
        <v>15</v>
      </c>
      <c r="D1108" s="44">
        <v>0.03</v>
      </c>
      <c r="E1108" s="44">
        <v>4.4800000000000004</v>
      </c>
      <c r="F1108" s="44">
        <v>49</v>
      </c>
      <c r="G1108" s="44">
        <v>0.6</v>
      </c>
      <c r="H1108" s="44">
        <v>64.266000000000005</v>
      </c>
      <c r="I1108" s="49">
        <f>IF(Table2[[#This Row],[Order Priority]]=Introduction!$B$42,1,0)</f>
        <v>0</v>
      </c>
      <c r="J1108" s="49">
        <f>IF(Table2[[#This Row],[Order Priority]]=Introduction!$B$43,1,0)</f>
        <v>1</v>
      </c>
      <c r="K1108" s="49">
        <f>IF(Table2[[#This Row],[Order Priority]]=Introduction!$B$44,1,0)</f>
        <v>0</v>
      </c>
      <c r="L1108" s="49">
        <f>IF(Table2[[#This Row],[Order Priority]]=Introduction!$B$45,1,0)</f>
        <v>0</v>
      </c>
      <c r="M1108" s="49">
        <f>IF(Table2[[#This Row],[Ship Mode]]=Introduction!$C$42,1,0)</f>
        <v>0</v>
      </c>
      <c r="N1108" s="48">
        <f>IF(Table2[[#This Row],[Ship Mode]]=Introduction!$C$44,1,0)</f>
        <v>1</v>
      </c>
      <c r="O1108" s="48">
        <f>IF(Table2[[#This Row],[Customer Segment]]=Introduction!$D$45,1,0)</f>
        <v>0</v>
      </c>
      <c r="P1108" s="48">
        <f>IF(Table2[[#This Row],[Customer Segment]]=Introduction!$D$42,1,0)</f>
        <v>1</v>
      </c>
      <c r="Q1108" s="48">
        <f>IF(Table2[[#This Row],[Customer Segment]]=Introduction!$D$44,1,0)</f>
        <v>0</v>
      </c>
      <c r="R1108" s="41">
        <v>21.46</v>
      </c>
      <c r="S11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customFormat="1" x14ac:dyDescent="0.2">
      <c r="A1109" s="1" t="s">
        <v>13</v>
      </c>
      <c r="B1109" s="1" t="s">
        <v>2</v>
      </c>
      <c r="C1109" s="1" t="s">
        <v>15</v>
      </c>
      <c r="D1109" s="46">
        <v>0.06</v>
      </c>
      <c r="E1109" s="46">
        <v>350.99</v>
      </c>
      <c r="F1109" s="46">
        <v>39</v>
      </c>
      <c r="G1109" s="46">
        <v>0.55000000000000004</v>
      </c>
      <c r="H1109" s="46">
        <v>-302.61559999999997</v>
      </c>
      <c r="I1109" s="49">
        <f>IF(Table2[[#This Row],[Order Priority]]=Introduction!$B$42,1,0)</f>
        <v>0</v>
      </c>
      <c r="J1109" s="49">
        <f>IF(Table2[[#This Row],[Order Priority]]=Introduction!$B$43,1,0)</f>
        <v>1</v>
      </c>
      <c r="K1109" s="49">
        <f>IF(Table2[[#This Row],[Order Priority]]=Introduction!$B$44,1,0)</f>
        <v>0</v>
      </c>
      <c r="L1109" s="49">
        <f>IF(Table2[[#This Row],[Order Priority]]=Introduction!$B$45,1,0)</f>
        <v>0</v>
      </c>
      <c r="M1109" s="49">
        <f>IF(Table2[[#This Row],[Ship Mode]]=Introduction!$C$42,1,0)</f>
        <v>1</v>
      </c>
      <c r="N1109" s="48">
        <f>IF(Table2[[#This Row],[Ship Mode]]=Introduction!$C$44,1,0)</f>
        <v>0</v>
      </c>
      <c r="O1109" s="48">
        <f>IF(Table2[[#This Row],[Customer Segment]]=Introduction!$D$45,1,0)</f>
        <v>0</v>
      </c>
      <c r="P1109" s="48">
        <f>IF(Table2[[#This Row],[Customer Segment]]=Introduction!$D$42,1,0)</f>
        <v>1</v>
      </c>
      <c r="Q1109" s="48">
        <f>IF(Table2[[#This Row],[Customer Segment]]=Introduction!$D$44,1,0)</f>
        <v>0</v>
      </c>
      <c r="R1109" s="38">
        <v>3506.78</v>
      </c>
      <c r="S11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customFormat="1" x14ac:dyDescent="0.2">
      <c r="A1110" s="1" t="s">
        <v>13</v>
      </c>
      <c r="B1110" s="1" t="s">
        <v>63</v>
      </c>
      <c r="C1110" s="1" t="s">
        <v>15</v>
      </c>
      <c r="D1110" s="44">
        <v>0.09</v>
      </c>
      <c r="E1110" s="44">
        <v>40.98</v>
      </c>
      <c r="F1110" s="44">
        <v>6.5</v>
      </c>
      <c r="G1110" s="44">
        <v>0.74</v>
      </c>
      <c r="H1110" s="44">
        <v>5.6916000000000002</v>
      </c>
      <c r="I1110" s="49">
        <f>IF(Table2[[#This Row],[Order Priority]]=Introduction!$B$42,1,0)</f>
        <v>0</v>
      </c>
      <c r="J1110" s="49">
        <f>IF(Table2[[#This Row],[Order Priority]]=Introduction!$B$43,1,0)</f>
        <v>1</v>
      </c>
      <c r="K1110" s="49">
        <f>IF(Table2[[#This Row],[Order Priority]]=Introduction!$B$44,1,0)</f>
        <v>0</v>
      </c>
      <c r="L1110" s="49">
        <f>IF(Table2[[#This Row],[Order Priority]]=Introduction!$B$45,1,0)</f>
        <v>0</v>
      </c>
      <c r="M1110" s="49">
        <f>IF(Table2[[#This Row],[Ship Mode]]=Introduction!$C$42,1,0)</f>
        <v>0</v>
      </c>
      <c r="N1110" s="48">
        <f>IF(Table2[[#This Row],[Ship Mode]]=Introduction!$C$44,1,0)</f>
        <v>0</v>
      </c>
      <c r="O1110" s="48">
        <f>IF(Table2[[#This Row],[Customer Segment]]=Introduction!$D$45,1,0)</f>
        <v>0</v>
      </c>
      <c r="P1110" s="48">
        <f>IF(Table2[[#This Row],[Customer Segment]]=Introduction!$D$42,1,0)</f>
        <v>1</v>
      </c>
      <c r="Q1110" s="48">
        <f>IF(Table2[[#This Row],[Customer Segment]]=Introduction!$D$44,1,0)</f>
        <v>0</v>
      </c>
      <c r="R1110" s="41">
        <v>267.69</v>
      </c>
      <c r="S11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customFormat="1" x14ac:dyDescent="0.2">
      <c r="A1111" s="1" t="s">
        <v>13</v>
      </c>
      <c r="B1111" s="1" t="s">
        <v>14</v>
      </c>
      <c r="C1111" s="1" t="s">
        <v>70</v>
      </c>
      <c r="D1111" s="46">
        <v>0</v>
      </c>
      <c r="E1111" s="46">
        <v>3.89</v>
      </c>
      <c r="F1111" s="46">
        <v>7.01</v>
      </c>
      <c r="G1111" s="46">
        <v>0.37</v>
      </c>
      <c r="H1111" s="46">
        <v>-255.16890000000001</v>
      </c>
      <c r="I1111" s="49">
        <f>IF(Table2[[#This Row],[Order Priority]]=Introduction!$B$42,1,0)</f>
        <v>0</v>
      </c>
      <c r="J1111" s="49">
        <f>IF(Table2[[#This Row],[Order Priority]]=Introduction!$B$43,1,0)</f>
        <v>1</v>
      </c>
      <c r="K1111" s="49">
        <f>IF(Table2[[#This Row],[Order Priority]]=Introduction!$B$44,1,0)</f>
        <v>0</v>
      </c>
      <c r="L1111" s="49">
        <f>IF(Table2[[#This Row],[Order Priority]]=Introduction!$B$45,1,0)</f>
        <v>0</v>
      </c>
      <c r="M1111" s="49">
        <f>IF(Table2[[#This Row],[Ship Mode]]=Introduction!$C$42,1,0)</f>
        <v>0</v>
      </c>
      <c r="N1111" s="48">
        <f>IF(Table2[[#This Row],[Ship Mode]]=Introduction!$C$44,1,0)</f>
        <v>1</v>
      </c>
      <c r="O1111" s="48">
        <f>IF(Table2[[#This Row],[Customer Segment]]=Introduction!$D$45,1,0)</f>
        <v>0</v>
      </c>
      <c r="P1111" s="48">
        <f>IF(Table2[[#This Row],[Customer Segment]]=Introduction!$D$42,1,0)</f>
        <v>0</v>
      </c>
      <c r="Q1111" s="48">
        <f>IF(Table2[[#This Row],[Customer Segment]]=Introduction!$D$44,1,0)</f>
        <v>0</v>
      </c>
      <c r="R1111" s="38">
        <v>85.64</v>
      </c>
      <c r="S11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customFormat="1" x14ac:dyDescent="0.2">
      <c r="A1112" s="1" t="s">
        <v>13</v>
      </c>
      <c r="B1112" s="1" t="s">
        <v>2</v>
      </c>
      <c r="C1112" s="1" t="s">
        <v>70</v>
      </c>
      <c r="D1112" s="44">
        <v>0.09</v>
      </c>
      <c r="E1112" s="44">
        <v>120.98</v>
      </c>
      <c r="F1112" s="44">
        <v>30</v>
      </c>
      <c r="G1112" s="44">
        <v>0.64</v>
      </c>
      <c r="H1112" s="44">
        <v>74.004800000000003</v>
      </c>
      <c r="I1112" s="49">
        <f>IF(Table2[[#This Row],[Order Priority]]=Introduction!$B$42,1,0)</f>
        <v>0</v>
      </c>
      <c r="J1112" s="49">
        <f>IF(Table2[[#This Row],[Order Priority]]=Introduction!$B$43,1,0)</f>
        <v>1</v>
      </c>
      <c r="K1112" s="49">
        <f>IF(Table2[[#This Row],[Order Priority]]=Introduction!$B$44,1,0)</f>
        <v>0</v>
      </c>
      <c r="L1112" s="49">
        <f>IF(Table2[[#This Row],[Order Priority]]=Introduction!$B$45,1,0)</f>
        <v>0</v>
      </c>
      <c r="M1112" s="49">
        <f>IF(Table2[[#This Row],[Ship Mode]]=Introduction!$C$42,1,0)</f>
        <v>1</v>
      </c>
      <c r="N1112" s="48">
        <f>IF(Table2[[#This Row],[Ship Mode]]=Introduction!$C$44,1,0)</f>
        <v>0</v>
      </c>
      <c r="O1112" s="48">
        <f>IF(Table2[[#This Row],[Customer Segment]]=Introduction!$D$45,1,0)</f>
        <v>0</v>
      </c>
      <c r="P1112" s="48">
        <f>IF(Table2[[#This Row],[Customer Segment]]=Introduction!$D$42,1,0)</f>
        <v>0</v>
      </c>
      <c r="Q1112" s="48">
        <f>IF(Table2[[#This Row],[Customer Segment]]=Introduction!$D$44,1,0)</f>
        <v>0</v>
      </c>
      <c r="R1112" s="41">
        <v>2508.15</v>
      </c>
      <c r="S11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customFormat="1" x14ac:dyDescent="0.2">
      <c r="A1113" s="1" t="s">
        <v>13</v>
      </c>
      <c r="B1113" s="1" t="s">
        <v>14</v>
      </c>
      <c r="C1113" s="1" t="s">
        <v>70</v>
      </c>
      <c r="D1113" s="46">
        <v>0.1</v>
      </c>
      <c r="E1113" s="46">
        <v>30.98</v>
      </c>
      <c r="F1113" s="46">
        <v>5.76</v>
      </c>
      <c r="G1113" s="46">
        <v>0.4</v>
      </c>
      <c r="H1113" s="46">
        <v>109.4248</v>
      </c>
      <c r="I1113" s="49">
        <f>IF(Table2[[#This Row],[Order Priority]]=Introduction!$B$42,1,0)</f>
        <v>0</v>
      </c>
      <c r="J1113" s="49">
        <f>IF(Table2[[#This Row],[Order Priority]]=Introduction!$B$43,1,0)</f>
        <v>1</v>
      </c>
      <c r="K1113" s="49">
        <f>IF(Table2[[#This Row],[Order Priority]]=Introduction!$B$44,1,0)</f>
        <v>0</v>
      </c>
      <c r="L1113" s="49">
        <f>IF(Table2[[#This Row],[Order Priority]]=Introduction!$B$45,1,0)</f>
        <v>0</v>
      </c>
      <c r="M1113" s="49">
        <f>IF(Table2[[#This Row],[Ship Mode]]=Introduction!$C$42,1,0)</f>
        <v>0</v>
      </c>
      <c r="N1113" s="48">
        <f>IF(Table2[[#This Row],[Ship Mode]]=Introduction!$C$44,1,0)</f>
        <v>1</v>
      </c>
      <c r="O1113" s="48">
        <f>IF(Table2[[#This Row],[Customer Segment]]=Introduction!$D$45,1,0)</f>
        <v>0</v>
      </c>
      <c r="P1113" s="48">
        <f>IF(Table2[[#This Row],[Customer Segment]]=Introduction!$D$42,1,0)</f>
        <v>0</v>
      </c>
      <c r="Q1113" s="48">
        <f>IF(Table2[[#This Row],[Customer Segment]]=Introduction!$D$44,1,0)</f>
        <v>0</v>
      </c>
      <c r="R1113" s="38">
        <v>225.62</v>
      </c>
      <c r="S11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customFormat="1" x14ac:dyDescent="0.2">
      <c r="A1114" s="1" t="s">
        <v>13</v>
      </c>
      <c r="B1114" s="1" t="s">
        <v>14</v>
      </c>
      <c r="C1114" s="1" t="s">
        <v>15</v>
      </c>
      <c r="D1114" s="44">
        <v>0.08</v>
      </c>
      <c r="E1114" s="44">
        <v>4.91</v>
      </c>
      <c r="F1114" s="44">
        <v>0.5</v>
      </c>
      <c r="G1114" s="44">
        <v>0.36</v>
      </c>
      <c r="H1114" s="44">
        <v>12.726000000000001</v>
      </c>
      <c r="I1114" s="49">
        <f>IF(Table2[[#This Row],[Order Priority]]=Introduction!$B$42,1,0)</f>
        <v>0</v>
      </c>
      <c r="J1114" s="49">
        <f>IF(Table2[[#This Row],[Order Priority]]=Introduction!$B$43,1,0)</f>
        <v>1</v>
      </c>
      <c r="K1114" s="49">
        <f>IF(Table2[[#This Row],[Order Priority]]=Introduction!$B$44,1,0)</f>
        <v>0</v>
      </c>
      <c r="L1114" s="49">
        <f>IF(Table2[[#This Row],[Order Priority]]=Introduction!$B$45,1,0)</f>
        <v>0</v>
      </c>
      <c r="M1114" s="49">
        <f>IF(Table2[[#This Row],[Ship Mode]]=Introduction!$C$42,1,0)</f>
        <v>0</v>
      </c>
      <c r="N1114" s="48">
        <f>IF(Table2[[#This Row],[Ship Mode]]=Introduction!$C$44,1,0)</f>
        <v>1</v>
      </c>
      <c r="O1114" s="48">
        <f>IF(Table2[[#This Row],[Customer Segment]]=Introduction!$D$45,1,0)</f>
        <v>0</v>
      </c>
      <c r="P1114" s="48">
        <f>IF(Table2[[#This Row],[Customer Segment]]=Introduction!$D$42,1,0)</f>
        <v>1</v>
      </c>
      <c r="Q1114" s="48">
        <f>IF(Table2[[#This Row],[Customer Segment]]=Introduction!$D$44,1,0)</f>
        <v>0</v>
      </c>
      <c r="R1114" s="41">
        <v>42.69</v>
      </c>
      <c r="S11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customFormat="1" x14ac:dyDescent="0.2">
      <c r="A1115" s="1" t="s">
        <v>13</v>
      </c>
      <c r="B1115" s="1" t="s">
        <v>14</v>
      </c>
      <c r="C1115" s="1" t="s">
        <v>15</v>
      </c>
      <c r="D1115" s="46">
        <v>0.02</v>
      </c>
      <c r="E1115" s="46">
        <v>28.15</v>
      </c>
      <c r="F1115" s="46">
        <v>6.17</v>
      </c>
      <c r="G1115" s="46">
        <v>0.55000000000000004</v>
      </c>
      <c r="H1115" s="46">
        <v>160.8066</v>
      </c>
      <c r="I1115" s="49">
        <f>IF(Table2[[#This Row],[Order Priority]]=Introduction!$B$42,1,0)</f>
        <v>0</v>
      </c>
      <c r="J1115" s="49">
        <f>IF(Table2[[#This Row],[Order Priority]]=Introduction!$B$43,1,0)</f>
        <v>1</v>
      </c>
      <c r="K1115" s="49">
        <f>IF(Table2[[#This Row],[Order Priority]]=Introduction!$B$44,1,0)</f>
        <v>0</v>
      </c>
      <c r="L1115" s="49">
        <f>IF(Table2[[#This Row],[Order Priority]]=Introduction!$B$45,1,0)</f>
        <v>0</v>
      </c>
      <c r="M1115" s="49">
        <f>IF(Table2[[#This Row],[Ship Mode]]=Introduction!$C$42,1,0)</f>
        <v>0</v>
      </c>
      <c r="N1115" s="48">
        <f>IF(Table2[[#This Row],[Ship Mode]]=Introduction!$C$44,1,0)</f>
        <v>1</v>
      </c>
      <c r="O1115" s="48">
        <f>IF(Table2[[#This Row],[Customer Segment]]=Introduction!$D$45,1,0)</f>
        <v>0</v>
      </c>
      <c r="P1115" s="48">
        <f>IF(Table2[[#This Row],[Customer Segment]]=Introduction!$D$42,1,0)</f>
        <v>1</v>
      </c>
      <c r="Q1115" s="48">
        <f>IF(Table2[[#This Row],[Customer Segment]]=Introduction!$D$44,1,0)</f>
        <v>0</v>
      </c>
      <c r="R1115" s="38">
        <v>327.41000000000003</v>
      </c>
      <c r="S11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customFormat="1" x14ac:dyDescent="0.2">
      <c r="A1116" s="1" t="s">
        <v>13</v>
      </c>
      <c r="B1116" s="1" t="s">
        <v>14</v>
      </c>
      <c r="C1116" s="1" t="s">
        <v>15</v>
      </c>
      <c r="D1116" s="44">
        <v>0.08</v>
      </c>
      <c r="E1116" s="44">
        <v>4.91</v>
      </c>
      <c r="F1116" s="44">
        <v>0.5</v>
      </c>
      <c r="G1116" s="44">
        <v>0.36</v>
      </c>
      <c r="H1116" s="44">
        <v>31.751999999999999</v>
      </c>
      <c r="I1116" s="49">
        <f>IF(Table2[[#This Row],[Order Priority]]=Introduction!$B$42,1,0)</f>
        <v>0</v>
      </c>
      <c r="J1116" s="49">
        <f>IF(Table2[[#This Row],[Order Priority]]=Introduction!$B$43,1,0)</f>
        <v>1</v>
      </c>
      <c r="K1116" s="49">
        <f>IF(Table2[[#This Row],[Order Priority]]=Introduction!$B$44,1,0)</f>
        <v>0</v>
      </c>
      <c r="L1116" s="49">
        <f>IF(Table2[[#This Row],[Order Priority]]=Introduction!$B$45,1,0)</f>
        <v>0</v>
      </c>
      <c r="M1116" s="49">
        <f>IF(Table2[[#This Row],[Ship Mode]]=Introduction!$C$42,1,0)</f>
        <v>0</v>
      </c>
      <c r="N1116" s="48">
        <f>IF(Table2[[#This Row],[Ship Mode]]=Introduction!$C$44,1,0)</f>
        <v>1</v>
      </c>
      <c r="O1116" s="48">
        <f>IF(Table2[[#This Row],[Customer Segment]]=Introduction!$D$45,1,0)</f>
        <v>0</v>
      </c>
      <c r="P1116" s="48">
        <f>IF(Table2[[#This Row],[Customer Segment]]=Introduction!$D$42,1,0)</f>
        <v>1</v>
      </c>
      <c r="Q1116" s="48">
        <f>IF(Table2[[#This Row],[Customer Segment]]=Introduction!$D$44,1,0)</f>
        <v>0</v>
      </c>
      <c r="R1116" s="41">
        <v>170.75</v>
      </c>
      <c r="S11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customFormat="1" x14ac:dyDescent="0.2">
      <c r="A1117" s="1" t="s">
        <v>13</v>
      </c>
      <c r="B1117" s="1" t="s">
        <v>14</v>
      </c>
      <c r="C1117" s="1" t="s">
        <v>15</v>
      </c>
      <c r="D1117" s="46">
        <v>0.02</v>
      </c>
      <c r="E1117" s="46">
        <v>28.15</v>
      </c>
      <c r="F1117" s="46">
        <v>6.17</v>
      </c>
      <c r="G1117" s="46">
        <v>0.55000000000000004</v>
      </c>
      <c r="H1117" s="46">
        <v>117.208</v>
      </c>
      <c r="I1117" s="49">
        <f>IF(Table2[[#This Row],[Order Priority]]=Introduction!$B$42,1,0)</f>
        <v>0</v>
      </c>
      <c r="J1117" s="49">
        <f>IF(Table2[[#This Row],[Order Priority]]=Introduction!$B$43,1,0)</f>
        <v>1</v>
      </c>
      <c r="K1117" s="49">
        <f>IF(Table2[[#This Row],[Order Priority]]=Introduction!$B$44,1,0)</f>
        <v>0</v>
      </c>
      <c r="L1117" s="49">
        <f>IF(Table2[[#This Row],[Order Priority]]=Introduction!$B$45,1,0)</f>
        <v>0</v>
      </c>
      <c r="M1117" s="49">
        <f>IF(Table2[[#This Row],[Ship Mode]]=Introduction!$C$42,1,0)</f>
        <v>0</v>
      </c>
      <c r="N1117" s="48">
        <f>IF(Table2[[#This Row],[Ship Mode]]=Introduction!$C$44,1,0)</f>
        <v>1</v>
      </c>
      <c r="O1117" s="48">
        <f>IF(Table2[[#This Row],[Customer Segment]]=Introduction!$D$45,1,0)</f>
        <v>0</v>
      </c>
      <c r="P1117" s="48">
        <f>IF(Table2[[#This Row],[Customer Segment]]=Introduction!$D$42,1,0)</f>
        <v>1</v>
      </c>
      <c r="Q1117" s="48">
        <f>IF(Table2[[#This Row],[Customer Segment]]=Introduction!$D$44,1,0)</f>
        <v>0</v>
      </c>
      <c r="R1117" s="38">
        <v>1339.42</v>
      </c>
      <c r="S11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customFormat="1" x14ac:dyDescent="0.2">
      <c r="A1118" s="1" t="s">
        <v>23</v>
      </c>
      <c r="B1118" s="1" t="s">
        <v>14</v>
      </c>
      <c r="C1118" s="1" t="s">
        <v>47</v>
      </c>
      <c r="D1118" s="44">
        <v>7.0000000000000007E-2</v>
      </c>
      <c r="E1118" s="44">
        <v>2.12</v>
      </c>
      <c r="F1118" s="44">
        <v>1.99</v>
      </c>
      <c r="G1118" s="44">
        <v>0.55000000000000004</v>
      </c>
      <c r="H1118" s="44">
        <v>-55.84</v>
      </c>
      <c r="I1118" s="49">
        <f>IF(Table2[[#This Row],[Order Priority]]=Introduction!$B$42,1,0)</f>
        <v>0</v>
      </c>
      <c r="J1118" s="49">
        <f>IF(Table2[[#This Row],[Order Priority]]=Introduction!$B$43,1,0)</f>
        <v>0</v>
      </c>
      <c r="K1118" s="49">
        <f>IF(Table2[[#This Row],[Order Priority]]=Introduction!$B$44,1,0)</f>
        <v>1</v>
      </c>
      <c r="L1118" s="49">
        <f>IF(Table2[[#This Row],[Order Priority]]=Introduction!$B$45,1,0)</f>
        <v>0</v>
      </c>
      <c r="M1118" s="49">
        <f>IF(Table2[[#This Row],[Ship Mode]]=Introduction!$C$42,1,0)</f>
        <v>0</v>
      </c>
      <c r="N1118" s="48">
        <f>IF(Table2[[#This Row],[Ship Mode]]=Introduction!$C$44,1,0)</f>
        <v>1</v>
      </c>
      <c r="O1118" s="48">
        <f>IF(Table2[[#This Row],[Customer Segment]]=Introduction!$D$45,1,0)</f>
        <v>0</v>
      </c>
      <c r="P1118" s="48">
        <f>IF(Table2[[#This Row],[Customer Segment]]=Introduction!$D$42,1,0)</f>
        <v>0</v>
      </c>
      <c r="Q1118" s="48">
        <f>IF(Table2[[#This Row],[Customer Segment]]=Introduction!$D$44,1,0)</f>
        <v>1</v>
      </c>
      <c r="R1118" s="41">
        <v>26.07</v>
      </c>
      <c r="S11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customFormat="1" x14ac:dyDescent="0.2">
      <c r="A1119" s="1" t="s">
        <v>23</v>
      </c>
      <c r="B1119" s="1" t="s">
        <v>14</v>
      </c>
      <c r="C1119" s="1" t="s">
        <v>47</v>
      </c>
      <c r="D1119" s="46">
        <v>7.0000000000000007E-2</v>
      </c>
      <c r="E1119" s="46">
        <v>2.12</v>
      </c>
      <c r="F1119" s="46">
        <v>1.99</v>
      </c>
      <c r="G1119" s="46">
        <v>0.55000000000000004</v>
      </c>
      <c r="H1119" s="46">
        <v>-55.84</v>
      </c>
      <c r="I1119" s="49">
        <f>IF(Table2[[#This Row],[Order Priority]]=Introduction!$B$42,1,0)</f>
        <v>0</v>
      </c>
      <c r="J1119" s="49">
        <f>IF(Table2[[#This Row],[Order Priority]]=Introduction!$B$43,1,0)</f>
        <v>0</v>
      </c>
      <c r="K1119" s="49">
        <f>IF(Table2[[#This Row],[Order Priority]]=Introduction!$B$44,1,0)</f>
        <v>1</v>
      </c>
      <c r="L1119" s="49">
        <f>IF(Table2[[#This Row],[Order Priority]]=Introduction!$B$45,1,0)</f>
        <v>0</v>
      </c>
      <c r="M1119" s="49">
        <f>IF(Table2[[#This Row],[Ship Mode]]=Introduction!$C$42,1,0)</f>
        <v>0</v>
      </c>
      <c r="N1119" s="48">
        <f>IF(Table2[[#This Row],[Ship Mode]]=Introduction!$C$44,1,0)</f>
        <v>1</v>
      </c>
      <c r="O1119" s="48">
        <f>IF(Table2[[#This Row],[Customer Segment]]=Introduction!$D$45,1,0)</f>
        <v>0</v>
      </c>
      <c r="P1119" s="48">
        <f>IF(Table2[[#This Row],[Customer Segment]]=Introduction!$D$42,1,0)</f>
        <v>0</v>
      </c>
      <c r="Q1119" s="48">
        <f>IF(Table2[[#This Row],[Customer Segment]]=Introduction!$D$44,1,0)</f>
        <v>1</v>
      </c>
      <c r="R1119" s="38">
        <v>99.94</v>
      </c>
      <c r="S11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customFormat="1" x14ac:dyDescent="0.2">
      <c r="A1120" s="1" t="s">
        <v>23</v>
      </c>
      <c r="B1120" s="1" t="s">
        <v>14</v>
      </c>
      <c r="C1120" s="1" t="s">
        <v>15</v>
      </c>
      <c r="D1120" s="44">
        <v>0.05</v>
      </c>
      <c r="E1120" s="44">
        <v>115.99</v>
      </c>
      <c r="F1120" s="44">
        <v>8.99</v>
      </c>
      <c r="G1120" s="44">
        <v>0.57999999999999996</v>
      </c>
      <c r="H1120" s="44">
        <v>719.35260000000005</v>
      </c>
      <c r="I1120" s="49">
        <f>IF(Table2[[#This Row],[Order Priority]]=Introduction!$B$42,1,0)</f>
        <v>0</v>
      </c>
      <c r="J1120" s="49">
        <f>IF(Table2[[#This Row],[Order Priority]]=Introduction!$B$43,1,0)</f>
        <v>0</v>
      </c>
      <c r="K1120" s="49">
        <f>IF(Table2[[#This Row],[Order Priority]]=Introduction!$B$44,1,0)</f>
        <v>1</v>
      </c>
      <c r="L1120" s="49">
        <f>IF(Table2[[#This Row],[Order Priority]]=Introduction!$B$45,1,0)</f>
        <v>0</v>
      </c>
      <c r="M1120" s="49">
        <f>IF(Table2[[#This Row],[Ship Mode]]=Introduction!$C$42,1,0)</f>
        <v>0</v>
      </c>
      <c r="N1120" s="48">
        <f>IF(Table2[[#This Row],[Ship Mode]]=Introduction!$C$44,1,0)</f>
        <v>1</v>
      </c>
      <c r="O1120" s="48">
        <f>IF(Table2[[#This Row],[Customer Segment]]=Introduction!$D$45,1,0)</f>
        <v>0</v>
      </c>
      <c r="P1120" s="48">
        <f>IF(Table2[[#This Row],[Customer Segment]]=Introduction!$D$42,1,0)</f>
        <v>1</v>
      </c>
      <c r="Q1120" s="48">
        <f>IF(Table2[[#This Row],[Customer Segment]]=Introduction!$D$44,1,0)</f>
        <v>0</v>
      </c>
      <c r="R1120" s="41">
        <v>1042.54</v>
      </c>
      <c r="S11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customFormat="1" x14ac:dyDescent="0.2">
      <c r="A1121" s="1" t="s">
        <v>92</v>
      </c>
      <c r="B1121" s="1" t="s">
        <v>14</v>
      </c>
      <c r="C1121" s="1" t="s">
        <v>70</v>
      </c>
      <c r="D1121" s="46">
        <v>7.0000000000000007E-2</v>
      </c>
      <c r="E1121" s="46">
        <v>125.99</v>
      </c>
      <c r="F1121" s="46">
        <v>7.69</v>
      </c>
      <c r="G1121" s="46">
        <v>0.59</v>
      </c>
      <c r="H1121" s="46">
        <v>588.24570000000006</v>
      </c>
      <c r="I1121" s="49">
        <f>IF(Table2[[#This Row],[Order Priority]]=Introduction!$B$42,1,0)</f>
        <v>0</v>
      </c>
      <c r="J1121" s="49">
        <f>IF(Table2[[#This Row],[Order Priority]]=Introduction!$B$43,1,0)</f>
        <v>0</v>
      </c>
      <c r="K1121" s="49">
        <f>IF(Table2[[#This Row],[Order Priority]]=Introduction!$B$44,1,0)</f>
        <v>0</v>
      </c>
      <c r="L1121" s="49">
        <f>IF(Table2[[#This Row],[Order Priority]]=Introduction!$B$45,1,0)</f>
        <v>1</v>
      </c>
      <c r="M1121" s="49">
        <f>IF(Table2[[#This Row],[Ship Mode]]=Introduction!$C$42,1,0)</f>
        <v>0</v>
      </c>
      <c r="N1121" s="48">
        <f>IF(Table2[[#This Row],[Ship Mode]]=Introduction!$C$44,1,0)</f>
        <v>1</v>
      </c>
      <c r="O1121" s="48">
        <f>IF(Table2[[#This Row],[Customer Segment]]=Introduction!$D$45,1,0)</f>
        <v>0</v>
      </c>
      <c r="P1121" s="48">
        <f>IF(Table2[[#This Row],[Customer Segment]]=Introduction!$D$42,1,0)</f>
        <v>0</v>
      </c>
      <c r="Q1121" s="48">
        <f>IF(Table2[[#This Row],[Customer Segment]]=Introduction!$D$44,1,0)</f>
        <v>0</v>
      </c>
      <c r="R1121" s="38">
        <v>852.53</v>
      </c>
      <c r="S11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customFormat="1" x14ac:dyDescent="0.2">
      <c r="A1122" s="1" t="s">
        <v>46</v>
      </c>
      <c r="B1122" s="1" t="s">
        <v>14</v>
      </c>
      <c r="C1122" s="1" t="s">
        <v>70</v>
      </c>
      <c r="D1122" s="44">
        <v>0.05</v>
      </c>
      <c r="E1122" s="44">
        <v>3.8</v>
      </c>
      <c r="F1122" s="44">
        <v>1.49</v>
      </c>
      <c r="G1122" s="44">
        <v>0.38</v>
      </c>
      <c r="H1122" s="44">
        <v>14.467000000000001</v>
      </c>
      <c r="I1122" s="49">
        <f>IF(Table2[[#This Row],[Order Priority]]=Introduction!$B$42,1,0)</f>
        <v>0</v>
      </c>
      <c r="J1122" s="49">
        <f>IF(Table2[[#This Row],[Order Priority]]=Introduction!$B$43,1,0)</f>
        <v>0</v>
      </c>
      <c r="K1122" s="49">
        <f>IF(Table2[[#This Row],[Order Priority]]=Introduction!$B$44,1,0)</f>
        <v>0</v>
      </c>
      <c r="L1122" s="49">
        <f>IF(Table2[[#This Row],[Order Priority]]=Introduction!$B$45,1,0)</f>
        <v>0</v>
      </c>
      <c r="M1122" s="49">
        <f>IF(Table2[[#This Row],[Ship Mode]]=Introduction!$C$42,1,0)</f>
        <v>0</v>
      </c>
      <c r="N1122" s="48">
        <f>IF(Table2[[#This Row],[Ship Mode]]=Introduction!$C$44,1,0)</f>
        <v>1</v>
      </c>
      <c r="O1122" s="48">
        <f>IF(Table2[[#This Row],[Customer Segment]]=Introduction!$D$45,1,0)</f>
        <v>0</v>
      </c>
      <c r="P1122" s="48">
        <f>IF(Table2[[#This Row],[Customer Segment]]=Introduction!$D$42,1,0)</f>
        <v>0</v>
      </c>
      <c r="Q1122" s="48">
        <f>IF(Table2[[#This Row],[Customer Segment]]=Introduction!$D$44,1,0)</f>
        <v>0</v>
      </c>
      <c r="R1122" s="41">
        <v>53.26</v>
      </c>
      <c r="S11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customFormat="1" x14ac:dyDescent="0.2">
      <c r="A1123" s="1" t="s">
        <v>46</v>
      </c>
      <c r="B1123" s="1" t="s">
        <v>14</v>
      </c>
      <c r="C1123" s="1" t="s">
        <v>70</v>
      </c>
      <c r="D1123" s="46">
        <v>0.09</v>
      </c>
      <c r="E1123" s="46">
        <v>30.73</v>
      </c>
      <c r="F1123" s="46">
        <v>4</v>
      </c>
      <c r="G1123" s="46">
        <v>0.75</v>
      </c>
      <c r="H1123" s="46">
        <v>-99.986400000000003</v>
      </c>
      <c r="I1123" s="49">
        <f>IF(Table2[[#This Row],[Order Priority]]=Introduction!$B$42,1,0)</f>
        <v>0</v>
      </c>
      <c r="J1123" s="49">
        <f>IF(Table2[[#This Row],[Order Priority]]=Introduction!$B$43,1,0)</f>
        <v>0</v>
      </c>
      <c r="K1123" s="49">
        <f>IF(Table2[[#This Row],[Order Priority]]=Introduction!$B$44,1,0)</f>
        <v>0</v>
      </c>
      <c r="L1123" s="49">
        <f>IF(Table2[[#This Row],[Order Priority]]=Introduction!$B$45,1,0)</f>
        <v>0</v>
      </c>
      <c r="M1123" s="49">
        <f>IF(Table2[[#This Row],[Ship Mode]]=Introduction!$C$42,1,0)</f>
        <v>0</v>
      </c>
      <c r="N1123" s="48">
        <f>IF(Table2[[#This Row],[Ship Mode]]=Introduction!$C$44,1,0)</f>
        <v>1</v>
      </c>
      <c r="O1123" s="48">
        <f>IF(Table2[[#This Row],[Customer Segment]]=Introduction!$D$45,1,0)</f>
        <v>0</v>
      </c>
      <c r="P1123" s="48">
        <f>IF(Table2[[#This Row],[Customer Segment]]=Introduction!$D$42,1,0)</f>
        <v>0</v>
      </c>
      <c r="Q1123" s="48">
        <f>IF(Table2[[#This Row],[Customer Segment]]=Introduction!$D$44,1,0)</f>
        <v>0</v>
      </c>
      <c r="R1123" s="38">
        <v>203.49</v>
      </c>
      <c r="S11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customFormat="1" x14ac:dyDescent="0.2">
      <c r="A1124" s="1" t="s">
        <v>46</v>
      </c>
      <c r="B1124" s="1" t="s">
        <v>14</v>
      </c>
      <c r="C1124" s="1" t="s">
        <v>70</v>
      </c>
      <c r="D1124" s="44">
        <v>0</v>
      </c>
      <c r="E1124" s="44">
        <v>125.99</v>
      </c>
      <c r="F1124" s="44">
        <v>8.08</v>
      </c>
      <c r="G1124" s="44">
        <v>0.56999999999999995</v>
      </c>
      <c r="H1124" s="44">
        <v>1348.59672</v>
      </c>
      <c r="I1124" s="49">
        <f>IF(Table2[[#This Row],[Order Priority]]=Introduction!$B$42,1,0)</f>
        <v>0</v>
      </c>
      <c r="J1124" s="49">
        <f>IF(Table2[[#This Row],[Order Priority]]=Introduction!$B$43,1,0)</f>
        <v>0</v>
      </c>
      <c r="K1124" s="49">
        <f>IF(Table2[[#This Row],[Order Priority]]=Introduction!$B$44,1,0)</f>
        <v>0</v>
      </c>
      <c r="L1124" s="49">
        <f>IF(Table2[[#This Row],[Order Priority]]=Introduction!$B$45,1,0)</f>
        <v>0</v>
      </c>
      <c r="M1124" s="49">
        <f>IF(Table2[[#This Row],[Ship Mode]]=Introduction!$C$42,1,0)</f>
        <v>0</v>
      </c>
      <c r="N1124" s="48">
        <f>IF(Table2[[#This Row],[Ship Mode]]=Introduction!$C$44,1,0)</f>
        <v>1</v>
      </c>
      <c r="O1124" s="48">
        <f>IF(Table2[[#This Row],[Customer Segment]]=Introduction!$D$45,1,0)</f>
        <v>0</v>
      </c>
      <c r="P1124" s="48">
        <f>IF(Table2[[#This Row],[Customer Segment]]=Introduction!$D$42,1,0)</f>
        <v>0</v>
      </c>
      <c r="Q1124" s="48">
        <f>IF(Table2[[#This Row],[Customer Segment]]=Introduction!$D$44,1,0)</f>
        <v>0</v>
      </c>
      <c r="R1124" s="41">
        <v>2356.0100000000002</v>
      </c>
      <c r="S11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customFormat="1" x14ac:dyDescent="0.2">
      <c r="A1125" s="1" t="s">
        <v>46</v>
      </c>
      <c r="B1125" s="1" t="s">
        <v>2</v>
      </c>
      <c r="C1125" s="1" t="s">
        <v>47</v>
      </c>
      <c r="D1125" s="46">
        <v>0.08</v>
      </c>
      <c r="E1125" s="46">
        <v>100.97</v>
      </c>
      <c r="F1125" s="46">
        <v>14</v>
      </c>
      <c r="G1125" s="46">
        <v>0.37</v>
      </c>
      <c r="H1125" s="46">
        <v>-73.494119999999995</v>
      </c>
      <c r="I1125" s="49">
        <f>IF(Table2[[#This Row],[Order Priority]]=Introduction!$B$42,1,0)</f>
        <v>0</v>
      </c>
      <c r="J1125" s="49">
        <f>IF(Table2[[#This Row],[Order Priority]]=Introduction!$B$43,1,0)</f>
        <v>0</v>
      </c>
      <c r="K1125" s="49">
        <f>IF(Table2[[#This Row],[Order Priority]]=Introduction!$B$44,1,0)</f>
        <v>0</v>
      </c>
      <c r="L1125" s="49">
        <f>IF(Table2[[#This Row],[Order Priority]]=Introduction!$B$45,1,0)</f>
        <v>0</v>
      </c>
      <c r="M1125" s="49">
        <f>IF(Table2[[#This Row],[Ship Mode]]=Introduction!$C$42,1,0)</f>
        <v>1</v>
      </c>
      <c r="N1125" s="48">
        <f>IF(Table2[[#This Row],[Ship Mode]]=Introduction!$C$44,1,0)</f>
        <v>0</v>
      </c>
      <c r="O1125" s="48">
        <f>IF(Table2[[#This Row],[Customer Segment]]=Introduction!$D$45,1,0)</f>
        <v>0</v>
      </c>
      <c r="P1125" s="48">
        <f>IF(Table2[[#This Row],[Customer Segment]]=Introduction!$D$42,1,0)</f>
        <v>0</v>
      </c>
      <c r="Q1125" s="48">
        <f>IF(Table2[[#This Row],[Customer Segment]]=Introduction!$D$44,1,0)</f>
        <v>1</v>
      </c>
      <c r="R1125" s="38">
        <v>1483.16</v>
      </c>
      <c r="S11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customFormat="1" x14ac:dyDescent="0.2">
      <c r="A1126" s="1" t="s">
        <v>46</v>
      </c>
      <c r="B1126" s="1" t="s">
        <v>14</v>
      </c>
      <c r="C1126" s="1" t="s">
        <v>3</v>
      </c>
      <c r="D1126" s="44">
        <v>0.05</v>
      </c>
      <c r="E1126" s="44">
        <v>14.81</v>
      </c>
      <c r="F1126" s="44">
        <v>13.32</v>
      </c>
      <c r="G1126" s="44">
        <v>0.43</v>
      </c>
      <c r="H1126" s="44">
        <v>-190.49</v>
      </c>
      <c r="I1126" s="49">
        <f>IF(Table2[[#This Row],[Order Priority]]=Introduction!$B$42,1,0)</f>
        <v>0</v>
      </c>
      <c r="J1126" s="49">
        <f>IF(Table2[[#This Row],[Order Priority]]=Introduction!$B$43,1,0)</f>
        <v>0</v>
      </c>
      <c r="K1126" s="49">
        <f>IF(Table2[[#This Row],[Order Priority]]=Introduction!$B$44,1,0)</f>
        <v>0</v>
      </c>
      <c r="L1126" s="49">
        <f>IF(Table2[[#This Row],[Order Priority]]=Introduction!$B$45,1,0)</f>
        <v>0</v>
      </c>
      <c r="M1126" s="49">
        <f>IF(Table2[[#This Row],[Ship Mode]]=Introduction!$C$42,1,0)</f>
        <v>0</v>
      </c>
      <c r="N1126" s="48">
        <f>IF(Table2[[#This Row],[Ship Mode]]=Introduction!$C$44,1,0)</f>
        <v>1</v>
      </c>
      <c r="O1126" s="48">
        <f>IF(Table2[[#This Row],[Customer Segment]]=Introduction!$D$45,1,0)</f>
        <v>1</v>
      </c>
      <c r="P1126" s="48">
        <f>IF(Table2[[#This Row],[Customer Segment]]=Introduction!$D$42,1,0)</f>
        <v>0</v>
      </c>
      <c r="Q1126" s="48">
        <f>IF(Table2[[#This Row],[Customer Segment]]=Introduction!$D$44,1,0)</f>
        <v>0</v>
      </c>
      <c r="R1126" s="41">
        <v>115.99</v>
      </c>
      <c r="S11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customFormat="1" x14ac:dyDescent="0.2">
      <c r="A1127" s="1" t="s">
        <v>46</v>
      </c>
      <c r="B1127" s="1" t="s">
        <v>14</v>
      </c>
      <c r="C1127" s="1" t="s">
        <v>3</v>
      </c>
      <c r="D1127" s="46">
        <v>0.08</v>
      </c>
      <c r="E1127" s="46">
        <v>2.78</v>
      </c>
      <c r="F1127" s="46">
        <v>1.25</v>
      </c>
      <c r="G1127" s="46">
        <v>0.59</v>
      </c>
      <c r="H1127" s="46">
        <v>-8.77</v>
      </c>
      <c r="I1127" s="49">
        <f>IF(Table2[[#This Row],[Order Priority]]=Introduction!$B$42,1,0)</f>
        <v>0</v>
      </c>
      <c r="J1127" s="49">
        <f>IF(Table2[[#This Row],[Order Priority]]=Introduction!$B$43,1,0)</f>
        <v>0</v>
      </c>
      <c r="K1127" s="49">
        <f>IF(Table2[[#This Row],[Order Priority]]=Introduction!$B$44,1,0)</f>
        <v>0</v>
      </c>
      <c r="L1127" s="49">
        <f>IF(Table2[[#This Row],[Order Priority]]=Introduction!$B$45,1,0)</f>
        <v>0</v>
      </c>
      <c r="M1127" s="49">
        <f>IF(Table2[[#This Row],[Ship Mode]]=Introduction!$C$42,1,0)</f>
        <v>0</v>
      </c>
      <c r="N1127" s="48">
        <f>IF(Table2[[#This Row],[Ship Mode]]=Introduction!$C$44,1,0)</f>
        <v>1</v>
      </c>
      <c r="O1127" s="48">
        <f>IF(Table2[[#This Row],[Customer Segment]]=Introduction!$D$45,1,0)</f>
        <v>1</v>
      </c>
      <c r="P1127" s="48">
        <f>IF(Table2[[#This Row],[Customer Segment]]=Introduction!$D$42,1,0)</f>
        <v>0</v>
      </c>
      <c r="Q1127" s="48">
        <f>IF(Table2[[#This Row],[Customer Segment]]=Introduction!$D$44,1,0)</f>
        <v>0</v>
      </c>
      <c r="R1127" s="38">
        <v>19.46</v>
      </c>
      <c r="S11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customFormat="1" x14ac:dyDescent="0.2">
      <c r="A1128" s="1" t="s">
        <v>46</v>
      </c>
      <c r="B1128" s="1" t="s">
        <v>14</v>
      </c>
      <c r="C1128" s="1" t="s">
        <v>70</v>
      </c>
      <c r="D1128" s="44">
        <v>0.04</v>
      </c>
      <c r="E1128" s="44">
        <v>90.48</v>
      </c>
      <c r="F1128" s="44">
        <v>19.989999999999998</v>
      </c>
      <c r="G1128" s="44">
        <v>0.4</v>
      </c>
      <c r="H1128" s="44">
        <v>55.555199999999999</v>
      </c>
      <c r="I1128" s="49">
        <f>IF(Table2[[#This Row],[Order Priority]]=Introduction!$B$42,1,0)</f>
        <v>0</v>
      </c>
      <c r="J1128" s="49">
        <f>IF(Table2[[#This Row],[Order Priority]]=Introduction!$B$43,1,0)</f>
        <v>0</v>
      </c>
      <c r="K1128" s="49">
        <f>IF(Table2[[#This Row],[Order Priority]]=Introduction!$B$44,1,0)</f>
        <v>0</v>
      </c>
      <c r="L1128" s="49">
        <f>IF(Table2[[#This Row],[Order Priority]]=Introduction!$B$45,1,0)</f>
        <v>0</v>
      </c>
      <c r="M1128" s="49">
        <f>IF(Table2[[#This Row],[Ship Mode]]=Introduction!$C$42,1,0)</f>
        <v>0</v>
      </c>
      <c r="N1128" s="48">
        <f>IF(Table2[[#This Row],[Ship Mode]]=Introduction!$C$44,1,0)</f>
        <v>1</v>
      </c>
      <c r="O1128" s="48">
        <f>IF(Table2[[#This Row],[Customer Segment]]=Introduction!$D$45,1,0)</f>
        <v>0</v>
      </c>
      <c r="P1128" s="48">
        <f>IF(Table2[[#This Row],[Customer Segment]]=Introduction!$D$42,1,0)</f>
        <v>0</v>
      </c>
      <c r="Q1128" s="48">
        <f>IF(Table2[[#This Row],[Customer Segment]]=Introduction!$D$44,1,0)</f>
        <v>0</v>
      </c>
      <c r="R1128" s="41">
        <v>268.64</v>
      </c>
      <c r="S11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customFormat="1" x14ac:dyDescent="0.2">
      <c r="A1129" s="1" t="s">
        <v>46</v>
      </c>
      <c r="B1129" s="1" t="s">
        <v>14</v>
      </c>
      <c r="C1129" s="1" t="s">
        <v>70</v>
      </c>
      <c r="D1129" s="46">
        <v>0.02</v>
      </c>
      <c r="E1129" s="46">
        <v>9.77</v>
      </c>
      <c r="F1129" s="46">
        <v>6.02</v>
      </c>
      <c r="G1129" s="46">
        <v>0.48</v>
      </c>
      <c r="H1129" s="46">
        <v>-535.33199999999999</v>
      </c>
      <c r="I1129" s="49">
        <f>IF(Table2[[#This Row],[Order Priority]]=Introduction!$B$42,1,0)</f>
        <v>0</v>
      </c>
      <c r="J1129" s="49">
        <f>IF(Table2[[#This Row],[Order Priority]]=Introduction!$B$43,1,0)</f>
        <v>0</v>
      </c>
      <c r="K1129" s="49">
        <f>IF(Table2[[#This Row],[Order Priority]]=Introduction!$B$44,1,0)</f>
        <v>0</v>
      </c>
      <c r="L1129" s="49">
        <f>IF(Table2[[#This Row],[Order Priority]]=Introduction!$B$45,1,0)</f>
        <v>0</v>
      </c>
      <c r="M1129" s="49">
        <f>IF(Table2[[#This Row],[Ship Mode]]=Introduction!$C$42,1,0)</f>
        <v>0</v>
      </c>
      <c r="N1129" s="48">
        <f>IF(Table2[[#This Row],[Ship Mode]]=Introduction!$C$44,1,0)</f>
        <v>1</v>
      </c>
      <c r="O1129" s="48">
        <f>IF(Table2[[#This Row],[Customer Segment]]=Introduction!$D$45,1,0)</f>
        <v>0</v>
      </c>
      <c r="P1129" s="48">
        <f>IF(Table2[[#This Row],[Customer Segment]]=Introduction!$D$42,1,0)</f>
        <v>0</v>
      </c>
      <c r="Q1129" s="48">
        <f>IF(Table2[[#This Row],[Customer Segment]]=Introduction!$D$44,1,0)</f>
        <v>0</v>
      </c>
      <c r="R1129" s="38">
        <v>87.68</v>
      </c>
      <c r="S11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customFormat="1" x14ac:dyDescent="0.2">
      <c r="A1130" s="1" t="s">
        <v>46</v>
      </c>
      <c r="B1130" s="1" t="s">
        <v>14</v>
      </c>
      <c r="C1130" s="1" t="s">
        <v>70</v>
      </c>
      <c r="D1130" s="44">
        <v>0.09</v>
      </c>
      <c r="E1130" s="44">
        <v>34.99</v>
      </c>
      <c r="F1130" s="44">
        <v>7.73</v>
      </c>
      <c r="G1130" s="44">
        <v>0.59</v>
      </c>
      <c r="H1130" s="44">
        <v>-208.72040000000001</v>
      </c>
      <c r="I1130" s="49">
        <f>IF(Table2[[#This Row],[Order Priority]]=Introduction!$B$42,1,0)</f>
        <v>0</v>
      </c>
      <c r="J1130" s="49">
        <f>IF(Table2[[#This Row],[Order Priority]]=Introduction!$B$43,1,0)</f>
        <v>0</v>
      </c>
      <c r="K1130" s="49">
        <f>IF(Table2[[#This Row],[Order Priority]]=Introduction!$B$44,1,0)</f>
        <v>0</v>
      </c>
      <c r="L1130" s="49">
        <f>IF(Table2[[#This Row],[Order Priority]]=Introduction!$B$45,1,0)</f>
        <v>0</v>
      </c>
      <c r="M1130" s="49">
        <f>IF(Table2[[#This Row],[Ship Mode]]=Introduction!$C$42,1,0)</f>
        <v>0</v>
      </c>
      <c r="N1130" s="48">
        <f>IF(Table2[[#This Row],[Ship Mode]]=Introduction!$C$44,1,0)</f>
        <v>1</v>
      </c>
      <c r="O1130" s="48">
        <f>IF(Table2[[#This Row],[Customer Segment]]=Introduction!$D$45,1,0)</f>
        <v>0</v>
      </c>
      <c r="P1130" s="48">
        <f>IF(Table2[[#This Row],[Customer Segment]]=Introduction!$D$42,1,0)</f>
        <v>0</v>
      </c>
      <c r="Q1130" s="48">
        <f>IF(Table2[[#This Row],[Customer Segment]]=Introduction!$D$44,1,0)</f>
        <v>0</v>
      </c>
      <c r="R1130" s="41">
        <v>37.619999999999997</v>
      </c>
      <c r="S11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customFormat="1" x14ac:dyDescent="0.2">
      <c r="A1131" s="1" t="s">
        <v>1</v>
      </c>
      <c r="B1131" s="1" t="s">
        <v>14</v>
      </c>
      <c r="C1131" s="1" t="s">
        <v>47</v>
      </c>
      <c r="D1131" s="46">
        <v>0.1</v>
      </c>
      <c r="E1131" s="46">
        <v>9.11</v>
      </c>
      <c r="F1131" s="46">
        <v>2.15</v>
      </c>
      <c r="G1131" s="46">
        <v>0.4</v>
      </c>
      <c r="H1131" s="46">
        <v>-3.9312</v>
      </c>
      <c r="I1131" s="49">
        <f>IF(Table2[[#This Row],[Order Priority]]=Introduction!$B$42,1,0)</f>
        <v>1</v>
      </c>
      <c r="J1131" s="49">
        <f>IF(Table2[[#This Row],[Order Priority]]=Introduction!$B$43,1,0)</f>
        <v>0</v>
      </c>
      <c r="K1131" s="49">
        <f>IF(Table2[[#This Row],[Order Priority]]=Introduction!$B$44,1,0)</f>
        <v>0</v>
      </c>
      <c r="L1131" s="49">
        <f>IF(Table2[[#This Row],[Order Priority]]=Introduction!$B$45,1,0)</f>
        <v>0</v>
      </c>
      <c r="M1131" s="49">
        <f>IF(Table2[[#This Row],[Ship Mode]]=Introduction!$C$42,1,0)</f>
        <v>0</v>
      </c>
      <c r="N1131" s="48">
        <f>IF(Table2[[#This Row],[Ship Mode]]=Introduction!$C$44,1,0)</f>
        <v>1</v>
      </c>
      <c r="O1131" s="48">
        <f>IF(Table2[[#This Row],[Customer Segment]]=Introduction!$D$45,1,0)</f>
        <v>0</v>
      </c>
      <c r="P1131" s="48">
        <f>IF(Table2[[#This Row],[Customer Segment]]=Introduction!$D$42,1,0)</f>
        <v>0</v>
      </c>
      <c r="Q1131" s="48">
        <f>IF(Table2[[#This Row],[Customer Segment]]=Introduction!$D$44,1,0)</f>
        <v>1</v>
      </c>
      <c r="R1131" s="38">
        <v>17.420000000000002</v>
      </c>
      <c r="S11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customFormat="1" x14ac:dyDescent="0.2">
      <c r="A1132" s="1" t="s">
        <v>13</v>
      </c>
      <c r="B1132" s="1" t="s">
        <v>14</v>
      </c>
      <c r="C1132" s="1" t="s">
        <v>47</v>
      </c>
      <c r="D1132" s="44">
        <v>0.03</v>
      </c>
      <c r="E1132" s="44">
        <v>15.99</v>
      </c>
      <c r="F1132" s="44">
        <v>11.28</v>
      </c>
      <c r="G1132" s="44">
        <v>0.38</v>
      </c>
      <c r="H1132" s="44">
        <v>-53.296199999999999</v>
      </c>
      <c r="I1132" s="49">
        <f>IF(Table2[[#This Row],[Order Priority]]=Introduction!$B$42,1,0)</f>
        <v>0</v>
      </c>
      <c r="J1132" s="49">
        <f>IF(Table2[[#This Row],[Order Priority]]=Introduction!$B$43,1,0)</f>
        <v>1</v>
      </c>
      <c r="K1132" s="49">
        <f>IF(Table2[[#This Row],[Order Priority]]=Introduction!$B$44,1,0)</f>
        <v>0</v>
      </c>
      <c r="L1132" s="49">
        <f>IF(Table2[[#This Row],[Order Priority]]=Introduction!$B$45,1,0)</f>
        <v>0</v>
      </c>
      <c r="M1132" s="49">
        <f>IF(Table2[[#This Row],[Ship Mode]]=Introduction!$C$42,1,0)</f>
        <v>0</v>
      </c>
      <c r="N1132" s="48">
        <f>IF(Table2[[#This Row],[Ship Mode]]=Introduction!$C$44,1,0)</f>
        <v>1</v>
      </c>
      <c r="O1132" s="48">
        <f>IF(Table2[[#This Row],[Customer Segment]]=Introduction!$D$45,1,0)</f>
        <v>0</v>
      </c>
      <c r="P1132" s="48">
        <f>IF(Table2[[#This Row],[Customer Segment]]=Introduction!$D$42,1,0)</f>
        <v>0</v>
      </c>
      <c r="Q1132" s="48">
        <f>IF(Table2[[#This Row],[Customer Segment]]=Introduction!$D$44,1,0)</f>
        <v>1</v>
      </c>
      <c r="R1132" s="41">
        <v>35.479999999999997</v>
      </c>
      <c r="S11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customFormat="1" x14ac:dyDescent="0.2">
      <c r="A1133" s="1" t="s">
        <v>13</v>
      </c>
      <c r="B1133" s="1" t="s">
        <v>14</v>
      </c>
      <c r="C1133" s="1" t="s">
        <v>70</v>
      </c>
      <c r="D1133" s="46">
        <v>0.09</v>
      </c>
      <c r="E1133" s="46">
        <v>35.94</v>
      </c>
      <c r="F1133" s="46">
        <v>6.66</v>
      </c>
      <c r="G1133" s="46">
        <v>0.4</v>
      </c>
      <c r="H1133" s="46">
        <v>172.56440000000001</v>
      </c>
      <c r="I1133" s="49">
        <f>IF(Table2[[#This Row],[Order Priority]]=Introduction!$B$42,1,0)</f>
        <v>0</v>
      </c>
      <c r="J1133" s="49">
        <f>IF(Table2[[#This Row],[Order Priority]]=Introduction!$B$43,1,0)</f>
        <v>1</v>
      </c>
      <c r="K1133" s="49">
        <f>IF(Table2[[#This Row],[Order Priority]]=Introduction!$B$44,1,0)</f>
        <v>0</v>
      </c>
      <c r="L1133" s="49">
        <f>IF(Table2[[#This Row],[Order Priority]]=Introduction!$B$45,1,0)</f>
        <v>0</v>
      </c>
      <c r="M1133" s="49">
        <f>IF(Table2[[#This Row],[Ship Mode]]=Introduction!$C$42,1,0)</f>
        <v>0</v>
      </c>
      <c r="N1133" s="48">
        <f>IF(Table2[[#This Row],[Ship Mode]]=Introduction!$C$44,1,0)</f>
        <v>1</v>
      </c>
      <c r="O1133" s="48">
        <f>IF(Table2[[#This Row],[Customer Segment]]=Introduction!$D$45,1,0)</f>
        <v>0</v>
      </c>
      <c r="P1133" s="48">
        <f>IF(Table2[[#This Row],[Customer Segment]]=Introduction!$D$42,1,0)</f>
        <v>0</v>
      </c>
      <c r="Q1133" s="48">
        <f>IF(Table2[[#This Row],[Customer Segment]]=Introduction!$D$44,1,0)</f>
        <v>0</v>
      </c>
      <c r="R1133" s="38">
        <v>312.22000000000003</v>
      </c>
      <c r="S11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customFormat="1" x14ac:dyDescent="0.2">
      <c r="A1134" s="1" t="s">
        <v>23</v>
      </c>
      <c r="B1134" s="1" t="s">
        <v>14</v>
      </c>
      <c r="C1134" s="1" t="s">
        <v>3</v>
      </c>
      <c r="D1134" s="44">
        <v>7.0000000000000007E-2</v>
      </c>
      <c r="E1134" s="44">
        <v>4.97</v>
      </c>
      <c r="F1134" s="44">
        <v>5.71</v>
      </c>
      <c r="G1134" s="44">
        <v>0.54</v>
      </c>
      <c r="H1134" s="44">
        <v>-180.15199999999999</v>
      </c>
      <c r="I1134" s="49">
        <f>IF(Table2[[#This Row],[Order Priority]]=Introduction!$B$42,1,0)</f>
        <v>0</v>
      </c>
      <c r="J1134" s="49">
        <f>IF(Table2[[#This Row],[Order Priority]]=Introduction!$B$43,1,0)</f>
        <v>0</v>
      </c>
      <c r="K1134" s="49">
        <f>IF(Table2[[#This Row],[Order Priority]]=Introduction!$B$44,1,0)</f>
        <v>1</v>
      </c>
      <c r="L1134" s="49">
        <f>IF(Table2[[#This Row],[Order Priority]]=Introduction!$B$45,1,0)</f>
        <v>0</v>
      </c>
      <c r="M1134" s="49">
        <f>IF(Table2[[#This Row],[Ship Mode]]=Introduction!$C$42,1,0)</f>
        <v>0</v>
      </c>
      <c r="N1134" s="48">
        <f>IF(Table2[[#This Row],[Ship Mode]]=Introduction!$C$44,1,0)</f>
        <v>1</v>
      </c>
      <c r="O1134" s="48">
        <f>IF(Table2[[#This Row],[Customer Segment]]=Introduction!$D$45,1,0)</f>
        <v>1</v>
      </c>
      <c r="P1134" s="48">
        <f>IF(Table2[[#This Row],[Customer Segment]]=Introduction!$D$42,1,0)</f>
        <v>0</v>
      </c>
      <c r="Q1134" s="48">
        <f>IF(Table2[[#This Row],[Customer Segment]]=Introduction!$D$44,1,0)</f>
        <v>0</v>
      </c>
      <c r="R1134" s="41">
        <v>26.66</v>
      </c>
      <c r="S11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customFormat="1" x14ac:dyDescent="0.2">
      <c r="A1135" s="1" t="s">
        <v>23</v>
      </c>
      <c r="B1135" s="1" t="s">
        <v>14</v>
      </c>
      <c r="C1135" s="1" t="s">
        <v>3</v>
      </c>
      <c r="D1135" s="46">
        <v>0.09</v>
      </c>
      <c r="E1135" s="46">
        <v>2.62</v>
      </c>
      <c r="F1135" s="46">
        <v>0.8</v>
      </c>
      <c r="G1135" s="46">
        <v>0.39</v>
      </c>
      <c r="H1135" s="46">
        <v>8.3879999999999999</v>
      </c>
      <c r="I1135" s="49">
        <f>IF(Table2[[#This Row],[Order Priority]]=Introduction!$B$42,1,0)</f>
        <v>0</v>
      </c>
      <c r="J1135" s="49">
        <f>IF(Table2[[#This Row],[Order Priority]]=Introduction!$B$43,1,0)</f>
        <v>0</v>
      </c>
      <c r="K1135" s="49">
        <f>IF(Table2[[#This Row],[Order Priority]]=Introduction!$B$44,1,0)</f>
        <v>1</v>
      </c>
      <c r="L1135" s="49">
        <f>IF(Table2[[#This Row],[Order Priority]]=Introduction!$B$45,1,0)</f>
        <v>0</v>
      </c>
      <c r="M1135" s="49">
        <f>IF(Table2[[#This Row],[Ship Mode]]=Introduction!$C$42,1,0)</f>
        <v>0</v>
      </c>
      <c r="N1135" s="48">
        <f>IF(Table2[[#This Row],[Ship Mode]]=Introduction!$C$44,1,0)</f>
        <v>1</v>
      </c>
      <c r="O1135" s="48">
        <f>IF(Table2[[#This Row],[Customer Segment]]=Introduction!$D$45,1,0)</f>
        <v>1</v>
      </c>
      <c r="P1135" s="48">
        <f>IF(Table2[[#This Row],[Customer Segment]]=Introduction!$D$42,1,0)</f>
        <v>0</v>
      </c>
      <c r="Q1135" s="48">
        <f>IF(Table2[[#This Row],[Customer Segment]]=Introduction!$D$44,1,0)</f>
        <v>0</v>
      </c>
      <c r="R1135" s="38">
        <v>29.55</v>
      </c>
      <c r="S11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customFormat="1" x14ac:dyDescent="0.2">
      <c r="A1136" s="1" t="s">
        <v>23</v>
      </c>
      <c r="B1136" s="1" t="s">
        <v>14</v>
      </c>
      <c r="C1136" s="1" t="s">
        <v>3</v>
      </c>
      <c r="D1136" s="44">
        <v>0.03</v>
      </c>
      <c r="E1136" s="44">
        <v>65.989999999999995</v>
      </c>
      <c r="F1136" s="44">
        <v>8.8000000000000007</v>
      </c>
      <c r="G1136" s="44">
        <v>0.57999999999999996</v>
      </c>
      <c r="H1136" s="44">
        <v>9.9398999999999997</v>
      </c>
      <c r="I1136" s="49">
        <f>IF(Table2[[#This Row],[Order Priority]]=Introduction!$B$42,1,0)</f>
        <v>0</v>
      </c>
      <c r="J1136" s="49">
        <f>IF(Table2[[#This Row],[Order Priority]]=Introduction!$B$43,1,0)</f>
        <v>0</v>
      </c>
      <c r="K1136" s="49">
        <f>IF(Table2[[#This Row],[Order Priority]]=Introduction!$B$44,1,0)</f>
        <v>1</v>
      </c>
      <c r="L1136" s="49">
        <f>IF(Table2[[#This Row],[Order Priority]]=Introduction!$B$45,1,0)</f>
        <v>0</v>
      </c>
      <c r="M1136" s="49">
        <f>IF(Table2[[#This Row],[Ship Mode]]=Introduction!$C$42,1,0)</f>
        <v>0</v>
      </c>
      <c r="N1136" s="48">
        <f>IF(Table2[[#This Row],[Ship Mode]]=Introduction!$C$44,1,0)</f>
        <v>1</v>
      </c>
      <c r="O1136" s="48">
        <f>IF(Table2[[#This Row],[Customer Segment]]=Introduction!$D$45,1,0)</f>
        <v>1</v>
      </c>
      <c r="P1136" s="48">
        <f>IF(Table2[[#This Row],[Customer Segment]]=Introduction!$D$42,1,0)</f>
        <v>0</v>
      </c>
      <c r="Q1136" s="48">
        <f>IF(Table2[[#This Row],[Customer Segment]]=Introduction!$D$44,1,0)</f>
        <v>0</v>
      </c>
      <c r="R1136" s="41">
        <v>1237.4000000000001</v>
      </c>
      <c r="S11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customFormat="1" x14ac:dyDescent="0.2">
      <c r="A1137" s="1" t="s">
        <v>46</v>
      </c>
      <c r="B1137" s="1" t="s">
        <v>2</v>
      </c>
      <c r="C1137" s="1" t="s">
        <v>47</v>
      </c>
      <c r="D1137" s="46">
        <v>0.05</v>
      </c>
      <c r="E1137" s="46">
        <v>328.14</v>
      </c>
      <c r="F1137" s="46">
        <v>91.05</v>
      </c>
      <c r="G1137" s="46">
        <v>0.56999999999999995</v>
      </c>
      <c r="H1137" s="46">
        <v>772.04</v>
      </c>
      <c r="I1137" s="49">
        <f>IF(Table2[[#This Row],[Order Priority]]=Introduction!$B$42,1,0)</f>
        <v>0</v>
      </c>
      <c r="J1137" s="49">
        <f>IF(Table2[[#This Row],[Order Priority]]=Introduction!$B$43,1,0)</f>
        <v>0</v>
      </c>
      <c r="K1137" s="49">
        <f>IF(Table2[[#This Row],[Order Priority]]=Introduction!$B$44,1,0)</f>
        <v>0</v>
      </c>
      <c r="L1137" s="49">
        <f>IF(Table2[[#This Row],[Order Priority]]=Introduction!$B$45,1,0)</f>
        <v>0</v>
      </c>
      <c r="M1137" s="49">
        <f>IF(Table2[[#This Row],[Ship Mode]]=Introduction!$C$42,1,0)</f>
        <v>1</v>
      </c>
      <c r="N1137" s="48">
        <f>IF(Table2[[#This Row],[Ship Mode]]=Introduction!$C$44,1,0)</f>
        <v>0</v>
      </c>
      <c r="O1137" s="48">
        <f>IF(Table2[[#This Row],[Customer Segment]]=Introduction!$D$45,1,0)</f>
        <v>0</v>
      </c>
      <c r="P1137" s="48">
        <f>IF(Table2[[#This Row],[Customer Segment]]=Introduction!$D$42,1,0)</f>
        <v>0</v>
      </c>
      <c r="Q1137" s="48">
        <f>IF(Table2[[#This Row],[Customer Segment]]=Introduction!$D$44,1,0)</f>
        <v>1</v>
      </c>
      <c r="R1137" s="38">
        <v>2291.39</v>
      </c>
      <c r="S11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customFormat="1" x14ac:dyDescent="0.2">
      <c r="A1138" s="1" t="s">
        <v>46</v>
      </c>
      <c r="B1138" s="1" t="s">
        <v>2</v>
      </c>
      <c r="C1138" s="1" t="s">
        <v>47</v>
      </c>
      <c r="D1138" s="44">
        <v>0.05</v>
      </c>
      <c r="E1138" s="44">
        <v>328.14</v>
      </c>
      <c r="F1138" s="44">
        <v>91.05</v>
      </c>
      <c r="G1138" s="44">
        <v>0.56999999999999995</v>
      </c>
      <c r="H1138" s="44">
        <v>772.04</v>
      </c>
      <c r="I1138" s="49">
        <f>IF(Table2[[#This Row],[Order Priority]]=Introduction!$B$42,1,0)</f>
        <v>0</v>
      </c>
      <c r="J1138" s="49">
        <f>IF(Table2[[#This Row],[Order Priority]]=Introduction!$B$43,1,0)</f>
        <v>0</v>
      </c>
      <c r="K1138" s="49">
        <f>IF(Table2[[#This Row],[Order Priority]]=Introduction!$B$44,1,0)</f>
        <v>0</v>
      </c>
      <c r="L1138" s="49">
        <f>IF(Table2[[#This Row],[Order Priority]]=Introduction!$B$45,1,0)</f>
        <v>0</v>
      </c>
      <c r="M1138" s="49">
        <f>IF(Table2[[#This Row],[Ship Mode]]=Introduction!$C$42,1,0)</f>
        <v>1</v>
      </c>
      <c r="N1138" s="48">
        <f>IF(Table2[[#This Row],[Ship Mode]]=Introduction!$C$44,1,0)</f>
        <v>0</v>
      </c>
      <c r="O1138" s="48">
        <f>IF(Table2[[#This Row],[Customer Segment]]=Introduction!$D$45,1,0)</f>
        <v>0</v>
      </c>
      <c r="P1138" s="48">
        <f>IF(Table2[[#This Row],[Customer Segment]]=Introduction!$D$42,1,0)</f>
        <v>0</v>
      </c>
      <c r="Q1138" s="48">
        <f>IF(Table2[[#This Row],[Customer Segment]]=Introduction!$D$44,1,0)</f>
        <v>1</v>
      </c>
      <c r="R1138" s="41">
        <v>9492.92</v>
      </c>
      <c r="S11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customFormat="1" x14ac:dyDescent="0.2">
      <c r="A1139" s="1" t="s">
        <v>46</v>
      </c>
      <c r="B1139" s="1" t="s">
        <v>14</v>
      </c>
      <c r="C1139" s="1" t="s">
        <v>15</v>
      </c>
      <c r="D1139" s="46">
        <v>0.08</v>
      </c>
      <c r="E1139" s="46">
        <v>11.7</v>
      </c>
      <c r="F1139" s="46">
        <v>6.96</v>
      </c>
      <c r="G1139" s="46">
        <v>0.5</v>
      </c>
      <c r="H1139" s="46">
        <v>28.565999999999999</v>
      </c>
      <c r="I1139" s="49">
        <f>IF(Table2[[#This Row],[Order Priority]]=Introduction!$B$42,1,0)</f>
        <v>0</v>
      </c>
      <c r="J1139" s="49">
        <f>IF(Table2[[#This Row],[Order Priority]]=Introduction!$B$43,1,0)</f>
        <v>0</v>
      </c>
      <c r="K1139" s="49">
        <f>IF(Table2[[#This Row],[Order Priority]]=Introduction!$B$44,1,0)</f>
        <v>0</v>
      </c>
      <c r="L1139" s="49">
        <f>IF(Table2[[#This Row],[Order Priority]]=Introduction!$B$45,1,0)</f>
        <v>0</v>
      </c>
      <c r="M1139" s="49">
        <f>IF(Table2[[#This Row],[Ship Mode]]=Introduction!$C$42,1,0)</f>
        <v>0</v>
      </c>
      <c r="N1139" s="48">
        <f>IF(Table2[[#This Row],[Ship Mode]]=Introduction!$C$44,1,0)</f>
        <v>1</v>
      </c>
      <c r="O1139" s="48">
        <f>IF(Table2[[#This Row],[Customer Segment]]=Introduction!$D$45,1,0)</f>
        <v>0</v>
      </c>
      <c r="P1139" s="48">
        <f>IF(Table2[[#This Row],[Customer Segment]]=Introduction!$D$42,1,0)</f>
        <v>1</v>
      </c>
      <c r="Q1139" s="48">
        <f>IF(Table2[[#This Row],[Customer Segment]]=Introduction!$D$44,1,0)</f>
        <v>0</v>
      </c>
      <c r="R1139" s="38">
        <v>87.8</v>
      </c>
      <c r="S11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customFormat="1" x14ac:dyDescent="0.2">
      <c r="A1140" s="1" t="s">
        <v>46</v>
      </c>
      <c r="B1140" s="1" t="s">
        <v>14</v>
      </c>
      <c r="C1140" s="1" t="s">
        <v>47</v>
      </c>
      <c r="D1140" s="44">
        <v>0.04</v>
      </c>
      <c r="E1140" s="44">
        <v>7.08</v>
      </c>
      <c r="F1140" s="44">
        <v>2.35</v>
      </c>
      <c r="G1140" s="44">
        <v>0.47</v>
      </c>
      <c r="H1140" s="44">
        <v>24.59</v>
      </c>
      <c r="I1140" s="49">
        <f>IF(Table2[[#This Row],[Order Priority]]=Introduction!$B$42,1,0)</f>
        <v>0</v>
      </c>
      <c r="J1140" s="49">
        <f>IF(Table2[[#This Row],[Order Priority]]=Introduction!$B$43,1,0)</f>
        <v>0</v>
      </c>
      <c r="K1140" s="49">
        <f>IF(Table2[[#This Row],[Order Priority]]=Introduction!$B$44,1,0)</f>
        <v>0</v>
      </c>
      <c r="L1140" s="49">
        <f>IF(Table2[[#This Row],[Order Priority]]=Introduction!$B$45,1,0)</f>
        <v>0</v>
      </c>
      <c r="M1140" s="49">
        <f>IF(Table2[[#This Row],[Ship Mode]]=Introduction!$C$42,1,0)</f>
        <v>0</v>
      </c>
      <c r="N1140" s="48">
        <f>IF(Table2[[#This Row],[Ship Mode]]=Introduction!$C$44,1,0)</f>
        <v>1</v>
      </c>
      <c r="O1140" s="48">
        <f>IF(Table2[[#This Row],[Customer Segment]]=Introduction!$D$45,1,0)</f>
        <v>0</v>
      </c>
      <c r="P1140" s="48">
        <f>IF(Table2[[#This Row],[Customer Segment]]=Introduction!$D$42,1,0)</f>
        <v>0</v>
      </c>
      <c r="Q1140" s="48">
        <f>IF(Table2[[#This Row],[Customer Segment]]=Introduction!$D$44,1,0)</f>
        <v>1</v>
      </c>
      <c r="R1140" s="41">
        <v>49.1</v>
      </c>
      <c r="S11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customFormat="1" x14ac:dyDescent="0.2">
      <c r="A1141" s="1" t="s">
        <v>46</v>
      </c>
      <c r="B1141" s="1" t="s">
        <v>14</v>
      </c>
      <c r="C1141" s="1" t="s">
        <v>15</v>
      </c>
      <c r="D1141" s="46">
        <v>0.03</v>
      </c>
      <c r="E1141" s="46">
        <v>10.98</v>
      </c>
      <c r="F1141" s="46">
        <v>3.37</v>
      </c>
      <c r="G1141" s="46">
        <v>0.56999999999999995</v>
      </c>
      <c r="H1141" s="46">
        <v>11.82</v>
      </c>
      <c r="I1141" s="49">
        <f>IF(Table2[[#This Row],[Order Priority]]=Introduction!$B$42,1,0)</f>
        <v>0</v>
      </c>
      <c r="J1141" s="49">
        <f>IF(Table2[[#This Row],[Order Priority]]=Introduction!$B$43,1,0)</f>
        <v>0</v>
      </c>
      <c r="K1141" s="49">
        <f>IF(Table2[[#This Row],[Order Priority]]=Introduction!$B$44,1,0)</f>
        <v>0</v>
      </c>
      <c r="L1141" s="49">
        <f>IF(Table2[[#This Row],[Order Priority]]=Introduction!$B$45,1,0)</f>
        <v>0</v>
      </c>
      <c r="M1141" s="49">
        <f>IF(Table2[[#This Row],[Ship Mode]]=Introduction!$C$42,1,0)</f>
        <v>0</v>
      </c>
      <c r="N1141" s="48">
        <f>IF(Table2[[#This Row],[Ship Mode]]=Introduction!$C$44,1,0)</f>
        <v>1</v>
      </c>
      <c r="O1141" s="48">
        <f>IF(Table2[[#This Row],[Customer Segment]]=Introduction!$D$45,1,0)</f>
        <v>0</v>
      </c>
      <c r="P1141" s="48">
        <f>IF(Table2[[#This Row],[Customer Segment]]=Introduction!$D$42,1,0)</f>
        <v>1</v>
      </c>
      <c r="Q1141" s="48">
        <f>IF(Table2[[#This Row],[Customer Segment]]=Introduction!$D$44,1,0)</f>
        <v>0</v>
      </c>
      <c r="R1141" s="38">
        <v>56.19</v>
      </c>
      <c r="S11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customFormat="1" x14ac:dyDescent="0.2">
      <c r="A1142" s="1" t="s">
        <v>13</v>
      </c>
      <c r="B1142" s="1" t="s">
        <v>14</v>
      </c>
      <c r="C1142" s="1" t="s">
        <v>47</v>
      </c>
      <c r="D1142" s="44">
        <v>0</v>
      </c>
      <c r="E1142" s="44">
        <v>5.77</v>
      </c>
      <c r="F1142" s="44">
        <v>5.92</v>
      </c>
      <c r="G1142" s="44">
        <v>0.55000000000000004</v>
      </c>
      <c r="H1142" s="44">
        <v>-61.5276</v>
      </c>
      <c r="I1142" s="49">
        <f>IF(Table2[[#This Row],[Order Priority]]=Introduction!$B$42,1,0)</f>
        <v>0</v>
      </c>
      <c r="J1142" s="49">
        <f>IF(Table2[[#This Row],[Order Priority]]=Introduction!$B$43,1,0)</f>
        <v>1</v>
      </c>
      <c r="K1142" s="49">
        <f>IF(Table2[[#This Row],[Order Priority]]=Introduction!$B$44,1,0)</f>
        <v>0</v>
      </c>
      <c r="L1142" s="49">
        <f>IF(Table2[[#This Row],[Order Priority]]=Introduction!$B$45,1,0)</f>
        <v>0</v>
      </c>
      <c r="M1142" s="49">
        <f>IF(Table2[[#This Row],[Ship Mode]]=Introduction!$C$42,1,0)</f>
        <v>0</v>
      </c>
      <c r="N1142" s="48">
        <f>IF(Table2[[#This Row],[Ship Mode]]=Introduction!$C$44,1,0)</f>
        <v>1</v>
      </c>
      <c r="O1142" s="48">
        <f>IF(Table2[[#This Row],[Customer Segment]]=Introduction!$D$45,1,0)</f>
        <v>0</v>
      </c>
      <c r="P1142" s="48">
        <f>IF(Table2[[#This Row],[Customer Segment]]=Introduction!$D$42,1,0)</f>
        <v>0</v>
      </c>
      <c r="Q1142" s="48">
        <f>IF(Table2[[#This Row],[Customer Segment]]=Introduction!$D$44,1,0)</f>
        <v>1</v>
      </c>
      <c r="R1142" s="41">
        <v>69.89</v>
      </c>
      <c r="S11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customFormat="1" x14ac:dyDescent="0.2">
      <c r="A1143" s="1" t="s">
        <v>13</v>
      </c>
      <c r="B1143" s="1" t="s">
        <v>14</v>
      </c>
      <c r="C1143" s="1" t="s">
        <v>70</v>
      </c>
      <c r="D1143" s="46">
        <v>0</v>
      </c>
      <c r="E1143" s="46">
        <v>12.22</v>
      </c>
      <c r="F1143" s="46">
        <v>2.85</v>
      </c>
      <c r="G1143" s="46">
        <v>0.55000000000000004</v>
      </c>
      <c r="H1143" s="46">
        <v>76.389899999999997</v>
      </c>
      <c r="I1143" s="49">
        <f>IF(Table2[[#This Row],[Order Priority]]=Introduction!$B$42,1,0)</f>
        <v>0</v>
      </c>
      <c r="J1143" s="49">
        <f>IF(Table2[[#This Row],[Order Priority]]=Introduction!$B$43,1,0)</f>
        <v>1</v>
      </c>
      <c r="K1143" s="49">
        <f>IF(Table2[[#This Row],[Order Priority]]=Introduction!$B$44,1,0)</f>
        <v>0</v>
      </c>
      <c r="L1143" s="49">
        <f>IF(Table2[[#This Row],[Order Priority]]=Introduction!$B$45,1,0)</f>
        <v>0</v>
      </c>
      <c r="M1143" s="49">
        <f>IF(Table2[[#This Row],[Ship Mode]]=Introduction!$C$42,1,0)</f>
        <v>0</v>
      </c>
      <c r="N1143" s="48">
        <f>IF(Table2[[#This Row],[Ship Mode]]=Introduction!$C$44,1,0)</f>
        <v>1</v>
      </c>
      <c r="O1143" s="48">
        <f>IF(Table2[[#This Row],[Customer Segment]]=Introduction!$D$45,1,0)</f>
        <v>0</v>
      </c>
      <c r="P1143" s="48">
        <f>IF(Table2[[#This Row],[Customer Segment]]=Introduction!$D$42,1,0)</f>
        <v>0</v>
      </c>
      <c r="Q1143" s="48">
        <f>IF(Table2[[#This Row],[Customer Segment]]=Introduction!$D$44,1,0)</f>
        <v>0</v>
      </c>
      <c r="R1143" s="38">
        <v>110.71</v>
      </c>
      <c r="S11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customFormat="1" x14ac:dyDescent="0.2">
      <c r="A1144" s="1" t="s">
        <v>23</v>
      </c>
      <c r="B1144" s="1" t="s">
        <v>63</v>
      </c>
      <c r="C1144" s="1" t="s">
        <v>70</v>
      </c>
      <c r="D1144" s="44">
        <v>0.09</v>
      </c>
      <c r="E1144" s="44">
        <v>19.23</v>
      </c>
      <c r="F1144" s="44">
        <v>6.15</v>
      </c>
      <c r="G1144" s="44">
        <v>0.44</v>
      </c>
      <c r="H1144" s="44">
        <v>211.232</v>
      </c>
      <c r="I1144" s="49">
        <f>IF(Table2[[#This Row],[Order Priority]]=Introduction!$B$42,1,0)</f>
        <v>0</v>
      </c>
      <c r="J1144" s="49">
        <f>IF(Table2[[#This Row],[Order Priority]]=Introduction!$B$43,1,0)</f>
        <v>0</v>
      </c>
      <c r="K1144" s="49">
        <f>IF(Table2[[#This Row],[Order Priority]]=Introduction!$B$44,1,0)</f>
        <v>1</v>
      </c>
      <c r="L1144" s="49">
        <f>IF(Table2[[#This Row],[Order Priority]]=Introduction!$B$45,1,0)</f>
        <v>0</v>
      </c>
      <c r="M1144" s="49">
        <f>IF(Table2[[#This Row],[Ship Mode]]=Introduction!$C$42,1,0)</f>
        <v>0</v>
      </c>
      <c r="N1144" s="48">
        <f>IF(Table2[[#This Row],[Ship Mode]]=Introduction!$C$44,1,0)</f>
        <v>0</v>
      </c>
      <c r="O1144" s="48">
        <f>IF(Table2[[#This Row],[Customer Segment]]=Introduction!$D$45,1,0)</f>
        <v>0</v>
      </c>
      <c r="P1144" s="48">
        <f>IF(Table2[[#This Row],[Customer Segment]]=Introduction!$D$42,1,0)</f>
        <v>0</v>
      </c>
      <c r="Q1144" s="48">
        <f>IF(Table2[[#This Row],[Customer Segment]]=Introduction!$D$44,1,0)</f>
        <v>0</v>
      </c>
      <c r="R1144" s="41">
        <v>394.1</v>
      </c>
      <c r="S11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customFormat="1" x14ac:dyDescent="0.2">
      <c r="A1145" s="1" t="s">
        <v>23</v>
      </c>
      <c r="B1145" s="1" t="s">
        <v>14</v>
      </c>
      <c r="C1145" s="1" t="s">
        <v>70</v>
      </c>
      <c r="D1145" s="46">
        <v>0.03</v>
      </c>
      <c r="E1145" s="46">
        <v>11.66</v>
      </c>
      <c r="F1145" s="46">
        <v>7.95</v>
      </c>
      <c r="G1145" s="46">
        <v>0.57999999999999996</v>
      </c>
      <c r="H1145" s="46">
        <v>-31.094000000000001</v>
      </c>
      <c r="I1145" s="49">
        <f>IF(Table2[[#This Row],[Order Priority]]=Introduction!$B$42,1,0)</f>
        <v>0</v>
      </c>
      <c r="J1145" s="49">
        <f>IF(Table2[[#This Row],[Order Priority]]=Introduction!$B$43,1,0)</f>
        <v>0</v>
      </c>
      <c r="K1145" s="49">
        <f>IF(Table2[[#This Row],[Order Priority]]=Introduction!$B$44,1,0)</f>
        <v>1</v>
      </c>
      <c r="L1145" s="49">
        <f>IF(Table2[[#This Row],[Order Priority]]=Introduction!$B$45,1,0)</f>
        <v>0</v>
      </c>
      <c r="M1145" s="49">
        <f>IF(Table2[[#This Row],[Ship Mode]]=Introduction!$C$42,1,0)</f>
        <v>0</v>
      </c>
      <c r="N1145" s="48">
        <f>IF(Table2[[#This Row],[Ship Mode]]=Introduction!$C$44,1,0)</f>
        <v>1</v>
      </c>
      <c r="O1145" s="48">
        <f>IF(Table2[[#This Row],[Customer Segment]]=Introduction!$D$45,1,0)</f>
        <v>0</v>
      </c>
      <c r="P1145" s="48">
        <f>IF(Table2[[#This Row],[Customer Segment]]=Introduction!$D$42,1,0)</f>
        <v>0</v>
      </c>
      <c r="Q1145" s="48">
        <f>IF(Table2[[#This Row],[Customer Segment]]=Introduction!$D$44,1,0)</f>
        <v>0</v>
      </c>
      <c r="R1145" s="38">
        <v>267.32</v>
      </c>
      <c r="S11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customFormat="1" x14ac:dyDescent="0.2">
      <c r="A1146" s="1" t="s">
        <v>92</v>
      </c>
      <c r="B1146" s="1" t="s">
        <v>14</v>
      </c>
      <c r="C1146" s="1" t="s">
        <v>70</v>
      </c>
      <c r="D1146" s="44">
        <v>0.01</v>
      </c>
      <c r="E1146" s="44">
        <v>7.28</v>
      </c>
      <c r="F1146" s="44">
        <v>11.15</v>
      </c>
      <c r="G1146" s="44">
        <v>0.37</v>
      </c>
      <c r="H1146" s="44">
        <v>-24.245999999999999</v>
      </c>
      <c r="I1146" s="49">
        <f>IF(Table2[[#This Row],[Order Priority]]=Introduction!$B$42,1,0)</f>
        <v>0</v>
      </c>
      <c r="J1146" s="49">
        <f>IF(Table2[[#This Row],[Order Priority]]=Introduction!$B$43,1,0)</f>
        <v>0</v>
      </c>
      <c r="K1146" s="49">
        <f>IF(Table2[[#This Row],[Order Priority]]=Introduction!$B$44,1,0)</f>
        <v>0</v>
      </c>
      <c r="L1146" s="49">
        <f>IF(Table2[[#This Row],[Order Priority]]=Introduction!$B$45,1,0)</f>
        <v>1</v>
      </c>
      <c r="M1146" s="49">
        <f>IF(Table2[[#This Row],[Ship Mode]]=Introduction!$C$42,1,0)</f>
        <v>0</v>
      </c>
      <c r="N1146" s="48">
        <f>IF(Table2[[#This Row],[Ship Mode]]=Introduction!$C$44,1,0)</f>
        <v>1</v>
      </c>
      <c r="O1146" s="48">
        <f>IF(Table2[[#This Row],[Customer Segment]]=Introduction!$D$45,1,0)</f>
        <v>0</v>
      </c>
      <c r="P1146" s="48">
        <f>IF(Table2[[#This Row],[Customer Segment]]=Introduction!$D$42,1,0)</f>
        <v>0</v>
      </c>
      <c r="Q1146" s="48">
        <f>IF(Table2[[#This Row],[Customer Segment]]=Introduction!$D$44,1,0)</f>
        <v>0</v>
      </c>
      <c r="R1146" s="41">
        <v>11.21</v>
      </c>
      <c r="S11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customFormat="1" x14ac:dyDescent="0.2">
      <c r="A1147" s="1" t="s">
        <v>46</v>
      </c>
      <c r="B1147" s="1" t="s">
        <v>14</v>
      </c>
      <c r="C1147" s="1" t="s">
        <v>3</v>
      </c>
      <c r="D1147" s="46">
        <v>0.03</v>
      </c>
      <c r="E1147" s="46">
        <v>48.04</v>
      </c>
      <c r="F1147" s="46">
        <v>19.989999999999998</v>
      </c>
      <c r="G1147" s="46">
        <v>0.37</v>
      </c>
      <c r="H1147" s="46">
        <v>-4.46</v>
      </c>
      <c r="I1147" s="49">
        <f>IF(Table2[[#This Row],[Order Priority]]=Introduction!$B$42,1,0)</f>
        <v>0</v>
      </c>
      <c r="J1147" s="49">
        <f>IF(Table2[[#This Row],[Order Priority]]=Introduction!$B$43,1,0)</f>
        <v>0</v>
      </c>
      <c r="K1147" s="49">
        <f>IF(Table2[[#This Row],[Order Priority]]=Introduction!$B$44,1,0)</f>
        <v>0</v>
      </c>
      <c r="L1147" s="49">
        <f>IF(Table2[[#This Row],[Order Priority]]=Introduction!$B$45,1,0)</f>
        <v>0</v>
      </c>
      <c r="M1147" s="49">
        <f>IF(Table2[[#This Row],[Ship Mode]]=Introduction!$C$42,1,0)</f>
        <v>0</v>
      </c>
      <c r="N1147" s="48">
        <f>IF(Table2[[#This Row],[Ship Mode]]=Introduction!$C$44,1,0)</f>
        <v>1</v>
      </c>
      <c r="O1147" s="48">
        <f>IF(Table2[[#This Row],[Customer Segment]]=Introduction!$D$45,1,0)</f>
        <v>1</v>
      </c>
      <c r="P1147" s="48">
        <f>IF(Table2[[#This Row],[Customer Segment]]=Introduction!$D$42,1,0)</f>
        <v>0</v>
      </c>
      <c r="Q1147" s="48">
        <f>IF(Table2[[#This Row],[Customer Segment]]=Introduction!$D$44,1,0)</f>
        <v>0</v>
      </c>
      <c r="R1147" s="38">
        <v>101.71</v>
      </c>
      <c r="S11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customFormat="1" x14ac:dyDescent="0.2">
      <c r="A1148" s="1" t="s">
        <v>13</v>
      </c>
      <c r="B1148" s="1" t="s">
        <v>14</v>
      </c>
      <c r="C1148" s="1" t="s">
        <v>15</v>
      </c>
      <c r="D1148" s="44">
        <v>0.05</v>
      </c>
      <c r="E1148" s="44">
        <v>35.51</v>
      </c>
      <c r="F1148" s="44">
        <v>6.31</v>
      </c>
      <c r="G1148" s="44">
        <v>0.57999999999999996</v>
      </c>
      <c r="H1148" s="44">
        <v>6.11</v>
      </c>
      <c r="I1148" s="49">
        <f>IF(Table2[[#This Row],[Order Priority]]=Introduction!$B$42,1,0)</f>
        <v>0</v>
      </c>
      <c r="J1148" s="49">
        <f>IF(Table2[[#This Row],[Order Priority]]=Introduction!$B$43,1,0)</f>
        <v>1</v>
      </c>
      <c r="K1148" s="49">
        <f>IF(Table2[[#This Row],[Order Priority]]=Introduction!$B$44,1,0)</f>
        <v>0</v>
      </c>
      <c r="L1148" s="49">
        <f>IF(Table2[[#This Row],[Order Priority]]=Introduction!$B$45,1,0)</f>
        <v>0</v>
      </c>
      <c r="M1148" s="49">
        <f>IF(Table2[[#This Row],[Ship Mode]]=Introduction!$C$42,1,0)</f>
        <v>0</v>
      </c>
      <c r="N1148" s="48">
        <f>IF(Table2[[#This Row],[Ship Mode]]=Introduction!$C$44,1,0)</f>
        <v>1</v>
      </c>
      <c r="O1148" s="48">
        <f>IF(Table2[[#This Row],[Customer Segment]]=Introduction!$D$45,1,0)</f>
        <v>0</v>
      </c>
      <c r="P1148" s="48">
        <f>IF(Table2[[#This Row],[Customer Segment]]=Introduction!$D$42,1,0)</f>
        <v>1</v>
      </c>
      <c r="Q1148" s="48">
        <f>IF(Table2[[#This Row],[Customer Segment]]=Introduction!$D$44,1,0)</f>
        <v>0</v>
      </c>
      <c r="R1148" s="41">
        <v>73.099999999999994</v>
      </c>
      <c r="S11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customFormat="1" x14ac:dyDescent="0.2">
      <c r="A1149" s="1" t="s">
        <v>13</v>
      </c>
      <c r="B1149" s="1" t="s">
        <v>14</v>
      </c>
      <c r="C1149" s="1" t="s">
        <v>15</v>
      </c>
      <c r="D1149" s="46">
        <v>0.1</v>
      </c>
      <c r="E1149" s="46">
        <v>8.34</v>
      </c>
      <c r="F1149" s="46">
        <v>2.64</v>
      </c>
      <c r="G1149" s="46">
        <v>0.59</v>
      </c>
      <c r="H1149" s="46">
        <v>-6.34</v>
      </c>
      <c r="I1149" s="49">
        <f>IF(Table2[[#This Row],[Order Priority]]=Introduction!$B$42,1,0)</f>
        <v>0</v>
      </c>
      <c r="J1149" s="49">
        <f>IF(Table2[[#This Row],[Order Priority]]=Introduction!$B$43,1,0)</f>
        <v>1</v>
      </c>
      <c r="K1149" s="49">
        <f>IF(Table2[[#This Row],[Order Priority]]=Introduction!$B$44,1,0)</f>
        <v>0</v>
      </c>
      <c r="L1149" s="49">
        <f>IF(Table2[[#This Row],[Order Priority]]=Introduction!$B$45,1,0)</f>
        <v>0</v>
      </c>
      <c r="M1149" s="49">
        <f>IF(Table2[[#This Row],[Ship Mode]]=Introduction!$C$42,1,0)</f>
        <v>0</v>
      </c>
      <c r="N1149" s="48">
        <f>IF(Table2[[#This Row],[Ship Mode]]=Introduction!$C$44,1,0)</f>
        <v>1</v>
      </c>
      <c r="O1149" s="48">
        <f>IF(Table2[[#This Row],[Customer Segment]]=Introduction!$D$45,1,0)</f>
        <v>0</v>
      </c>
      <c r="P1149" s="48">
        <f>IF(Table2[[#This Row],[Customer Segment]]=Introduction!$D$42,1,0)</f>
        <v>1</v>
      </c>
      <c r="Q1149" s="48">
        <f>IF(Table2[[#This Row],[Customer Segment]]=Introduction!$D$44,1,0)</f>
        <v>0</v>
      </c>
      <c r="R1149" s="38">
        <v>47.95</v>
      </c>
      <c r="S11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customFormat="1" x14ac:dyDescent="0.2">
      <c r="A1150" s="1" t="s">
        <v>13</v>
      </c>
      <c r="B1150" s="1" t="s">
        <v>14</v>
      </c>
      <c r="C1150" s="1" t="s">
        <v>15</v>
      </c>
      <c r="D1150" s="44">
        <v>0.03</v>
      </c>
      <c r="E1150" s="44">
        <v>8.0399999999999991</v>
      </c>
      <c r="F1150" s="44">
        <v>8.94</v>
      </c>
      <c r="G1150" s="44">
        <v>0.4</v>
      </c>
      <c r="H1150" s="44">
        <v>-160.27549999999999</v>
      </c>
      <c r="I1150" s="49">
        <f>IF(Table2[[#This Row],[Order Priority]]=Introduction!$B$42,1,0)</f>
        <v>0</v>
      </c>
      <c r="J1150" s="49">
        <f>IF(Table2[[#This Row],[Order Priority]]=Introduction!$B$43,1,0)</f>
        <v>1</v>
      </c>
      <c r="K1150" s="49">
        <f>IF(Table2[[#This Row],[Order Priority]]=Introduction!$B$44,1,0)</f>
        <v>0</v>
      </c>
      <c r="L1150" s="49">
        <f>IF(Table2[[#This Row],[Order Priority]]=Introduction!$B$45,1,0)</f>
        <v>0</v>
      </c>
      <c r="M1150" s="49">
        <f>IF(Table2[[#This Row],[Ship Mode]]=Introduction!$C$42,1,0)</f>
        <v>0</v>
      </c>
      <c r="N1150" s="48">
        <f>IF(Table2[[#This Row],[Ship Mode]]=Introduction!$C$44,1,0)</f>
        <v>1</v>
      </c>
      <c r="O1150" s="48">
        <f>IF(Table2[[#This Row],[Customer Segment]]=Introduction!$D$45,1,0)</f>
        <v>0</v>
      </c>
      <c r="P1150" s="48">
        <f>IF(Table2[[#This Row],[Customer Segment]]=Introduction!$D$42,1,0)</f>
        <v>1</v>
      </c>
      <c r="Q1150" s="48">
        <f>IF(Table2[[#This Row],[Customer Segment]]=Introduction!$D$44,1,0)</f>
        <v>0</v>
      </c>
      <c r="R1150" s="41">
        <v>76.77</v>
      </c>
      <c r="S11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customFormat="1" x14ac:dyDescent="0.2">
      <c r="A1151" s="1" t="s">
        <v>23</v>
      </c>
      <c r="B1151" s="1" t="s">
        <v>2</v>
      </c>
      <c r="C1151" s="1" t="s">
        <v>15</v>
      </c>
      <c r="D1151" s="46">
        <v>0.06</v>
      </c>
      <c r="E1151" s="46">
        <v>119.99</v>
      </c>
      <c r="F1151" s="46">
        <v>14</v>
      </c>
      <c r="G1151" s="46">
        <v>0.36</v>
      </c>
      <c r="H1151" s="46">
        <v>-207.679788</v>
      </c>
      <c r="I1151" s="49">
        <f>IF(Table2[[#This Row],[Order Priority]]=Introduction!$B$42,1,0)</f>
        <v>0</v>
      </c>
      <c r="J1151" s="49">
        <f>IF(Table2[[#This Row],[Order Priority]]=Introduction!$B$43,1,0)</f>
        <v>0</v>
      </c>
      <c r="K1151" s="49">
        <f>IF(Table2[[#This Row],[Order Priority]]=Introduction!$B$44,1,0)</f>
        <v>1</v>
      </c>
      <c r="L1151" s="49">
        <f>IF(Table2[[#This Row],[Order Priority]]=Introduction!$B$45,1,0)</f>
        <v>0</v>
      </c>
      <c r="M1151" s="49">
        <f>IF(Table2[[#This Row],[Ship Mode]]=Introduction!$C$42,1,0)</f>
        <v>1</v>
      </c>
      <c r="N1151" s="48">
        <f>IF(Table2[[#This Row],[Ship Mode]]=Introduction!$C$44,1,0)</f>
        <v>0</v>
      </c>
      <c r="O1151" s="48">
        <f>IF(Table2[[#This Row],[Customer Segment]]=Introduction!$D$45,1,0)</f>
        <v>0</v>
      </c>
      <c r="P1151" s="48">
        <f>IF(Table2[[#This Row],[Customer Segment]]=Introduction!$D$42,1,0)</f>
        <v>1</v>
      </c>
      <c r="Q1151" s="48">
        <f>IF(Table2[[#This Row],[Customer Segment]]=Introduction!$D$44,1,0)</f>
        <v>0</v>
      </c>
      <c r="R1151" s="38">
        <v>243.86</v>
      </c>
      <c r="S11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customFormat="1" x14ac:dyDescent="0.2">
      <c r="A1152" s="1" t="s">
        <v>46</v>
      </c>
      <c r="B1152" s="1" t="s">
        <v>14</v>
      </c>
      <c r="C1152" s="1" t="s">
        <v>70</v>
      </c>
      <c r="D1152" s="44">
        <v>0.03</v>
      </c>
      <c r="E1152" s="44">
        <v>6.68</v>
      </c>
      <c r="F1152" s="44">
        <v>1.5</v>
      </c>
      <c r="G1152" s="44">
        <v>0.48</v>
      </c>
      <c r="H1152" s="44">
        <v>-577.30399999999997</v>
      </c>
      <c r="I1152" s="49">
        <f>IF(Table2[[#This Row],[Order Priority]]=Introduction!$B$42,1,0)</f>
        <v>0</v>
      </c>
      <c r="J1152" s="49">
        <f>IF(Table2[[#This Row],[Order Priority]]=Introduction!$B$43,1,0)</f>
        <v>0</v>
      </c>
      <c r="K1152" s="49">
        <f>IF(Table2[[#This Row],[Order Priority]]=Introduction!$B$44,1,0)</f>
        <v>0</v>
      </c>
      <c r="L1152" s="49">
        <f>IF(Table2[[#This Row],[Order Priority]]=Introduction!$B$45,1,0)</f>
        <v>0</v>
      </c>
      <c r="M1152" s="49">
        <f>IF(Table2[[#This Row],[Ship Mode]]=Introduction!$C$42,1,0)</f>
        <v>0</v>
      </c>
      <c r="N1152" s="48">
        <f>IF(Table2[[#This Row],[Ship Mode]]=Introduction!$C$44,1,0)</f>
        <v>1</v>
      </c>
      <c r="O1152" s="48">
        <f>IF(Table2[[#This Row],[Customer Segment]]=Introduction!$D$45,1,0)</f>
        <v>0</v>
      </c>
      <c r="P1152" s="48">
        <f>IF(Table2[[#This Row],[Customer Segment]]=Introduction!$D$42,1,0)</f>
        <v>0</v>
      </c>
      <c r="Q1152" s="48">
        <f>IF(Table2[[#This Row],[Customer Segment]]=Introduction!$D$44,1,0)</f>
        <v>0</v>
      </c>
      <c r="R1152" s="41">
        <v>48.32</v>
      </c>
      <c r="S11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customFormat="1" x14ac:dyDescent="0.2">
      <c r="A1153" s="1" t="s">
        <v>1</v>
      </c>
      <c r="B1153" s="1" t="s">
        <v>14</v>
      </c>
      <c r="C1153" s="1" t="s">
        <v>70</v>
      </c>
      <c r="D1153" s="46">
        <v>0.05</v>
      </c>
      <c r="E1153" s="46">
        <v>1.88</v>
      </c>
      <c r="F1153" s="46">
        <v>1.49</v>
      </c>
      <c r="G1153" s="46">
        <v>0.37</v>
      </c>
      <c r="H1153" s="46">
        <v>-2.9095</v>
      </c>
      <c r="I1153" s="49">
        <f>IF(Table2[[#This Row],[Order Priority]]=Introduction!$B$42,1,0)</f>
        <v>1</v>
      </c>
      <c r="J1153" s="49">
        <f>IF(Table2[[#This Row],[Order Priority]]=Introduction!$B$43,1,0)</f>
        <v>0</v>
      </c>
      <c r="K1153" s="49">
        <f>IF(Table2[[#This Row],[Order Priority]]=Introduction!$B$44,1,0)</f>
        <v>0</v>
      </c>
      <c r="L1153" s="49">
        <f>IF(Table2[[#This Row],[Order Priority]]=Introduction!$B$45,1,0)</f>
        <v>0</v>
      </c>
      <c r="M1153" s="49">
        <f>IF(Table2[[#This Row],[Ship Mode]]=Introduction!$C$42,1,0)</f>
        <v>0</v>
      </c>
      <c r="N1153" s="48">
        <f>IF(Table2[[#This Row],[Ship Mode]]=Introduction!$C$44,1,0)</f>
        <v>1</v>
      </c>
      <c r="O1153" s="48">
        <f>IF(Table2[[#This Row],[Customer Segment]]=Introduction!$D$45,1,0)</f>
        <v>0</v>
      </c>
      <c r="P1153" s="48">
        <f>IF(Table2[[#This Row],[Customer Segment]]=Introduction!$D$42,1,0)</f>
        <v>0</v>
      </c>
      <c r="Q1153" s="48">
        <f>IF(Table2[[#This Row],[Customer Segment]]=Introduction!$D$44,1,0)</f>
        <v>0</v>
      </c>
      <c r="R1153" s="38">
        <v>3.42</v>
      </c>
      <c r="S11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customFormat="1" x14ac:dyDescent="0.2">
      <c r="A1154" s="1" t="s">
        <v>1</v>
      </c>
      <c r="B1154" s="1" t="s">
        <v>14</v>
      </c>
      <c r="C1154" s="1" t="s">
        <v>70</v>
      </c>
      <c r="D1154" s="44">
        <v>0.05</v>
      </c>
      <c r="E1154" s="44">
        <v>12.2</v>
      </c>
      <c r="F1154" s="44">
        <v>6.02</v>
      </c>
      <c r="G1154" s="44">
        <v>0.43</v>
      </c>
      <c r="H1154" s="44">
        <v>-6.6420000000000003</v>
      </c>
      <c r="I1154" s="49">
        <f>IF(Table2[[#This Row],[Order Priority]]=Introduction!$B$42,1,0)</f>
        <v>1</v>
      </c>
      <c r="J1154" s="49">
        <f>IF(Table2[[#This Row],[Order Priority]]=Introduction!$B$43,1,0)</f>
        <v>0</v>
      </c>
      <c r="K1154" s="49">
        <f>IF(Table2[[#This Row],[Order Priority]]=Introduction!$B$44,1,0)</f>
        <v>0</v>
      </c>
      <c r="L1154" s="49">
        <f>IF(Table2[[#This Row],[Order Priority]]=Introduction!$B$45,1,0)</f>
        <v>0</v>
      </c>
      <c r="M1154" s="49">
        <f>IF(Table2[[#This Row],[Ship Mode]]=Introduction!$C$42,1,0)</f>
        <v>0</v>
      </c>
      <c r="N1154" s="48">
        <f>IF(Table2[[#This Row],[Ship Mode]]=Introduction!$C$44,1,0)</f>
        <v>1</v>
      </c>
      <c r="O1154" s="48">
        <f>IF(Table2[[#This Row],[Customer Segment]]=Introduction!$D$45,1,0)</f>
        <v>0</v>
      </c>
      <c r="P1154" s="48">
        <f>IF(Table2[[#This Row],[Customer Segment]]=Introduction!$D$42,1,0)</f>
        <v>0</v>
      </c>
      <c r="Q1154" s="48">
        <f>IF(Table2[[#This Row],[Customer Segment]]=Introduction!$D$44,1,0)</f>
        <v>0</v>
      </c>
      <c r="R1154" s="41">
        <v>63.93</v>
      </c>
      <c r="S11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customFormat="1" x14ac:dyDescent="0.2">
      <c r="A1155" s="1" t="s">
        <v>1</v>
      </c>
      <c r="B1155" s="1" t="s">
        <v>14</v>
      </c>
      <c r="C1155" s="1" t="s">
        <v>3</v>
      </c>
      <c r="D1155" s="46">
        <v>0.02</v>
      </c>
      <c r="E1155" s="46">
        <v>33.979999999999997</v>
      </c>
      <c r="F1155" s="46">
        <v>1.99</v>
      </c>
      <c r="G1155" s="46">
        <v>0.45</v>
      </c>
      <c r="H1155" s="46">
        <v>164.06129999999999</v>
      </c>
      <c r="I1155" s="49">
        <f>IF(Table2[[#This Row],[Order Priority]]=Introduction!$B$42,1,0)</f>
        <v>1</v>
      </c>
      <c r="J1155" s="49">
        <f>IF(Table2[[#This Row],[Order Priority]]=Introduction!$B$43,1,0)</f>
        <v>0</v>
      </c>
      <c r="K1155" s="49">
        <f>IF(Table2[[#This Row],[Order Priority]]=Introduction!$B$44,1,0)</f>
        <v>0</v>
      </c>
      <c r="L1155" s="49">
        <f>IF(Table2[[#This Row],[Order Priority]]=Introduction!$B$45,1,0)</f>
        <v>0</v>
      </c>
      <c r="M1155" s="49">
        <f>IF(Table2[[#This Row],[Ship Mode]]=Introduction!$C$42,1,0)</f>
        <v>0</v>
      </c>
      <c r="N1155" s="48">
        <f>IF(Table2[[#This Row],[Ship Mode]]=Introduction!$C$44,1,0)</f>
        <v>1</v>
      </c>
      <c r="O1155" s="48">
        <f>IF(Table2[[#This Row],[Customer Segment]]=Introduction!$D$45,1,0)</f>
        <v>1</v>
      </c>
      <c r="P1155" s="48">
        <f>IF(Table2[[#This Row],[Customer Segment]]=Introduction!$D$42,1,0)</f>
        <v>0</v>
      </c>
      <c r="Q1155" s="48">
        <f>IF(Table2[[#This Row],[Customer Segment]]=Introduction!$D$44,1,0)</f>
        <v>0</v>
      </c>
      <c r="R1155" s="38">
        <v>237.77</v>
      </c>
      <c r="S11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customFormat="1" x14ac:dyDescent="0.2">
      <c r="A1156" s="1" t="s">
        <v>1</v>
      </c>
      <c r="B1156" s="1" t="s">
        <v>63</v>
      </c>
      <c r="C1156" s="1" t="s">
        <v>3</v>
      </c>
      <c r="D1156" s="44">
        <v>0.08</v>
      </c>
      <c r="E1156" s="44">
        <v>7.28</v>
      </c>
      <c r="F1156" s="44">
        <v>11.15</v>
      </c>
      <c r="G1156" s="44">
        <v>0.37</v>
      </c>
      <c r="H1156" s="44">
        <v>-44.414999999999999</v>
      </c>
      <c r="I1156" s="49">
        <f>IF(Table2[[#This Row],[Order Priority]]=Introduction!$B$42,1,0)</f>
        <v>1</v>
      </c>
      <c r="J1156" s="49">
        <f>IF(Table2[[#This Row],[Order Priority]]=Introduction!$B$43,1,0)</f>
        <v>0</v>
      </c>
      <c r="K1156" s="49">
        <f>IF(Table2[[#This Row],[Order Priority]]=Introduction!$B$44,1,0)</f>
        <v>0</v>
      </c>
      <c r="L1156" s="49">
        <f>IF(Table2[[#This Row],[Order Priority]]=Introduction!$B$45,1,0)</f>
        <v>0</v>
      </c>
      <c r="M1156" s="49">
        <f>IF(Table2[[#This Row],[Ship Mode]]=Introduction!$C$42,1,0)</f>
        <v>0</v>
      </c>
      <c r="N1156" s="48">
        <f>IF(Table2[[#This Row],[Ship Mode]]=Introduction!$C$44,1,0)</f>
        <v>0</v>
      </c>
      <c r="O1156" s="48">
        <f>IF(Table2[[#This Row],[Customer Segment]]=Introduction!$D$45,1,0)</f>
        <v>1</v>
      </c>
      <c r="P1156" s="48">
        <f>IF(Table2[[#This Row],[Customer Segment]]=Introduction!$D$42,1,0)</f>
        <v>0</v>
      </c>
      <c r="Q1156" s="48">
        <f>IF(Table2[[#This Row],[Customer Segment]]=Introduction!$D$44,1,0)</f>
        <v>0</v>
      </c>
      <c r="R1156" s="41">
        <v>14.66</v>
      </c>
      <c r="S11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customFormat="1" x14ac:dyDescent="0.2">
      <c r="A1157" s="1" t="s">
        <v>13</v>
      </c>
      <c r="B1157" s="1" t="s">
        <v>14</v>
      </c>
      <c r="C1157" s="1" t="s">
        <v>47</v>
      </c>
      <c r="D1157" s="46">
        <v>0.01</v>
      </c>
      <c r="E1157" s="46">
        <v>30.97</v>
      </c>
      <c r="F1157" s="46">
        <v>4</v>
      </c>
      <c r="G1157" s="46">
        <v>0.74</v>
      </c>
      <c r="H1157" s="46">
        <v>17.102799999999998</v>
      </c>
      <c r="I1157" s="49">
        <f>IF(Table2[[#This Row],[Order Priority]]=Introduction!$B$42,1,0)</f>
        <v>0</v>
      </c>
      <c r="J1157" s="49">
        <f>IF(Table2[[#This Row],[Order Priority]]=Introduction!$B$43,1,0)</f>
        <v>1</v>
      </c>
      <c r="K1157" s="49">
        <f>IF(Table2[[#This Row],[Order Priority]]=Introduction!$B$44,1,0)</f>
        <v>0</v>
      </c>
      <c r="L1157" s="49">
        <f>IF(Table2[[#This Row],[Order Priority]]=Introduction!$B$45,1,0)</f>
        <v>0</v>
      </c>
      <c r="M1157" s="49">
        <f>IF(Table2[[#This Row],[Ship Mode]]=Introduction!$C$42,1,0)</f>
        <v>0</v>
      </c>
      <c r="N1157" s="48">
        <f>IF(Table2[[#This Row],[Ship Mode]]=Introduction!$C$44,1,0)</f>
        <v>1</v>
      </c>
      <c r="O1157" s="48">
        <f>IF(Table2[[#This Row],[Customer Segment]]=Introduction!$D$45,1,0)</f>
        <v>0</v>
      </c>
      <c r="P1157" s="48">
        <f>IF(Table2[[#This Row],[Customer Segment]]=Introduction!$D$42,1,0)</f>
        <v>0</v>
      </c>
      <c r="Q1157" s="48">
        <f>IF(Table2[[#This Row],[Customer Segment]]=Introduction!$D$44,1,0)</f>
        <v>1</v>
      </c>
      <c r="R1157" s="38">
        <v>523.05999999999995</v>
      </c>
      <c r="S11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customFormat="1" x14ac:dyDescent="0.2">
      <c r="A1158" s="1" t="s">
        <v>13</v>
      </c>
      <c r="B1158" s="1" t="s">
        <v>14</v>
      </c>
      <c r="C1158" s="1" t="s">
        <v>47</v>
      </c>
      <c r="D1158" s="44">
        <v>0.08</v>
      </c>
      <c r="E1158" s="44">
        <v>125.99</v>
      </c>
      <c r="F1158" s="44">
        <v>7.69</v>
      </c>
      <c r="G1158" s="44">
        <v>0.57999999999999996</v>
      </c>
      <c r="H1158" s="44">
        <v>1269.3819599999999</v>
      </c>
      <c r="I1158" s="49">
        <f>IF(Table2[[#This Row],[Order Priority]]=Introduction!$B$42,1,0)</f>
        <v>0</v>
      </c>
      <c r="J1158" s="49">
        <f>IF(Table2[[#This Row],[Order Priority]]=Introduction!$B$43,1,0)</f>
        <v>1</v>
      </c>
      <c r="K1158" s="49">
        <f>IF(Table2[[#This Row],[Order Priority]]=Introduction!$B$44,1,0)</f>
        <v>0</v>
      </c>
      <c r="L1158" s="49">
        <f>IF(Table2[[#This Row],[Order Priority]]=Introduction!$B$45,1,0)</f>
        <v>0</v>
      </c>
      <c r="M1158" s="49">
        <f>IF(Table2[[#This Row],[Ship Mode]]=Introduction!$C$42,1,0)</f>
        <v>0</v>
      </c>
      <c r="N1158" s="48">
        <f>IF(Table2[[#This Row],[Ship Mode]]=Introduction!$C$44,1,0)</f>
        <v>1</v>
      </c>
      <c r="O1158" s="48">
        <f>IF(Table2[[#This Row],[Customer Segment]]=Introduction!$D$45,1,0)</f>
        <v>0</v>
      </c>
      <c r="P1158" s="48">
        <f>IF(Table2[[#This Row],[Customer Segment]]=Introduction!$D$42,1,0)</f>
        <v>0</v>
      </c>
      <c r="Q1158" s="48">
        <f>IF(Table2[[#This Row],[Customer Segment]]=Introduction!$D$44,1,0)</f>
        <v>1</v>
      </c>
      <c r="R1158" s="41">
        <v>2424.6799999999998</v>
      </c>
      <c r="S11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customFormat="1" x14ac:dyDescent="0.2">
      <c r="A1159" s="1" t="s">
        <v>23</v>
      </c>
      <c r="B1159" s="1" t="s">
        <v>14</v>
      </c>
      <c r="C1159" s="1" t="s">
        <v>47</v>
      </c>
      <c r="D1159" s="46">
        <v>0</v>
      </c>
      <c r="E1159" s="46">
        <v>2.08</v>
      </c>
      <c r="F1159" s="46">
        <v>5.33</v>
      </c>
      <c r="G1159" s="46">
        <v>0.43</v>
      </c>
      <c r="H1159" s="46">
        <v>-192.5532</v>
      </c>
      <c r="I1159" s="49">
        <f>IF(Table2[[#This Row],[Order Priority]]=Introduction!$B$42,1,0)</f>
        <v>0</v>
      </c>
      <c r="J1159" s="49">
        <f>IF(Table2[[#This Row],[Order Priority]]=Introduction!$B$43,1,0)</f>
        <v>0</v>
      </c>
      <c r="K1159" s="49">
        <f>IF(Table2[[#This Row],[Order Priority]]=Introduction!$B$44,1,0)</f>
        <v>1</v>
      </c>
      <c r="L1159" s="49">
        <f>IF(Table2[[#This Row],[Order Priority]]=Introduction!$B$45,1,0)</f>
        <v>0</v>
      </c>
      <c r="M1159" s="49">
        <f>IF(Table2[[#This Row],[Ship Mode]]=Introduction!$C$42,1,0)</f>
        <v>0</v>
      </c>
      <c r="N1159" s="48">
        <f>IF(Table2[[#This Row],[Ship Mode]]=Introduction!$C$44,1,0)</f>
        <v>1</v>
      </c>
      <c r="O1159" s="48">
        <f>IF(Table2[[#This Row],[Customer Segment]]=Introduction!$D$45,1,0)</f>
        <v>0</v>
      </c>
      <c r="P1159" s="48">
        <f>IF(Table2[[#This Row],[Customer Segment]]=Introduction!$D$42,1,0)</f>
        <v>0</v>
      </c>
      <c r="Q1159" s="48">
        <f>IF(Table2[[#This Row],[Customer Segment]]=Introduction!$D$44,1,0)</f>
        <v>1</v>
      </c>
      <c r="R1159" s="38">
        <v>51.41</v>
      </c>
      <c r="S11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customFormat="1" x14ac:dyDescent="0.2">
      <c r="A1160" s="1" t="s">
        <v>23</v>
      </c>
      <c r="B1160" s="1" t="s">
        <v>2</v>
      </c>
      <c r="C1160" s="1" t="s">
        <v>47</v>
      </c>
      <c r="D1160" s="44">
        <v>0.09</v>
      </c>
      <c r="E1160" s="44">
        <v>100.98</v>
      </c>
      <c r="F1160" s="44">
        <v>35.840000000000003</v>
      </c>
      <c r="G1160" s="44">
        <v>0.62</v>
      </c>
      <c r="H1160" s="44">
        <v>-193.58</v>
      </c>
      <c r="I1160" s="49">
        <f>IF(Table2[[#This Row],[Order Priority]]=Introduction!$B$42,1,0)</f>
        <v>0</v>
      </c>
      <c r="J1160" s="49">
        <f>IF(Table2[[#This Row],[Order Priority]]=Introduction!$B$43,1,0)</f>
        <v>0</v>
      </c>
      <c r="K1160" s="49">
        <f>IF(Table2[[#This Row],[Order Priority]]=Introduction!$B$44,1,0)</f>
        <v>1</v>
      </c>
      <c r="L1160" s="49">
        <f>IF(Table2[[#This Row],[Order Priority]]=Introduction!$B$45,1,0)</f>
        <v>0</v>
      </c>
      <c r="M1160" s="49">
        <f>IF(Table2[[#This Row],[Ship Mode]]=Introduction!$C$42,1,0)</f>
        <v>1</v>
      </c>
      <c r="N1160" s="48">
        <f>IF(Table2[[#This Row],[Ship Mode]]=Introduction!$C$44,1,0)</f>
        <v>0</v>
      </c>
      <c r="O1160" s="48">
        <f>IF(Table2[[#This Row],[Customer Segment]]=Introduction!$D$45,1,0)</f>
        <v>0</v>
      </c>
      <c r="P1160" s="48">
        <f>IF(Table2[[#This Row],[Customer Segment]]=Introduction!$D$42,1,0)</f>
        <v>0</v>
      </c>
      <c r="Q1160" s="48">
        <f>IF(Table2[[#This Row],[Customer Segment]]=Introduction!$D$44,1,0)</f>
        <v>1</v>
      </c>
      <c r="R1160" s="41">
        <v>396.19</v>
      </c>
      <c r="S11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customFormat="1" x14ac:dyDescent="0.2">
      <c r="A1161" s="1" t="s">
        <v>92</v>
      </c>
      <c r="B1161" s="1" t="s">
        <v>2</v>
      </c>
      <c r="C1161" s="1" t="s">
        <v>47</v>
      </c>
      <c r="D1161" s="46">
        <v>0.06</v>
      </c>
      <c r="E1161" s="46">
        <v>296.18</v>
      </c>
      <c r="F1161" s="46">
        <v>54.12</v>
      </c>
      <c r="G1161" s="46">
        <v>0.76</v>
      </c>
      <c r="H1161" s="46">
        <v>-715.77820599999995</v>
      </c>
      <c r="I1161" s="49">
        <f>IF(Table2[[#This Row],[Order Priority]]=Introduction!$B$42,1,0)</f>
        <v>0</v>
      </c>
      <c r="J1161" s="49">
        <f>IF(Table2[[#This Row],[Order Priority]]=Introduction!$B$43,1,0)</f>
        <v>0</v>
      </c>
      <c r="K1161" s="49">
        <f>IF(Table2[[#This Row],[Order Priority]]=Introduction!$B$44,1,0)</f>
        <v>0</v>
      </c>
      <c r="L1161" s="49">
        <f>IF(Table2[[#This Row],[Order Priority]]=Introduction!$B$45,1,0)</f>
        <v>1</v>
      </c>
      <c r="M1161" s="49">
        <f>IF(Table2[[#This Row],[Ship Mode]]=Introduction!$C$42,1,0)</f>
        <v>1</v>
      </c>
      <c r="N1161" s="48">
        <f>IF(Table2[[#This Row],[Ship Mode]]=Introduction!$C$44,1,0)</f>
        <v>0</v>
      </c>
      <c r="O1161" s="48">
        <f>IF(Table2[[#This Row],[Customer Segment]]=Introduction!$D$45,1,0)</f>
        <v>0</v>
      </c>
      <c r="P1161" s="48">
        <f>IF(Table2[[#This Row],[Customer Segment]]=Introduction!$D$42,1,0)</f>
        <v>0</v>
      </c>
      <c r="Q1161" s="48">
        <f>IF(Table2[[#This Row],[Customer Segment]]=Introduction!$D$44,1,0)</f>
        <v>1</v>
      </c>
      <c r="R1161" s="38">
        <v>1170.21</v>
      </c>
      <c r="S11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customFormat="1" x14ac:dyDescent="0.2">
      <c r="A1162" s="1" t="s">
        <v>92</v>
      </c>
      <c r="B1162" s="1" t="s">
        <v>63</v>
      </c>
      <c r="C1162" s="1" t="s">
        <v>47</v>
      </c>
      <c r="D1162" s="44">
        <v>0.01</v>
      </c>
      <c r="E1162" s="44">
        <v>29.1</v>
      </c>
      <c r="F1162" s="44">
        <v>4</v>
      </c>
      <c r="G1162" s="44">
        <v>0.78</v>
      </c>
      <c r="H1162" s="44">
        <v>-22.82</v>
      </c>
      <c r="I1162" s="49">
        <f>IF(Table2[[#This Row],[Order Priority]]=Introduction!$B$42,1,0)</f>
        <v>0</v>
      </c>
      <c r="J1162" s="49">
        <f>IF(Table2[[#This Row],[Order Priority]]=Introduction!$B$43,1,0)</f>
        <v>0</v>
      </c>
      <c r="K1162" s="49">
        <f>IF(Table2[[#This Row],[Order Priority]]=Introduction!$B$44,1,0)</f>
        <v>0</v>
      </c>
      <c r="L1162" s="49">
        <f>IF(Table2[[#This Row],[Order Priority]]=Introduction!$B$45,1,0)</f>
        <v>1</v>
      </c>
      <c r="M1162" s="49">
        <f>IF(Table2[[#This Row],[Ship Mode]]=Introduction!$C$42,1,0)</f>
        <v>0</v>
      </c>
      <c r="N1162" s="48">
        <f>IF(Table2[[#This Row],[Ship Mode]]=Introduction!$C$44,1,0)</f>
        <v>0</v>
      </c>
      <c r="O1162" s="48">
        <f>IF(Table2[[#This Row],[Customer Segment]]=Introduction!$D$45,1,0)</f>
        <v>0</v>
      </c>
      <c r="P1162" s="48">
        <f>IF(Table2[[#This Row],[Customer Segment]]=Introduction!$D$42,1,0)</f>
        <v>0</v>
      </c>
      <c r="Q1162" s="48">
        <f>IF(Table2[[#This Row],[Customer Segment]]=Introduction!$D$44,1,0)</f>
        <v>1</v>
      </c>
      <c r="R1162" s="41">
        <v>243.32</v>
      </c>
      <c r="S11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customFormat="1" x14ac:dyDescent="0.2">
      <c r="A1163" s="1" t="s">
        <v>1</v>
      </c>
      <c r="B1163" s="1" t="s">
        <v>2</v>
      </c>
      <c r="C1163" s="1" t="s">
        <v>15</v>
      </c>
      <c r="D1163" s="46">
        <v>0.1</v>
      </c>
      <c r="E1163" s="46">
        <v>226.67</v>
      </c>
      <c r="F1163" s="46">
        <v>28.16</v>
      </c>
      <c r="G1163" s="46">
        <v>0.59</v>
      </c>
      <c r="H1163" s="46">
        <v>-390.76799999999997</v>
      </c>
      <c r="I1163" s="49">
        <f>IF(Table2[[#This Row],[Order Priority]]=Introduction!$B$42,1,0)</f>
        <v>1</v>
      </c>
      <c r="J1163" s="49">
        <f>IF(Table2[[#This Row],[Order Priority]]=Introduction!$B$43,1,0)</f>
        <v>0</v>
      </c>
      <c r="K1163" s="49">
        <f>IF(Table2[[#This Row],[Order Priority]]=Introduction!$B$44,1,0)</f>
        <v>0</v>
      </c>
      <c r="L1163" s="49">
        <f>IF(Table2[[#This Row],[Order Priority]]=Introduction!$B$45,1,0)</f>
        <v>0</v>
      </c>
      <c r="M1163" s="49">
        <f>IF(Table2[[#This Row],[Ship Mode]]=Introduction!$C$42,1,0)</f>
        <v>1</v>
      </c>
      <c r="N1163" s="48">
        <f>IF(Table2[[#This Row],[Ship Mode]]=Introduction!$C$44,1,0)</f>
        <v>0</v>
      </c>
      <c r="O1163" s="48">
        <f>IF(Table2[[#This Row],[Customer Segment]]=Introduction!$D$45,1,0)</f>
        <v>0</v>
      </c>
      <c r="P1163" s="48">
        <f>IF(Table2[[#This Row],[Customer Segment]]=Introduction!$D$42,1,0)</f>
        <v>1</v>
      </c>
      <c r="Q1163" s="48">
        <f>IF(Table2[[#This Row],[Customer Segment]]=Introduction!$D$44,1,0)</f>
        <v>0</v>
      </c>
      <c r="R1163" s="38">
        <v>1088.26</v>
      </c>
      <c r="S11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customFormat="1" x14ac:dyDescent="0.2">
      <c r="A1164" s="1" t="s">
        <v>13</v>
      </c>
      <c r="B1164" s="1" t="s">
        <v>14</v>
      </c>
      <c r="C1164" s="1" t="s">
        <v>47</v>
      </c>
      <c r="D1164" s="44">
        <v>0.02</v>
      </c>
      <c r="E1164" s="44">
        <v>25.99</v>
      </c>
      <c r="F1164" s="44">
        <v>5.37</v>
      </c>
      <c r="G1164" s="44">
        <v>0.56000000000000005</v>
      </c>
      <c r="H1164" s="44">
        <v>-88.158000000000001</v>
      </c>
      <c r="I1164" s="49">
        <f>IF(Table2[[#This Row],[Order Priority]]=Introduction!$B$42,1,0)</f>
        <v>0</v>
      </c>
      <c r="J1164" s="49">
        <f>IF(Table2[[#This Row],[Order Priority]]=Introduction!$B$43,1,0)</f>
        <v>1</v>
      </c>
      <c r="K1164" s="49">
        <f>IF(Table2[[#This Row],[Order Priority]]=Introduction!$B$44,1,0)</f>
        <v>0</v>
      </c>
      <c r="L1164" s="49">
        <f>IF(Table2[[#This Row],[Order Priority]]=Introduction!$B$45,1,0)</f>
        <v>0</v>
      </c>
      <c r="M1164" s="49">
        <f>IF(Table2[[#This Row],[Ship Mode]]=Introduction!$C$42,1,0)</f>
        <v>0</v>
      </c>
      <c r="N1164" s="48">
        <f>IF(Table2[[#This Row],[Ship Mode]]=Introduction!$C$44,1,0)</f>
        <v>1</v>
      </c>
      <c r="O1164" s="48">
        <f>IF(Table2[[#This Row],[Customer Segment]]=Introduction!$D$45,1,0)</f>
        <v>0</v>
      </c>
      <c r="P1164" s="48">
        <f>IF(Table2[[#This Row],[Customer Segment]]=Introduction!$D$42,1,0)</f>
        <v>0</v>
      </c>
      <c r="Q1164" s="48">
        <f>IF(Table2[[#This Row],[Customer Segment]]=Introduction!$D$44,1,0)</f>
        <v>1</v>
      </c>
      <c r="R1164" s="41">
        <v>243.24</v>
      </c>
      <c r="S11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customFormat="1" x14ac:dyDescent="0.2">
      <c r="A1165" s="1" t="s">
        <v>23</v>
      </c>
      <c r="B1165" s="1" t="s">
        <v>14</v>
      </c>
      <c r="C1165" s="1" t="s">
        <v>70</v>
      </c>
      <c r="D1165" s="46">
        <v>0.01</v>
      </c>
      <c r="E1165" s="46">
        <v>4.9800000000000004</v>
      </c>
      <c r="F1165" s="46">
        <v>7.44</v>
      </c>
      <c r="G1165" s="46">
        <v>0.36</v>
      </c>
      <c r="H1165" s="46">
        <v>-179.59200000000001</v>
      </c>
      <c r="I1165" s="49">
        <f>IF(Table2[[#This Row],[Order Priority]]=Introduction!$B$42,1,0)</f>
        <v>0</v>
      </c>
      <c r="J1165" s="49">
        <f>IF(Table2[[#This Row],[Order Priority]]=Introduction!$B$43,1,0)</f>
        <v>0</v>
      </c>
      <c r="K1165" s="49">
        <f>IF(Table2[[#This Row],[Order Priority]]=Introduction!$B$44,1,0)</f>
        <v>1</v>
      </c>
      <c r="L1165" s="49">
        <f>IF(Table2[[#This Row],[Order Priority]]=Introduction!$B$45,1,0)</f>
        <v>0</v>
      </c>
      <c r="M1165" s="49">
        <f>IF(Table2[[#This Row],[Ship Mode]]=Introduction!$C$42,1,0)</f>
        <v>0</v>
      </c>
      <c r="N1165" s="48">
        <f>IF(Table2[[#This Row],[Ship Mode]]=Introduction!$C$44,1,0)</f>
        <v>1</v>
      </c>
      <c r="O1165" s="48">
        <f>IF(Table2[[#This Row],[Customer Segment]]=Introduction!$D$45,1,0)</f>
        <v>0</v>
      </c>
      <c r="P1165" s="48">
        <f>IF(Table2[[#This Row],[Customer Segment]]=Introduction!$D$42,1,0)</f>
        <v>0</v>
      </c>
      <c r="Q1165" s="48">
        <f>IF(Table2[[#This Row],[Customer Segment]]=Introduction!$D$44,1,0)</f>
        <v>0</v>
      </c>
      <c r="R1165" s="38">
        <v>330.21</v>
      </c>
      <c r="S11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customFormat="1" x14ac:dyDescent="0.2">
      <c r="A1166" s="1" t="s">
        <v>23</v>
      </c>
      <c r="B1166" s="1" t="s">
        <v>14</v>
      </c>
      <c r="C1166" s="1" t="s">
        <v>70</v>
      </c>
      <c r="D1166" s="44">
        <v>0.01</v>
      </c>
      <c r="E1166" s="44">
        <v>4.9800000000000004</v>
      </c>
      <c r="F1166" s="44">
        <v>7.44</v>
      </c>
      <c r="G1166" s="44">
        <v>0.36</v>
      </c>
      <c r="H1166" s="44">
        <v>-161.6328</v>
      </c>
      <c r="I1166" s="49">
        <f>IF(Table2[[#This Row],[Order Priority]]=Introduction!$B$42,1,0)</f>
        <v>0</v>
      </c>
      <c r="J1166" s="49">
        <f>IF(Table2[[#This Row],[Order Priority]]=Introduction!$B$43,1,0)</f>
        <v>0</v>
      </c>
      <c r="K1166" s="49">
        <f>IF(Table2[[#This Row],[Order Priority]]=Introduction!$B$44,1,0)</f>
        <v>1</v>
      </c>
      <c r="L1166" s="49">
        <f>IF(Table2[[#This Row],[Order Priority]]=Introduction!$B$45,1,0)</f>
        <v>0</v>
      </c>
      <c r="M1166" s="49">
        <f>IF(Table2[[#This Row],[Ship Mode]]=Introduction!$C$42,1,0)</f>
        <v>0</v>
      </c>
      <c r="N1166" s="48">
        <f>IF(Table2[[#This Row],[Ship Mode]]=Introduction!$C$44,1,0)</f>
        <v>1</v>
      </c>
      <c r="O1166" s="48">
        <f>IF(Table2[[#This Row],[Customer Segment]]=Introduction!$D$45,1,0)</f>
        <v>0</v>
      </c>
      <c r="P1166" s="48">
        <f>IF(Table2[[#This Row],[Customer Segment]]=Introduction!$D$42,1,0)</f>
        <v>0</v>
      </c>
      <c r="Q1166" s="48">
        <f>IF(Table2[[#This Row],[Customer Segment]]=Introduction!$D$44,1,0)</f>
        <v>0</v>
      </c>
      <c r="R1166" s="41">
        <v>83.86</v>
      </c>
      <c r="S11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customFormat="1" x14ac:dyDescent="0.2">
      <c r="A1167" s="1" t="s">
        <v>92</v>
      </c>
      <c r="B1167" s="1" t="s">
        <v>63</v>
      </c>
      <c r="C1167" s="1" t="s">
        <v>70</v>
      </c>
      <c r="D1167" s="46">
        <v>0.08</v>
      </c>
      <c r="E1167" s="46">
        <v>5.74</v>
      </c>
      <c r="F1167" s="46">
        <v>5.01</v>
      </c>
      <c r="G1167" s="46">
        <v>0.39</v>
      </c>
      <c r="H1167" s="46">
        <v>-61.628039999999999</v>
      </c>
      <c r="I1167" s="49">
        <f>IF(Table2[[#This Row],[Order Priority]]=Introduction!$B$42,1,0)</f>
        <v>0</v>
      </c>
      <c r="J1167" s="49">
        <f>IF(Table2[[#This Row],[Order Priority]]=Introduction!$B$43,1,0)</f>
        <v>0</v>
      </c>
      <c r="K1167" s="49">
        <f>IF(Table2[[#This Row],[Order Priority]]=Introduction!$B$44,1,0)</f>
        <v>0</v>
      </c>
      <c r="L1167" s="49">
        <f>IF(Table2[[#This Row],[Order Priority]]=Introduction!$B$45,1,0)</f>
        <v>1</v>
      </c>
      <c r="M1167" s="49">
        <f>IF(Table2[[#This Row],[Ship Mode]]=Introduction!$C$42,1,0)</f>
        <v>0</v>
      </c>
      <c r="N1167" s="48">
        <f>IF(Table2[[#This Row],[Ship Mode]]=Introduction!$C$44,1,0)</f>
        <v>0</v>
      </c>
      <c r="O1167" s="48">
        <f>IF(Table2[[#This Row],[Customer Segment]]=Introduction!$D$45,1,0)</f>
        <v>0</v>
      </c>
      <c r="P1167" s="48">
        <f>IF(Table2[[#This Row],[Customer Segment]]=Introduction!$D$42,1,0)</f>
        <v>0</v>
      </c>
      <c r="Q1167" s="48">
        <f>IF(Table2[[#This Row],[Customer Segment]]=Introduction!$D$44,1,0)</f>
        <v>0</v>
      </c>
      <c r="R1167" s="38">
        <v>70.03</v>
      </c>
      <c r="S11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customFormat="1" x14ac:dyDescent="0.2">
      <c r="A1168" s="1" t="s">
        <v>46</v>
      </c>
      <c r="B1168" s="1" t="s">
        <v>14</v>
      </c>
      <c r="C1168" s="1" t="s">
        <v>15</v>
      </c>
      <c r="D1168" s="44">
        <v>0.09</v>
      </c>
      <c r="E1168" s="44">
        <v>70.97</v>
      </c>
      <c r="F1168" s="44">
        <v>3.5</v>
      </c>
      <c r="G1168" s="44">
        <v>0.59</v>
      </c>
      <c r="H1168" s="44">
        <v>-99.567999999999998</v>
      </c>
      <c r="I1168" s="49">
        <f>IF(Table2[[#This Row],[Order Priority]]=Introduction!$B$42,1,0)</f>
        <v>0</v>
      </c>
      <c r="J1168" s="49">
        <f>IF(Table2[[#This Row],[Order Priority]]=Introduction!$B$43,1,0)</f>
        <v>0</v>
      </c>
      <c r="K1168" s="49">
        <f>IF(Table2[[#This Row],[Order Priority]]=Introduction!$B$44,1,0)</f>
        <v>0</v>
      </c>
      <c r="L1168" s="49">
        <f>IF(Table2[[#This Row],[Order Priority]]=Introduction!$B$45,1,0)</f>
        <v>0</v>
      </c>
      <c r="M1168" s="49">
        <f>IF(Table2[[#This Row],[Ship Mode]]=Introduction!$C$42,1,0)</f>
        <v>0</v>
      </c>
      <c r="N1168" s="48">
        <f>IF(Table2[[#This Row],[Ship Mode]]=Introduction!$C$44,1,0)</f>
        <v>1</v>
      </c>
      <c r="O1168" s="48">
        <f>IF(Table2[[#This Row],[Customer Segment]]=Introduction!$D$45,1,0)</f>
        <v>0</v>
      </c>
      <c r="P1168" s="48">
        <f>IF(Table2[[#This Row],[Customer Segment]]=Introduction!$D$42,1,0)</f>
        <v>1</v>
      </c>
      <c r="Q1168" s="48">
        <f>IF(Table2[[#This Row],[Customer Segment]]=Introduction!$D$44,1,0)</f>
        <v>0</v>
      </c>
      <c r="R1168" s="41">
        <v>805.99</v>
      </c>
      <c r="S11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customFormat="1" x14ac:dyDescent="0.2">
      <c r="A1169" s="1" t="s">
        <v>46</v>
      </c>
      <c r="B1169" s="1" t="s">
        <v>14</v>
      </c>
      <c r="C1169" s="1" t="s">
        <v>47</v>
      </c>
      <c r="D1169" s="46">
        <v>0.01</v>
      </c>
      <c r="E1169" s="46">
        <v>15.16</v>
      </c>
      <c r="F1169" s="46">
        <v>15.09</v>
      </c>
      <c r="G1169" s="46">
        <v>0.39</v>
      </c>
      <c r="H1169" s="46">
        <v>-200.85900000000001</v>
      </c>
      <c r="I1169" s="49">
        <f>IF(Table2[[#This Row],[Order Priority]]=Introduction!$B$42,1,0)</f>
        <v>0</v>
      </c>
      <c r="J1169" s="49">
        <f>IF(Table2[[#This Row],[Order Priority]]=Introduction!$B$43,1,0)</f>
        <v>0</v>
      </c>
      <c r="K1169" s="49">
        <f>IF(Table2[[#This Row],[Order Priority]]=Introduction!$B$44,1,0)</f>
        <v>0</v>
      </c>
      <c r="L1169" s="49">
        <f>IF(Table2[[#This Row],[Order Priority]]=Introduction!$B$45,1,0)</f>
        <v>0</v>
      </c>
      <c r="M1169" s="49">
        <f>IF(Table2[[#This Row],[Ship Mode]]=Introduction!$C$42,1,0)</f>
        <v>0</v>
      </c>
      <c r="N1169" s="48">
        <f>IF(Table2[[#This Row],[Ship Mode]]=Introduction!$C$44,1,0)</f>
        <v>1</v>
      </c>
      <c r="O1169" s="48">
        <f>IF(Table2[[#This Row],[Customer Segment]]=Introduction!$D$45,1,0)</f>
        <v>0</v>
      </c>
      <c r="P1169" s="48">
        <f>IF(Table2[[#This Row],[Customer Segment]]=Introduction!$D$42,1,0)</f>
        <v>0</v>
      </c>
      <c r="Q1169" s="48">
        <f>IF(Table2[[#This Row],[Customer Segment]]=Introduction!$D$44,1,0)</f>
        <v>1</v>
      </c>
      <c r="R1169" s="38">
        <v>110.93</v>
      </c>
      <c r="S11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customFormat="1" x14ac:dyDescent="0.2">
      <c r="A1170" s="1" t="s">
        <v>46</v>
      </c>
      <c r="B1170" s="1" t="s">
        <v>14</v>
      </c>
      <c r="C1170" s="1" t="s">
        <v>15</v>
      </c>
      <c r="D1170" s="44">
        <v>0.06</v>
      </c>
      <c r="E1170" s="44">
        <v>17.98</v>
      </c>
      <c r="F1170" s="44">
        <v>8.51</v>
      </c>
      <c r="G1170" s="44">
        <v>0.4</v>
      </c>
      <c r="H1170" s="44">
        <v>-47.243088</v>
      </c>
      <c r="I1170" s="49">
        <f>IF(Table2[[#This Row],[Order Priority]]=Introduction!$B$42,1,0)</f>
        <v>0</v>
      </c>
      <c r="J1170" s="49">
        <f>IF(Table2[[#This Row],[Order Priority]]=Introduction!$B$43,1,0)</f>
        <v>0</v>
      </c>
      <c r="K1170" s="49">
        <f>IF(Table2[[#This Row],[Order Priority]]=Introduction!$B$44,1,0)</f>
        <v>0</v>
      </c>
      <c r="L1170" s="49">
        <f>IF(Table2[[#This Row],[Order Priority]]=Introduction!$B$45,1,0)</f>
        <v>0</v>
      </c>
      <c r="M1170" s="49">
        <f>IF(Table2[[#This Row],[Ship Mode]]=Introduction!$C$42,1,0)</f>
        <v>0</v>
      </c>
      <c r="N1170" s="48">
        <f>IF(Table2[[#This Row],[Ship Mode]]=Introduction!$C$44,1,0)</f>
        <v>1</v>
      </c>
      <c r="O1170" s="48">
        <f>IF(Table2[[#This Row],[Customer Segment]]=Introduction!$D$45,1,0)</f>
        <v>0</v>
      </c>
      <c r="P1170" s="48">
        <f>IF(Table2[[#This Row],[Customer Segment]]=Introduction!$D$42,1,0)</f>
        <v>1</v>
      </c>
      <c r="Q1170" s="48">
        <f>IF(Table2[[#This Row],[Customer Segment]]=Introduction!$D$44,1,0)</f>
        <v>0</v>
      </c>
      <c r="R1170" s="41">
        <v>56.38</v>
      </c>
      <c r="S11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customFormat="1" x14ac:dyDescent="0.2">
      <c r="A1171" s="1" t="s">
        <v>46</v>
      </c>
      <c r="B1171" s="1" t="s">
        <v>63</v>
      </c>
      <c r="C1171" s="1" t="s">
        <v>15</v>
      </c>
      <c r="D1171" s="46">
        <v>0.1</v>
      </c>
      <c r="E1171" s="46">
        <v>9.99</v>
      </c>
      <c r="F1171" s="46">
        <v>4.78</v>
      </c>
      <c r="G1171" s="46">
        <v>0.4</v>
      </c>
      <c r="H1171" s="46">
        <v>9.1539999999999999</v>
      </c>
      <c r="I1171" s="49">
        <f>IF(Table2[[#This Row],[Order Priority]]=Introduction!$B$42,1,0)</f>
        <v>0</v>
      </c>
      <c r="J1171" s="49">
        <f>IF(Table2[[#This Row],[Order Priority]]=Introduction!$B$43,1,0)</f>
        <v>0</v>
      </c>
      <c r="K1171" s="49">
        <f>IF(Table2[[#This Row],[Order Priority]]=Introduction!$B$44,1,0)</f>
        <v>0</v>
      </c>
      <c r="L1171" s="49">
        <f>IF(Table2[[#This Row],[Order Priority]]=Introduction!$B$45,1,0)</f>
        <v>0</v>
      </c>
      <c r="M1171" s="49">
        <f>IF(Table2[[#This Row],[Ship Mode]]=Introduction!$C$42,1,0)</f>
        <v>0</v>
      </c>
      <c r="N1171" s="48">
        <f>IF(Table2[[#This Row],[Ship Mode]]=Introduction!$C$44,1,0)</f>
        <v>0</v>
      </c>
      <c r="O1171" s="48">
        <f>IF(Table2[[#This Row],[Customer Segment]]=Introduction!$D$45,1,0)</f>
        <v>0</v>
      </c>
      <c r="P1171" s="48">
        <f>IF(Table2[[#This Row],[Customer Segment]]=Introduction!$D$42,1,0)</f>
        <v>1</v>
      </c>
      <c r="Q1171" s="48">
        <f>IF(Table2[[#This Row],[Customer Segment]]=Introduction!$D$44,1,0)</f>
        <v>0</v>
      </c>
      <c r="R1171" s="38">
        <v>119.13</v>
      </c>
      <c r="S11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customFormat="1" x14ac:dyDescent="0.2">
      <c r="A1172" s="1" t="s">
        <v>46</v>
      </c>
      <c r="B1172" s="1" t="s">
        <v>14</v>
      </c>
      <c r="C1172" s="1" t="s">
        <v>15</v>
      </c>
      <c r="D1172" s="44">
        <v>7.0000000000000007E-2</v>
      </c>
      <c r="E1172" s="44">
        <v>18.649999999999999</v>
      </c>
      <c r="F1172" s="44">
        <v>3.77</v>
      </c>
      <c r="G1172" s="44">
        <v>0.39</v>
      </c>
      <c r="H1172" s="44">
        <v>149.72</v>
      </c>
      <c r="I1172" s="49">
        <f>IF(Table2[[#This Row],[Order Priority]]=Introduction!$B$42,1,0)</f>
        <v>0</v>
      </c>
      <c r="J1172" s="49">
        <f>IF(Table2[[#This Row],[Order Priority]]=Introduction!$B$43,1,0)</f>
        <v>0</v>
      </c>
      <c r="K1172" s="49">
        <f>IF(Table2[[#This Row],[Order Priority]]=Introduction!$B$44,1,0)</f>
        <v>0</v>
      </c>
      <c r="L1172" s="49">
        <f>IF(Table2[[#This Row],[Order Priority]]=Introduction!$B$45,1,0)</f>
        <v>0</v>
      </c>
      <c r="M1172" s="49">
        <f>IF(Table2[[#This Row],[Ship Mode]]=Introduction!$C$42,1,0)</f>
        <v>0</v>
      </c>
      <c r="N1172" s="48">
        <f>IF(Table2[[#This Row],[Ship Mode]]=Introduction!$C$44,1,0)</f>
        <v>1</v>
      </c>
      <c r="O1172" s="48">
        <f>IF(Table2[[#This Row],[Customer Segment]]=Introduction!$D$45,1,0)</f>
        <v>0</v>
      </c>
      <c r="P1172" s="48">
        <f>IF(Table2[[#This Row],[Customer Segment]]=Introduction!$D$42,1,0)</f>
        <v>1</v>
      </c>
      <c r="Q1172" s="48">
        <f>IF(Table2[[#This Row],[Customer Segment]]=Introduction!$D$44,1,0)</f>
        <v>0</v>
      </c>
      <c r="R1172" s="41">
        <v>643.64</v>
      </c>
      <c r="S11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customFormat="1" x14ac:dyDescent="0.2">
      <c r="A1173" s="1" t="s">
        <v>46</v>
      </c>
      <c r="B1173" s="1" t="s">
        <v>14</v>
      </c>
      <c r="C1173" s="1" t="s">
        <v>15</v>
      </c>
      <c r="D1173" s="46">
        <v>0.06</v>
      </c>
      <c r="E1173" s="46">
        <v>17.98</v>
      </c>
      <c r="F1173" s="46">
        <v>8.51</v>
      </c>
      <c r="G1173" s="46">
        <v>0.4</v>
      </c>
      <c r="H1173" s="46">
        <v>-52.492319999999999</v>
      </c>
      <c r="I1173" s="49">
        <f>IF(Table2[[#This Row],[Order Priority]]=Introduction!$B$42,1,0)</f>
        <v>0</v>
      </c>
      <c r="J1173" s="49">
        <f>IF(Table2[[#This Row],[Order Priority]]=Introduction!$B$43,1,0)</f>
        <v>0</v>
      </c>
      <c r="K1173" s="49">
        <f>IF(Table2[[#This Row],[Order Priority]]=Introduction!$B$44,1,0)</f>
        <v>0</v>
      </c>
      <c r="L1173" s="49">
        <f>IF(Table2[[#This Row],[Order Priority]]=Introduction!$B$45,1,0)</f>
        <v>0</v>
      </c>
      <c r="M1173" s="49">
        <f>IF(Table2[[#This Row],[Ship Mode]]=Introduction!$C$42,1,0)</f>
        <v>0</v>
      </c>
      <c r="N1173" s="48">
        <f>IF(Table2[[#This Row],[Ship Mode]]=Introduction!$C$44,1,0)</f>
        <v>1</v>
      </c>
      <c r="O1173" s="48">
        <f>IF(Table2[[#This Row],[Customer Segment]]=Introduction!$D$45,1,0)</f>
        <v>0</v>
      </c>
      <c r="P1173" s="48">
        <f>IF(Table2[[#This Row],[Customer Segment]]=Introduction!$D$42,1,0)</f>
        <v>1</v>
      </c>
      <c r="Q1173" s="48">
        <f>IF(Table2[[#This Row],[Customer Segment]]=Introduction!$D$44,1,0)</f>
        <v>0</v>
      </c>
      <c r="R1173" s="38">
        <v>244.31</v>
      </c>
      <c r="S11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customFormat="1" x14ac:dyDescent="0.2">
      <c r="A1174" s="1" t="s">
        <v>46</v>
      </c>
      <c r="B1174" s="1" t="s">
        <v>63</v>
      </c>
      <c r="C1174" s="1" t="s">
        <v>15</v>
      </c>
      <c r="D1174" s="44">
        <v>0.1</v>
      </c>
      <c r="E1174" s="44">
        <v>9.99</v>
      </c>
      <c r="F1174" s="44">
        <v>4.78</v>
      </c>
      <c r="G1174" s="44">
        <v>0.4</v>
      </c>
      <c r="H1174" s="44">
        <v>7.96</v>
      </c>
      <c r="I1174" s="49">
        <f>IF(Table2[[#This Row],[Order Priority]]=Introduction!$B$42,1,0)</f>
        <v>0</v>
      </c>
      <c r="J1174" s="49">
        <f>IF(Table2[[#This Row],[Order Priority]]=Introduction!$B$43,1,0)</f>
        <v>0</v>
      </c>
      <c r="K1174" s="49">
        <f>IF(Table2[[#This Row],[Order Priority]]=Introduction!$B$44,1,0)</f>
        <v>0</v>
      </c>
      <c r="L1174" s="49">
        <f>IF(Table2[[#This Row],[Order Priority]]=Introduction!$B$45,1,0)</f>
        <v>0</v>
      </c>
      <c r="M1174" s="49">
        <f>IF(Table2[[#This Row],[Ship Mode]]=Introduction!$C$42,1,0)</f>
        <v>0</v>
      </c>
      <c r="N1174" s="48">
        <f>IF(Table2[[#This Row],[Ship Mode]]=Introduction!$C$44,1,0)</f>
        <v>0</v>
      </c>
      <c r="O1174" s="48">
        <f>IF(Table2[[#This Row],[Customer Segment]]=Introduction!$D$45,1,0)</f>
        <v>0</v>
      </c>
      <c r="P1174" s="48">
        <f>IF(Table2[[#This Row],[Customer Segment]]=Introduction!$D$42,1,0)</f>
        <v>1</v>
      </c>
      <c r="Q1174" s="48">
        <f>IF(Table2[[#This Row],[Customer Segment]]=Introduction!$D$44,1,0)</f>
        <v>0</v>
      </c>
      <c r="R1174" s="41">
        <v>466.58</v>
      </c>
      <c r="S11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customFormat="1" x14ac:dyDescent="0.2">
      <c r="A1175" s="1" t="s">
        <v>46</v>
      </c>
      <c r="B1175" s="1" t="s">
        <v>63</v>
      </c>
      <c r="C1175" s="1" t="s">
        <v>15</v>
      </c>
      <c r="D1175" s="46">
        <v>0.08</v>
      </c>
      <c r="E1175" s="46">
        <v>175.99</v>
      </c>
      <c r="F1175" s="46">
        <v>8.99</v>
      </c>
      <c r="G1175" s="46">
        <v>0.56999999999999995</v>
      </c>
      <c r="H1175" s="46">
        <v>-459.08280000000002</v>
      </c>
      <c r="I1175" s="49">
        <f>IF(Table2[[#This Row],[Order Priority]]=Introduction!$B$42,1,0)</f>
        <v>0</v>
      </c>
      <c r="J1175" s="49">
        <f>IF(Table2[[#This Row],[Order Priority]]=Introduction!$B$43,1,0)</f>
        <v>0</v>
      </c>
      <c r="K1175" s="49">
        <f>IF(Table2[[#This Row],[Order Priority]]=Introduction!$B$44,1,0)</f>
        <v>0</v>
      </c>
      <c r="L1175" s="49">
        <f>IF(Table2[[#This Row],[Order Priority]]=Introduction!$B$45,1,0)</f>
        <v>0</v>
      </c>
      <c r="M1175" s="49">
        <f>IF(Table2[[#This Row],[Ship Mode]]=Introduction!$C$42,1,0)</f>
        <v>0</v>
      </c>
      <c r="N1175" s="48">
        <f>IF(Table2[[#This Row],[Ship Mode]]=Introduction!$C$44,1,0)</f>
        <v>0</v>
      </c>
      <c r="O1175" s="48">
        <f>IF(Table2[[#This Row],[Customer Segment]]=Introduction!$D$45,1,0)</f>
        <v>0</v>
      </c>
      <c r="P1175" s="48">
        <f>IF(Table2[[#This Row],[Customer Segment]]=Introduction!$D$42,1,0)</f>
        <v>1</v>
      </c>
      <c r="Q1175" s="48">
        <f>IF(Table2[[#This Row],[Customer Segment]]=Introduction!$D$44,1,0)</f>
        <v>0</v>
      </c>
      <c r="R1175" s="38">
        <v>2290.69</v>
      </c>
      <c r="S11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customFormat="1" x14ac:dyDescent="0.2">
      <c r="A1176" s="1" t="s">
        <v>1</v>
      </c>
      <c r="B1176" s="1" t="s">
        <v>2</v>
      </c>
      <c r="C1176" s="1" t="s">
        <v>70</v>
      </c>
      <c r="D1176" s="44">
        <v>0.05</v>
      </c>
      <c r="E1176" s="44">
        <v>2550.14</v>
      </c>
      <c r="F1176" s="44">
        <v>29.7</v>
      </c>
      <c r="G1176" s="44">
        <v>0.56999999999999995</v>
      </c>
      <c r="H1176" s="44">
        <v>-3971.0628000000002</v>
      </c>
      <c r="I1176" s="49">
        <f>IF(Table2[[#This Row],[Order Priority]]=Introduction!$B$42,1,0)</f>
        <v>1</v>
      </c>
      <c r="J1176" s="49">
        <f>IF(Table2[[#This Row],[Order Priority]]=Introduction!$B$43,1,0)</f>
        <v>0</v>
      </c>
      <c r="K1176" s="49">
        <f>IF(Table2[[#This Row],[Order Priority]]=Introduction!$B$44,1,0)</f>
        <v>0</v>
      </c>
      <c r="L1176" s="49">
        <f>IF(Table2[[#This Row],[Order Priority]]=Introduction!$B$45,1,0)</f>
        <v>0</v>
      </c>
      <c r="M1176" s="49">
        <f>IF(Table2[[#This Row],[Ship Mode]]=Introduction!$C$42,1,0)</f>
        <v>1</v>
      </c>
      <c r="N1176" s="48">
        <f>IF(Table2[[#This Row],[Ship Mode]]=Introduction!$C$44,1,0)</f>
        <v>0</v>
      </c>
      <c r="O1176" s="48">
        <f>IF(Table2[[#This Row],[Customer Segment]]=Introduction!$D$45,1,0)</f>
        <v>0</v>
      </c>
      <c r="P1176" s="48">
        <f>IF(Table2[[#This Row],[Customer Segment]]=Introduction!$D$42,1,0)</f>
        <v>0</v>
      </c>
      <c r="Q1176" s="48">
        <f>IF(Table2[[#This Row],[Customer Segment]]=Introduction!$D$44,1,0)</f>
        <v>0</v>
      </c>
      <c r="R1176" s="41">
        <v>4845.2700000000004</v>
      </c>
      <c r="S11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customFormat="1" x14ac:dyDescent="0.2">
      <c r="A1177" s="1" t="s">
        <v>13</v>
      </c>
      <c r="B1177" s="1" t="s">
        <v>14</v>
      </c>
      <c r="C1177" s="1" t="s">
        <v>47</v>
      </c>
      <c r="D1177" s="46">
        <v>0.01</v>
      </c>
      <c r="E1177" s="46">
        <v>125.99</v>
      </c>
      <c r="F1177" s="46">
        <v>8.99</v>
      </c>
      <c r="G1177" s="46">
        <v>0.55000000000000004</v>
      </c>
      <c r="H1177" s="46">
        <v>-45.472000000000001</v>
      </c>
      <c r="I1177" s="49">
        <f>IF(Table2[[#This Row],[Order Priority]]=Introduction!$B$42,1,0)</f>
        <v>0</v>
      </c>
      <c r="J1177" s="49">
        <f>IF(Table2[[#This Row],[Order Priority]]=Introduction!$B$43,1,0)</f>
        <v>1</v>
      </c>
      <c r="K1177" s="49">
        <f>IF(Table2[[#This Row],[Order Priority]]=Introduction!$B$44,1,0)</f>
        <v>0</v>
      </c>
      <c r="L1177" s="49">
        <f>IF(Table2[[#This Row],[Order Priority]]=Introduction!$B$45,1,0)</f>
        <v>0</v>
      </c>
      <c r="M1177" s="49">
        <f>IF(Table2[[#This Row],[Ship Mode]]=Introduction!$C$42,1,0)</f>
        <v>0</v>
      </c>
      <c r="N1177" s="48">
        <f>IF(Table2[[#This Row],[Ship Mode]]=Introduction!$C$44,1,0)</f>
        <v>1</v>
      </c>
      <c r="O1177" s="48">
        <f>IF(Table2[[#This Row],[Customer Segment]]=Introduction!$D$45,1,0)</f>
        <v>0</v>
      </c>
      <c r="P1177" s="48">
        <f>IF(Table2[[#This Row],[Customer Segment]]=Introduction!$D$42,1,0)</f>
        <v>0</v>
      </c>
      <c r="Q1177" s="48">
        <f>IF(Table2[[#This Row],[Customer Segment]]=Introduction!$D$44,1,0)</f>
        <v>1</v>
      </c>
      <c r="R1177" s="38">
        <v>1011.44</v>
      </c>
      <c r="S11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customFormat="1" x14ac:dyDescent="0.2">
      <c r="A1178" s="1" t="s">
        <v>46</v>
      </c>
      <c r="B1178" s="1" t="s">
        <v>63</v>
      </c>
      <c r="C1178" s="1" t="s">
        <v>15</v>
      </c>
      <c r="D1178" s="44">
        <v>0</v>
      </c>
      <c r="E1178" s="44">
        <v>2.78</v>
      </c>
      <c r="F1178" s="44">
        <v>1.49</v>
      </c>
      <c r="G1178" s="44">
        <v>0.36</v>
      </c>
      <c r="H1178" s="44">
        <v>20.6448</v>
      </c>
      <c r="I1178" s="49">
        <f>IF(Table2[[#This Row],[Order Priority]]=Introduction!$B$42,1,0)</f>
        <v>0</v>
      </c>
      <c r="J1178" s="49">
        <f>IF(Table2[[#This Row],[Order Priority]]=Introduction!$B$43,1,0)</f>
        <v>0</v>
      </c>
      <c r="K1178" s="49">
        <f>IF(Table2[[#This Row],[Order Priority]]=Introduction!$B$44,1,0)</f>
        <v>0</v>
      </c>
      <c r="L1178" s="49">
        <f>IF(Table2[[#This Row],[Order Priority]]=Introduction!$B$45,1,0)</f>
        <v>0</v>
      </c>
      <c r="M1178" s="49">
        <f>IF(Table2[[#This Row],[Ship Mode]]=Introduction!$C$42,1,0)</f>
        <v>0</v>
      </c>
      <c r="N1178" s="48">
        <f>IF(Table2[[#This Row],[Ship Mode]]=Introduction!$C$44,1,0)</f>
        <v>0</v>
      </c>
      <c r="O1178" s="48">
        <f>IF(Table2[[#This Row],[Customer Segment]]=Introduction!$D$45,1,0)</f>
        <v>0</v>
      </c>
      <c r="P1178" s="48">
        <f>IF(Table2[[#This Row],[Customer Segment]]=Introduction!$D$42,1,0)</f>
        <v>1</v>
      </c>
      <c r="Q1178" s="48">
        <f>IF(Table2[[#This Row],[Customer Segment]]=Introduction!$D$44,1,0)</f>
        <v>0</v>
      </c>
      <c r="R1178" s="41">
        <v>29.92</v>
      </c>
      <c r="S11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customFormat="1" x14ac:dyDescent="0.2">
      <c r="A1179" s="1" t="s">
        <v>1</v>
      </c>
      <c r="B1179" s="1" t="s">
        <v>14</v>
      </c>
      <c r="C1179" s="1" t="s">
        <v>3</v>
      </c>
      <c r="D1179" s="46">
        <v>0.06</v>
      </c>
      <c r="E1179" s="46">
        <v>55.94</v>
      </c>
      <c r="F1179" s="46">
        <v>4</v>
      </c>
      <c r="G1179" s="46">
        <v>0.74</v>
      </c>
      <c r="H1179" s="46">
        <v>-13.77</v>
      </c>
      <c r="I1179" s="49">
        <f>IF(Table2[[#This Row],[Order Priority]]=Introduction!$B$42,1,0)</f>
        <v>1</v>
      </c>
      <c r="J1179" s="49">
        <f>IF(Table2[[#This Row],[Order Priority]]=Introduction!$B$43,1,0)</f>
        <v>0</v>
      </c>
      <c r="K1179" s="49">
        <f>IF(Table2[[#This Row],[Order Priority]]=Introduction!$B$44,1,0)</f>
        <v>0</v>
      </c>
      <c r="L1179" s="49">
        <f>IF(Table2[[#This Row],[Order Priority]]=Introduction!$B$45,1,0)</f>
        <v>0</v>
      </c>
      <c r="M1179" s="49">
        <f>IF(Table2[[#This Row],[Ship Mode]]=Introduction!$C$42,1,0)</f>
        <v>0</v>
      </c>
      <c r="N1179" s="48">
        <f>IF(Table2[[#This Row],[Ship Mode]]=Introduction!$C$44,1,0)</f>
        <v>1</v>
      </c>
      <c r="O1179" s="48">
        <f>IF(Table2[[#This Row],[Customer Segment]]=Introduction!$D$45,1,0)</f>
        <v>1</v>
      </c>
      <c r="P1179" s="48">
        <f>IF(Table2[[#This Row],[Customer Segment]]=Introduction!$D$42,1,0)</f>
        <v>0</v>
      </c>
      <c r="Q1179" s="48">
        <f>IF(Table2[[#This Row],[Customer Segment]]=Introduction!$D$44,1,0)</f>
        <v>0</v>
      </c>
      <c r="R1179" s="38">
        <v>322.77</v>
      </c>
      <c r="S11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customFormat="1" x14ac:dyDescent="0.2">
      <c r="A1180" s="1" t="s">
        <v>1</v>
      </c>
      <c r="B1180" s="1" t="s">
        <v>14</v>
      </c>
      <c r="C1180" s="1" t="s">
        <v>3</v>
      </c>
      <c r="D1180" s="44">
        <v>7.0000000000000007E-2</v>
      </c>
      <c r="E1180" s="44">
        <v>6.3</v>
      </c>
      <c r="F1180" s="44">
        <v>0.5</v>
      </c>
      <c r="G1180" s="44">
        <v>0.39</v>
      </c>
      <c r="H1180" s="44">
        <v>44.912100000000002</v>
      </c>
      <c r="I1180" s="49">
        <f>IF(Table2[[#This Row],[Order Priority]]=Introduction!$B$42,1,0)</f>
        <v>1</v>
      </c>
      <c r="J1180" s="49">
        <f>IF(Table2[[#This Row],[Order Priority]]=Introduction!$B$43,1,0)</f>
        <v>0</v>
      </c>
      <c r="K1180" s="49">
        <f>IF(Table2[[#This Row],[Order Priority]]=Introduction!$B$44,1,0)</f>
        <v>0</v>
      </c>
      <c r="L1180" s="49">
        <f>IF(Table2[[#This Row],[Order Priority]]=Introduction!$B$45,1,0)</f>
        <v>0</v>
      </c>
      <c r="M1180" s="49">
        <f>IF(Table2[[#This Row],[Ship Mode]]=Introduction!$C$42,1,0)</f>
        <v>0</v>
      </c>
      <c r="N1180" s="48">
        <f>IF(Table2[[#This Row],[Ship Mode]]=Introduction!$C$44,1,0)</f>
        <v>1</v>
      </c>
      <c r="O1180" s="48">
        <f>IF(Table2[[#This Row],[Customer Segment]]=Introduction!$D$45,1,0)</f>
        <v>1</v>
      </c>
      <c r="P1180" s="48">
        <f>IF(Table2[[#This Row],[Customer Segment]]=Introduction!$D$42,1,0)</f>
        <v>0</v>
      </c>
      <c r="Q1180" s="48">
        <f>IF(Table2[[#This Row],[Customer Segment]]=Introduction!$D$44,1,0)</f>
        <v>0</v>
      </c>
      <c r="R1180" s="41">
        <v>65.09</v>
      </c>
      <c r="S11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customFormat="1" x14ac:dyDescent="0.2">
      <c r="A1181" s="1" t="s">
        <v>13</v>
      </c>
      <c r="B1181" s="1" t="s">
        <v>63</v>
      </c>
      <c r="C1181" s="1" t="s">
        <v>47</v>
      </c>
      <c r="D1181" s="46">
        <v>0</v>
      </c>
      <c r="E1181" s="46">
        <v>12.2</v>
      </c>
      <c r="F1181" s="46">
        <v>6.02</v>
      </c>
      <c r="G1181" s="46">
        <v>0.43</v>
      </c>
      <c r="H1181" s="46">
        <v>-172.298</v>
      </c>
      <c r="I1181" s="49">
        <f>IF(Table2[[#This Row],[Order Priority]]=Introduction!$B$42,1,0)</f>
        <v>0</v>
      </c>
      <c r="J1181" s="49">
        <f>IF(Table2[[#This Row],[Order Priority]]=Introduction!$B$43,1,0)</f>
        <v>1</v>
      </c>
      <c r="K1181" s="49">
        <f>IF(Table2[[#This Row],[Order Priority]]=Introduction!$B$44,1,0)</f>
        <v>0</v>
      </c>
      <c r="L1181" s="49">
        <f>IF(Table2[[#This Row],[Order Priority]]=Introduction!$B$45,1,0)</f>
        <v>0</v>
      </c>
      <c r="M1181" s="49">
        <f>IF(Table2[[#This Row],[Ship Mode]]=Introduction!$C$42,1,0)</f>
        <v>0</v>
      </c>
      <c r="N1181" s="48">
        <f>IF(Table2[[#This Row],[Ship Mode]]=Introduction!$C$44,1,0)</f>
        <v>0</v>
      </c>
      <c r="O1181" s="48">
        <f>IF(Table2[[#This Row],[Customer Segment]]=Introduction!$D$45,1,0)</f>
        <v>0</v>
      </c>
      <c r="P1181" s="48">
        <f>IF(Table2[[#This Row],[Customer Segment]]=Introduction!$D$42,1,0)</f>
        <v>0</v>
      </c>
      <c r="Q1181" s="48">
        <f>IF(Table2[[#This Row],[Customer Segment]]=Introduction!$D$44,1,0)</f>
        <v>1</v>
      </c>
      <c r="R1181" s="38">
        <v>56.24</v>
      </c>
      <c r="S11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customFormat="1" x14ac:dyDescent="0.2">
      <c r="A1182" s="1" t="s">
        <v>13</v>
      </c>
      <c r="B1182" s="1" t="s">
        <v>14</v>
      </c>
      <c r="C1182" s="1" t="s">
        <v>70</v>
      </c>
      <c r="D1182" s="44">
        <v>0.01</v>
      </c>
      <c r="E1182" s="44">
        <v>125.99</v>
      </c>
      <c r="F1182" s="44">
        <v>8.99</v>
      </c>
      <c r="G1182" s="44">
        <v>0.59</v>
      </c>
      <c r="H1182" s="44">
        <v>-582.64800000000002</v>
      </c>
      <c r="I1182" s="49">
        <f>IF(Table2[[#This Row],[Order Priority]]=Introduction!$B$42,1,0)</f>
        <v>0</v>
      </c>
      <c r="J1182" s="49">
        <f>IF(Table2[[#This Row],[Order Priority]]=Introduction!$B$43,1,0)</f>
        <v>1</v>
      </c>
      <c r="K1182" s="49">
        <f>IF(Table2[[#This Row],[Order Priority]]=Introduction!$B$44,1,0)</f>
        <v>0</v>
      </c>
      <c r="L1182" s="49">
        <f>IF(Table2[[#This Row],[Order Priority]]=Introduction!$B$45,1,0)</f>
        <v>0</v>
      </c>
      <c r="M1182" s="49">
        <f>IF(Table2[[#This Row],[Ship Mode]]=Introduction!$C$42,1,0)</f>
        <v>0</v>
      </c>
      <c r="N1182" s="48">
        <f>IF(Table2[[#This Row],[Ship Mode]]=Introduction!$C$44,1,0)</f>
        <v>1</v>
      </c>
      <c r="O1182" s="48">
        <f>IF(Table2[[#This Row],[Customer Segment]]=Introduction!$D$45,1,0)</f>
        <v>0</v>
      </c>
      <c r="P1182" s="48">
        <f>IF(Table2[[#This Row],[Customer Segment]]=Introduction!$D$42,1,0)</f>
        <v>0</v>
      </c>
      <c r="Q1182" s="48">
        <f>IF(Table2[[#This Row],[Customer Segment]]=Introduction!$D$44,1,0)</f>
        <v>0</v>
      </c>
      <c r="R1182" s="41">
        <v>226.88</v>
      </c>
      <c r="S11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customFormat="1" x14ac:dyDescent="0.2">
      <c r="A1183" s="1" t="s">
        <v>13</v>
      </c>
      <c r="B1183" s="1" t="s">
        <v>14</v>
      </c>
      <c r="C1183" s="1" t="s">
        <v>70</v>
      </c>
      <c r="D1183" s="46">
        <v>0.01</v>
      </c>
      <c r="E1183" s="46">
        <v>125.99</v>
      </c>
      <c r="F1183" s="46">
        <v>8.99</v>
      </c>
      <c r="G1183" s="46">
        <v>0.59</v>
      </c>
      <c r="H1183" s="46">
        <v>-582.64800000000002</v>
      </c>
      <c r="I1183" s="49">
        <f>IF(Table2[[#This Row],[Order Priority]]=Introduction!$B$42,1,0)</f>
        <v>0</v>
      </c>
      <c r="J1183" s="49">
        <f>IF(Table2[[#This Row],[Order Priority]]=Introduction!$B$43,1,0)</f>
        <v>1</v>
      </c>
      <c r="K1183" s="49">
        <f>IF(Table2[[#This Row],[Order Priority]]=Introduction!$B$44,1,0)</f>
        <v>0</v>
      </c>
      <c r="L1183" s="49">
        <f>IF(Table2[[#This Row],[Order Priority]]=Introduction!$B$45,1,0)</f>
        <v>0</v>
      </c>
      <c r="M1183" s="49">
        <f>IF(Table2[[#This Row],[Ship Mode]]=Introduction!$C$42,1,0)</f>
        <v>0</v>
      </c>
      <c r="N1183" s="48">
        <f>IF(Table2[[#This Row],[Ship Mode]]=Introduction!$C$44,1,0)</f>
        <v>1</v>
      </c>
      <c r="O1183" s="48">
        <f>IF(Table2[[#This Row],[Customer Segment]]=Introduction!$D$45,1,0)</f>
        <v>0</v>
      </c>
      <c r="P1183" s="48">
        <f>IF(Table2[[#This Row],[Customer Segment]]=Introduction!$D$42,1,0)</f>
        <v>0</v>
      </c>
      <c r="Q1183" s="48">
        <f>IF(Table2[[#This Row],[Customer Segment]]=Introduction!$D$44,1,0)</f>
        <v>0</v>
      </c>
      <c r="R1183" s="38">
        <v>113.44</v>
      </c>
      <c r="S11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customFormat="1" x14ac:dyDescent="0.2">
      <c r="A1184" s="1" t="s">
        <v>23</v>
      </c>
      <c r="B1184" s="1" t="s">
        <v>14</v>
      </c>
      <c r="C1184" s="1" t="s">
        <v>47</v>
      </c>
      <c r="D1184" s="44">
        <v>0.09</v>
      </c>
      <c r="E1184" s="44">
        <v>78.8</v>
      </c>
      <c r="F1184" s="44">
        <v>35</v>
      </c>
      <c r="G1184" s="44">
        <v>0.83</v>
      </c>
      <c r="H1184" s="44">
        <v>-1025.0172</v>
      </c>
      <c r="I1184" s="49">
        <f>IF(Table2[[#This Row],[Order Priority]]=Introduction!$B$42,1,0)</f>
        <v>0</v>
      </c>
      <c r="J1184" s="49">
        <f>IF(Table2[[#This Row],[Order Priority]]=Introduction!$B$43,1,0)</f>
        <v>0</v>
      </c>
      <c r="K1184" s="49">
        <f>IF(Table2[[#This Row],[Order Priority]]=Introduction!$B$44,1,0)</f>
        <v>1</v>
      </c>
      <c r="L1184" s="49">
        <f>IF(Table2[[#This Row],[Order Priority]]=Introduction!$B$45,1,0)</f>
        <v>0</v>
      </c>
      <c r="M1184" s="49">
        <f>IF(Table2[[#This Row],[Ship Mode]]=Introduction!$C$42,1,0)</f>
        <v>0</v>
      </c>
      <c r="N1184" s="48">
        <f>IF(Table2[[#This Row],[Ship Mode]]=Introduction!$C$44,1,0)</f>
        <v>1</v>
      </c>
      <c r="O1184" s="48">
        <f>IF(Table2[[#This Row],[Customer Segment]]=Introduction!$D$45,1,0)</f>
        <v>0</v>
      </c>
      <c r="P1184" s="48">
        <f>IF(Table2[[#This Row],[Customer Segment]]=Introduction!$D$42,1,0)</f>
        <v>0</v>
      </c>
      <c r="Q1184" s="48">
        <f>IF(Table2[[#This Row],[Customer Segment]]=Introduction!$D$44,1,0)</f>
        <v>1</v>
      </c>
      <c r="R1184" s="41">
        <v>1059.3800000000001</v>
      </c>
      <c r="S11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customFormat="1" x14ac:dyDescent="0.2">
      <c r="A1185" s="1" t="s">
        <v>23</v>
      </c>
      <c r="B1185" s="1" t="s">
        <v>14</v>
      </c>
      <c r="C1185" s="1" t="s">
        <v>70</v>
      </c>
      <c r="D1185" s="46">
        <v>0.02</v>
      </c>
      <c r="E1185" s="46">
        <v>419.19</v>
      </c>
      <c r="F1185" s="46">
        <v>19.989999999999998</v>
      </c>
      <c r="G1185" s="46">
        <v>0.57999999999999996</v>
      </c>
      <c r="H1185" s="46">
        <v>-39.606000000000002</v>
      </c>
      <c r="I1185" s="49">
        <f>IF(Table2[[#This Row],[Order Priority]]=Introduction!$B$42,1,0)</f>
        <v>0</v>
      </c>
      <c r="J1185" s="49">
        <f>IF(Table2[[#This Row],[Order Priority]]=Introduction!$B$43,1,0)</f>
        <v>0</v>
      </c>
      <c r="K1185" s="49">
        <f>IF(Table2[[#This Row],[Order Priority]]=Introduction!$B$44,1,0)</f>
        <v>1</v>
      </c>
      <c r="L1185" s="49">
        <f>IF(Table2[[#This Row],[Order Priority]]=Introduction!$B$45,1,0)</f>
        <v>0</v>
      </c>
      <c r="M1185" s="49">
        <f>IF(Table2[[#This Row],[Ship Mode]]=Introduction!$C$42,1,0)</f>
        <v>0</v>
      </c>
      <c r="N1185" s="48">
        <f>IF(Table2[[#This Row],[Ship Mode]]=Introduction!$C$44,1,0)</f>
        <v>1</v>
      </c>
      <c r="O1185" s="48">
        <f>IF(Table2[[#This Row],[Customer Segment]]=Introduction!$D$45,1,0)</f>
        <v>0</v>
      </c>
      <c r="P1185" s="48">
        <f>IF(Table2[[#This Row],[Customer Segment]]=Introduction!$D$42,1,0)</f>
        <v>0</v>
      </c>
      <c r="Q1185" s="48">
        <f>IF(Table2[[#This Row],[Customer Segment]]=Introduction!$D$44,1,0)</f>
        <v>0</v>
      </c>
      <c r="R1185" s="38">
        <v>4354.55</v>
      </c>
      <c r="S11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customFormat="1" x14ac:dyDescent="0.2">
      <c r="A1186" s="1" t="s">
        <v>92</v>
      </c>
      <c r="B1186" s="1" t="s">
        <v>14</v>
      </c>
      <c r="C1186" s="1" t="s">
        <v>15</v>
      </c>
      <c r="D1186" s="44">
        <v>0.03</v>
      </c>
      <c r="E1186" s="44">
        <v>25.98</v>
      </c>
      <c r="F1186" s="44">
        <v>5.37</v>
      </c>
      <c r="G1186" s="44">
        <v>0.5</v>
      </c>
      <c r="H1186" s="44">
        <v>250.0376</v>
      </c>
      <c r="I1186" s="49">
        <f>IF(Table2[[#This Row],[Order Priority]]=Introduction!$B$42,1,0)</f>
        <v>0</v>
      </c>
      <c r="J1186" s="49">
        <f>IF(Table2[[#This Row],[Order Priority]]=Introduction!$B$43,1,0)</f>
        <v>0</v>
      </c>
      <c r="K1186" s="49">
        <f>IF(Table2[[#This Row],[Order Priority]]=Introduction!$B$44,1,0)</f>
        <v>0</v>
      </c>
      <c r="L1186" s="49">
        <f>IF(Table2[[#This Row],[Order Priority]]=Introduction!$B$45,1,0)</f>
        <v>1</v>
      </c>
      <c r="M1186" s="49">
        <f>IF(Table2[[#This Row],[Ship Mode]]=Introduction!$C$42,1,0)</f>
        <v>0</v>
      </c>
      <c r="N1186" s="48">
        <f>IF(Table2[[#This Row],[Ship Mode]]=Introduction!$C$44,1,0)</f>
        <v>1</v>
      </c>
      <c r="O1186" s="48">
        <f>IF(Table2[[#This Row],[Customer Segment]]=Introduction!$D$45,1,0)</f>
        <v>0</v>
      </c>
      <c r="P1186" s="48">
        <f>IF(Table2[[#This Row],[Customer Segment]]=Introduction!$D$42,1,0)</f>
        <v>1</v>
      </c>
      <c r="Q1186" s="48">
        <f>IF(Table2[[#This Row],[Customer Segment]]=Introduction!$D$44,1,0)</f>
        <v>0</v>
      </c>
      <c r="R1186" s="41">
        <v>460.87</v>
      </c>
      <c r="S11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customFormat="1" x14ac:dyDescent="0.2">
      <c r="A1187" s="1" t="s">
        <v>92</v>
      </c>
      <c r="B1187" s="1" t="s">
        <v>14</v>
      </c>
      <c r="C1187" s="1" t="s">
        <v>47</v>
      </c>
      <c r="D1187" s="46">
        <v>0.06</v>
      </c>
      <c r="E1187" s="46">
        <v>4.24</v>
      </c>
      <c r="F1187" s="46">
        <v>5.41</v>
      </c>
      <c r="G1187" s="46">
        <v>0.35</v>
      </c>
      <c r="H1187" s="46">
        <v>-78.916679999999999</v>
      </c>
      <c r="I1187" s="49">
        <f>IF(Table2[[#This Row],[Order Priority]]=Introduction!$B$42,1,0)</f>
        <v>0</v>
      </c>
      <c r="J1187" s="49">
        <f>IF(Table2[[#This Row],[Order Priority]]=Introduction!$B$43,1,0)</f>
        <v>0</v>
      </c>
      <c r="K1187" s="49">
        <f>IF(Table2[[#This Row],[Order Priority]]=Introduction!$B$44,1,0)</f>
        <v>0</v>
      </c>
      <c r="L1187" s="49">
        <f>IF(Table2[[#This Row],[Order Priority]]=Introduction!$B$45,1,0)</f>
        <v>1</v>
      </c>
      <c r="M1187" s="49">
        <f>IF(Table2[[#This Row],[Ship Mode]]=Introduction!$C$42,1,0)</f>
        <v>0</v>
      </c>
      <c r="N1187" s="48">
        <f>IF(Table2[[#This Row],[Ship Mode]]=Introduction!$C$44,1,0)</f>
        <v>1</v>
      </c>
      <c r="O1187" s="48">
        <f>IF(Table2[[#This Row],[Customer Segment]]=Introduction!$D$45,1,0)</f>
        <v>0</v>
      </c>
      <c r="P1187" s="48">
        <f>IF(Table2[[#This Row],[Customer Segment]]=Introduction!$D$42,1,0)</f>
        <v>0</v>
      </c>
      <c r="Q1187" s="48">
        <f>IF(Table2[[#This Row],[Customer Segment]]=Introduction!$D$44,1,0)</f>
        <v>1</v>
      </c>
      <c r="R1187" s="38">
        <v>45</v>
      </c>
      <c r="S11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customFormat="1" x14ac:dyDescent="0.2">
      <c r="A1188" s="1" t="s">
        <v>92</v>
      </c>
      <c r="B1188" s="1" t="s">
        <v>14</v>
      </c>
      <c r="C1188" s="1" t="s">
        <v>47</v>
      </c>
      <c r="D1188" s="44">
        <v>0.04</v>
      </c>
      <c r="E1188" s="44">
        <v>6783.02</v>
      </c>
      <c r="F1188" s="44">
        <v>24.49</v>
      </c>
      <c r="G1188" s="44">
        <v>0.39</v>
      </c>
      <c r="H1188" s="44">
        <v>-13562.637408000001</v>
      </c>
      <c r="I1188" s="49">
        <f>IF(Table2[[#This Row],[Order Priority]]=Introduction!$B$42,1,0)</f>
        <v>0</v>
      </c>
      <c r="J1188" s="49">
        <f>IF(Table2[[#This Row],[Order Priority]]=Introduction!$B$43,1,0)</f>
        <v>0</v>
      </c>
      <c r="K1188" s="49">
        <f>IF(Table2[[#This Row],[Order Priority]]=Introduction!$B$44,1,0)</f>
        <v>0</v>
      </c>
      <c r="L1188" s="49">
        <f>IF(Table2[[#This Row],[Order Priority]]=Introduction!$B$45,1,0)</f>
        <v>1</v>
      </c>
      <c r="M1188" s="49">
        <f>IF(Table2[[#This Row],[Ship Mode]]=Introduction!$C$42,1,0)</f>
        <v>0</v>
      </c>
      <c r="N1188" s="48">
        <f>IF(Table2[[#This Row],[Ship Mode]]=Introduction!$C$44,1,0)</f>
        <v>1</v>
      </c>
      <c r="O1188" s="48">
        <f>IF(Table2[[#This Row],[Customer Segment]]=Introduction!$D$45,1,0)</f>
        <v>0</v>
      </c>
      <c r="P1188" s="48">
        <f>IF(Table2[[#This Row],[Customer Segment]]=Introduction!$D$42,1,0)</f>
        <v>0</v>
      </c>
      <c r="Q1188" s="48">
        <f>IF(Table2[[#This Row],[Customer Segment]]=Introduction!$D$44,1,0)</f>
        <v>1</v>
      </c>
      <c r="R1188" s="41">
        <v>6569.07</v>
      </c>
      <c r="S11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customFormat="1" x14ac:dyDescent="0.2">
      <c r="A1189" s="1" t="s">
        <v>1</v>
      </c>
      <c r="B1189" s="1" t="s">
        <v>63</v>
      </c>
      <c r="C1189" s="1" t="s">
        <v>70</v>
      </c>
      <c r="D1189" s="46">
        <v>0.01</v>
      </c>
      <c r="E1189" s="46">
        <v>55.98</v>
      </c>
      <c r="F1189" s="46">
        <v>4.8600000000000003</v>
      </c>
      <c r="G1189" s="46">
        <v>0.36</v>
      </c>
      <c r="H1189" s="46">
        <v>32.940899999999999</v>
      </c>
      <c r="I1189" s="49">
        <f>IF(Table2[[#This Row],[Order Priority]]=Introduction!$B$42,1,0)</f>
        <v>1</v>
      </c>
      <c r="J1189" s="49">
        <f>IF(Table2[[#This Row],[Order Priority]]=Introduction!$B$43,1,0)</f>
        <v>0</v>
      </c>
      <c r="K1189" s="49">
        <f>IF(Table2[[#This Row],[Order Priority]]=Introduction!$B$44,1,0)</f>
        <v>0</v>
      </c>
      <c r="L1189" s="49">
        <f>IF(Table2[[#This Row],[Order Priority]]=Introduction!$B$45,1,0)</f>
        <v>0</v>
      </c>
      <c r="M1189" s="49">
        <f>IF(Table2[[#This Row],[Ship Mode]]=Introduction!$C$42,1,0)</f>
        <v>0</v>
      </c>
      <c r="N1189" s="48">
        <f>IF(Table2[[#This Row],[Ship Mode]]=Introduction!$C$44,1,0)</f>
        <v>0</v>
      </c>
      <c r="O1189" s="48">
        <f>IF(Table2[[#This Row],[Customer Segment]]=Introduction!$D$45,1,0)</f>
        <v>0</v>
      </c>
      <c r="P1189" s="48">
        <f>IF(Table2[[#This Row],[Customer Segment]]=Introduction!$D$42,1,0)</f>
        <v>0</v>
      </c>
      <c r="Q1189" s="48">
        <f>IF(Table2[[#This Row],[Customer Segment]]=Introduction!$D$44,1,0)</f>
        <v>0</v>
      </c>
      <c r="R1189" s="38">
        <v>646.97</v>
      </c>
      <c r="S11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customFormat="1" x14ac:dyDescent="0.2">
      <c r="A1190" s="1" t="s">
        <v>1</v>
      </c>
      <c r="B1190" s="1" t="s">
        <v>14</v>
      </c>
      <c r="C1190" s="1" t="s">
        <v>70</v>
      </c>
      <c r="D1190" s="44">
        <v>0.04</v>
      </c>
      <c r="E1190" s="44">
        <v>65.989999999999995</v>
      </c>
      <c r="F1190" s="44">
        <v>8.99</v>
      </c>
      <c r="G1190" s="44">
        <v>0.56000000000000005</v>
      </c>
      <c r="H1190" s="44">
        <v>131.334</v>
      </c>
      <c r="I1190" s="49">
        <f>IF(Table2[[#This Row],[Order Priority]]=Introduction!$B$42,1,0)</f>
        <v>1</v>
      </c>
      <c r="J1190" s="49">
        <f>IF(Table2[[#This Row],[Order Priority]]=Introduction!$B$43,1,0)</f>
        <v>0</v>
      </c>
      <c r="K1190" s="49">
        <f>IF(Table2[[#This Row],[Order Priority]]=Introduction!$B$44,1,0)</f>
        <v>0</v>
      </c>
      <c r="L1190" s="49">
        <f>IF(Table2[[#This Row],[Order Priority]]=Introduction!$B$45,1,0)</f>
        <v>0</v>
      </c>
      <c r="M1190" s="49">
        <f>IF(Table2[[#This Row],[Ship Mode]]=Introduction!$C$42,1,0)</f>
        <v>0</v>
      </c>
      <c r="N1190" s="48">
        <f>IF(Table2[[#This Row],[Ship Mode]]=Introduction!$C$44,1,0)</f>
        <v>1</v>
      </c>
      <c r="O1190" s="48">
        <f>IF(Table2[[#This Row],[Customer Segment]]=Introduction!$D$45,1,0)</f>
        <v>0</v>
      </c>
      <c r="P1190" s="48">
        <f>IF(Table2[[#This Row],[Customer Segment]]=Introduction!$D$42,1,0)</f>
        <v>0</v>
      </c>
      <c r="Q1190" s="48">
        <f>IF(Table2[[#This Row],[Customer Segment]]=Introduction!$D$44,1,0)</f>
        <v>0</v>
      </c>
      <c r="R1190" s="41">
        <v>946.29</v>
      </c>
      <c r="S11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customFormat="1" x14ac:dyDescent="0.2">
      <c r="A1191" s="1" t="s">
        <v>1</v>
      </c>
      <c r="B1191" s="1" t="s">
        <v>2</v>
      </c>
      <c r="C1191" s="1" t="s">
        <v>70</v>
      </c>
      <c r="D1191" s="46">
        <v>0.02</v>
      </c>
      <c r="E1191" s="46">
        <v>130.97999999999999</v>
      </c>
      <c r="F1191" s="46">
        <v>30</v>
      </c>
      <c r="G1191" s="46">
        <v>0.78</v>
      </c>
      <c r="H1191" s="46">
        <v>90.762</v>
      </c>
      <c r="I1191" s="49">
        <f>IF(Table2[[#This Row],[Order Priority]]=Introduction!$B$42,1,0)</f>
        <v>1</v>
      </c>
      <c r="J1191" s="49">
        <f>IF(Table2[[#This Row],[Order Priority]]=Introduction!$B$43,1,0)</f>
        <v>0</v>
      </c>
      <c r="K1191" s="49">
        <f>IF(Table2[[#This Row],[Order Priority]]=Introduction!$B$44,1,0)</f>
        <v>0</v>
      </c>
      <c r="L1191" s="49">
        <f>IF(Table2[[#This Row],[Order Priority]]=Introduction!$B$45,1,0)</f>
        <v>0</v>
      </c>
      <c r="M1191" s="49">
        <f>IF(Table2[[#This Row],[Ship Mode]]=Introduction!$C$42,1,0)</f>
        <v>1</v>
      </c>
      <c r="N1191" s="48">
        <f>IF(Table2[[#This Row],[Ship Mode]]=Introduction!$C$44,1,0)</f>
        <v>0</v>
      </c>
      <c r="O1191" s="48">
        <f>IF(Table2[[#This Row],[Customer Segment]]=Introduction!$D$45,1,0)</f>
        <v>0</v>
      </c>
      <c r="P1191" s="48">
        <f>IF(Table2[[#This Row],[Customer Segment]]=Introduction!$D$42,1,0)</f>
        <v>0</v>
      </c>
      <c r="Q1191" s="48">
        <f>IF(Table2[[#This Row],[Customer Segment]]=Introduction!$D$44,1,0)</f>
        <v>0</v>
      </c>
      <c r="R1191" s="38">
        <v>793.39</v>
      </c>
      <c r="S11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customFormat="1" x14ac:dyDescent="0.2">
      <c r="A1192" s="1" t="s">
        <v>23</v>
      </c>
      <c r="B1192" s="1" t="s">
        <v>14</v>
      </c>
      <c r="C1192" s="1" t="s">
        <v>47</v>
      </c>
      <c r="D1192" s="44">
        <v>0.02</v>
      </c>
      <c r="E1192" s="44">
        <v>9.99</v>
      </c>
      <c r="F1192" s="44">
        <v>11.59</v>
      </c>
      <c r="G1192" s="44">
        <v>0.4</v>
      </c>
      <c r="H1192" s="44">
        <v>-171.15770000000001</v>
      </c>
      <c r="I1192" s="49">
        <f>IF(Table2[[#This Row],[Order Priority]]=Introduction!$B$42,1,0)</f>
        <v>0</v>
      </c>
      <c r="J1192" s="49">
        <f>IF(Table2[[#This Row],[Order Priority]]=Introduction!$B$43,1,0)</f>
        <v>0</v>
      </c>
      <c r="K1192" s="49">
        <f>IF(Table2[[#This Row],[Order Priority]]=Introduction!$B$44,1,0)</f>
        <v>1</v>
      </c>
      <c r="L1192" s="49">
        <f>IF(Table2[[#This Row],[Order Priority]]=Introduction!$B$45,1,0)</f>
        <v>0</v>
      </c>
      <c r="M1192" s="49">
        <f>IF(Table2[[#This Row],[Ship Mode]]=Introduction!$C$42,1,0)</f>
        <v>0</v>
      </c>
      <c r="N1192" s="48">
        <f>IF(Table2[[#This Row],[Ship Mode]]=Introduction!$C$44,1,0)</f>
        <v>1</v>
      </c>
      <c r="O1192" s="48">
        <f>IF(Table2[[#This Row],[Customer Segment]]=Introduction!$D$45,1,0)</f>
        <v>0</v>
      </c>
      <c r="P1192" s="48">
        <f>IF(Table2[[#This Row],[Customer Segment]]=Introduction!$D$42,1,0)</f>
        <v>0</v>
      </c>
      <c r="Q1192" s="48">
        <f>IF(Table2[[#This Row],[Customer Segment]]=Introduction!$D$44,1,0)</f>
        <v>1</v>
      </c>
      <c r="R1192" s="41">
        <v>475.42</v>
      </c>
      <c r="S11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customFormat="1" x14ac:dyDescent="0.2">
      <c r="A1193" s="1" t="s">
        <v>23</v>
      </c>
      <c r="B1193" s="1" t="s">
        <v>14</v>
      </c>
      <c r="C1193" s="1" t="s">
        <v>47</v>
      </c>
      <c r="D1193" s="46">
        <v>0.02</v>
      </c>
      <c r="E1193" s="46">
        <v>48.04</v>
      </c>
      <c r="F1193" s="46">
        <v>5.79</v>
      </c>
      <c r="G1193" s="46">
        <v>0.37</v>
      </c>
      <c r="H1193" s="46">
        <v>624.23900000000003</v>
      </c>
      <c r="I1193" s="49">
        <f>IF(Table2[[#This Row],[Order Priority]]=Introduction!$B$42,1,0)</f>
        <v>0</v>
      </c>
      <c r="J1193" s="49">
        <f>IF(Table2[[#This Row],[Order Priority]]=Introduction!$B$43,1,0)</f>
        <v>0</v>
      </c>
      <c r="K1193" s="49">
        <f>IF(Table2[[#This Row],[Order Priority]]=Introduction!$B$44,1,0)</f>
        <v>1</v>
      </c>
      <c r="L1193" s="49">
        <f>IF(Table2[[#This Row],[Order Priority]]=Introduction!$B$45,1,0)</f>
        <v>0</v>
      </c>
      <c r="M1193" s="49">
        <f>IF(Table2[[#This Row],[Ship Mode]]=Introduction!$C$42,1,0)</f>
        <v>0</v>
      </c>
      <c r="N1193" s="48">
        <f>IF(Table2[[#This Row],[Ship Mode]]=Introduction!$C$44,1,0)</f>
        <v>1</v>
      </c>
      <c r="O1193" s="48">
        <f>IF(Table2[[#This Row],[Customer Segment]]=Introduction!$D$45,1,0)</f>
        <v>0</v>
      </c>
      <c r="P1193" s="48">
        <f>IF(Table2[[#This Row],[Customer Segment]]=Introduction!$D$42,1,0)</f>
        <v>0</v>
      </c>
      <c r="Q1193" s="48">
        <f>IF(Table2[[#This Row],[Customer Segment]]=Introduction!$D$44,1,0)</f>
        <v>1</v>
      </c>
      <c r="R1193" s="38">
        <v>3598.82</v>
      </c>
      <c r="S11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customFormat="1" x14ac:dyDescent="0.2">
      <c r="A1194" s="1" t="s">
        <v>23</v>
      </c>
      <c r="B1194" s="1" t="s">
        <v>14</v>
      </c>
      <c r="C1194" s="1" t="s">
        <v>47</v>
      </c>
      <c r="D1194" s="44">
        <v>0.04</v>
      </c>
      <c r="E1194" s="44">
        <v>6.68</v>
      </c>
      <c r="F1194" s="44">
        <v>4.91</v>
      </c>
      <c r="G1194" s="44">
        <v>0.37</v>
      </c>
      <c r="H1194" s="44">
        <v>-14.3241</v>
      </c>
      <c r="I1194" s="49">
        <f>IF(Table2[[#This Row],[Order Priority]]=Introduction!$B$42,1,0)</f>
        <v>0</v>
      </c>
      <c r="J1194" s="49">
        <f>IF(Table2[[#This Row],[Order Priority]]=Introduction!$B$43,1,0)</f>
        <v>0</v>
      </c>
      <c r="K1194" s="49">
        <f>IF(Table2[[#This Row],[Order Priority]]=Introduction!$B$44,1,0)</f>
        <v>1</v>
      </c>
      <c r="L1194" s="49">
        <f>IF(Table2[[#This Row],[Order Priority]]=Introduction!$B$45,1,0)</f>
        <v>0</v>
      </c>
      <c r="M1194" s="49">
        <f>IF(Table2[[#This Row],[Ship Mode]]=Introduction!$C$42,1,0)</f>
        <v>0</v>
      </c>
      <c r="N1194" s="48">
        <f>IF(Table2[[#This Row],[Ship Mode]]=Introduction!$C$44,1,0)</f>
        <v>1</v>
      </c>
      <c r="O1194" s="48">
        <f>IF(Table2[[#This Row],[Customer Segment]]=Introduction!$D$45,1,0)</f>
        <v>0</v>
      </c>
      <c r="P1194" s="48">
        <f>IF(Table2[[#This Row],[Customer Segment]]=Introduction!$D$42,1,0)</f>
        <v>0</v>
      </c>
      <c r="Q1194" s="48">
        <f>IF(Table2[[#This Row],[Customer Segment]]=Introduction!$D$44,1,0)</f>
        <v>1</v>
      </c>
      <c r="R1194" s="41">
        <v>41.22</v>
      </c>
      <c r="S11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customFormat="1" x14ac:dyDescent="0.2">
      <c r="A1195" s="1" t="s">
        <v>23</v>
      </c>
      <c r="B1195" s="1" t="s">
        <v>14</v>
      </c>
      <c r="C1195" s="1" t="s">
        <v>47</v>
      </c>
      <c r="D1195" s="46">
        <v>0.02</v>
      </c>
      <c r="E1195" s="46">
        <v>48.04</v>
      </c>
      <c r="F1195" s="46">
        <v>5.79</v>
      </c>
      <c r="G1195" s="46">
        <v>0.37</v>
      </c>
      <c r="H1195" s="46">
        <v>604.01909999999998</v>
      </c>
      <c r="I1195" s="49">
        <f>IF(Table2[[#This Row],[Order Priority]]=Introduction!$B$42,1,0)</f>
        <v>0</v>
      </c>
      <c r="J1195" s="49">
        <f>IF(Table2[[#This Row],[Order Priority]]=Introduction!$B$43,1,0)</f>
        <v>0</v>
      </c>
      <c r="K1195" s="49">
        <f>IF(Table2[[#This Row],[Order Priority]]=Introduction!$B$44,1,0)</f>
        <v>1</v>
      </c>
      <c r="L1195" s="49">
        <f>IF(Table2[[#This Row],[Order Priority]]=Introduction!$B$45,1,0)</f>
        <v>0</v>
      </c>
      <c r="M1195" s="49">
        <f>IF(Table2[[#This Row],[Ship Mode]]=Introduction!$C$42,1,0)</f>
        <v>0</v>
      </c>
      <c r="N1195" s="48">
        <f>IF(Table2[[#This Row],[Ship Mode]]=Introduction!$C$44,1,0)</f>
        <v>1</v>
      </c>
      <c r="O1195" s="48">
        <f>IF(Table2[[#This Row],[Customer Segment]]=Introduction!$D$45,1,0)</f>
        <v>0</v>
      </c>
      <c r="P1195" s="48">
        <f>IF(Table2[[#This Row],[Customer Segment]]=Introduction!$D$42,1,0)</f>
        <v>0</v>
      </c>
      <c r="Q1195" s="48">
        <f>IF(Table2[[#This Row],[Customer Segment]]=Introduction!$D$44,1,0)</f>
        <v>1</v>
      </c>
      <c r="R1195" s="38">
        <v>875.39</v>
      </c>
      <c r="S11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customFormat="1" x14ac:dyDescent="0.2">
      <c r="A1196" s="1" t="s">
        <v>23</v>
      </c>
      <c r="B1196" s="1" t="s">
        <v>14</v>
      </c>
      <c r="C1196" s="1" t="s">
        <v>47</v>
      </c>
      <c r="D1196" s="44">
        <v>0.04</v>
      </c>
      <c r="E1196" s="44">
        <v>6.68</v>
      </c>
      <c r="F1196" s="44">
        <v>4.91</v>
      </c>
      <c r="G1196" s="44">
        <v>0.37</v>
      </c>
      <c r="H1196" s="44">
        <v>-11.631600000000001</v>
      </c>
      <c r="I1196" s="49">
        <f>IF(Table2[[#This Row],[Order Priority]]=Introduction!$B$42,1,0)</f>
        <v>0</v>
      </c>
      <c r="J1196" s="49">
        <f>IF(Table2[[#This Row],[Order Priority]]=Introduction!$B$43,1,0)</f>
        <v>0</v>
      </c>
      <c r="K1196" s="49">
        <f>IF(Table2[[#This Row],[Order Priority]]=Introduction!$B$44,1,0)</f>
        <v>1</v>
      </c>
      <c r="L1196" s="49">
        <f>IF(Table2[[#This Row],[Order Priority]]=Introduction!$B$45,1,0)</f>
        <v>0</v>
      </c>
      <c r="M1196" s="49">
        <f>IF(Table2[[#This Row],[Ship Mode]]=Introduction!$C$42,1,0)</f>
        <v>0</v>
      </c>
      <c r="N1196" s="48">
        <f>IF(Table2[[#This Row],[Ship Mode]]=Introduction!$C$44,1,0)</f>
        <v>1</v>
      </c>
      <c r="O1196" s="48">
        <f>IF(Table2[[#This Row],[Customer Segment]]=Introduction!$D$45,1,0)</f>
        <v>0</v>
      </c>
      <c r="P1196" s="48">
        <f>IF(Table2[[#This Row],[Customer Segment]]=Introduction!$D$42,1,0)</f>
        <v>0</v>
      </c>
      <c r="Q1196" s="48">
        <f>IF(Table2[[#This Row],[Customer Segment]]=Introduction!$D$44,1,0)</f>
        <v>1</v>
      </c>
      <c r="R1196" s="41">
        <v>8.24</v>
      </c>
      <c r="S11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customFormat="1" x14ac:dyDescent="0.2">
      <c r="A1197" s="1" t="s">
        <v>92</v>
      </c>
      <c r="B1197" s="1" t="s">
        <v>63</v>
      </c>
      <c r="C1197" s="1" t="s">
        <v>70</v>
      </c>
      <c r="D1197" s="46">
        <v>0.1</v>
      </c>
      <c r="E1197" s="46">
        <v>52.99</v>
      </c>
      <c r="F1197" s="46">
        <v>19.989999999999998</v>
      </c>
      <c r="G1197" s="46">
        <v>0.81</v>
      </c>
      <c r="H1197" s="46">
        <v>-517.16999999999996</v>
      </c>
      <c r="I1197" s="49">
        <f>IF(Table2[[#This Row],[Order Priority]]=Introduction!$B$42,1,0)</f>
        <v>0</v>
      </c>
      <c r="J1197" s="49">
        <f>IF(Table2[[#This Row],[Order Priority]]=Introduction!$B$43,1,0)</f>
        <v>0</v>
      </c>
      <c r="K1197" s="49">
        <f>IF(Table2[[#This Row],[Order Priority]]=Introduction!$B$44,1,0)</f>
        <v>0</v>
      </c>
      <c r="L1197" s="49">
        <f>IF(Table2[[#This Row],[Order Priority]]=Introduction!$B$45,1,0)</f>
        <v>1</v>
      </c>
      <c r="M1197" s="49">
        <f>IF(Table2[[#This Row],[Ship Mode]]=Introduction!$C$42,1,0)</f>
        <v>0</v>
      </c>
      <c r="N1197" s="48">
        <f>IF(Table2[[#This Row],[Ship Mode]]=Introduction!$C$44,1,0)</f>
        <v>0</v>
      </c>
      <c r="O1197" s="48">
        <f>IF(Table2[[#This Row],[Customer Segment]]=Introduction!$D$45,1,0)</f>
        <v>0</v>
      </c>
      <c r="P1197" s="48">
        <f>IF(Table2[[#This Row],[Customer Segment]]=Introduction!$D$42,1,0)</f>
        <v>0</v>
      </c>
      <c r="Q1197" s="48">
        <f>IF(Table2[[#This Row],[Customer Segment]]=Introduction!$D$44,1,0)</f>
        <v>0</v>
      </c>
      <c r="R1197" s="38">
        <v>337.59</v>
      </c>
      <c r="S11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customFormat="1" x14ac:dyDescent="0.2">
      <c r="A1198" s="1" t="s">
        <v>92</v>
      </c>
      <c r="B1198" s="1" t="s">
        <v>2</v>
      </c>
      <c r="C1198" s="1" t="s">
        <v>70</v>
      </c>
      <c r="D1198" s="44">
        <v>7.0000000000000007E-2</v>
      </c>
      <c r="E1198" s="44">
        <v>100.98</v>
      </c>
      <c r="F1198" s="44">
        <v>57.38</v>
      </c>
      <c r="G1198" s="44">
        <v>0.78</v>
      </c>
      <c r="H1198" s="44">
        <v>-429.86</v>
      </c>
      <c r="I1198" s="49">
        <f>IF(Table2[[#This Row],[Order Priority]]=Introduction!$B$42,1,0)</f>
        <v>0</v>
      </c>
      <c r="J1198" s="49">
        <f>IF(Table2[[#This Row],[Order Priority]]=Introduction!$B$43,1,0)</f>
        <v>0</v>
      </c>
      <c r="K1198" s="49">
        <f>IF(Table2[[#This Row],[Order Priority]]=Introduction!$B$44,1,0)</f>
        <v>0</v>
      </c>
      <c r="L1198" s="49">
        <f>IF(Table2[[#This Row],[Order Priority]]=Introduction!$B$45,1,0)</f>
        <v>1</v>
      </c>
      <c r="M1198" s="49">
        <f>IF(Table2[[#This Row],[Ship Mode]]=Introduction!$C$42,1,0)</f>
        <v>1</v>
      </c>
      <c r="N1198" s="48">
        <f>IF(Table2[[#This Row],[Ship Mode]]=Introduction!$C$44,1,0)</f>
        <v>0</v>
      </c>
      <c r="O1198" s="48">
        <f>IF(Table2[[#This Row],[Customer Segment]]=Introduction!$D$45,1,0)</f>
        <v>0</v>
      </c>
      <c r="P1198" s="48">
        <f>IF(Table2[[#This Row],[Customer Segment]]=Introduction!$D$42,1,0)</f>
        <v>0</v>
      </c>
      <c r="Q1198" s="48">
        <f>IF(Table2[[#This Row],[Customer Segment]]=Introduction!$D$44,1,0)</f>
        <v>0</v>
      </c>
      <c r="R1198" s="41">
        <v>215.32</v>
      </c>
      <c r="S11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customFormat="1" x14ac:dyDescent="0.2">
      <c r="A1199" s="1" t="s">
        <v>92</v>
      </c>
      <c r="B1199" s="1" t="s">
        <v>14</v>
      </c>
      <c r="C1199" s="1" t="s">
        <v>70</v>
      </c>
      <c r="D1199" s="46">
        <v>0.03</v>
      </c>
      <c r="E1199" s="46">
        <v>85.99</v>
      </c>
      <c r="F1199" s="46">
        <v>0.99</v>
      </c>
      <c r="G1199" s="46">
        <v>0.55000000000000004</v>
      </c>
      <c r="H1199" s="46">
        <v>264.16649999999998</v>
      </c>
      <c r="I1199" s="49">
        <f>IF(Table2[[#This Row],[Order Priority]]=Introduction!$B$42,1,0)</f>
        <v>0</v>
      </c>
      <c r="J1199" s="49">
        <f>IF(Table2[[#This Row],[Order Priority]]=Introduction!$B$43,1,0)</f>
        <v>0</v>
      </c>
      <c r="K1199" s="49">
        <f>IF(Table2[[#This Row],[Order Priority]]=Introduction!$B$44,1,0)</f>
        <v>0</v>
      </c>
      <c r="L1199" s="49">
        <f>IF(Table2[[#This Row],[Order Priority]]=Introduction!$B$45,1,0)</f>
        <v>1</v>
      </c>
      <c r="M1199" s="49">
        <f>IF(Table2[[#This Row],[Ship Mode]]=Introduction!$C$42,1,0)</f>
        <v>0</v>
      </c>
      <c r="N1199" s="48">
        <f>IF(Table2[[#This Row],[Ship Mode]]=Introduction!$C$44,1,0)</f>
        <v>1</v>
      </c>
      <c r="O1199" s="48">
        <f>IF(Table2[[#This Row],[Customer Segment]]=Introduction!$D$45,1,0)</f>
        <v>0</v>
      </c>
      <c r="P1199" s="48">
        <f>IF(Table2[[#This Row],[Customer Segment]]=Introduction!$D$42,1,0)</f>
        <v>0</v>
      </c>
      <c r="Q1199" s="48">
        <f>IF(Table2[[#This Row],[Customer Segment]]=Introduction!$D$44,1,0)</f>
        <v>0</v>
      </c>
      <c r="R1199" s="38">
        <v>382.85</v>
      </c>
      <c r="S11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customFormat="1" x14ac:dyDescent="0.2">
      <c r="A1200" s="1" t="s">
        <v>92</v>
      </c>
      <c r="B1200" s="1" t="s">
        <v>14</v>
      </c>
      <c r="C1200" s="1" t="s">
        <v>47</v>
      </c>
      <c r="D1200" s="44">
        <v>0.1</v>
      </c>
      <c r="E1200" s="44">
        <v>300.97000000000003</v>
      </c>
      <c r="F1200" s="44">
        <v>7.18</v>
      </c>
      <c r="G1200" s="44">
        <v>0.48</v>
      </c>
      <c r="H1200" s="44">
        <v>138.018</v>
      </c>
      <c r="I1200" s="49">
        <f>IF(Table2[[#This Row],[Order Priority]]=Introduction!$B$42,1,0)</f>
        <v>0</v>
      </c>
      <c r="J1200" s="49">
        <f>IF(Table2[[#This Row],[Order Priority]]=Introduction!$B$43,1,0)</f>
        <v>0</v>
      </c>
      <c r="K1200" s="49">
        <f>IF(Table2[[#This Row],[Order Priority]]=Introduction!$B$44,1,0)</f>
        <v>0</v>
      </c>
      <c r="L1200" s="49">
        <f>IF(Table2[[#This Row],[Order Priority]]=Introduction!$B$45,1,0)</f>
        <v>1</v>
      </c>
      <c r="M1200" s="49">
        <f>IF(Table2[[#This Row],[Ship Mode]]=Introduction!$C$42,1,0)</f>
        <v>0</v>
      </c>
      <c r="N1200" s="48">
        <f>IF(Table2[[#This Row],[Ship Mode]]=Introduction!$C$44,1,0)</f>
        <v>1</v>
      </c>
      <c r="O1200" s="48">
        <f>IF(Table2[[#This Row],[Customer Segment]]=Introduction!$D$45,1,0)</f>
        <v>0</v>
      </c>
      <c r="P1200" s="48">
        <f>IF(Table2[[#This Row],[Customer Segment]]=Introduction!$D$42,1,0)</f>
        <v>0</v>
      </c>
      <c r="Q1200" s="48">
        <f>IF(Table2[[#This Row],[Customer Segment]]=Introduction!$D$44,1,0)</f>
        <v>1</v>
      </c>
      <c r="R1200" s="41">
        <v>1094.33</v>
      </c>
      <c r="S12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customFormat="1" x14ac:dyDescent="0.2">
      <c r="A1201" s="1" t="s">
        <v>92</v>
      </c>
      <c r="B1201" s="1" t="s">
        <v>14</v>
      </c>
      <c r="C1201" s="1" t="s">
        <v>47</v>
      </c>
      <c r="D1201" s="46">
        <v>0.06</v>
      </c>
      <c r="E1201" s="46">
        <v>39.89</v>
      </c>
      <c r="F1201" s="46">
        <v>3.04</v>
      </c>
      <c r="G1201" s="46">
        <v>0.53</v>
      </c>
      <c r="H1201" s="46">
        <v>38.874000000000002</v>
      </c>
      <c r="I1201" s="49">
        <f>IF(Table2[[#This Row],[Order Priority]]=Introduction!$B$42,1,0)</f>
        <v>0</v>
      </c>
      <c r="J1201" s="49">
        <f>IF(Table2[[#This Row],[Order Priority]]=Introduction!$B$43,1,0)</f>
        <v>0</v>
      </c>
      <c r="K1201" s="49">
        <f>IF(Table2[[#This Row],[Order Priority]]=Introduction!$B$44,1,0)</f>
        <v>0</v>
      </c>
      <c r="L1201" s="49">
        <f>IF(Table2[[#This Row],[Order Priority]]=Introduction!$B$45,1,0)</f>
        <v>1</v>
      </c>
      <c r="M1201" s="49">
        <f>IF(Table2[[#This Row],[Ship Mode]]=Introduction!$C$42,1,0)</f>
        <v>0</v>
      </c>
      <c r="N1201" s="48">
        <f>IF(Table2[[#This Row],[Ship Mode]]=Introduction!$C$44,1,0)</f>
        <v>1</v>
      </c>
      <c r="O1201" s="48">
        <f>IF(Table2[[#This Row],[Customer Segment]]=Introduction!$D$45,1,0)</f>
        <v>0</v>
      </c>
      <c r="P1201" s="48">
        <f>IF(Table2[[#This Row],[Customer Segment]]=Introduction!$D$42,1,0)</f>
        <v>0</v>
      </c>
      <c r="Q1201" s="48">
        <f>IF(Table2[[#This Row],[Customer Segment]]=Introduction!$D$44,1,0)</f>
        <v>1</v>
      </c>
      <c r="R1201" s="38">
        <v>389.97</v>
      </c>
      <c r="S12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customFormat="1" x14ac:dyDescent="0.2">
      <c r="A1202" s="1" t="s">
        <v>92</v>
      </c>
      <c r="B1202" s="1" t="s">
        <v>2</v>
      </c>
      <c r="C1202" s="1" t="s">
        <v>15</v>
      </c>
      <c r="D1202" s="44">
        <v>0.09</v>
      </c>
      <c r="E1202" s="44">
        <v>89.99</v>
      </c>
      <c r="F1202" s="44">
        <v>42</v>
      </c>
      <c r="G1202" s="44">
        <v>0.66</v>
      </c>
      <c r="H1202" s="44">
        <v>223.416</v>
      </c>
      <c r="I1202" s="49">
        <f>IF(Table2[[#This Row],[Order Priority]]=Introduction!$B$42,1,0)</f>
        <v>0</v>
      </c>
      <c r="J1202" s="49">
        <f>IF(Table2[[#This Row],[Order Priority]]=Introduction!$B$43,1,0)</f>
        <v>0</v>
      </c>
      <c r="K1202" s="49">
        <f>IF(Table2[[#This Row],[Order Priority]]=Introduction!$B$44,1,0)</f>
        <v>0</v>
      </c>
      <c r="L1202" s="49">
        <f>IF(Table2[[#This Row],[Order Priority]]=Introduction!$B$45,1,0)</f>
        <v>1</v>
      </c>
      <c r="M1202" s="49">
        <f>IF(Table2[[#This Row],[Ship Mode]]=Introduction!$C$42,1,0)</f>
        <v>1</v>
      </c>
      <c r="N1202" s="48">
        <f>IF(Table2[[#This Row],[Ship Mode]]=Introduction!$C$44,1,0)</f>
        <v>0</v>
      </c>
      <c r="O1202" s="48">
        <f>IF(Table2[[#This Row],[Customer Segment]]=Introduction!$D$45,1,0)</f>
        <v>0</v>
      </c>
      <c r="P1202" s="48">
        <f>IF(Table2[[#This Row],[Customer Segment]]=Introduction!$D$42,1,0)</f>
        <v>1</v>
      </c>
      <c r="Q1202" s="48">
        <f>IF(Table2[[#This Row],[Customer Segment]]=Introduction!$D$44,1,0)</f>
        <v>0</v>
      </c>
      <c r="R1202" s="41">
        <v>511.25</v>
      </c>
      <c r="S12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customFormat="1" x14ac:dyDescent="0.2">
      <c r="A1203" s="1" t="s">
        <v>1</v>
      </c>
      <c r="B1203" s="1" t="s">
        <v>14</v>
      </c>
      <c r="C1203" s="1" t="s">
        <v>15</v>
      </c>
      <c r="D1203" s="46">
        <v>0.05</v>
      </c>
      <c r="E1203" s="46">
        <v>159.99</v>
      </c>
      <c r="F1203" s="46">
        <v>5.5</v>
      </c>
      <c r="G1203" s="46">
        <v>0.49</v>
      </c>
      <c r="H1203" s="46">
        <v>12.263999999999999</v>
      </c>
      <c r="I1203" s="49">
        <f>IF(Table2[[#This Row],[Order Priority]]=Introduction!$B$42,1,0)</f>
        <v>1</v>
      </c>
      <c r="J1203" s="49">
        <f>IF(Table2[[#This Row],[Order Priority]]=Introduction!$B$43,1,0)</f>
        <v>0</v>
      </c>
      <c r="K1203" s="49">
        <f>IF(Table2[[#This Row],[Order Priority]]=Introduction!$B$44,1,0)</f>
        <v>0</v>
      </c>
      <c r="L1203" s="49">
        <f>IF(Table2[[#This Row],[Order Priority]]=Introduction!$B$45,1,0)</f>
        <v>0</v>
      </c>
      <c r="M1203" s="49">
        <f>IF(Table2[[#This Row],[Ship Mode]]=Introduction!$C$42,1,0)</f>
        <v>0</v>
      </c>
      <c r="N1203" s="48">
        <f>IF(Table2[[#This Row],[Ship Mode]]=Introduction!$C$44,1,0)</f>
        <v>1</v>
      </c>
      <c r="O1203" s="48">
        <f>IF(Table2[[#This Row],[Customer Segment]]=Introduction!$D$45,1,0)</f>
        <v>0</v>
      </c>
      <c r="P1203" s="48">
        <f>IF(Table2[[#This Row],[Customer Segment]]=Introduction!$D$42,1,0)</f>
        <v>1</v>
      </c>
      <c r="Q1203" s="48">
        <f>IF(Table2[[#This Row],[Customer Segment]]=Introduction!$D$44,1,0)</f>
        <v>0</v>
      </c>
      <c r="R1203" s="38">
        <v>3600.65</v>
      </c>
      <c r="S12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customFormat="1" x14ac:dyDescent="0.2">
      <c r="A1204" s="1" t="s">
        <v>13</v>
      </c>
      <c r="B1204" s="1" t="s">
        <v>63</v>
      </c>
      <c r="C1204" s="1" t="s">
        <v>70</v>
      </c>
      <c r="D1204" s="44">
        <v>0.01</v>
      </c>
      <c r="E1204" s="44">
        <v>155.99</v>
      </c>
      <c r="F1204" s="44">
        <v>8.99</v>
      </c>
      <c r="G1204" s="44">
        <v>0.57999999999999996</v>
      </c>
      <c r="H1204" s="44">
        <v>-219.07908</v>
      </c>
      <c r="I1204" s="49">
        <f>IF(Table2[[#This Row],[Order Priority]]=Introduction!$B$42,1,0)</f>
        <v>0</v>
      </c>
      <c r="J1204" s="49">
        <f>IF(Table2[[#This Row],[Order Priority]]=Introduction!$B$43,1,0)</f>
        <v>1</v>
      </c>
      <c r="K1204" s="49">
        <f>IF(Table2[[#This Row],[Order Priority]]=Introduction!$B$44,1,0)</f>
        <v>0</v>
      </c>
      <c r="L1204" s="49">
        <f>IF(Table2[[#This Row],[Order Priority]]=Introduction!$B$45,1,0)</f>
        <v>0</v>
      </c>
      <c r="M1204" s="49">
        <f>IF(Table2[[#This Row],[Ship Mode]]=Introduction!$C$42,1,0)</f>
        <v>0</v>
      </c>
      <c r="N1204" s="48">
        <f>IF(Table2[[#This Row],[Ship Mode]]=Introduction!$C$44,1,0)</f>
        <v>0</v>
      </c>
      <c r="O1204" s="48">
        <f>IF(Table2[[#This Row],[Customer Segment]]=Introduction!$D$45,1,0)</f>
        <v>0</v>
      </c>
      <c r="P1204" s="48">
        <f>IF(Table2[[#This Row],[Customer Segment]]=Introduction!$D$42,1,0)</f>
        <v>0</v>
      </c>
      <c r="Q1204" s="48">
        <f>IF(Table2[[#This Row],[Customer Segment]]=Introduction!$D$44,1,0)</f>
        <v>0</v>
      </c>
      <c r="R1204" s="41">
        <v>675.83</v>
      </c>
      <c r="S12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customFormat="1" x14ac:dyDescent="0.2">
      <c r="A1205" s="1" t="s">
        <v>13</v>
      </c>
      <c r="B1205" s="1" t="s">
        <v>14</v>
      </c>
      <c r="C1205" s="1" t="s">
        <v>70</v>
      </c>
      <c r="D1205" s="46">
        <v>0.01</v>
      </c>
      <c r="E1205" s="46">
        <v>5.98</v>
      </c>
      <c r="F1205" s="46">
        <v>5.46</v>
      </c>
      <c r="G1205" s="46">
        <v>0.36</v>
      </c>
      <c r="H1205" s="46">
        <v>-18.878399999999999</v>
      </c>
      <c r="I1205" s="49">
        <f>IF(Table2[[#This Row],[Order Priority]]=Introduction!$B$42,1,0)</f>
        <v>0</v>
      </c>
      <c r="J1205" s="49">
        <f>IF(Table2[[#This Row],[Order Priority]]=Introduction!$B$43,1,0)</f>
        <v>1</v>
      </c>
      <c r="K1205" s="49">
        <f>IF(Table2[[#This Row],[Order Priority]]=Introduction!$B$44,1,0)</f>
        <v>0</v>
      </c>
      <c r="L1205" s="49">
        <f>IF(Table2[[#This Row],[Order Priority]]=Introduction!$B$45,1,0)</f>
        <v>0</v>
      </c>
      <c r="M1205" s="49">
        <f>IF(Table2[[#This Row],[Ship Mode]]=Introduction!$C$42,1,0)</f>
        <v>0</v>
      </c>
      <c r="N1205" s="48">
        <f>IF(Table2[[#This Row],[Ship Mode]]=Introduction!$C$44,1,0)</f>
        <v>1</v>
      </c>
      <c r="O1205" s="48">
        <f>IF(Table2[[#This Row],[Customer Segment]]=Introduction!$D$45,1,0)</f>
        <v>0</v>
      </c>
      <c r="P1205" s="48">
        <f>IF(Table2[[#This Row],[Customer Segment]]=Introduction!$D$42,1,0)</f>
        <v>0</v>
      </c>
      <c r="Q1205" s="48">
        <f>IF(Table2[[#This Row],[Customer Segment]]=Introduction!$D$44,1,0)</f>
        <v>0</v>
      </c>
      <c r="R1205" s="38">
        <v>28</v>
      </c>
      <c r="S12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customFormat="1" x14ac:dyDescent="0.2">
      <c r="A1206" s="1" t="s">
        <v>13</v>
      </c>
      <c r="B1206" s="1" t="s">
        <v>63</v>
      </c>
      <c r="C1206" s="1" t="s">
        <v>47</v>
      </c>
      <c r="D1206" s="44">
        <v>0.09</v>
      </c>
      <c r="E1206" s="44">
        <v>199.99</v>
      </c>
      <c r="F1206" s="44">
        <v>24.49</v>
      </c>
      <c r="G1206" s="44">
        <v>0.46</v>
      </c>
      <c r="H1206" s="44">
        <v>631.33000000000004</v>
      </c>
      <c r="I1206" s="49">
        <f>IF(Table2[[#This Row],[Order Priority]]=Introduction!$B$42,1,0)</f>
        <v>0</v>
      </c>
      <c r="J1206" s="49">
        <f>IF(Table2[[#This Row],[Order Priority]]=Introduction!$B$43,1,0)</f>
        <v>1</v>
      </c>
      <c r="K1206" s="49">
        <f>IF(Table2[[#This Row],[Order Priority]]=Introduction!$B$44,1,0)</f>
        <v>0</v>
      </c>
      <c r="L1206" s="49">
        <f>IF(Table2[[#This Row],[Order Priority]]=Introduction!$B$45,1,0)</f>
        <v>0</v>
      </c>
      <c r="M1206" s="49">
        <f>IF(Table2[[#This Row],[Ship Mode]]=Introduction!$C$42,1,0)</f>
        <v>0</v>
      </c>
      <c r="N1206" s="48">
        <f>IF(Table2[[#This Row],[Ship Mode]]=Introduction!$C$44,1,0)</f>
        <v>0</v>
      </c>
      <c r="O1206" s="48">
        <f>IF(Table2[[#This Row],[Customer Segment]]=Introduction!$D$45,1,0)</f>
        <v>0</v>
      </c>
      <c r="P1206" s="48">
        <f>IF(Table2[[#This Row],[Customer Segment]]=Introduction!$D$42,1,0)</f>
        <v>0</v>
      </c>
      <c r="Q1206" s="48">
        <f>IF(Table2[[#This Row],[Customer Segment]]=Introduction!$D$44,1,0)</f>
        <v>1</v>
      </c>
      <c r="R1206" s="41">
        <v>990.25</v>
      </c>
      <c r="S12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customFormat="1" x14ac:dyDescent="0.2">
      <c r="A1207" s="1" t="s">
        <v>23</v>
      </c>
      <c r="B1207" s="1" t="s">
        <v>14</v>
      </c>
      <c r="C1207" s="1" t="s">
        <v>47</v>
      </c>
      <c r="D1207" s="46">
        <v>0.01</v>
      </c>
      <c r="E1207" s="46">
        <v>79.52</v>
      </c>
      <c r="F1207" s="46">
        <v>48.2</v>
      </c>
      <c r="G1207" s="46">
        <v>0.74</v>
      </c>
      <c r="H1207" s="46">
        <v>-40.683999999999997</v>
      </c>
      <c r="I1207" s="49">
        <f>IF(Table2[[#This Row],[Order Priority]]=Introduction!$B$42,1,0)</f>
        <v>0</v>
      </c>
      <c r="J1207" s="49">
        <f>IF(Table2[[#This Row],[Order Priority]]=Introduction!$B$43,1,0)</f>
        <v>0</v>
      </c>
      <c r="K1207" s="49">
        <f>IF(Table2[[#This Row],[Order Priority]]=Introduction!$B$44,1,0)</f>
        <v>1</v>
      </c>
      <c r="L1207" s="49">
        <f>IF(Table2[[#This Row],[Order Priority]]=Introduction!$B$45,1,0)</f>
        <v>0</v>
      </c>
      <c r="M1207" s="49">
        <f>IF(Table2[[#This Row],[Ship Mode]]=Introduction!$C$42,1,0)</f>
        <v>0</v>
      </c>
      <c r="N1207" s="48">
        <f>IF(Table2[[#This Row],[Ship Mode]]=Introduction!$C$44,1,0)</f>
        <v>1</v>
      </c>
      <c r="O1207" s="48">
        <f>IF(Table2[[#This Row],[Customer Segment]]=Introduction!$D$45,1,0)</f>
        <v>0</v>
      </c>
      <c r="P1207" s="48">
        <f>IF(Table2[[#This Row],[Customer Segment]]=Introduction!$D$42,1,0)</f>
        <v>0</v>
      </c>
      <c r="Q1207" s="48">
        <f>IF(Table2[[#This Row],[Customer Segment]]=Introduction!$D$44,1,0)</f>
        <v>1</v>
      </c>
      <c r="R1207" s="38">
        <v>667.84</v>
      </c>
      <c r="S12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customFormat="1" x14ac:dyDescent="0.2">
      <c r="A1208" s="1" t="s">
        <v>23</v>
      </c>
      <c r="B1208" s="1" t="s">
        <v>14</v>
      </c>
      <c r="C1208" s="1" t="s">
        <v>70</v>
      </c>
      <c r="D1208" s="44">
        <v>0.06</v>
      </c>
      <c r="E1208" s="44">
        <v>3.58</v>
      </c>
      <c r="F1208" s="44">
        <v>1.63</v>
      </c>
      <c r="G1208" s="44">
        <v>0.36</v>
      </c>
      <c r="H1208" s="44">
        <v>14</v>
      </c>
      <c r="I1208" s="49">
        <f>IF(Table2[[#This Row],[Order Priority]]=Introduction!$B$42,1,0)</f>
        <v>0</v>
      </c>
      <c r="J1208" s="49">
        <f>IF(Table2[[#This Row],[Order Priority]]=Introduction!$B$43,1,0)</f>
        <v>0</v>
      </c>
      <c r="K1208" s="49">
        <f>IF(Table2[[#This Row],[Order Priority]]=Introduction!$B$44,1,0)</f>
        <v>1</v>
      </c>
      <c r="L1208" s="49">
        <f>IF(Table2[[#This Row],[Order Priority]]=Introduction!$B$45,1,0)</f>
        <v>0</v>
      </c>
      <c r="M1208" s="49">
        <f>IF(Table2[[#This Row],[Ship Mode]]=Introduction!$C$42,1,0)</f>
        <v>0</v>
      </c>
      <c r="N1208" s="48">
        <f>IF(Table2[[#This Row],[Ship Mode]]=Introduction!$C$44,1,0)</f>
        <v>1</v>
      </c>
      <c r="O1208" s="48">
        <f>IF(Table2[[#This Row],[Customer Segment]]=Introduction!$D$45,1,0)</f>
        <v>0</v>
      </c>
      <c r="P1208" s="48">
        <f>IF(Table2[[#This Row],[Customer Segment]]=Introduction!$D$42,1,0)</f>
        <v>0</v>
      </c>
      <c r="Q1208" s="48">
        <f>IF(Table2[[#This Row],[Customer Segment]]=Introduction!$D$44,1,0)</f>
        <v>0</v>
      </c>
      <c r="R1208" s="41">
        <v>34.76</v>
      </c>
      <c r="S12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customFormat="1" x14ac:dyDescent="0.2">
      <c r="A1209" s="1" t="s">
        <v>23</v>
      </c>
      <c r="B1209" s="1" t="s">
        <v>14</v>
      </c>
      <c r="C1209" s="1" t="s">
        <v>70</v>
      </c>
      <c r="D1209" s="46">
        <v>0</v>
      </c>
      <c r="E1209" s="46">
        <v>78.650000000000006</v>
      </c>
      <c r="F1209" s="46">
        <v>13.99</v>
      </c>
      <c r="G1209" s="46">
        <v>0.52</v>
      </c>
      <c r="H1209" s="46">
        <v>386.00670000000002</v>
      </c>
      <c r="I1209" s="49">
        <f>IF(Table2[[#This Row],[Order Priority]]=Introduction!$B$42,1,0)</f>
        <v>0</v>
      </c>
      <c r="J1209" s="49">
        <f>IF(Table2[[#This Row],[Order Priority]]=Introduction!$B$43,1,0)</f>
        <v>0</v>
      </c>
      <c r="K1209" s="49">
        <f>IF(Table2[[#This Row],[Order Priority]]=Introduction!$B$44,1,0)</f>
        <v>1</v>
      </c>
      <c r="L1209" s="49">
        <f>IF(Table2[[#This Row],[Order Priority]]=Introduction!$B$45,1,0)</f>
        <v>0</v>
      </c>
      <c r="M1209" s="49">
        <f>IF(Table2[[#This Row],[Ship Mode]]=Introduction!$C$42,1,0)</f>
        <v>0</v>
      </c>
      <c r="N1209" s="48">
        <f>IF(Table2[[#This Row],[Ship Mode]]=Introduction!$C$44,1,0)</f>
        <v>1</v>
      </c>
      <c r="O1209" s="48">
        <f>IF(Table2[[#This Row],[Customer Segment]]=Introduction!$D$45,1,0)</f>
        <v>0</v>
      </c>
      <c r="P1209" s="48">
        <f>IF(Table2[[#This Row],[Customer Segment]]=Introduction!$D$42,1,0)</f>
        <v>0</v>
      </c>
      <c r="Q1209" s="48">
        <f>IF(Table2[[#This Row],[Customer Segment]]=Introduction!$D$44,1,0)</f>
        <v>0</v>
      </c>
      <c r="R1209" s="38">
        <v>559.42999999999995</v>
      </c>
      <c r="S12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customFormat="1" x14ac:dyDescent="0.2">
      <c r="A1210" s="1" t="s">
        <v>23</v>
      </c>
      <c r="B1210" s="1" t="s">
        <v>2</v>
      </c>
      <c r="C1210" s="1" t="s">
        <v>70</v>
      </c>
      <c r="D1210" s="44">
        <v>0.08</v>
      </c>
      <c r="E1210" s="44">
        <v>122.99</v>
      </c>
      <c r="F1210" s="44">
        <v>70.2</v>
      </c>
      <c r="G1210" s="44">
        <v>0.74</v>
      </c>
      <c r="H1210" s="44">
        <v>-1867.97</v>
      </c>
      <c r="I1210" s="49">
        <f>IF(Table2[[#This Row],[Order Priority]]=Introduction!$B$42,1,0)</f>
        <v>0</v>
      </c>
      <c r="J1210" s="49">
        <f>IF(Table2[[#This Row],[Order Priority]]=Introduction!$B$43,1,0)</f>
        <v>0</v>
      </c>
      <c r="K1210" s="49">
        <f>IF(Table2[[#This Row],[Order Priority]]=Introduction!$B$44,1,0)</f>
        <v>1</v>
      </c>
      <c r="L1210" s="49">
        <f>IF(Table2[[#This Row],[Order Priority]]=Introduction!$B$45,1,0)</f>
        <v>0</v>
      </c>
      <c r="M1210" s="49">
        <f>IF(Table2[[#This Row],[Ship Mode]]=Introduction!$C$42,1,0)</f>
        <v>1</v>
      </c>
      <c r="N1210" s="48">
        <f>IF(Table2[[#This Row],[Ship Mode]]=Introduction!$C$44,1,0)</f>
        <v>0</v>
      </c>
      <c r="O1210" s="48">
        <f>IF(Table2[[#This Row],[Customer Segment]]=Introduction!$D$45,1,0)</f>
        <v>0</v>
      </c>
      <c r="P1210" s="48">
        <f>IF(Table2[[#This Row],[Customer Segment]]=Introduction!$D$42,1,0)</f>
        <v>0</v>
      </c>
      <c r="Q1210" s="48">
        <f>IF(Table2[[#This Row],[Customer Segment]]=Introduction!$D$44,1,0)</f>
        <v>0</v>
      </c>
      <c r="R1210" s="41">
        <v>1216.52</v>
      </c>
      <c r="S12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customFormat="1" x14ac:dyDescent="0.2">
      <c r="A1211" s="1" t="s">
        <v>23</v>
      </c>
      <c r="B1211" s="1" t="s">
        <v>14</v>
      </c>
      <c r="C1211" s="1" t="s">
        <v>70</v>
      </c>
      <c r="D1211" s="46">
        <v>0.1</v>
      </c>
      <c r="E1211" s="46">
        <v>4.24</v>
      </c>
      <c r="F1211" s="46">
        <v>5.41</v>
      </c>
      <c r="G1211" s="46">
        <v>0.35</v>
      </c>
      <c r="H1211" s="46">
        <v>-61.6</v>
      </c>
      <c r="I1211" s="49">
        <f>IF(Table2[[#This Row],[Order Priority]]=Introduction!$B$42,1,0)</f>
        <v>0</v>
      </c>
      <c r="J1211" s="49">
        <f>IF(Table2[[#This Row],[Order Priority]]=Introduction!$B$43,1,0)</f>
        <v>0</v>
      </c>
      <c r="K1211" s="49">
        <f>IF(Table2[[#This Row],[Order Priority]]=Introduction!$B$44,1,0)</f>
        <v>1</v>
      </c>
      <c r="L1211" s="49">
        <f>IF(Table2[[#This Row],[Order Priority]]=Introduction!$B$45,1,0)</f>
        <v>0</v>
      </c>
      <c r="M1211" s="49">
        <f>IF(Table2[[#This Row],[Ship Mode]]=Introduction!$C$42,1,0)</f>
        <v>0</v>
      </c>
      <c r="N1211" s="48">
        <f>IF(Table2[[#This Row],[Ship Mode]]=Introduction!$C$44,1,0)</f>
        <v>1</v>
      </c>
      <c r="O1211" s="48">
        <f>IF(Table2[[#This Row],[Customer Segment]]=Introduction!$D$45,1,0)</f>
        <v>0</v>
      </c>
      <c r="P1211" s="48">
        <f>IF(Table2[[#This Row],[Customer Segment]]=Introduction!$D$42,1,0)</f>
        <v>0</v>
      </c>
      <c r="Q1211" s="48">
        <f>IF(Table2[[#This Row],[Customer Segment]]=Introduction!$D$44,1,0)</f>
        <v>0</v>
      </c>
      <c r="R1211" s="38">
        <v>34.159999999999997</v>
      </c>
      <c r="S12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customFormat="1" x14ac:dyDescent="0.2">
      <c r="A1212" s="1" t="s">
        <v>23</v>
      </c>
      <c r="B1212" s="1" t="s">
        <v>14</v>
      </c>
      <c r="C1212" s="1" t="s">
        <v>3</v>
      </c>
      <c r="D1212" s="44">
        <v>7.0000000000000007E-2</v>
      </c>
      <c r="E1212" s="44">
        <v>6.48</v>
      </c>
      <c r="F1212" s="44">
        <v>9.5399999999999991</v>
      </c>
      <c r="G1212" s="44">
        <v>0.37</v>
      </c>
      <c r="H1212" s="44">
        <v>2.2320000000000002</v>
      </c>
      <c r="I1212" s="49">
        <f>IF(Table2[[#This Row],[Order Priority]]=Introduction!$B$42,1,0)</f>
        <v>0</v>
      </c>
      <c r="J1212" s="49">
        <f>IF(Table2[[#This Row],[Order Priority]]=Introduction!$B$43,1,0)</f>
        <v>0</v>
      </c>
      <c r="K1212" s="49">
        <f>IF(Table2[[#This Row],[Order Priority]]=Introduction!$B$44,1,0)</f>
        <v>1</v>
      </c>
      <c r="L1212" s="49">
        <f>IF(Table2[[#This Row],[Order Priority]]=Introduction!$B$45,1,0)</f>
        <v>0</v>
      </c>
      <c r="M1212" s="49">
        <f>IF(Table2[[#This Row],[Ship Mode]]=Introduction!$C$42,1,0)</f>
        <v>0</v>
      </c>
      <c r="N1212" s="48">
        <f>IF(Table2[[#This Row],[Ship Mode]]=Introduction!$C$44,1,0)</f>
        <v>1</v>
      </c>
      <c r="O1212" s="48">
        <f>IF(Table2[[#This Row],[Customer Segment]]=Introduction!$D$45,1,0)</f>
        <v>1</v>
      </c>
      <c r="P1212" s="48">
        <f>IF(Table2[[#This Row],[Customer Segment]]=Introduction!$D$42,1,0)</f>
        <v>0</v>
      </c>
      <c r="Q1212" s="48">
        <f>IF(Table2[[#This Row],[Customer Segment]]=Introduction!$D$44,1,0)</f>
        <v>0</v>
      </c>
      <c r="R1212" s="41">
        <v>10.86</v>
      </c>
      <c r="S12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customFormat="1" x14ac:dyDescent="0.2">
      <c r="A1213" s="1" t="s">
        <v>1</v>
      </c>
      <c r="B1213" s="1" t="s">
        <v>14</v>
      </c>
      <c r="C1213" s="1" t="s">
        <v>47</v>
      </c>
      <c r="D1213" s="46">
        <v>0.03</v>
      </c>
      <c r="E1213" s="46">
        <v>315.98</v>
      </c>
      <c r="F1213" s="46">
        <v>19.989999999999998</v>
      </c>
      <c r="G1213" s="46">
        <v>0.38</v>
      </c>
      <c r="H1213" s="46">
        <v>-4.4800000000000004</v>
      </c>
      <c r="I1213" s="49">
        <f>IF(Table2[[#This Row],[Order Priority]]=Introduction!$B$42,1,0)</f>
        <v>1</v>
      </c>
      <c r="J1213" s="49">
        <f>IF(Table2[[#This Row],[Order Priority]]=Introduction!$B$43,1,0)</f>
        <v>0</v>
      </c>
      <c r="K1213" s="49">
        <f>IF(Table2[[#This Row],[Order Priority]]=Introduction!$B$44,1,0)</f>
        <v>0</v>
      </c>
      <c r="L1213" s="49">
        <f>IF(Table2[[#This Row],[Order Priority]]=Introduction!$B$45,1,0)</f>
        <v>0</v>
      </c>
      <c r="M1213" s="49">
        <f>IF(Table2[[#This Row],[Ship Mode]]=Introduction!$C$42,1,0)</f>
        <v>0</v>
      </c>
      <c r="N1213" s="48">
        <f>IF(Table2[[#This Row],[Ship Mode]]=Introduction!$C$44,1,0)</f>
        <v>1</v>
      </c>
      <c r="O1213" s="48">
        <f>IF(Table2[[#This Row],[Customer Segment]]=Introduction!$D$45,1,0)</f>
        <v>0</v>
      </c>
      <c r="P1213" s="48">
        <f>IF(Table2[[#This Row],[Customer Segment]]=Introduction!$D$42,1,0)</f>
        <v>0</v>
      </c>
      <c r="Q1213" s="48">
        <f>IF(Table2[[#This Row],[Customer Segment]]=Introduction!$D$44,1,0)</f>
        <v>1</v>
      </c>
      <c r="R1213" s="38">
        <v>5572.18</v>
      </c>
      <c r="S12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customFormat="1" x14ac:dyDescent="0.2">
      <c r="A1214" s="1" t="s">
        <v>1</v>
      </c>
      <c r="B1214" s="1" t="s">
        <v>14</v>
      </c>
      <c r="C1214" s="1" t="s">
        <v>47</v>
      </c>
      <c r="D1214" s="44">
        <v>0.03</v>
      </c>
      <c r="E1214" s="44">
        <v>63.94</v>
      </c>
      <c r="F1214" s="44">
        <v>14.48</v>
      </c>
      <c r="G1214" s="44">
        <v>0.46</v>
      </c>
      <c r="H1214" s="44">
        <v>43.691699999999997</v>
      </c>
      <c r="I1214" s="49">
        <f>IF(Table2[[#This Row],[Order Priority]]=Introduction!$B$42,1,0)</f>
        <v>1</v>
      </c>
      <c r="J1214" s="49">
        <f>IF(Table2[[#This Row],[Order Priority]]=Introduction!$B$43,1,0)</f>
        <v>0</v>
      </c>
      <c r="K1214" s="49">
        <f>IF(Table2[[#This Row],[Order Priority]]=Introduction!$B$44,1,0)</f>
        <v>0</v>
      </c>
      <c r="L1214" s="49">
        <f>IF(Table2[[#This Row],[Order Priority]]=Introduction!$B$45,1,0)</f>
        <v>0</v>
      </c>
      <c r="M1214" s="49">
        <f>IF(Table2[[#This Row],[Ship Mode]]=Introduction!$C$42,1,0)</f>
        <v>0</v>
      </c>
      <c r="N1214" s="48">
        <f>IF(Table2[[#This Row],[Ship Mode]]=Introduction!$C$44,1,0)</f>
        <v>1</v>
      </c>
      <c r="O1214" s="48">
        <f>IF(Table2[[#This Row],[Customer Segment]]=Introduction!$D$45,1,0)</f>
        <v>0</v>
      </c>
      <c r="P1214" s="48">
        <f>IF(Table2[[#This Row],[Customer Segment]]=Introduction!$D$42,1,0)</f>
        <v>0</v>
      </c>
      <c r="Q1214" s="48">
        <f>IF(Table2[[#This Row],[Customer Segment]]=Introduction!$D$44,1,0)</f>
        <v>1</v>
      </c>
      <c r="R1214" s="41">
        <v>522.46</v>
      </c>
      <c r="S12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customFormat="1" x14ac:dyDescent="0.2">
      <c r="A1215" s="1" t="s">
        <v>13</v>
      </c>
      <c r="B1215" s="1" t="s">
        <v>14</v>
      </c>
      <c r="C1215" s="1" t="s">
        <v>47</v>
      </c>
      <c r="D1215" s="46">
        <v>0.09</v>
      </c>
      <c r="E1215" s="46">
        <v>5.98</v>
      </c>
      <c r="F1215" s="46">
        <v>2.5</v>
      </c>
      <c r="G1215" s="46">
        <v>0.36</v>
      </c>
      <c r="H1215" s="46">
        <v>13.896000000000001</v>
      </c>
      <c r="I1215" s="49">
        <f>IF(Table2[[#This Row],[Order Priority]]=Introduction!$B$42,1,0)</f>
        <v>0</v>
      </c>
      <c r="J1215" s="49">
        <f>IF(Table2[[#This Row],[Order Priority]]=Introduction!$B$43,1,0)</f>
        <v>1</v>
      </c>
      <c r="K1215" s="49">
        <f>IF(Table2[[#This Row],[Order Priority]]=Introduction!$B$44,1,0)</f>
        <v>0</v>
      </c>
      <c r="L1215" s="49">
        <f>IF(Table2[[#This Row],[Order Priority]]=Introduction!$B$45,1,0)</f>
        <v>0</v>
      </c>
      <c r="M1215" s="49">
        <f>IF(Table2[[#This Row],[Ship Mode]]=Introduction!$C$42,1,0)</f>
        <v>0</v>
      </c>
      <c r="N1215" s="48">
        <f>IF(Table2[[#This Row],[Ship Mode]]=Introduction!$C$44,1,0)</f>
        <v>1</v>
      </c>
      <c r="O1215" s="48">
        <f>IF(Table2[[#This Row],[Customer Segment]]=Introduction!$D$45,1,0)</f>
        <v>0</v>
      </c>
      <c r="P1215" s="48">
        <f>IF(Table2[[#This Row],[Customer Segment]]=Introduction!$D$42,1,0)</f>
        <v>0</v>
      </c>
      <c r="Q1215" s="48">
        <f>IF(Table2[[#This Row],[Customer Segment]]=Introduction!$D$44,1,0)</f>
        <v>1</v>
      </c>
      <c r="R1215" s="38">
        <v>28.11</v>
      </c>
      <c r="S12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customFormat="1" x14ac:dyDescent="0.2">
      <c r="A1216" s="1" t="s">
        <v>13</v>
      </c>
      <c r="B1216" s="1" t="s">
        <v>63</v>
      </c>
      <c r="C1216" s="1" t="s">
        <v>47</v>
      </c>
      <c r="D1216" s="44">
        <v>0.03</v>
      </c>
      <c r="E1216" s="44">
        <v>3.69</v>
      </c>
      <c r="F1216" s="44">
        <v>2.5</v>
      </c>
      <c r="G1216" s="44">
        <v>0.39</v>
      </c>
      <c r="H1216" s="44">
        <v>-2196.6840000000002</v>
      </c>
      <c r="I1216" s="49">
        <f>IF(Table2[[#This Row],[Order Priority]]=Introduction!$B$42,1,0)</f>
        <v>0</v>
      </c>
      <c r="J1216" s="49">
        <f>IF(Table2[[#This Row],[Order Priority]]=Introduction!$B$43,1,0)</f>
        <v>1</v>
      </c>
      <c r="K1216" s="49">
        <f>IF(Table2[[#This Row],[Order Priority]]=Introduction!$B$44,1,0)</f>
        <v>0</v>
      </c>
      <c r="L1216" s="49">
        <f>IF(Table2[[#This Row],[Order Priority]]=Introduction!$B$45,1,0)</f>
        <v>0</v>
      </c>
      <c r="M1216" s="49">
        <f>IF(Table2[[#This Row],[Ship Mode]]=Introduction!$C$42,1,0)</f>
        <v>0</v>
      </c>
      <c r="N1216" s="48">
        <f>IF(Table2[[#This Row],[Ship Mode]]=Introduction!$C$44,1,0)</f>
        <v>0</v>
      </c>
      <c r="O1216" s="48">
        <f>IF(Table2[[#This Row],[Customer Segment]]=Introduction!$D$45,1,0)</f>
        <v>0</v>
      </c>
      <c r="P1216" s="48">
        <f>IF(Table2[[#This Row],[Customer Segment]]=Introduction!$D$42,1,0)</f>
        <v>0</v>
      </c>
      <c r="Q1216" s="48">
        <f>IF(Table2[[#This Row],[Customer Segment]]=Introduction!$D$44,1,0)</f>
        <v>1</v>
      </c>
      <c r="R1216" s="41">
        <v>38.65</v>
      </c>
      <c r="S12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customFormat="1" x14ac:dyDescent="0.2">
      <c r="A1217" s="1" t="s">
        <v>13</v>
      </c>
      <c r="B1217" s="1" t="s">
        <v>14</v>
      </c>
      <c r="C1217" s="1" t="s">
        <v>47</v>
      </c>
      <c r="D1217" s="46">
        <v>0.03</v>
      </c>
      <c r="E1217" s="46">
        <v>320.98</v>
      </c>
      <c r="F1217" s="46">
        <v>24.49</v>
      </c>
      <c r="G1217" s="46">
        <v>0.55000000000000004</v>
      </c>
      <c r="H1217" s="46">
        <v>4554.4346999999998</v>
      </c>
      <c r="I1217" s="49">
        <f>IF(Table2[[#This Row],[Order Priority]]=Introduction!$B$42,1,0)</f>
        <v>0</v>
      </c>
      <c r="J1217" s="49">
        <f>IF(Table2[[#This Row],[Order Priority]]=Introduction!$B$43,1,0)</f>
        <v>1</v>
      </c>
      <c r="K1217" s="49">
        <f>IF(Table2[[#This Row],[Order Priority]]=Introduction!$B$44,1,0)</f>
        <v>0</v>
      </c>
      <c r="L1217" s="49">
        <f>IF(Table2[[#This Row],[Order Priority]]=Introduction!$B$45,1,0)</f>
        <v>0</v>
      </c>
      <c r="M1217" s="49">
        <f>IF(Table2[[#This Row],[Ship Mode]]=Introduction!$C$42,1,0)</f>
        <v>0</v>
      </c>
      <c r="N1217" s="48">
        <f>IF(Table2[[#This Row],[Ship Mode]]=Introduction!$C$44,1,0)</f>
        <v>1</v>
      </c>
      <c r="O1217" s="48">
        <f>IF(Table2[[#This Row],[Customer Segment]]=Introduction!$D$45,1,0)</f>
        <v>0</v>
      </c>
      <c r="P1217" s="48">
        <f>IF(Table2[[#This Row],[Customer Segment]]=Introduction!$D$42,1,0)</f>
        <v>0</v>
      </c>
      <c r="Q1217" s="48">
        <f>IF(Table2[[#This Row],[Customer Segment]]=Introduction!$D$44,1,0)</f>
        <v>1</v>
      </c>
      <c r="R1217" s="38">
        <v>6600.63</v>
      </c>
      <c r="S12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customFormat="1" x14ac:dyDescent="0.2">
      <c r="A1218" s="1" t="s">
        <v>13</v>
      </c>
      <c r="B1218" s="1" t="s">
        <v>14</v>
      </c>
      <c r="C1218" s="1" t="s">
        <v>47</v>
      </c>
      <c r="D1218" s="44">
        <v>0.06</v>
      </c>
      <c r="E1218" s="44">
        <v>125.99</v>
      </c>
      <c r="F1218" s="44">
        <v>8.8000000000000007</v>
      </c>
      <c r="G1218" s="44">
        <v>0.59</v>
      </c>
      <c r="H1218" s="44">
        <v>618.19308000000001</v>
      </c>
      <c r="I1218" s="49">
        <f>IF(Table2[[#This Row],[Order Priority]]=Introduction!$B$42,1,0)</f>
        <v>0</v>
      </c>
      <c r="J1218" s="49">
        <f>IF(Table2[[#This Row],[Order Priority]]=Introduction!$B$43,1,0)</f>
        <v>1</v>
      </c>
      <c r="K1218" s="49">
        <f>IF(Table2[[#This Row],[Order Priority]]=Introduction!$B$44,1,0)</f>
        <v>0</v>
      </c>
      <c r="L1218" s="49">
        <f>IF(Table2[[#This Row],[Order Priority]]=Introduction!$B$45,1,0)</f>
        <v>0</v>
      </c>
      <c r="M1218" s="49">
        <f>IF(Table2[[#This Row],[Ship Mode]]=Introduction!$C$42,1,0)</f>
        <v>0</v>
      </c>
      <c r="N1218" s="48">
        <f>IF(Table2[[#This Row],[Ship Mode]]=Introduction!$C$44,1,0)</f>
        <v>1</v>
      </c>
      <c r="O1218" s="48">
        <f>IF(Table2[[#This Row],[Customer Segment]]=Introduction!$D$45,1,0)</f>
        <v>0</v>
      </c>
      <c r="P1218" s="48">
        <f>IF(Table2[[#This Row],[Customer Segment]]=Introduction!$D$42,1,0)</f>
        <v>0</v>
      </c>
      <c r="Q1218" s="48">
        <f>IF(Table2[[#This Row],[Customer Segment]]=Introduction!$D$44,1,0)</f>
        <v>1</v>
      </c>
      <c r="R1218" s="41">
        <v>1811.99</v>
      </c>
      <c r="S12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customFormat="1" x14ac:dyDescent="0.2">
      <c r="A1219" s="1" t="s">
        <v>13</v>
      </c>
      <c r="B1219" s="1" t="s">
        <v>63</v>
      </c>
      <c r="C1219" s="1" t="s">
        <v>3</v>
      </c>
      <c r="D1219" s="46">
        <v>0</v>
      </c>
      <c r="E1219" s="46">
        <v>65.989999999999995</v>
      </c>
      <c r="F1219" s="46">
        <v>5.99</v>
      </c>
      <c r="G1219" s="46">
        <v>0.57999999999999996</v>
      </c>
      <c r="H1219" s="46">
        <v>313.81200000000001</v>
      </c>
      <c r="I1219" s="49">
        <f>IF(Table2[[#This Row],[Order Priority]]=Introduction!$B$42,1,0)</f>
        <v>0</v>
      </c>
      <c r="J1219" s="49">
        <f>IF(Table2[[#This Row],[Order Priority]]=Introduction!$B$43,1,0)</f>
        <v>1</v>
      </c>
      <c r="K1219" s="49">
        <f>IF(Table2[[#This Row],[Order Priority]]=Introduction!$B$44,1,0)</f>
        <v>0</v>
      </c>
      <c r="L1219" s="49">
        <f>IF(Table2[[#This Row],[Order Priority]]=Introduction!$B$45,1,0)</f>
        <v>0</v>
      </c>
      <c r="M1219" s="49">
        <f>IF(Table2[[#This Row],[Ship Mode]]=Introduction!$C$42,1,0)</f>
        <v>0</v>
      </c>
      <c r="N1219" s="48">
        <f>IF(Table2[[#This Row],[Ship Mode]]=Introduction!$C$44,1,0)</f>
        <v>0</v>
      </c>
      <c r="O1219" s="48">
        <f>IF(Table2[[#This Row],[Customer Segment]]=Introduction!$D$45,1,0)</f>
        <v>1</v>
      </c>
      <c r="P1219" s="48">
        <f>IF(Table2[[#This Row],[Customer Segment]]=Introduction!$D$42,1,0)</f>
        <v>0</v>
      </c>
      <c r="Q1219" s="48">
        <f>IF(Table2[[#This Row],[Customer Segment]]=Introduction!$D$44,1,0)</f>
        <v>0</v>
      </c>
      <c r="R1219" s="38">
        <v>798.89</v>
      </c>
      <c r="S12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customFormat="1" x14ac:dyDescent="0.2">
      <c r="A1220" s="1" t="s">
        <v>92</v>
      </c>
      <c r="B1220" s="1" t="s">
        <v>14</v>
      </c>
      <c r="C1220" s="1" t="s">
        <v>15</v>
      </c>
      <c r="D1220" s="44">
        <v>0.06</v>
      </c>
      <c r="E1220" s="44">
        <v>3.8</v>
      </c>
      <c r="F1220" s="44">
        <v>1.49</v>
      </c>
      <c r="G1220" s="44">
        <v>0.38</v>
      </c>
      <c r="H1220" s="44">
        <v>19.6282</v>
      </c>
      <c r="I1220" s="49">
        <f>IF(Table2[[#This Row],[Order Priority]]=Introduction!$B$42,1,0)</f>
        <v>0</v>
      </c>
      <c r="J1220" s="49">
        <f>IF(Table2[[#This Row],[Order Priority]]=Introduction!$B$43,1,0)</f>
        <v>0</v>
      </c>
      <c r="K1220" s="49">
        <f>IF(Table2[[#This Row],[Order Priority]]=Introduction!$B$44,1,0)</f>
        <v>0</v>
      </c>
      <c r="L1220" s="49">
        <f>IF(Table2[[#This Row],[Order Priority]]=Introduction!$B$45,1,0)</f>
        <v>1</v>
      </c>
      <c r="M1220" s="49">
        <f>IF(Table2[[#This Row],[Ship Mode]]=Introduction!$C$42,1,0)</f>
        <v>0</v>
      </c>
      <c r="N1220" s="48">
        <f>IF(Table2[[#This Row],[Ship Mode]]=Introduction!$C$44,1,0)</f>
        <v>1</v>
      </c>
      <c r="O1220" s="48">
        <f>IF(Table2[[#This Row],[Customer Segment]]=Introduction!$D$45,1,0)</f>
        <v>0</v>
      </c>
      <c r="P1220" s="48">
        <f>IF(Table2[[#This Row],[Customer Segment]]=Introduction!$D$42,1,0)</f>
        <v>1</v>
      </c>
      <c r="Q1220" s="48">
        <f>IF(Table2[[#This Row],[Customer Segment]]=Introduction!$D$44,1,0)</f>
        <v>0</v>
      </c>
      <c r="R1220" s="41">
        <v>73.55</v>
      </c>
      <c r="S12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customFormat="1" x14ac:dyDescent="0.2">
      <c r="A1221" s="1" t="s">
        <v>92</v>
      </c>
      <c r="B1221" s="1" t="s">
        <v>14</v>
      </c>
      <c r="C1221" s="1" t="s">
        <v>15</v>
      </c>
      <c r="D1221" s="46">
        <v>0.06</v>
      </c>
      <c r="E1221" s="46">
        <v>1.76</v>
      </c>
      <c r="F1221" s="46">
        <v>0.7</v>
      </c>
      <c r="G1221" s="46">
        <v>0.56000000000000005</v>
      </c>
      <c r="H1221" s="46">
        <v>-1.6524000000000001</v>
      </c>
      <c r="I1221" s="49">
        <f>IF(Table2[[#This Row],[Order Priority]]=Introduction!$B$42,1,0)</f>
        <v>0</v>
      </c>
      <c r="J1221" s="49">
        <f>IF(Table2[[#This Row],[Order Priority]]=Introduction!$B$43,1,0)</f>
        <v>0</v>
      </c>
      <c r="K1221" s="49">
        <f>IF(Table2[[#This Row],[Order Priority]]=Introduction!$B$44,1,0)</f>
        <v>0</v>
      </c>
      <c r="L1221" s="49">
        <f>IF(Table2[[#This Row],[Order Priority]]=Introduction!$B$45,1,0)</f>
        <v>1</v>
      </c>
      <c r="M1221" s="49">
        <f>IF(Table2[[#This Row],[Ship Mode]]=Introduction!$C$42,1,0)</f>
        <v>0</v>
      </c>
      <c r="N1221" s="48">
        <f>IF(Table2[[#This Row],[Ship Mode]]=Introduction!$C$44,1,0)</f>
        <v>1</v>
      </c>
      <c r="O1221" s="48">
        <f>IF(Table2[[#This Row],[Customer Segment]]=Introduction!$D$45,1,0)</f>
        <v>0</v>
      </c>
      <c r="P1221" s="48">
        <f>IF(Table2[[#This Row],[Customer Segment]]=Introduction!$D$42,1,0)</f>
        <v>1</v>
      </c>
      <c r="Q1221" s="48">
        <f>IF(Table2[[#This Row],[Customer Segment]]=Introduction!$D$44,1,0)</f>
        <v>0</v>
      </c>
      <c r="R1221" s="38">
        <v>29.57</v>
      </c>
      <c r="S12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customFormat="1" x14ac:dyDescent="0.2">
      <c r="A1222" s="1" t="s">
        <v>92</v>
      </c>
      <c r="B1222" s="1" t="s">
        <v>63</v>
      </c>
      <c r="C1222" s="1" t="s">
        <v>3</v>
      </c>
      <c r="D1222" s="44">
        <v>0.1</v>
      </c>
      <c r="E1222" s="44">
        <v>19.98</v>
      </c>
      <c r="F1222" s="44">
        <v>5.77</v>
      </c>
      <c r="G1222" s="44">
        <v>0.38</v>
      </c>
      <c r="H1222" s="44">
        <v>35.090000000000003</v>
      </c>
      <c r="I1222" s="49">
        <f>IF(Table2[[#This Row],[Order Priority]]=Introduction!$B$42,1,0)</f>
        <v>0</v>
      </c>
      <c r="J1222" s="49">
        <f>IF(Table2[[#This Row],[Order Priority]]=Introduction!$B$43,1,0)</f>
        <v>0</v>
      </c>
      <c r="K1222" s="49">
        <f>IF(Table2[[#This Row],[Order Priority]]=Introduction!$B$44,1,0)</f>
        <v>0</v>
      </c>
      <c r="L1222" s="49">
        <f>IF(Table2[[#This Row],[Order Priority]]=Introduction!$B$45,1,0)</f>
        <v>1</v>
      </c>
      <c r="M1222" s="49">
        <f>IF(Table2[[#This Row],[Ship Mode]]=Introduction!$C$42,1,0)</f>
        <v>0</v>
      </c>
      <c r="N1222" s="48">
        <f>IF(Table2[[#This Row],[Ship Mode]]=Introduction!$C$44,1,0)</f>
        <v>0</v>
      </c>
      <c r="O1222" s="48">
        <f>IF(Table2[[#This Row],[Customer Segment]]=Introduction!$D$45,1,0)</f>
        <v>1</v>
      </c>
      <c r="P1222" s="48">
        <f>IF(Table2[[#This Row],[Customer Segment]]=Introduction!$D$42,1,0)</f>
        <v>0</v>
      </c>
      <c r="Q1222" s="48">
        <f>IF(Table2[[#This Row],[Customer Segment]]=Introduction!$D$44,1,0)</f>
        <v>0</v>
      </c>
      <c r="R1222" s="41">
        <v>57.41</v>
      </c>
      <c r="S12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customFormat="1" x14ac:dyDescent="0.2">
      <c r="A1223" s="1" t="s">
        <v>92</v>
      </c>
      <c r="B1223" s="1" t="s">
        <v>2</v>
      </c>
      <c r="C1223" s="1" t="s">
        <v>3</v>
      </c>
      <c r="D1223" s="46">
        <v>0.06</v>
      </c>
      <c r="E1223" s="46">
        <v>259.70999999999998</v>
      </c>
      <c r="F1223" s="46">
        <v>66.67</v>
      </c>
      <c r="G1223" s="46">
        <v>0.61</v>
      </c>
      <c r="H1223" s="46">
        <v>785.63</v>
      </c>
      <c r="I1223" s="49">
        <f>IF(Table2[[#This Row],[Order Priority]]=Introduction!$B$42,1,0)</f>
        <v>0</v>
      </c>
      <c r="J1223" s="49">
        <f>IF(Table2[[#This Row],[Order Priority]]=Introduction!$B$43,1,0)</f>
        <v>0</v>
      </c>
      <c r="K1223" s="49">
        <f>IF(Table2[[#This Row],[Order Priority]]=Introduction!$B$44,1,0)</f>
        <v>0</v>
      </c>
      <c r="L1223" s="49">
        <f>IF(Table2[[#This Row],[Order Priority]]=Introduction!$B$45,1,0)</f>
        <v>1</v>
      </c>
      <c r="M1223" s="49">
        <f>IF(Table2[[#This Row],[Ship Mode]]=Introduction!$C$42,1,0)</f>
        <v>1</v>
      </c>
      <c r="N1223" s="48">
        <f>IF(Table2[[#This Row],[Ship Mode]]=Introduction!$C$44,1,0)</f>
        <v>0</v>
      </c>
      <c r="O1223" s="48">
        <f>IF(Table2[[#This Row],[Customer Segment]]=Introduction!$D$45,1,0)</f>
        <v>1</v>
      </c>
      <c r="P1223" s="48">
        <f>IF(Table2[[#This Row],[Customer Segment]]=Introduction!$D$42,1,0)</f>
        <v>0</v>
      </c>
      <c r="Q1223" s="48">
        <f>IF(Table2[[#This Row],[Customer Segment]]=Introduction!$D$44,1,0)</f>
        <v>0</v>
      </c>
      <c r="R1223" s="38">
        <v>2809.87</v>
      </c>
      <c r="S12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customFormat="1" x14ac:dyDescent="0.2">
      <c r="A1224" s="1" t="s">
        <v>92</v>
      </c>
      <c r="B1224" s="1" t="s">
        <v>2</v>
      </c>
      <c r="C1224" s="1" t="s">
        <v>15</v>
      </c>
      <c r="D1224" s="44">
        <v>0</v>
      </c>
      <c r="E1224" s="44">
        <v>170.98</v>
      </c>
      <c r="F1224" s="44">
        <v>35.89</v>
      </c>
      <c r="G1224" s="44">
        <v>0.66</v>
      </c>
      <c r="H1224" s="44">
        <v>-102.66200000000001</v>
      </c>
      <c r="I1224" s="49">
        <f>IF(Table2[[#This Row],[Order Priority]]=Introduction!$B$42,1,0)</f>
        <v>0</v>
      </c>
      <c r="J1224" s="49">
        <f>IF(Table2[[#This Row],[Order Priority]]=Introduction!$B$43,1,0)</f>
        <v>0</v>
      </c>
      <c r="K1224" s="49">
        <f>IF(Table2[[#This Row],[Order Priority]]=Introduction!$B$44,1,0)</f>
        <v>0</v>
      </c>
      <c r="L1224" s="49">
        <f>IF(Table2[[#This Row],[Order Priority]]=Introduction!$B$45,1,0)</f>
        <v>1</v>
      </c>
      <c r="M1224" s="49">
        <f>IF(Table2[[#This Row],[Ship Mode]]=Introduction!$C$42,1,0)</f>
        <v>1</v>
      </c>
      <c r="N1224" s="48">
        <f>IF(Table2[[#This Row],[Ship Mode]]=Introduction!$C$44,1,0)</f>
        <v>0</v>
      </c>
      <c r="O1224" s="48">
        <f>IF(Table2[[#This Row],[Customer Segment]]=Introduction!$D$45,1,0)</f>
        <v>0</v>
      </c>
      <c r="P1224" s="48">
        <f>IF(Table2[[#This Row],[Customer Segment]]=Introduction!$D$42,1,0)</f>
        <v>1</v>
      </c>
      <c r="Q1224" s="48">
        <f>IF(Table2[[#This Row],[Customer Segment]]=Introduction!$D$44,1,0)</f>
        <v>0</v>
      </c>
      <c r="R1224" s="41">
        <v>1452.18</v>
      </c>
      <c r="S12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customFormat="1" x14ac:dyDescent="0.2">
      <c r="A1225" s="1" t="s">
        <v>1</v>
      </c>
      <c r="B1225" s="1" t="s">
        <v>63</v>
      </c>
      <c r="C1225" s="1" t="s">
        <v>70</v>
      </c>
      <c r="D1225" s="46">
        <v>0.05</v>
      </c>
      <c r="E1225" s="46">
        <v>363.25</v>
      </c>
      <c r="F1225" s="46">
        <v>19.989999999999998</v>
      </c>
      <c r="G1225" s="46">
        <v>0.56999999999999995</v>
      </c>
      <c r="H1225" s="46">
        <v>-269.75549999999998</v>
      </c>
      <c r="I1225" s="49">
        <f>IF(Table2[[#This Row],[Order Priority]]=Introduction!$B$42,1,0)</f>
        <v>1</v>
      </c>
      <c r="J1225" s="49">
        <f>IF(Table2[[#This Row],[Order Priority]]=Introduction!$B$43,1,0)</f>
        <v>0</v>
      </c>
      <c r="K1225" s="49">
        <f>IF(Table2[[#This Row],[Order Priority]]=Introduction!$B$44,1,0)</f>
        <v>0</v>
      </c>
      <c r="L1225" s="49">
        <f>IF(Table2[[#This Row],[Order Priority]]=Introduction!$B$45,1,0)</f>
        <v>0</v>
      </c>
      <c r="M1225" s="49">
        <f>IF(Table2[[#This Row],[Ship Mode]]=Introduction!$C$42,1,0)</f>
        <v>0</v>
      </c>
      <c r="N1225" s="48">
        <f>IF(Table2[[#This Row],[Ship Mode]]=Introduction!$C$44,1,0)</f>
        <v>0</v>
      </c>
      <c r="O1225" s="48">
        <f>IF(Table2[[#This Row],[Customer Segment]]=Introduction!$D$45,1,0)</f>
        <v>0</v>
      </c>
      <c r="P1225" s="48">
        <f>IF(Table2[[#This Row],[Customer Segment]]=Introduction!$D$42,1,0)</f>
        <v>0</v>
      </c>
      <c r="Q1225" s="48">
        <f>IF(Table2[[#This Row],[Customer Segment]]=Introduction!$D$44,1,0)</f>
        <v>0</v>
      </c>
      <c r="R1225" s="38">
        <v>1867.04</v>
      </c>
      <c r="S12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customFormat="1" x14ac:dyDescent="0.2">
      <c r="A1226" s="1" t="s">
        <v>13</v>
      </c>
      <c r="B1226" s="1" t="s">
        <v>14</v>
      </c>
      <c r="C1226" s="1" t="s">
        <v>3</v>
      </c>
      <c r="D1226" s="44">
        <v>0.06</v>
      </c>
      <c r="E1226" s="44">
        <v>40.99</v>
      </c>
      <c r="F1226" s="44">
        <v>17.48</v>
      </c>
      <c r="G1226" s="44">
        <v>0.36</v>
      </c>
      <c r="H1226" s="44">
        <v>109.16</v>
      </c>
      <c r="I1226" s="49">
        <f>IF(Table2[[#This Row],[Order Priority]]=Introduction!$B$42,1,0)</f>
        <v>0</v>
      </c>
      <c r="J1226" s="49">
        <f>IF(Table2[[#This Row],[Order Priority]]=Introduction!$B$43,1,0)</f>
        <v>1</v>
      </c>
      <c r="K1226" s="49">
        <f>IF(Table2[[#This Row],[Order Priority]]=Introduction!$B$44,1,0)</f>
        <v>0</v>
      </c>
      <c r="L1226" s="49">
        <f>IF(Table2[[#This Row],[Order Priority]]=Introduction!$B$45,1,0)</f>
        <v>0</v>
      </c>
      <c r="M1226" s="49">
        <f>IF(Table2[[#This Row],[Ship Mode]]=Introduction!$C$42,1,0)</f>
        <v>0</v>
      </c>
      <c r="N1226" s="48">
        <f>IF(Table2[[#This Row],[Ship Mode]]=Introduction!$C$44,1,0)</f>
        <v>1</v>
      </c>
      <c r="O1226" s="48">
        <f>IF(Table2[[#This Row],[Customer Segment]]=Introduction!$D$45,1,0)</f>
        <v>1</v>
      </c>
      <c r="P1226" s="48">
        <f>IF(Table2[[#This Row],[Customer Segment]]=Introduction!$D$42,1,0)</f>
        <v>0</v>
      </c>
      <c r="Q1226" s="48">
        <f>IF(Table2[[#This Row],[Customer Segment]]=Introduction!$D$44,1,0)</f>
        <v>0</v>
      </c>
      <c r="R1226" s="41">
        <v>277.12</v>
      </c>
      <c r="S12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customFormat="1" x14ac:dyDescent="0.2">
      <c r="A1227" s="1" t="s">
        <v>13</v>
      </c>
      <c r="B1227" s="1" t="s">
        <v>14</v>
      </c>
      <c r="C1227" s="1" t="s">
        <v>70</v>
      </c>
      <c r="D1227" s="46">
        <v>0.08</v>
      </c>
      <c r="E1227" s="46">
        <v>4.9800000000000004</v>
      </c>
      <c r="F1227" s="46">
        <v>0.49</v>
      </c>
      <c r="G1227" s="46">
        <v>0.39</v>
      </c>
      <c r="H1227" s="46">
        <v>4949.9160000000002</v>
      </c>
      <c r="I1227" s="49">
        <f>IF(Table2[[#This Row],[Order Priority]]=Introduction!$B$42,1,0)</f>
        <v>0</v>
      </c>
      <c r="J1227" s="49">
        <f>IF(Table2[[#This Row],[Order Priority]]=Introduction!$B$43,1,0)</f>
        <v>1</v>
      </c>
      <c r="K1227" s="49">
        <f>IF(Table2[[#This Row],[Order Priority]]=Introduction!$B$44,1,0)</f>
        <v>0</v>
      </c>
      <c r="L1227" s="49">
        <f>IF(Table2[[#This Row],[Order Priority]]=Introduction!$B$45,1,0)</f>
        <v>0</v>
      </c>
      <c r="M1227" s="49">
        <f>IF(Table2[[#This Row],[Ship Mode]]=Introduction!$C$42,1,0)</f>
        <v>0</v>
      </c>
      <c r="N1227" s="48">
        <f>IF(Table2[[#This Row],[Ship Mode]]=Introduction!$C$44,1,0)</f>
        <v>1</v>
      </c>
      <c r="O1227" s="48">
        <f>IF(Table2[[#This Row],[Customer Segment]]=Introduction!$D$45,1,0)</f>
        <v>0</v>
      </c>
      <c r="P1227" s="48">
        <f>IF(Table2[[#This Row],[Customer Segment]]=Introduction!$D$42,1,0)</f>
        <v>0</v>
      </c>
      <c r="Q1227" s="48">
        <f>IF(Table2[[#This Row],[Customer Segment]]=Introduction!$D$44,1,0)</f>
        <v>0</v>
      </c>
      <c r="R1227" s="38">
        <v>4.95</v>
      </c>
      <c r="S12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customFormat="1" x14ac:dyDescent="0.2">
      <c r="A1228" s="1" t="s">
        <v>13</v>
      </c>
      <c r="B1228" s="1" t="s">
        <v>2</v>
      </c>
      <c r="C1228" s="1" t="s">
        <v>70</v>
      </c>
      <c r="D1228" s="44">
        <v>0.09</v>
      </c>
      <c r="E1228" s="44">
        <v>119.99</v>
      </c>
      <c r="F1228" s="44">
        <v>14</v>
      </c>
      <c r="G1228" s="44">
        <v>0.36</v>
      </c>
      <c r="H1228" s="44">
        <v>1055.604</v>
      </c>
      <c r="I1228" s="49">
        <f>IF(Table2[[#This Row],[Order Priority]]=Introduction!$B$42,1,0)</f>
        <v>0</v>
      </c>
      <c r="J1228" s="49">
        <f>IF(Table2[[#This Row],[Order Priority]]=Introduction!$B$43,1,0)</f>
        <v>1</v>
      </c>
      <c r="K1228" s="49">
        <f>IF(Table2[[#This Row],[Order Priority]]=Introduction!$B$44,1,0)</f>
        <v>0</v>
      </c>
      <c r="L1228" s="49">
        <f>IF(Table2[[#This Row],[Order Priority]]=Introduction!$B$45,1,0)</f>
        <v>0</v>
      </c>
      <c r="M1228" s="49">
        <f>IF(Table2[[#This Row],[Ship Mode]]=Introduction!$C$42,1,0)</f>
        <v>1</v>
      </c>
      <c r="N1228" s="48">
        <f>IF(Table2[[#This Row],[Ship Mode]]=Introduction!$C$44,1,0)</f>
        <v>0</v>
      </c>
      <c r="O1228" s="48">
        <f>IF(Table2[[#This Row],[Customer Segment]]=Introduction!$D$45,1,0)</f>
        <v>0</v>
      </c>
      <c r="P1228" s="48">
        <f>IF(Table2[[#This Row],[Customer Segment]]=Introduction!$D$42,1,0)</f>
        <v>0</v>
      </c>
      <c r="Q1228" s="48">
        <f>IF(Table2[[#This Row],[Customer Segment]]=Introduction!$D$44,1,0)</f>
        <v>0</v>
      </c>
      <c r="R1228" s="41">
        <v>461.24</v>
      </c>
      <c r="S12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customFormat="1" x14ac:dyDescent="0.2">
      <c r="A1229" s="1" t="s">
        <v>13</v>
      </c>
      <c r="B1229" s="1" t="s">
        <v>14</v>
      </c>
      <c r="C1229" s="1" t="s">
        <v>15</v>
      </c>
      <c r="D1229" s="46">
        <v>0.06</v>
      </c>
      <c r="E1229" s="46">
        <v>42.98</v>
      </c>
      <c r="F1229" s="46">
        <v>4.62</v>
      </c>
      <c r="G1229" s="46">
        <v>0.56000000000000005</v>
      </c>
      <c r="H1229" s="46">
        <v>-24.63</v>
      </c>
      <c r="I1229" s="49">
        <f>IF(Table2[[#This Row],[Order Priority]]=Introduction!$B$42,1,0)</f>
        <v>0</v>
      </c>
      <c r="J1229" s="49">
        <f>IF(Table2[[#This Row],[Order Priority]]=Introduction!$B$43,1,0)</f>
        <v>1</v>
      </c>
      <c r="K1229" s="49">
        <f>IF(Table2[[#This Row],[Order Priority]]=Introduction!$B$44,1,0)</f>
        <v>0</v>
      </c>
      <c r="L1229" s="49">
        <f>IF(Table2[[#This Row],[Order Priority]]=Introduction!$B$45,1,0)</f>
        <v>0</v>
      </c>
      <c r="M1229" s="49">
        <f>IF(Table2[[#This Row],[Ship Mode]]=Introduction!$C$42,1,0)</f>
        <v>0</v>
      </c>
      <c r="N1229" s="48">
        <f>IF(Table2[[#This Row],[Ship Mode]]=Introduction!$C$44,1,0)</f>
        <v>1</v>
      </c>
      <c r="O1229" s="48">
        <f>IF(Table2[[#This Row],[Customer Segment]]=Introduction!$D$45,1,0)</f>
        <v>0</v>
      </c>
      <c r="P1229" s="48">
        <f>IF(Table2[[#This Row],[Customer Segment]]=Introduction!$D$42,1,0)</f>
        <v>1</v>
      </c>
      <c r="Q1229" s="48">
        <f>IF(Table2[[#This Row],[Customer Segment]]=Introduction!$D$44,1,0)</f>
        <v>0</v>
      </c>
      <c r="R1229" s="38">
        <v>47.04</v>
      </c>
      <c r="S12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customFormat="1" x14ac:dyDescent="0.2">
      <c r="A1230" s="1" t="s">
        <v>23</v>
      </c>
      <c r="B1230" s="1" t="s">
        <v>14</v>
      </c>
      <c r="C1230" s="1" t="s">
        <v>70</v>
      </c>
      <c r="D1230" s="44">
        <v>0</v>
      </c>
      <c r="E1230" s="44">
        <v>15.99</v>
      </c>
      <c r="F1230" s="44">
        <v>13.18</v>
      </c>
      <c r="G1230" s="44">
        <v>0.37</v>
      </c>
      <c r="H1230" s="44">
        <v>46.488</v>
      </c>
      <c r="I1230" s="49">
        <f>IF(Table2[[#This Row],[Order Priority]]=Introduction!$B$42,1,0)</f>
        <v>0</v>
      </c>
      <c r="J1230" s="49">
        <f>IF(Table2[[#This Row],[Order Priority]]=Introduction!$B$43,1,0)</f>
        <v>0</v>
      </c>
      <c r="K1230" s="49">
        <f>IF(Table2[[#This Row],[Order Priority]]=Introduction!$B$44,1,0)</f>
        <v>1</v>
      </c>
      <c r="L1230" s="49">
        <f>IF(Table2[[#This Row],[Order Priority]]=Introduction!$B$45,1,0)</f>
        <v>0</v>
      </c>
      <c r="M1230" s="49">
        <f>IF(Table2[[#This Row],[Ship Mode]]=Introduction!$C$42,1,0)</f>
        <v>0</v>
      </c>
      <c r="N1230" s="48">
        <f>IF(Table2[[#This Row],[Ship Mode]]=Introduction!$C$44,1,0)</f>
        <v>1</v>
      </c>
      <c r="O1230" s="48">
        <f>IF(Table2[[#This Row],[Customer Segment]]=Introduction!$D$45,1,0)</f>
        <v>0</v>
      </c>
      <c r="P1230" s="48">
        <f>IF(Table2[[#This Row],[Customer Segment]]=Introduction!$D$42,1,0)</f>
        <v>0</v>
      </c>
      <c r="Q1230" s="48">
        <f>IF(Table2[[#This Row],[Customer Segment]]=Introduction!$D$44,1,0)</f>
        <v>0</v>
      </c>
      <c r="R1230" s="41">
        <v>403.25</v>
      </c>
      <c r="S12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customFormat="1" x14ac:dyDescent="0.2">
      <c r="A1231" s="1" t="s">
        <v>23</v>
      </c>
      <c r="B1231" s="1" t="s">
        <v>63</v>
      </c>
      <c r="C1231" s="1" t="s">
        <v>3</v>
      </c>
      <c r="D1231" s="46">
        <v>0.05</v>
      </c>
      <c r="E1231" s="46">
        <v>30.98</v>
      </c>
      <c r="F1231" s="46">
        <v>9.18</v>
      </c>
      <c r="G1231" s="46">
        <v>0.4</v>
      </c>
      <c r="H1231" s="46">
        <v>61.47</v>
      </c>
      <c r="I1231" s="49">
        <f>IF(Table2[[#This Row],[Order Priority]]=Introduction!$B$42,1,0)</f>
        <v>0</v>
      </c>
      <c r="J1231" s="49">
        <f>IF(Table2[[#This Row],[Order Priority]]=Introduction!$B$43,1,0)</f>
        <v>0</v>
      </c>
      <c r="K1231" s="49">
        <f>IF(Table2[[#This Row],[Order Priority]]=Introduction!$B$44,1,0)</f>
        <v>1</v>
      </c>
      <c r="L1231" s="49">
        <f>IF(Table2[[#This Row],[Order Priority]]=Introduction!$B$45,1,0)</f>
        <v>0</v>
      </c>
      <c r="M1231" s="49">
        <f>IF(Table2[[#This Row],[Ship Mode]]=Introduction!$C$42,1,0)</f>
        <v>0</v>
      </c>
      <c r="N1231" s="48">
        <f>IF(Table2[[#This Row],[Ship Mode]]=Introduction!$C$44,1,0)</f>
        <v>0</v>
      </c>
      <c r="O1231" s="48">
        <f>IF(Table2[[#This Row],[Customer Segment]]=Introduction!$D$45,1,0)</f>
        <v>1</v>
      </c>
      <c r="P1231" s="48">
        <f>IF(Table2[[#This Row],[Customer Segment]]=Introduction!$D$42,1,0)</f>
        <v>0</v>
      </c>
      <c r="Q1231" s="48">
        <f>IF(Table2[[#This Row],[Customer Segment]]=Introduction!$D$44,1,0)</f>
        <v>0</v>
      </c>
      <c r="R1231" s="38">
        <v>382.29</v>
      </c>
      <c r="S12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customFormat="1" x14ac:dyDescent="0.2">
      <c r="A1232" s="1" t="s">
        <v>23</v>
      </c>
      <c r="B1232" s="1" t="s">
        <v>14</v>
      </c>
      <c r="C1232" s="1" t="s">
        <v>3</v>
      </c>
      <c r="D1232" s="44">
        <v>0.05</v>
      </c>
      <c r="E1232" s="44">
        <v>22.99</v>
      </c>
      <c r="F1232" s="44">
        <v>8.99</v>
      </c>
      <c r="G1232" s="44">
        <v>0.56999999999999995</v>
      </c>
      <c r="H1232" s="44">
        <v>18.27</v>
      </c>
      <c r="I1232" s="49">
        <f>IF(Table2[[#This Row],[Order Priority]]=Introduction!$B$42,1,0)</f>
        <v>0</v>
      </c>
      <c r="J1232" s="49">
        <f>IF(Table2[[#This Row],[Order Priority]]=Introduction!$B$43,1,0)</f>
        <v>0</v>
      </c>
      <c r="K1232" s="49">
        <f>IF(Table2[[#This Row],[Order Priority]]=Introduction!$B$44,1,0)</f>
        <v>1</v>
      </c>
      <c r="L1232" s="49">
        <f>IF(Table2[[#This Row],[Order Priority]]=Introduction!$B$45,1,0)</f>
        <v>0</v>
      </c>
      <c r="M1232" s="49">
        <f>IF(Table2[[#This Row],[Ship Mode]]=Introduction!$C$42,1,0)</f>
        <v>0</v>
      </c>
      <c r="N1232" s="48">
        <f>IF(Table2[[#This Row],[Ship Mode]]=Introduction!$C$44,1,0)</f>
        <v>1</v>
      </c>
      <c r="O1232" s="48">
        <f>IF(Table2[[#This Row],[Customer Segment]]=Introduction!$D$45,1,0)</f>
        <v>1</v>
      </c>
      <c r="P1232" s="48">
        <f>IF(Table2[[#This Row],[Customer Segment]]=Introduction!$D$42,1,0)</f>
        <v>0</v>
      </c>
      <c r="Q1232" s="48">
        <f>IF(Table2[[#This Row],[Customer Segment]]=Introduction!$D$44,1,0)</f>
        <v>0</v>
      </c>
      <c r="R1232" s="41">
        <v>881.74</v>
      </c>
      <c r="S12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customFormat="1" x14ac:dyDescent="0.2">
      <c r="A1233" s="1" t="s">
        <v>23</v>
      </c>
      <c r="B1233" s="1" t="s">
        <v>2</v>
      </c>
      <c r="C1233" s="1" t="s">
        <v>3</v>
      </c>
      <c r="D1233" s="46">
        <v>0.04</v>
      </c>
      <c r="E1233" s="46">
        <v>212.6</v>
      </c>
      <c r="F1233" s="46">
        <v>110.2</v>
      </c>
      <c r="G1233" s="46">
        <v>0.73</v>
      </c>
      <c r="H1233" s="46">
        <v>-513.79042000000004</v>
      </c>
      <c r="I1233" s="49">
        <f>IF(Table2[[#This Row],[Order Priority]]=Introduction!$B$42,1,0)</f>
        <v>0</v>
      </c>
      <c r="J1233" s="49">
        <f>IF(Table2[[#This Row],[Order Priority]]=Introduction!$B$43,1,0)</f>
        <v>0</v>
      </c>
      <c r="K1233" s="49">
        <f>IF(Table2[[#This Row],[Order Priority]]=Introduction!$B$44,1,0)</f>
        <v>1</v>
      </c>
      <c r="L1233" s="49">
        <f>IF(Table2[[#This Row],[Order Priority]]=Introduction!$B$45,1,0)</f>
        <v>0</v>
      </c>
      <c r="M1233" s="49">
        <f>IF(Table2[[#This Row],[Ship Mode]]=Introduction!$C$42,1,0)</f>
        <v>1</v>
      </c>
      <c r="N1233" s="48">
        <f>IF(Table2[[#This Row],[Ship Mode]]=Introduction!$C$44,1,0)</f>
        <v>0</v>
      </c>
      <c r="O1233" s="48">
        <f>IF(Table2[[#This Row],[Customer Segment]]=Introduction!$D$45,1,0)</f>
        <v>1</v>
      </c>
      <c r="P1233" s="48">
        <f>IF(Table2[[#This Row],[Customer Segment]]=Introduction!$D$42,1,0)</f>
        <v>0</v>
      </c>
      <c r="Q1233" s="48">
        <f>IF(Table2[[#This Row],[Customer Segment]]=Introduction!$D$44,1,0)</f>
        <v>0</v>
      </c>
      <c r="R1233" s="38">
        <v>7384.18</v>
      </c>
      <c r="S12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customFormat="1" x14ac:dyDescent="0.2">
      <c r="A1234" s="1" t="s">
        <v>23</v>
      </c>
      <c r="B1234" s="1" t="s">
        <v>63</v>
      </c>
      <c r="C1234" s="1" t="s">
        <v>3</v>
      </c>
      <c r="D1234" s="44">
        <v>0.05</v>
      </c>
      <c r="E1234" s="44">
        <v>30.98</v>
      </c>
      <c r="F1234" s="44">
        <v>9.18</v>
      </c>
      <c r="G1234" s="44">
        <v>0.4</v>
      </c>
      <c r="H1234" s="44">
        <v>61.47</v>
      </c>
      <c r="I1234" s="49">
        <f>IF(Table2[[#This Row],[Order Priority]]=Introduction!$B$42,1,0)</f>
        <v>0</v>
      </c>
      <c r="J1234" s="49">
        <f>IF(Table2[[#This Row],[Order Priority]]=Introduction!$B$43,1,0)</f>
        <v>0</v>
      </c>
      <c r="K1234" s="49">
        <f>IF(Table2[[#This Row],[Order Priority]]=Introduction!$B$44,1,0)</f>
        <v>1</v>
      </c>
      <c r="L1234" s="49">
        <f>IF(Table2[[#This Row],[Order Priority]]=Introduction!$B$45,1,0)</f>
        <v>0</v>
      </c>
      <c r="M1234" s="49">
        <f>IF(Table2[[#This Row],[Ship Mode]]=Introduction!$C$42,1,0)</f>
        <v>0</v>
      </c>
      <c r="N1234" s="48">
        <f>IF(Table2[[#This Row],[Ship Mode]]=Introduction!$C$44,1,0)</f>
        <v>0</v>
      </c>
      <c r="O1234" s="48">
        <f>IF(Table2[[#This Row],[Customer Segment]]=Introduction!$D$45,1,0)</f>
        <v>1</v>
      </c>
      <c r="P1234" s="48">
        <f>IF(Table2[[#This Row],[Customer Segment]]=Introduction!$D$42,1,0)</f>
        <v>0</v>
      </c>
      <c r="Q1234" s="48">
        <f>IF(Table2[[#This Row],[Customer Segment]]=Introduction!$D$44,1,0)</f>
        <v>0</v>
      </c>
      <c r="R1234" s="41">
        <v>95.57</v>
      </c>
      <c r="S12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customFormat="1" x14ac:dyDescent="0.2">
      <c r="A1235" s="1" t="s">
        <v>23</v>
      </c>
      <c r="B1235" s="1" t="s">
        <v>14</v>
      </c>
      <c r="C1235" s="1" t="s">
        <v>3</v>
      </c>
      <c r="D1235" s="46">
        <v>0.05</v>
      </c>
      <c r="E1235" s="46">
        <v>22.99</v>
      </c>
      <c r="F1235" s="46">
        <v>8.99</v>
      </c>
      <c r="G1235" s="46">
        <v>0.56999999999999995</v>
      </c>
      <c r="H1235" s="46">
        <v>18.27</v>
      </c>
      <c r="I1235" s="49">
        <f>IF(Table2[[#This Row],[Order Priority]]=Introduction!$B$42,1,0)</f>
        <v>0</v>
      </c>
      <c r="J1235" s="49">
        <f>IF(Table2[[#This Row],[Order Priority]]=Introduction!$B$43,1,0)</f>
        <v>0</v>
      </c>
      <c r="K1235" s="49">
        <f>IF(Table2[[#This Row],[Order Priority]]=Introduction!$B$44,1,0)</f>
        <v>1</v>
      </c>
      <c r="L1235" s="49">
        <f>IF(Table2[[#This Row],[Order Priority]]=Introduction!$B$45,1,0)</f>
        <v>0</v>
      </c>
      <c r="M1235" s="49">
        <f>IF(Table2[[#This Row],[Ship Mode]]=Introduction!$C$42,1,0)</f>
        <v>0</v>
      </c>
      <c r="N1235" s="48">
        <f>IF(Table2[[#This Row],[Ship Mode]]=Introduction!$C$44,1,0)</f>
        <v>1</v>
      </c>
      <c r="O1235" s="48">
        <f>IF(Table2[[#This Row],[Customer Segment]]=Introduction!$D$45,1,0)</f>
        <v>1</v>
      </c>
      <c r="P1235" s="48">
        <f>IF(Table2[[#This Row],[Customer Segment]]=Introduction!$D$42,1,0)</f>
        <v>0</v>
      </c>
      <c r="Q1235" s="48">
        <f>IF(Table2[[#This Row],[Customer Segment]]=Introduction!$D$44,1,0)</f>
        <v>0</v>
      </c>
      <c r="R1235" s="38">
        <v>214.48</v>
      </c>
      <c r="S12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customFormat="1" x14ac:dyDescent="0.2">
      <c r="A1236" s="1" t="s">
        <v>23</v>
      </c>
      <c r="B1236" s="1" t="s">
        <v>2</v>
      </c>
      <c r="C1236" s="1" t="s">
        <v>3</v>
      </c>
      <c r="D1236" s="44">
        <v>0.04</v>
      </c>
      <c r="E1236" s="44">
        <v>212.6</v>
      </c>
      <c r="F1236" s="44">
        <v>110.2</v>
      </c>
      <c r="G1236" s="44">
        <v>0.73</v>
      </c>
      <c r="H1236" s="44">
        <v>-513.79042000000004</v>
      </c>
      <c r="I1236" s="49">
        <f>IF(Table2[[#This Row],[Order Priority]]=Introduction!$B$42,1,0)</f>
        <v>0</v>
      </c>
      <c r="J1236" s="49">
        <f>IF(Table2[[#This Row],[Order Priority]]=Introduction!$B$43,1,0)</f>
        <v>0</v>
      </c>
      <c r="K1236" s="49">
        <f>IF(Table2[[#This Row],[Order Priority]]=Introduction!$B$44,1,0)</f>
        <v>1</v>
      </c>
      <c r="L1236" s="49">
        <f>IF(Table2[[#This Row],[Order Priority]]=Introduction!$B$45,1,0)</f>
        <v>0</v>
      </c>
      <c r="M1236" s="49">
        <f>IF(Table2[[#This Row],[Ship Mode]]=Introduction!$C$42,1,0)</f>
        <v>1</v>
      </c>
      <c r="N1236" s="48">
        <f>IF(Table2[[#This Row],[Ship Mode]]=Introduction!$C$44,1,0)</f>
        <v>0</v>
      </c>
      <c r="O1236" s="48">
        <f>IF(Table2[[#This Row],[Customer Segment]]=Introduction!$D$45,1,0)</f>
        <v>1</v>
      </c>
      <c r="P1236" s="48">
        <f>IF(Table2[[#This Row],[Customer Segment]]=Introduction!$D$42,1,0)</f>
        <v>0</v>
      </c>
      <c r="Q1236" s="48">
        <f>IF(Table2[[#This Row],[Customer Segment]]=Introduction!$D$44,1,0)</f>
        <v>0</v>
      </c>
      <c r="R1236" s="41">
        <v>1790.1</v>
      </c>
      <c r="S12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customFormat="1" x14ac:dyDescent="0.2">
      <c r="A1237" s="1" t="s">
        <v>92</v>
      </c>
      <c r="B1237" s="1" t="s">
        <v>14</v>
      </c>
      <c r="C1237" s="1" t="s">
        <v>70</v>
      </c>
      <c r="D1237" s="46">
        <v>0.02</v>
      </c>
      <c r="E1237" s="46">
        <v>419.19</v>
      </c>
      <c r="F1237" s="46">
        <v>19.989999999999998</v>
      </c>
      <c r="G1237" s="46">
        <v>0.57999999999999996</v>
      </c>
      <c r="H1237" s="46">
        <v>6610.2</v>
      </c>
      <c r="I1237" s="49">
        <f>IF(Table2[[#This Row],[Order Priority]]=Introduction!$B$42,1,0)</f>
        <v>0</v>
      </c>
      <c r="J1237" s="49">
        <f>IF(Table2[[#This Row],[Order Priority]]=Introduction!$B$43,1,0)</f>
        <v>0</v>
      </c>
      <c r="K1237" s="49">
        <f>IF(Table2[[#This Row],[Order Priority]]=Introduction!$B$44,1,0)</f>
        <v>0</v>
      </c>
      <c r="L1237" s="49">
        <f>IF(Table2[[#This Row],[Order Priority]]=Introduction!$B$45,1,0)</f>
        <v>1</v>
      </c>
      <c r="M1237" s="49">
        <f>IF(Table2[[#This Row],[Ship Mode]]=Introduction!$C$42,1,0)</f>
        <v>0</v>
      </c>
      <c r="N1237" s="48">
        <f>IF(Table2[[#This Row],[Ship Mode]]=Introduction!$C$44,1,0)</f>
        <v>1</v>
      </c>
      <c r="O1237" s="48">
        <f>IF(Table2[[#This Row],[Customer Segment]]=Introduction!$D$45,1,0)</f>
        <v>0</v>
      </c>
      <c r="P1237" s="48">
        <f>IF(Table2[[#This Row],[Customer Segment]]=Introduction!$D$42,1,0)</f>
        <v>0</v>
      </c>
      <c r="Q1237" s="48">
        <f>IF(Table2[[#This Row],[Customer Segment]]=Introduction!$D$44,1,0)</f>
        <v>0</v>
      </c>
      <c r="R1237" s="38">
        <v>9580</v>
      </c>
      <c r="S12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customFormat="1" x14ac:dyDescent="0.2">
      <c r="A1238" s="1" t="s">
        <v>46</v>
      </c>
      <c r="B1238" s="1" t="s">
        <v>14</v>
      </c>
      <c r="C1238" s="1" t="s">
        <v>47</v>
      </c>
      <c r="D1238" s="44">
        <v>0.06</v>
      </c>
      <c r="E1238" s="44">
        <v>3.93</v>
      </c>
      <c r="F1238" s="44">
        <v>0.99</v>
      </c>
      <c r="G1238" s="44">
        <v>0.39</v>
      </c>
      <c r="H1238" s="44">
        <v>10.782400000000001</v>
      </c>
      <c r="I1238" s="49">
        <f>IF(Table2[[#This Row],[Order Priority]]=Introduction!$B$42,1,0)</f>
        <v>0</v>
      </c>
      <c r="J1238" s="49">
        <f>IF(Table2[[#This Row],[Order Priority]]=Introduction!$B$43,1,0)</f>
        <v>0</v>
      </c>
      <c r="K1238" s="49">
        <f>IF(Table2[[#This Row],[Order Priority]]=Introduction!$B$44,1,0)</f>
        <v>0</v>
      </c>
      <c r="L1238" s="49">
        <f>IF(Table2[[#This Row],[Order Priority]]=Introduction!$B$45,1,0)</f>
        <v>0</v>
      </c>
      <c r="M1238" s="49">
        <f>IF(Table2[[#This Row],[Ship Mode]]=Introduction!$C$42,1,0)</f>
        <v>0</v>
      </c>
      <c r="N1238" s="48">
        <f>IF(Table2[[#This Row],[Ship Mode]]=Introduction!$C$44,1,0)</f>
        <v>1</v>
      </c>
      <c r="O1238" s="48">
        <f>IF(Table2[[#This Row],[Customer Segment]]=Introduction!$D$45,1,0)</f>
        <v>0</v>
      </c>
      <c r="P1238" s="48">
        <f>IF(Table2[[#This Row],[Customer Segment]]=Introduction!$D$42,1,0)</f>
        <v>0</v>
      </c>
      <c r="Q1238" s="48">
        <f>IF(Table2[[#This Row],[Customer Segment]]=Introduction!$D$44,1,0)</f>
        <v>1</v>
      </c>
      <c r="R1238" s="41">
        <v>24.18</v>
      </c>
      <c r="S12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customFormat="1" x14ac:dyDescent="0.2">
      <c r="A1239" s="1" t="s">
        <v>13</v>
      </c>
      <c r="B1239" s="1" t="s">
        <v>14</v>
      </c>
      <c r="C1239" s="1" t="s">
        <v>3</v>
      </c>
      <c r="D1239" s="46">
        <v>0.01</v>
      </c>
      <c r="E1239" s="46">
        <v>35.44</v>
      </c>
      <c r="F1239" s="46">
        <v>19.989999999999998</v>
      </c>
      <c r="G1239" s="46">
        <v>0.38</v>
      </c>
      <c r="H1239" s="46">
        <v>-52.822800000000001</v>
      </c>
      <c r="I1239" s="49">
        <f>IF(Table2[[#This Row],[Order Priority]]=Introduction!$B$42,1,0)</f>
        <v>0</v>
      </c>
      <c r="J1239" s="49">
        <f>IF(Table2[[#This Row],[Order Priority]]=Introduction!$B$43,1,0)</f>
        <v>1</v>
      </c>
      <c r="K1239" s="49">
        <f>IF(Table2[[#This Row],[Order Priority]]=Introduction!$B$44,1,0)</f>
        <v>0</v>
      </c>
      <c r="L1239" s="49">
        <f>IF(Table2[[#This Row],[Order Priority]]=Introduction!$B$45,1,0)</f>
        <v>0</v>
      </c>
      <c r="M1239" s="49">
        <f>IF(Table2[[#This Row],[Ship Mode]]=Introduction!$C$42,1,0)</f>
        <v>0</v>
      </c>
      <c r="N1239" s="48">
        <f>IF(Table2[[#This Row],[Ship Mode]]=Introduction!$C$44,1,0)</f>
        <v>1</v>
      </c>
      <c r="O1239" s="48">
        <f>IF(Table2[[#This Row],[Customer Segment]]=Introduction!$D$45,1,0)</f>
        <v>1</v>
      </c>
      <c r="P1239" s="48">
        <f>IF(Table2[[#This Row],[Customer Segment]]=Introduction!$D$42,1,0)</f>
        <v>0</v>
      </c>
      <c r="Q1239" s="48">
        <f>IF(Table2[[#This Row],[Customer Segment]]=Introduction!$D$44,1,0)</f>
        <v>0</v>
      </c>
      <c r="R1239" s="38">
        <v>55.43</v>
      </c>
      <c r="S12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customFormat="1" x14ac:dyDescent="0.2">
      <c r="A1240" s="1" t="s">
        <v>13</v>
      </c>
      <c r="B1240" s="1" t="s">
        <v>14</v>
      </c>
      <c r="C1240" s="1" t="s">
        <v>3</v>
      </c>
      <c r="D1240" s="44">
        <v>0.03</v>
      </c>
      <c r="E1240" s="44">
        <v>47.9</v>
      </c>
      <c r="F1240" s="44">
        <v>5.86</v>
      </c>
      <c r="G1240" s="44">
        <v>0.37</v>
      </c>
      <c r="H1240" s="44">
        <v>642.99030000000005</v>
      </c>
      <c r="I1240" s="49">
        <f>IF(Table2[[#This Row],[Order Priority]]=Introduction!$B$42,1,0)</f>
        <v>0</v>
      </c>
      <c r="J1240" s="49">
        <f>IF(Table2[[#This Row],[Order Priority]]=Introduction!$B$43,1,0)</f>
        <v>1</v>
      </c>
      <c r="K1240" s="49">
        <f>IF(Table2[[#This Row],[Order Priority]]=Introduction!$B$44,1,0)</f>
        <v>0</v>
      </c>
      <c r="L1240" s="49">
        <f>IF(Table2[[#This Row],[Order Priority]]=Introduction!$B$45,1,0)</f>
        <v>0</v>
      </c>
      <c r="M1240" s="49">
        <f>IF(Table2[[#This Row],[Ship Mode]]=Introduction!$C$42,1,0)</f>
        <v>0</v>
      </c>
      <c r="N1240" s="48">
        <f>IF(Table2[[#This Row],[Ship Mode]]=Introduction!$C$44,1,0)</f>
        <v>1</v>
      </c>
      <c r="O1240" s="48">
        <f>IF(Table2[[#This Row],[Customer Segment]]=Introduction!$D$45,1,0)</f>
        <v>1</v>
      </c>
      <c r="P1240" s="48">
        <f>IF(Table2[[#This Row],[Customer Segment]]=Introduction!$D$42,1,0)</f>
        <v>0</v>
      </c>
      <c r="Q1240" s="48">
        <f>IF(Table2[[#This Row],[Customer Segment]]=Introduction!$D$44,1,0)</f>
        <v>0</v>
      </c>
      <c r="R1240" s="41">
        <v>931.87</v>
      </c>
      <c r="S12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customFormat="1" x14ac:dyDescent="0.2">
      <c r="A1241" s="1" t="s">
        <v>23</v>
      </c>
      <c r="B1241" s="1" t="s">
        <v>14</v>
      </c>
      <c r="C1241" s="1" t="s">
        <v>70</v>
      </c>
      <c r="D1241" s="46">
        <v>0.02</v>
      </c>
      <c r="E1241" s="46">
        <v>4.57</v>
      </c>
      <c r="F1241" s="46">
        <v>5.42</v>
      </c>
      <c r="G1241" s="46">
        <v>0.37</v>
      </c>
      <c r="H1241" s="46">
        <v>-352.81400000000002</v>
      </c>
      <c r="I1241" s="49">
        <f>IF(Table2[[#This Row],[Order Priority]]=Introduction!$B$42,1,0)</f>
        <v>0</v>
      </c>
      <c r="J1241" s="49">
        <f>IF(Table2[[#This Row],[Order Priority]]=Introduction!$B$43,1,0)</f>
        <v>0</v>
      </c>
      <c r="K1241" s="49">
        <f>IF(Table2[[#This Row],[Order Priority]]=Introduction!$B$44,1,0)</f>
        <v>1</v>
      </c>
      <c r="L1241" s="49">
        <f>IF(Table2[[#This Row],[Order Priority]]=Introduction!$B$45,1,0)</f>
        <v>0</v>
      </c>
      <c r="M1241" s="49">
        <f>IF(Table2[[#This Row],[Ship Mode]]=Introduction!$C$42,1,0)</f>
        <v>0</v>
      </c>
      <c r="N1241" s="48">
        <f>IF(Table2[[#This Row],[Ship Mode]]=Introduction!$C$44,1,0)</f>
        <v>1</v>
      </c>
      <c r="O1241" s="48">
        <f>IF(Table2[[#This Row],[Customer Segment]]=Introduction!$D$45,1,0)</f>
        <v>0</v>
      </c>
      <c r="P1241" s="48">
        <f>IF(Table2[[#This Row],[Customer Segment]]=Introduction!$D$42,1,0)</f>
        <v>0</v>
      </c>
      <c r="Q1241" s="48">
        <f>IF(Table2[[#This Row],[Customer Segment]]=Introduction!$D$44,1,0)</f>
        <v>0</v>
      </c>
      <c r="R1241" s="38">
        <v>54.04</v>
      </c>
      <c r="S12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customFormat="1" x14ac:dyDescent="0.2">
      <c r="A1242" s="1" t="s">
        <v>23</v>
      </c>
      <c r="B1242" s="1" t="s">
        <v>14</v>
      </c>
      <c r="C1242" s="1" t="s">
        <v>70</v>
      </c>
      <c r="D1242" s="44">
        <v>0.02</v>
      </c>
      <c r="E1242" s="44">
        <v>4.57</v>
      </c>
      <c r="F1242" s="44">
        <v>5.42</v>
      </c>
      <c r="G1242" s="44">
        <v>0.37</v>
      </c>
      <c r="H1242" s="44">
        <v>-124.2805</v>
      </c>
      <c r="I1242" s="49">
        <f>IF(Table2[[#This Row],[Order Priority]]=Introduction!$B$42,1,0)</f>
        <v>0</v>
      </c>
      <c r="J1242" s="49">
        <f>IF(Table2[[#This Row],[Order Priority]]=Introduction!$B$43,1,0)</f>
        <v>0</v>
      </c>
      <c r="K1242" s="49">
        <f>IF(Table2[[#This Row],[Order Priority]]=Introduction!$B$44,1,0)</f>
        <v>1</v>
      </c>
      <c r="L1242" s="49">
        <f>IF(Table2[[#This Row],[Order Priority]]=Introduction!$B$45,1,0)</f>
        <v>0</v>
      </c>
      <c r="M1242" s="49">
        <f>IF(Table2[[#This Row],[Ship Mode]]=Introduction!$C$42,1,0)</f>
        <v>0</v>
      </c>
      <c r="N1242" s="48">
        <f>IF(Table2[[#This Row],[Ship Mode]]=Introduction!$C$44,1,0)</f>
        <v>1</v>
      </c>
      <c r="O1242" s="48">
        <f>IF(Table2[[#This Row],[Customer Segment]]=Introduction!$D$45,1,0)</f>
        <v>0</v>
      </c>
      <c r="P1242" s="48">
        <f>IF(Table2[[#This Row],[Customer Segment]]=Introduction!$D$42,1,0)</f>
        <v>0</v>
      </c>
      <c r="Q1242" s="48">
        <f>IF(Table2[[#This Row],[Customer Segment]]=Introduction!$D$44,1,0)</f>
        <v>0</v>
      </c>
      <c r="R1242" s="41">
        <v>221.06</v>
      </c>
      <c r="S12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customFormat="1" x14ac:dyDescent="0.2">
      <c r="A1243" s="1" t="s">
        <v>23</v>
      </c>
      <c r="B1243" s="1" t="s">
        <v>14</v>
      </c>
      <c r="C1243" s="1" t="s">
        <v>15</v>
      </c>
      <c r="D1243" s="46">
        <v>7.0000000000000007E-2</v>
      </c>
      <c r="E1243" s="46">
        <v>5.43</v>
      </c>
      <c r="F1243" s="46">
        <v>0.95</v>
      </c>
      <c r="G1243" s="46">
        <v>0.36</v>
      </c>
      <c r="H1243" s="46">
        <v>26.5029</v>
      </c>
      <c r="I1243" s="49">
        <f>IF(Table2[[#This Row],[Order Priority]]=Introduction!$B$42,1,0)</f>
        <v>0</v>
      </c>
      <c r="J1243" s="49">
        <f>IF(Table2[[#This Row],[Order Priority]]=Introduction!$B$43,1,0)</f>
        <v>0</v>
      </c>
      <c r="K1243" s="49">
        <f>IF(Table2[[#This Row],[Order Priority]]=Introduction!$B$44,1,0)</f>
        <v>1</v>
      </c>
      <c r="L1243" s="49">
        <f>IF(Table2[[#This Row],[Order Priority]]=Introduction!$B$45,1,0)</f>
        <v>0</v>
      </c>
      <c r="M1243" s="49">
        <f>IF(Table2[[#This Row],[Ship Mode]]=Introduction!$C$42,1,0)</f>
        <v>0</v>
      </c>
      <c r="N1243" s="48">
        <f>IF(Table2[[#This Row],[Ship Mode]]=Introduction!$C$44,1,0)</f>
        <v>1</v>
      </c>
      <c r="O1243" s="48">
        <f>IF(Table2[[#This Row],[Customer Segment]]=Introduction!$D$45,1,0)</f>
        <v>0</v>
      </c>
      <c r="P1243" s="48">
        <f>IF(Table2[[#This Row],[Customer Segment]]=Introduction!$D$42,1,0)</f>
        <v>1</v>
      </c>
      <c r="Q1243" s="48">
        <f>IF(Table2[[#This Row],[Customer Segment]]=Introduction!$D$44,1,0)</f>
        <v>0</v>
      </c>
      <c r="R1243" s="38">
        <v>38.409999999999997</v>
      </c>
      <c r="S12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customFormat="1" x14ac:dyDescent="0.2">
      <c r="A1244" s="1" t="s">
        <v>92</v>
      </c>
      <c r="B1244" s="1" t="s">
        <v>63</v>
      </c>
      <c r="C1244" s="1" t="s">
        <v>70</v>
      </c>
      <c r="D1244" s="44">
        <v>0.04</v>
      </c>
      <c r="E1244" s="44">
        <v>15.42</v>
      </c>
      <c r="F1244" s="44">
        <v>10.68</v>
      </c>
      <c r="G1244" s="44">
        <v>0.57999999999999996</v>
      </c>
      <c r="H1244" s="44">
        <v>-109.70399999999999</v>
      </c>
      <c r="I1244" s="49">
        <f>IF(Table2[[#This Row],[Order Priority]]=Introduction!$B$42,1,0)</f>
        <v>0</v>
      </c>
      <c r="J1244" s="49">
        <f>IF(Table2[[#This Row],[Order Priority]]=Introduction!$B$43,1,0)</f>
        <v>0</v>
      </c>
      <c r="K1244" s="49">
        <f>IF(Table2[[#This Row],[Order Priority]]=Introduction!$B$44,1,0)</f>
        <v>0</v>
      </c>
      <c r="L1244" s="49">
        <f>IF(Table2[[#This Row],[Order Priority]]=Introduction!$B$45,1,0)</f>
        <v>1</v>
      </c>
      <c r="M1244" s="49">
        <f>IF(Table2[[#This Row],[Ship Mode]]=Introduction!$C$42,1,0)</f>
        <v>0</v>
      </c>
      <c r="N1244" s="48">
        <f>IF(Table2[[#This Row],[Ship Mode]]=Introduction!$C$44,1,0)</f>
        <v>0</v>
      </c>
      <c r="O1244" s="48">
        <f>IF(Table2[[#This Row],[Customer Segment]]=Introduction!$D$45,1,0)</f>
        <v>0</v>
      </c>
      <c r="P1244" s="48">
        <f>IF(Table2[[#This Row],[Customer Segment]]=Introduction!$D$42,1,0)</f>
        <v>0</v>
      </c>
      <c r="Q1244" s="48">
        <f>IF(Table2[[#This Row],[Customer Segment]]=Introduction!$D$44,1,0)</f>
        <v>0</v>
      </c>
      <c r="R1244" s="41">
        <v>81.14</v>
      </c>
      <c r="S12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customFormat="1" x14ac:dyDescent="0.2">
      <c r="A1245" s="1" t="s">
        <v>92</v>
      </c>
      <c r="B1245" s="1" t="s">
        <v>14</v>
      </c>
      <c r="C1245" s="1" t="s">
        <v>70</v>
      </c>
      <c r="D1245" s="46">
        <v>0.08</v>
      </c>
      <c r="E1245" s="46">
        <v>22.01</v>
      </c>
      <c r="F1245" s="46">
        <v>5.53</v>
      </c>
      <c r="G1245" s="46">
        <v>0.59</v>
      </c>
      <c r="H1245" s="46">
        <v>105.7</v>
      </c>
      <c r="I1245" s="49">
        <f>IF(Table2[[#This Row],[Order Priority]]=Introduction!$B$42,1,0)</f>
        <v>0</v>
      </c>
      <c r="J1245" s="49">
        <f>IF(Table2[[#This Row],[Order Priority]]=Introduction!$B$43,1,0)</f>
        <v>0</v>
      </c>
      <c r="K1245" s="49">
        <f>IF(Table2[[#This Row],[Order Priority]]=Introduction!$B$44,1,0)</f>
        <v>0</v>
      </c>
      <c r="L1245" s="49">
        <f>IF(Table2[[#This Row],[Order Priority]]=Introduction!$B$45,1,0)</f>
        <v>1</v>
      </c>
      <c r="M1245" s="49">
        <f>IF(Table2[[#This Row],[Ship Mode]]=Introduction!$C$42,1,0)</f>
        <v>0</v>
      </c>
      <c r="N1245" s="48">
        <f>IF(Table2[[#This Row],[Ship Mode]]=Introduction!$C$44,1,0)</f>
        <v>1</v>
      </c>
      <c r="O1245" s="48">
        <f>IF(Table2[[#This Row],[Customer Segment]]=Introduction!$D$45,1,0)</f>
        <v>0</v>
      </c>
      <c r="P1245" s="48">
        <f>IF(Table2[[#This Row],[Customer Segment]]=Introduction!$D$42,1,0)</f>
        <v>0</v>
      </c>
      <c r="Q1245" s="48">
        <f>IF(Table2[[#This Row],[Customer Segment]]=Introduction!$D$44,1,0)</f>
        <v>0</v>
      </c>
      <c r="R1245" s="38">
        <v>241.97</v>
      </c>
      <c r="S12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customFormat="1" x14ac:dyDescent="0.2">
      <c r="A1246" s="1" t="s">
        <v>92</v>
      </c>
      <c r="B1246" s="1" t="s">
        <v>14</v>
      </c>
      <c r="C1246" s="1" t="s">
        <v>70</v>
      </c>
      <c r="D1246" s="44">
        <v>0.02</v>
      </c>
      <c r="E1246" s="44">
        <v>29.74</v>
      </c>
      <c r="F1246" s="44">
        <v>6.64</v>
      </c>
      <c r="G1246" s="44">
        <v>0.7</v>
      </c>
      <c r="H1246" s="44">
        <v>-21.06</v>
      </c>
      <c r="I1246" s="49">
        <f>IF(Table2[[#This Row],[Order Priority]]=Introduction!$B$42,1,0)</f>
        <v>0</v>
      </c>
      <c r="J1246" s="49">
        <f>IF(Table2[[#This Row],[Order Priority]]=Introduction!$B$43,1,0)</f>
        <v>0</v>
      </c>
      <c r="K1246" s="49">
        <f>IF(Table2[[#This Row],[Order Priority]]=Introduction!$B$44,1,0)</f>
        <v>0</v>
      </c>
      <c r="L1246" s="49">
        <f>IF(Table2[[#This Row],[Order Priority]]=Introduction!$B$45,1,0)</f>
        <v>1</v>
      </c>
      <c r="M1246" s="49">
        <f>IF(Table2[[#This Row],[Ship Mode]]=Introduction!$C$42,1,0)</f>
        <v>0</v>
      </c>
      <c r="N1246" s="48">
        <f>IF(Table2[[#This Row],[Ship Mode]]=Introduction!$C$44,1,0)</f>
        <v>1</v>
      </c>
      <c r="O1246" s="48">
        <f>IF(Table2[[#This Row],[Customer Segment]]=Introduction!$D$45,1,0)</f>
        <v>0</v>
      </c>
      <c r="P1246" s="48">
        <f>IF(Table2[[#This Row],[Customer Segment]]=Introduction!$D$42,1,0)</f>
        <v>0</v>
      </c>
      <c r="Q1246" s="48">
        <f>IF(Table2[[#This Row],[Customer Segment]]=Introduction!$D$44,1,0)</f>
        <v>0</v>
      </c>
      <c r="R1246" s="41">
        <v>120.81</v>
      </c>
      <c r="S12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customFormat="1" x14ac:dyDescent="0.2">
      <c r="A1247" s="1" t="s">
        <v>46</v>
      </c>
      <c r="B1247" s="1" t="s">
        <v>14</v>
      </c>
      <c r="C1247" s="1" t="s">
        <v>3</v>
      </c>
      <c r="D1247" s="46">
        <v>0.05</v>
      </c>
      <c r="E1247" s="46">
        <v>100.98</v>
      </c>
      <c r="F1247" s="46">
        <v>7.18</v>
      </c>
      <c r="G1247" s="46">
        <v>0.4</v>
      </c>
      <c r="H1247" s="46">
        <v>566.60730000000001</v>
      </c>
      <c r="I1247" s="49">
        <f>IF(Table2[[#This Row],[Order Priority]]=Introduction!$B$42,1,0)</f>
        <v>0</v>
      </c>
      <c r="J1247" s="49">
        <f>IF(Table2[[#This Row],[Order Priority]]=Introduction!$B$43,1,0)</f>
        <v>0</v>
      </c>
      <c r="K1247" s="49">
        <f>IF(Table2[[#This Row],[Order Priority]]=Introduction!$B$44,1,0)</f>
        <v>0</v>
      </c>
      <c r="L1247" s="49">
        <f>IF(Table2[[#This Row],[Order Priority]]=Introduction!$B$45,1,0)</f>
        <v>0</v>
      </c>
      <c r="M1247" s="49">
        <f>IF(Table2[[#This Row],[Ship Mode]]=Introduction!$C$42,1,0)</f>
        <v>0</v>
      </c>
      <c r="N1247" s="48">
        <f>IF(Table2[[#This Row],[Ship Mode]]=Introduction!$C$44,1,0)</f>
        <v>1</v>
      </c>
      <c r="O1247" s="48">
        <f>IF(Table2[[#This Row],[Customer Segment]]=Introduction!$D$45,1,0)</f>
        <v>1</v>
      </c>
      <c r="P1247" s="48">
        <f>IF(Table2[[#This Row],[Customer Segment]]=Introduction!$D$42,1,0)</f>
        <v>0</v>
      </c>
      <c r="Q1247" s="48">
        <f>IF(Table2[[#This Row],[Customer Segment]]=Introduction!$D$44,1,0)</f>
        <v>0</v>
      </c>
      <c r="R1247" s="38">
        <v>821.17</v>
      </c>
      <c r="S12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customFormat="1" x14ac:dyDescent="0.2">
      <c r="A1248" s="1" t="s">
        <v>1</v>
      </c>
      <c r="B1248" s="1" t="s">
        <v>14</v>
      </c>
      <c r="C1248" s="1" t="s">
        <v>70</v>
      </c>
      <c r="D1248" s="44">
        <v>0.08</v>
      </c>
      <c r="E1248" s="44">
        <v>2.89</v>
      </c>
      <c r="F1248" s="44">
        <v>0.49</v>
      </c>
      <c r="G1248" s="44">
        <v>0.38</v>
      </c>
      <c r="H1248" s="44">
        <v>38.405999999999999</v>
      </c>
      <c r="I1248" s="49">
        <f>IF(Table2[[#This Row],[Order Priority]]=Introduction!$B$42,1,0)</f>
        <v>1</v>
      </c>
      <c r="J1248" s="49">
        <f>IF(Table2[[#This Row],[Order Priority]]=Introduction!$B$43,1,0)</f>
        <v>0</v>
      </c>
      <c r="K1248" s="49">
        <f>IF(Table2[[#This Row],[Order Priority]]=Introduction!$B$44,1,0)</f>
        <v>0</v>
      </c>
      <c r="L1248" s="49">
        <f>IF(Table2[[#This Row],[Order Priority]]=Introduction!$B$45,1,0)</f>
        <v>0</v>
      </c>
      <c r="M1248" s="49">
        <f>IF(Table2[[#This Row],[Ship Mode]]=Introduction!$C$42,1,0)</f>
        <v>0</v>
      </c>
      <c r="N1248" s="48">
        <f>IF(Table2[[#This Row],[Ship Mode]]=Introduction!$C$44,1,0)</f>
        <v>1</v>
      </c>
      <c r="O1248" s="48">
        <f>IF(Table2[[#This Row],[Customer Segment]]=Introduction!$D$45,1,0)</f>
        <v>0</v>
      </c>
      <c r="P1248" s="48">
        <f>IF(Table2[[#This Row],[Customer Segment]]=Introduction!$D$42,1,0)</f>
        <v>0</v>
      </c>
      <c r="Q1248" s="48">
        <f>IF(Table2[[#This Row],[Customer Segment]]=Introduction!$D$44,1,0)</f>
        <v>0</v>
      </c>
      <c r="R1248" s="41">
        <v>3.07</v>
      </c>
      <c r="S12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customFormat="1" x14ac:dyDescent="0.2">
      <c r="A1249" s="1" t="s">
        <v>23</v>
      </c>
      <c r="B1249" s="1" t="s">
        <v>14</v>
      </c>
      <c r="C1249" s="1" t="s">
        <v>47</v>
      </c>
      <c r="D1249" s="46">
        <v>0.02</v>
      </c>
      <c r="E1249" s="46">
        <v>46.89</v>
      </c>
      <c r="F1249" s="46">
        <v>5.0999999999999996</v>
      </c>
      <c r="G1249" s="46">
        <v>0.46</v>
      </c>
      <c r="H1249" s="46">
        <v>421.3485</v>
      </c>
      <c r="I1249" s="49">
        <f>IF(Table2[[#This Row],[Order Priority]]=Introduction!$B$42,1,0)</f>
        <v>0</v>
      </c>
      <c r="J1249" s="49">
        <f>IF(Table2[[#This Row],[Order Priority]]=Introduction!$B$43,1,0)</f>
        <v>0</v>
      </c>
      <c r="K1249" s="49">
        <f>IF(Table2[[#This Row],[Order Priority]]=Introduction!$B$44,1,0)</f>
        <v>1</v>
      </c>
      <c r="L1249" s="49">
        <f>IF(Table2[[#This Row],[Order Priority]]=Introduction!$B$45,1,0)</f>
        <v>0</v>
      </c>
      <c r="M1249" s="49">
        <f>IF(Table2[[#This Row],[Ship Mode]]=Introduction!$C$42,1,0)</f>
        <v>0</v>
      </c>
      <c r="N1249" s="48">
        <f>IF(Table2[[#This Row],[Ship Mode]]=Introduction!$C$44,1,0)</f>
        <v>1</v>
      </c>
      <c r="O1249" s="48">
        <f>IF(Table2[[#This Row],[Customer Segment]]=Introduction!$D$45,1,0)</f>
        <v>0</v>
      </c>
      <c r="P1249" s="48">
        <f>IF(Table2[[#This Row],[Customer Segment]]=Introduction!$D$42,1,0)</f>
        <v>0</v>
      </c>
      <c r="Q1249" s="48">
        <f>IF(Table2[[#This Row],[Customer Segment]]=Introduction!$D$44,1,0)</f>
        <v>1</v>
      </c>
      <c r="R1249" s="38">
        <v>610.65</v>
      </c>
      <c r="S12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customFormat="1" x14ac:dyDescent="0.2">
      <c r="A1250" s="1" t="s">
        <v>23</v>
      </c>
      <c r="B1250" s="1" t="s">
        <v>2</v>
      </c>
      <c r="C1250" s="1" t="s">
        <v>47</v>
      </c>
      <c r="D1250" s="44">
        <v>0.05</v>
      </c>
      <c r="E1250" s="44">
        <v>140.97999999999999</v>
      </c>
      <c r="F1250" s="44">
        <v>36.090000000000003</v>
      </c>
      <c r="G1250" s="44">
        <v>0.77</v>
      </c>
      <c r="H1250" s="44">
        <v>-373.09</v>
      </c>
      <c r="I1250" s="49">
        <f>IF(Table2[[#This Row],[Order Priority]]=Introduction!$B$42,1,0)</f>
        <v>0</v>
      </c>
      <c r="J1250" s="49">
        <f>IF(Table2[[#This Row],[Order Priority]]=Introduction!$B$43,1,0)</f>
        <v>0</v>
      </c>
      <c r="K1250" s="49">
        <f>IF(Table2[[#This Row],[Order Priority]]=Introduction!$B$44,1,0)</f>
        <v>1</v>
      </c>
      <c r="L1250" s="49">
        <f>IF(Table2[[#This Row],[Order Priority]]=Introduction!$B$45,1,0)</f>
        <v>0</v>
      </c>
      <c r="M1250" s="49">
        <f>IF(Table2[[#This Row],[Ship Mode]]=Introduction!$C$42,1,0)</f>
        <v>1</v>
      </c>
      <c r="N1250" s="48">
        <f>IF(Table2[[#This Row],[Ship Mode]]=Introduction!$C$44,1,0)</f>
        <v>0</v>
      </c>
      <c r="O1250" s="48">
        <f>IF(Table2[[#This Row],[Customer Segment]]=Introduction!$D$45,1,0)</f>
        <v>0</v>
      </c>
      <c r="P1250" s="48">
        <f>IF(Table2[[#This Row],[Customer Segment]]=Introduction!$D$42,1,0)</f>
        <v>0</v>
      </c>
      <c r="Q1250" s="48">
        <f>IF(Table2[[#This Row],[Customer Segment]]=Introduction!$D$44,1,0)</f>
        <v>1</v>
      </c>
      <c r="R1250" s="41">
        <v>699.24</v>
      </c>
      <c r="S12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customFormat="1" x14ac:dyDescent="0.2">
      <c r="A1251" s="1" t="s">
        <v>23</v>
      </c>
      <c r="B1251" s="1" t="s">
        <v>2</v>
      </c>
      <c r="C1251" s="1" t="s">
        <v>47</v>
      </c>
      <c r="D1251" s="46">
        <v>0.1</v>
      </c>
      <c r="E1251" s="46">
        <v>212.6</v>
      </c>
      <c r="F1251" s="46">
        <v>110.2</v>
      </c>
      <c r="G1251" s="46">
        <v>0.73</v>
      </c>
      <c r="H1251" s="46">
        <v>-3465.0720000000001</v>
      </c>
      <c r="I1251" s="49">
        <f>IF(Table2[[#This Row],[Order Priority]]=Introduction!$B$42,1,0)</f>
        <v>0</v>
      </c>
      <c r="J1251" s="49">
        <f>IF(Table2[[#This Row],[Order Priority]]=Introduction!$B$43,1,0)</f>
        <v>0</v>
      </c>
      <c r="K1251" s="49">
        <f>IF(Table2[[#This Row],[Order Priority]]=Introduction!$B$44,1,0)</f>
        <v>1</v>
      </c>
      <c r="L1251" s="49">
        <f>IF(Table2[[#This Row],[Order Priority]]=Introduction!$B$45,1,0)</f>
        <v>0</v>
      </c>
      <c r="M1251" s="49">
        <f>IF(Table2[[#This Row],[Ship Mode]]=Introduction!$C$42,1,0)</f>
        <v>1</v>
      </c>
      <c r="N1251" s="48">
        <f>IF(Table2[[#This Row],[Ship Mode]]=Introduction!$C$44,1,0)</f>
        <v>0</v>
      </c>
      <c r="O1251" s="48">
        <f>IF(Table2[[#This Row],[Customer Segment]]=Introduction!$D$45,1,0)</f>
        <v>0</v>
      </c>
      <c r="P1251" s="48">
        <f>IF(Table2[[#This Row],[Customer Segment]]=Introduction!$D$42,1,0)</f>
        <v>0</v>
      </c>
      <c r="Q1251" s="48">
        <f>IF(Table2[[#This Row],[Customer Segment]]=Introduction!$D$44,1,0)</f>
        <v>1</v>
      </c>
      <c r="R1251" s="38">
        <v>2346.0300000000002</v>
      </c>
      <c r="S12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customFormat="1" x14ac:dyDescent="0.2">
      <c r="A1252" s="1" t="s">
        <v>92</v>
      </c>
      <c r="B1252" s="1" t="s">
        <v>2</v>
      </c>
      <c r="C1252" s="1" t="s">
        <v>70</v>
      </c>
      <c r="D1252" s="44">
        <v>0.06</v>
      </c>
      <c r="E1252" s="44">
        <v>180.98</v>
      </c>
      <c r="F1252" s="44">
        <v>26.2</v>
      </c>
      <c r="G1252" s="44">
        <v>0.59</v>
      </c>
      <c r="H1252" s="44">
        <v>251.4084</v>
      </c>
      <c r="I1252" s="49">
        <f>IF(Table2[[#This Row],[Order Priority]]=Introduction!$B$42,1,0)</f>
        <v>0</v>
      </c>
      <c r="J1252" s="49">
        <f>IF(Table2[[#This Row],[Order Priority]]=Introduction!$B$43,1,0)</f>
        <v>0</v>
      </c>
      <c r="K1252" s="49">
        <f>IF(Table2[[#This Row],[Order Priority]]=Introduction!$B$44,1,0)</f>
        <v>0</v>
      </c>
      <c r="L1252" s="49">
        <f>IF(Table2[[#This Row],[Order Priority]]=Introduction!$B$45,1,0)</f>
        <v>1</v>
      </c>
      <c r="M1252" s="49">
        <f>IF(Table2[[#This Row],[Ship Mode]]=Introduction!$C$42,1,0)</f>
        <v>1</v>
      </c>
      <c r="N1252" s="48">
        <f>IF(Table2[[#This Row],[Ship Mode]]=Introduction!$C$44,1,0)</f>
        <v>0</v>
      </c>
      <c r="O1252" s="48">
        <f>IF(Table2[[#This Row],[Customer Segment]]=Introduction!$D$45,1,0)</f>
        <v>0</v>
      </c>
      <c r="P1252" s="48">
        <f>IF(Table2[[#This Row],[Customer Segment]]=Introduction!$D$42,1,0)</f>
        <v>0</v>
      </c>
      <c r="Q1252" s="48">
        <f>IF(Table2[[#This Row],[Customer Segment]]=Introduction!$D$44,1,0)</f>
        <v>0</v>
      </c>
      <c r="R1252" s="41">
        <v>929.57</v>
      </c>
      <c r="S12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customFormat="1" x14ac:dyDescent="0.2">
      <c r="A1253" s="1" t="s">
        <v>92</v>
      </c>
      <c r="B1253" s="1" t="s">
        <v>14</v>
      </c>
      <c r="C1253" s="1" t="s">
        <v>15</v>
      </c>
      <c r="D1253" s="46">
        <v>0.03</v>
      </c>
      <c r="E1253" s="46">
        <v>5.28</v>
      </c>
      <c r="F1253" s="46">
        <v>5.61</v>
      </c>
      <c r="G1253" s="46">
        <v>0.4</v>
      </c>
      <c r="H1253" s="46">
        <v>-16.670000000000002</v>
      </c>
      <c r="I1253" s="49">
        <f>IF(Table2[[#This Row],[Order Priority]]=Introduction!$B$42,1,0)</f>
        <v>0</v>
      </c>
      <c r="J1253" s="49">
        <f>IF(Table2[[#This Row],[Order Priority]]=Introduction!$B$43,1,0)</f>
        <v>0</v>
      </c>
      <c r="K1253" s="49">
        <f>IF(Table2[[#This Row],[Order Priority]]=Introduction!$B$44,1,0)</f>
        <v>0</v>
      </c>
      <c r="L1253" s="49">
        <f>IF(Table2[[#This Row],[Order Priority]]=Introduction!$B$45,1,0)</f>
        <v>1</v>
      </c>
      <c r="M1253" s="49">
        <f>IF(Table2[[#This Row],[Ship Mode]]=Introduction!$C$42,1,0)</f>
        <v>0</v>
      </c>
      <c r="N1253" s="48">
        <f>IF(Table2[[#This Row],[Ship Mode]]=Introduction!$C$44,1,0)</f>
        <v>1</v>
      </c>
      <c r="O1253" s="48">
        <f>IF(Table2[[#This Row],[Customer Segment]]=Introduction!$D$45,1,0)</f>
        <v>0</v>
      </c>
      <c r="P1253" s="48">
        <f>IF(Table2[[#This Row],[Customer Segment]]=Introduction!$D$42,1,0)</f>
        <v>1</v>
      </c>
      <c r="Q1253" s="48">
        <f>IF(Table2[[#This Row],[Customer Segment]]=Introduction!$D$44,1,0)</f>
        <v>0</v>
      </c>
      <c r="R1253" s="38">
        <v>32.5</v>
      </c>
      <c r="S12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customFormat="1" x14ac:dyDescent="0.2">
      <c r="A1254" s="1" t="s">
        <v>92</v>
      </c>
      <c r="B1254" s="1" t="s">
        <v>14</v>
      </c>
      <c r="C1254" s="1" t="s">
        <v>15</v>
      </c>
      <c r="D1254" s="44">
        <v>0.03</v>
      </c>
      <c r="E1254" s="44">
        <v>5.28</v>
      </c>
      <c r="F1254" s="44">
        <v>5.61</v>
      </c>
      <c r="G1254" s="44">
        <v>0.4</v>
      </c>
      <c r="H1254" s="44">
        <v>-16.670000000000002</v>
      </c>
      <c r="I1254" s="49">
        <f>IF(Table2[[#This Row],[Order Priority]]=Introduction!$B$42,1,0)</f>
        <v>0</v>
      </c>
      <c r="J1254" s="49">
        <f>IF(Table2[[#This Row],[Order Priority]]=Introduction!$B$43,1,0)</f>
        <v>0</v>
      </c>
      <c r="K1254" s="49">
        <f>IF(Table2[[#This Row],[Order Priority]]=Introduction!$B$44,1,0)</f>
        <v>0</v>
      </c>
      <c r="L1254" s="49">
        <f>IF(Table2[[#This Row],[Order Priority]]=Introduction!$B$45,1,0)</f>
        <v>1</v>
      </c>
      <c r="M1254" s="49">
        <f>IF(Table2[[#This Row],[Ship Mode]]=Introduction!$C$42,1,0)</f>
        <v>0</v>
      </c>
      <c r="N1254" s="48">
        <f>IF(Table2[[#This Row],[Ship Mode]]=Introduction!$C$44,1,0)</f>
        <v>1</v>
      </c>
      <c r="O1254" s="48">
        <f>IF(Table2[[#This Row],[Customer Segment]]=Introduction!$D$45,1,0)</f>
        <v>0</v>
      </c>
      <c r="P1254" s="48">
        <f>IF(Table2[[#This Row],[Customer Segment]]=Introduction!$D$42,1,0)</f>
        <v>1</v>
      </c>
      <c r="Q1254" s="48">
        <f>IF(Table2[[#This Row],[Customer Segment]]=Introduction!$D$44,1,0)</f>
        <v>0</v>
      </c>
      <c r="R1254" s="41">
        <v>6.5</v>
      </c>
      <c r="S12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customFormat="1" x14ac:dyDescent="0.2">
      <c r="A1255" s="1" t="s">
        <v>92</v>
      </c>
      <c r="B1255" s="1" t="s">
        <v>14</v>
      </c>
      <c r="C1255" s="1" t="s">
        <v>15</v>
      </c>
      <c r="D1255" s="46">
        <v>0.08</v>
      </c>
      <c r="E1255" s="46">
        <v>2.88</v>
      </c>
      <c r="F1255" s="46">
        <v>0.5</v>
      </c>
      <c r="G1255" s="46">
        <v>0.39</v>
      </c>
      <c r="H1255" s="46">
        <v>6.0305999999999997</v>
      </c>
      <c r="I1255" s="49">
        <f>IF(Table2[[#This Row],[Order Priority]]=Introduction!$B$42,1,0)</f>
        <v>0</v>
      </c>
      <c r="J1255" s="49">
        <f>IF(Table2[[#This Row],[Order Priority]]=Introduction!$B$43,1,0)</f>
        <v>0</v>
      </c>
      <c r="K1255" s="49">
        <f>IF(Table2[[#This Row],[Order Priority]]=Introduction!$B$44,1,0)</f>
        <v>0</v>
      </c>
      <c r="L1255" s="49">
        <f>IF(Table2[[#This Row],[Order Priority]]=Introduction!$B$45,1,0)</f>
        <v>1</v>
      </c>
      <c r="M1255" s="49">
        <f>IF(Table2[[#This Row],[Ship Mode]]=Introduction!$C$42,1,0)</f>
        <v>0</v>
      </c>
      <c r="N1255" s="48">
        <f>IF(Table2[[#This Row],[Ship Mode]]=Introduction!$C$44,1,0)</f>
        <v>1</v>
      </c>
      <c r="O1255" s="48">
        <f>IF(Table2[[#This Row],[Customer Segment]]=Introduction!$D$45,1,0)</f>
        <v>0</v>
      </c>
      <c r="P1255" s="48">
        <f>IF(Table2[[#This Row],[Customer Segment]]=Introduction!$D$42,1,0)</f>
        <v>1</v>
      </c>
      <c r="Q1255" s="48">
        <f>IF(Table2[[#This Row],[Customer Segment]]=Introduction!$D$44,1,0)</f>
        <v>0</v>
      </c>
      <c r="R1255" s="38">
        <v>8.74</v>
      </c>
      <c r="S12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customFormat="1" x14ac:dyDescent="0.2">
      <c r="A1256" s="1" t="s">
        <v>46</v>
      </c>
      <c r="B1256" s="1" t="s">
        <v>14</v>
      </c>
      <c r="C1256" s="1" t="s">
        <v>70</v>
      </c>
      <c r="D1256" s="44">
        <v>0.06</v>
      </c>
      <c r="E1256" s="44">
        <v>3.36</v>
      </c>
      <c r="F1256" s="44">
        <v>6.27</v>
      </c>
      <c r="G1256" s="44">
        <v>0.4</v>
      </c>
      <c r="H1256" s="44">
        <v>-24.057539999999999</v>
      </c>
      <c r="I1256" s="49">
        <f>IF(Table2[[#This Row],[Order Priority]]=Introduction!$B$42,1,0)</f>
        <v>0</v>
      </c>
      <c r="J1256" s="49">
        <f>IF(Table2[[#This Row],[Order Priority]]=Introduction!$B$43,1,0)</f>
        <v>0</v>
      </c>
      <c r="K1256" s="49">
        <f>IF(Table2[[#This Row],[Order Priority]]=Introduction!$B$44,1,0)</f>
        <v>0</v>
      </c>
      <c r="L1256" s="49">
        <f>IF(Table2[[#This Row],[Order Priority]]=Introduction!$B$45,1,0)</f>
        <v>0</v>
      </c>
      <c r="M1256" s="49">
        <f>IF(Table2[[#This Row],[Ship Mode]]=Introduction!$C$42,1,0)</f>
        <v>0</v>
      </c>
      <c r="N1256" s="48">
        <f>IF(Table2[[#This Row],[Ship Mode]]=Introduction!$C$44,1,0)</f>
        <v>1</v>
      </c>
      <c r="O1256" s="48">
        <f>IF(Table2[[#This Row],[Customer Segment]]=Introduction!$D$45,1,0)</f>
        <v>0</v>
      </c>
      <c r="P1256" s="48">
        <f>IF(Table2[[#This Row],[Customer Segment]]=Introduction!$D$42,1,0)</f>
        <v>0</v>
      </c>
      <c r="Q1256" s="48">
        <f>IF(Table2[[#This Row],[Customer Segment]]=Introduction!$D$44,1,0)</f>
        <v>0</v>
      </c>
      <c r="R1256" s="41">
        <v>8.82</v>
      </c>
      <c r="S12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customFormat="1" x14ac:dyDescent="0.2">
      <c r="A1257" s="1" t="s">
        <v>46</v>
      </c>
      <c r="B1257" s="1" t="s">
        <v>14</v>
      </c>
      <c r="C1257" s="1" t="s">
        <v>70</v>
      </c>
      <c r="D1257" s="46">
        <v>7.0000000000000007E-2</v>
      </c>
      <c r="E1257" s="46">
        <v>699.99</v>
      </c>
      <c r="F1257" s="46">
        <v>24.49</v>
      </c>
      <c r="G1257" s="46">
        <v>0.41</v>
      </c>
      <c r="H1257" s="46">
        <v>2583.5614799999998</v>
      </c>
      <c r="I1257" s="49">
        <f>IF(Table2[[#This Row],[Order Priority]]=Introduction!$B$42,1,0)</f>
        <v>0</v>
      </c>
      <c r="J1257" s="49">
        <f>IF(Table2[[#This Row],[Order Priority]]=Introduction!$B$43,1,0)</f>
        <v>0</v>
      </c>
      <c r="K1257" s="49">
        <f>IF(Table2[[#This Row],[Order Priority]]=Introduction!$B$44,1,0)</f>
        <v>0</v>
      </c>
      <c r="L1257" s="49">
        <f>IF(Table2[[#This Row],[Order Priority]]=Introduction!$B$45,1,0)</f>
        <v>0</v>
      </c>
      <c r="M1257" s="49">
        <f>IF(Table2[[#This Row],[Ship Mode]]=Introduction!$C$42,1,0)</f>
        <v>0</v>
      </c>
      <c r="N1257" s="48">
        <f>IF(Table2[[#This Row],[Ship Mode]]=Introduction!$C$44,1,0)</f>
        <v>1</v>
      </c>
      <c r="O1257" s="48">
        <f>IF(Table2[[#This Row],[Customer Segment]]=Introduction!$D$45,1,0)</f>
        <v>0</v>
      </c>
      <c r="P1257" s="48">
        <f>IF(Table2[[#This Row],[Customer Segment]]=Introduction!$D$42,1,0)</f>
        <v>0</v>
      </c>
      <c r="Q1257" s="48">
        <f>IF(Table2[[#This Row],[Customer Segment]]=Introduction!$D$44,1,0)</f>
        <v>0</v>
      </c>
      <c r="R1257" s="38">
        <v>5976.09</v>
      </c>
      <c r="S12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customFormat="1" x14ac:dyDescent="0.2">
      <c r="A1258" s="1" t="s">
        <v>1</v>
      </c>
      <c r="B1258" s="1" t="s">
        <v>14</v>
      </c>
      <c r="C1258" s="1" t="s">
        <v>47</v>
      </c>
      <c r="D1258" s="44">
        <v>0.04</v>
      </c>
      <c r="E1258" s="44">
        <v>2.52</v>
      </c>
      <c r="F1258" s="44">
        <v>1.92</v>
      </c>
      <c r="G1258" s="44">
        <v>0.82</v>
      </c>
      <c r="H1258" s="44">
        <v>-8.2080000000000002</v>
      </c>
      <c r="I1258" s="49">
        <f>IF(Table2[[#This Row],[Order Priority]]=Introduction!$B$42,1,0)</f>
        <v>1</v>
      </c>
      <c r="J1258" s="49">
        <f>IF(Table2[[#This Row],[Order Priority]]=Introduction!$B$43,1,0)</f>
        <v>0</v>
      </c>
      <c r="K1258" s="49">
        <f>IF(Table2[[#This Row],[Order Priority]]=Introduction!$B$44,1,0)</f>
        <v>0</v>
      </c>
      <c r="L1258" s="49">
        <f>IF(Table2[[#This Row],[Order Priority]]=Introduction!$B$45,1,0)</f>
        <v>0</v>
      </c>
      <c r="M1258" s="49">
        <f>IF(Table2[[#This Row],[Ship Mode]]=Introduction!$C$42,1,0)</f>
        <v>0</v>
      </c>
      <c r="N1258" s="48">
        <f>IF(Table2[[#This Row],[Ship Mode]]=Introduction!$C$44,1,0)</f>
        <v>1</v>
      </c>
      <c r="O1258" s="48">
        <f>IF(Table2[[#This Row],[Customer Segment]]=Introduction!$D$45,1,0)</f>
        <v>0</v>
      </c>
      <c r="P1258" s="48">
        <f>IF(Table2[[#This Row],[Customer Segment]]=Introduction!$D$42,1,0)</f>
        <v>0</v>
      </c>
      <c r="Q1258" s="48">
        <f>IF(Table2[[#This Row],[Customer Segment]]=Introduction!$D$44,1,0)</f>
        <v>1</v>
      </c>
      <c r="R1258" s="41">
        <v>3.13</v>
      </c>
      <c r="S12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customFormat="1" x14ac:dyDescent="0.2">
      <c r="A1259" s="1" t="s">
        <v>1</v>
      </c>
      <c r="B1259" s="1" t="s">
        <v>14</v>
      </c>
      <c r="C1259" s="1" t="s">
        <v>15</v>
      </c>
      <c r="D1259" s="46">
        <v>7.0000000000000007E-2</v>
      </c>
      <c r="E1259" s="46">
        <v>5.58</v>
      </c>
      <c r="F1259" s="46">
        <v>1.99</v>
      </c>
      <c r="G1259" s="46">
        <v>0.46</v>
      </c>
      <c r="H1259" s="46">
        <v>23.045999999999999</v>
      </c>
      <c r="I1259" s="49">
        <f>IF(Table2[[#This Row],[Order Priority]]=Introduction!$B$42,1,0)</f>
        <v>1</v>
      </c>
      <c r="J1259" s="49">
        <f>IF(Table2[[#This Row],[Order Priority]]=Introduction!$B$43,1,0)</f>
        <v>0</v>
      </c>
      <c r="K1259" s="49">
        <f>IF(Table2[[#This Row],[Order Priority]]=Introduction!$B$44,1,0)</f>
        <v>0</v>
      </c>
      <c r="L1259" s="49">
        <f>IF(Table2[[#This Row],[Order Priority]]=Introduction!$B$45,1,0)</f>
        <v>0</v>
      </c>
      <c r="M1259" s="49">
        <f>IF(Table2[[#This Row],[Ship Mode]]=Introduction!$C$42,1,0)</f>
        <v>0</v>
      </c>
      <c r="N1259" s="48">
        <f>IF(Table2[[#This Row],[Ship Mode]]=Introduction!$C$44,1,0)</f>
        <v>1</v>
      </c>
      <c r="O1259" s="48">
        <f>IF(Table2[[#This Row],[Customer Segment]]=Introduction!$D$45,1,0)</f>
        <v>0</v>
      </c>
      <c r="P1259" s="48">
        <f>IF(Table2[[#This Row],[Customer Segment]]=Introduction!$D$42,1,0)</f>
        <v>1</v>
      </c>
      <c r="Q1259" s="48">
        <f>IF(Table2[[#This Row],[Customer Segment]]=Introduction!$D$44,1,0)</f>
        <v>0</v>
      </c>
      <c r="R1259" s="38">
        <v>121.46</v>
      </c>
      <c r="S12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customFormat="1" x14ac:dyDescent="0.2">
      <c r="A1260" s="1" t="s">
        <v>13</v>
      </c>
      <c r="B1260" s="1" t="s">
        <v>14</v>
      </c>
      <c r="C1260" s="1" t="s">
        <v>47</v>
      </c>
      <c r="D1260" s="44">
        <v>0.04</v>
      </c>
      <c r="E1260" s="44">
        <v>9.06</v>
      </c>
      <c r="F1260" s="44">
        <v>9.86</v>
      </c>
      <c r="G1260" s="44">
        <v>0.4</v>
      </c>
      <c r="H1260" s="44">
        <v>-53.25</v>
      </c>
      <c r="I1260" s="49">
        <f>IF(Table2[[#This Row],[Order Priority]]=Introduction!$B$42,1,0)</f>
        <v>0</v>
      </c>
      <c r="J1260" s="49">
        <f>IF(Table2[[#This Row],[Order Priority]]=Introduction!$B$43,1,0)</f>
        <v>1</v>
      </c>
      <c r="K1260" s="49">
        <f>IF(Table2[[#This Row],[Order Priority]]=Introduction!$B$44,1,0)</f>
        <v>0</v>
      </c>
      <c r="L1260" s="49">
        <f>IF(Table2[[#This Row],[Order Priority]]=Introduction!$B$45,1,0)</f>
        <v>0</v>
      </c>
      <c r="M1260" s="49">
        <f>IF(Table2[[#This Row],[Ship Mode]]=Introduction!$C$42,1,0)</f>
        <v>0</v>
      </c>
      <c r="N1260" s="48">
        <f>IF(Table2[[#This Row],[Ship Mode]]=Introduction!$C$44,1,0)</f>
        <v>1</v>
      </c>
      <c r="O1260" s="48">
        <f>IF(Table2[[#This Row],[Customer Segment]]=Introduction!$D$45,1,0)</f>
        <v>0</v>
      </c>
      <c r="P1260" s="48">
        <f>IF(Table2[[#This Row],[Customer Segment]]=Introduction!$D$42,1,0)</f>
        <v>0</v>
      </c>
      <c r="Q1260" s="48">
        <f>IF(Table2[[#This Row],[Customer Segment]]=Introduction!$D$44,1,0)</f>
        <v>1</v>
      </c>
      <c r="R1260" s="41">
        <v>30.87</v>
      </c>
      <c r="S12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customFormat="1" x14ac:dyDescent="0.2">
      <c r="A1261" s="1" t="s">
        <v>13</v>
      </c>
      <c r="B1261" s="1" t="s">
        <v>14</v>
      </c>
      <c r="C1261" s="1" t="s">
        <v>47</v>
      </c>
      <c r="D1261" s="46">
        <v>0.04</v>
      </c>
      <c r="E1261" s="46">
        <v>14.27</v>
      </c>
      <c r="F1261" s="46">
        <v>7.27</v>
      </c>
      <c r="G1261" s="46">
        <v>0.38</v>
      </c>
      <c r="H1261" s="46">
        <v>2.125</v>
      </c>
      <c r="I1261" s="49">
        <f>IF(Table2[[#This Row],[Order Priority]]=Introduction!$B$42,1,0)</f>
        <v>0</v>
      </c>
      <c r="J1261" s="49">
        <f>IF(Table2[[#This Row],[Order Priority]]=Introduction!$B$43,1,0)</f>
        <v>1</v>
      </c>
      <c r="K1261" s="49">
        <f>IF(Table2[[#This Row],[Order Priority]]=Introduction!$B$44,1,0)</f>
        <v>0</v>
      </c>
      <c r="L1261" s="49">
        <f>IF(Table2[[#This Row],[Order Priority]]=Introduction!$B$45,1,0)</f>
        <v>0</v>
      </c>
      <c r="M1261" s="49">
        <f>IF(Table2[[#This Row],[Ship Mode]]=Introduction!$C$42,1,0)</f>
        <v>0</v>
      </c>
      <c r="N1261" s="48">
        <f>IF(Table2[[#This Row],[Ship Mode]]=Introduction!$C$44,1,0)</f>
        <v>1</v>
      </c>
      <c r="O1261" s="48">
        <f>IF(Table2[[#This Row],[Customer Segment]]=Introduction!$D$45,1,0)</f>
        <v>0</v>
      </c>
      <c r="P1261" s="48">
        <f>IF(Table2[[#This Row],[Customer Segment]]=Introduction!$D$42,1,0)</f>
        <v>0</v>
      </c>
      <c r="Q1261" s="48">
        <f>IF(Table2[[#This Row],[Customer Segment]]=Introduction!$D$44,1,0)</f>
        <v>1</v>
      </c>
      <c r="R1261" s="38">
        <v>45.24</v>
      </c>
      <c r="S12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customFormat="1" x14ac:dyDescent="0.2">
      <c r="A1262" s="1" t="s">
        <v>23</v>
      </c>
      <c r="B1262" s="1" t="s">
        <v>14</v>
      </c>
      <c r="C1262" s="1" t="s">
        <v>3</v>
      </c>
      <c r="D1262" s="44">
        <v>0.03</v>
      </c>
      <c r="E1262" s="44">
        <v>35.409999999999997</v>
      </c>
      <c r="F1262" s="44">
        <v>1.99</v>
      </c>
      <c r="G1262" s="44">
        <v>0.43</v>
      </c>
      <c r="H1262" s="44">
        <v>1912.422</v>
      </c>
      <c r="I1262" s="49">
        <f>IF(Table2[[#This Row],[Order Priority]]=Introduction!$B$42,1,0)</f>
        <v>0</v>
      </c>
      <c r="J1262" s="49">
        <f>IF(Table2[[#This Row],[Order Priority]]=Introduction!$B$43,1,0)</f>
        <v>0</v>
      </c>
      <c r="K1262" s="49">
        <f>IF(Table2[[#This Row],[Order Priority]]=Introduction!$B$44,1,0)</f>
        <v>1</v>
      </c>
      <c r="L1262" s="49">
        <f>IF(Table2[[#This Row],[Order Priority]]=Introduction!$B$45,1,0)</f>
        <v>0</v>
      </c>
      <c r="M1262" s="49">
        <f>IF(Table2[[#This Row],[Ship Mode]]=Introduction!$C$42,1,0)</f>
        <v>0</v>
      </c>
      <c r="N1262" s="48">
        <f>IF(Table2[[#This Row],[Ship Mode]]=Introduction!$C$44,1,0)</f>
        <v>1</v>
      </c>
      <c r="O1262" s="48">
        <f>IF(Table2[[#This Row],[Customer Segment]]=Introduction!$D$45,1,0)</f>
        <v>1</v>
      </c>
      <c r="P1262" s="48">
        <f>IF(Table2[[#This Row],[Customer Segment]]=Introduction!$D$42,1,0)</f>
        <v>0</v>
      </c>
      <c r="Q1262" s="48">
        <f>IF(Table2[[#This Row],[Customer Segment]]=Introduction!$D$44,1,0)</f>
        <v>0</v>
      </c>
      <c r="R1262" s="41">
        <v>367.52</v>
      </c>
      <c r="S12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customFormat="1" x14ac:dyDescent="0.2">
      <c r="A1263" s="1" t="s">
        <v>23</v>
      </c>
      <c r="B1263" s="1" t="s">
        <v>14</v>
      </c>
      <c r="C1263" s="1" t="s">
        <v>3</v>
      </c>
      <c r="D1263" s="46">
        <v>0</v>
      </c>
      <c r="E1263" s="46">
        <v>142.86000000000001</v>
      </c>
      <c r="F1263" s="46">
        <v>19.989999999999998</v>
      </c>
      <c r="G1263" s="46">
        <v>0.56000000000000005</v>
      </c>
      <c r="H1263" s="46">
        <v>-739.32600000000002</v>
      </c>
      <c r="I1263" s="49">
        <f>IF(Table2[[#This Row],[Order Priority]]=Introduction!$B$42,1,0)</f>
        <v>0</v>
      </c>
      <c r="J1263" s="49">
        <f>IF(Table2[[#This Row],[Order Priority]]=Introduction!$B$43,1,0)</f>
        <v>0</v>
      </c>
      <c r="K1263" s="49">
        <f>IF(Table2[[#This Row],[Order Priority]]=Introduction!$B$44,1,0)</f>
        <v>1</v>
      </c>
      <c r="L1263" s="49">
        <f>IF(Table2[[#This Row],[Order Priority]]=Introduction!$B$45,1,0)</f>
        <v>0</v>
      </c>
      <c r="M1263" s="49">
        <f>IF(Table2[[#This Row],[Ship Mode]]=Introduction!$C$42,1,0)</f>
        <v>0</v>
      </c>
      <c r="N1263" s="48">
        <f>IF(Table2[[#This Row],[Ship Mode]]=Introduction!$C$44,1,0)</f>
        <v>1</v>
      </c>
      <c r="O1263" s="48">
        <f>IF(Table2[[#This Row],[Customer Segment]]=Introduction!$D$45,1,0)</f>
        <v>1</v>
      </c>
      <c r="P1263" s="48">
        <f>IF(Table2[[#This Row],[Customer Segment]]=Introduction!$D$42,1,0)</f>
        <v>0</v>
      </c>
      <c r="Q1263" s="48">
        <f>IF(Table2[[#This Row],[Customer Segment]]=Introduction!$D$44,1,0)</f>
        <v>0</v>
      </c>
      <c r="R1263" s="38">
        <v>1576.35</v>
      </c>
      <c r="S12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customFormat="1" x14ac:dyDescent="0.2">
      <c r="A1264" s="1" t="s">
        <v>46</v>
      </c>
      <c r="B1264" s="1" t="s">
        <v>63</v>
      </c>
      <c r="C1264" s="1" t="s">
        <v>15</v>
      </c>
      <c r="D1264" s="44">
        <v>0</v>
      </c>
      <c r="E1264" s="44">
        <v>2.88</v>
      </c>
      <c r="F1264" s="44">
        <v>0.7</v>
      </c>
      <c r="G1264" s="44">
        <v>0.56000000000000005</v>
      </c>
      <c r="H1264" s="44">
        <v>-0.11</v>
      </c>
      <c r="I1264" s="49">
        <f>IF(Table2[[#This Row],[Order Priority]]=Introduction!$B$42,1,0)</f>
        <v>0</v>
      </c>
      <c r="J1264" s="49">
        <f>IF(Table2[[#This Row],[Order Priority]]=Introduction!$B$43,1,0)</f>
        <v>0</v>
      </c>
      <c r="K1264" s="49">
        <f>IF(Table2[[#This Row],[Order Priority]]=Introduction!$B$44,1,0)</f>
        <v>0</v>
      </c>
      <c r="L1264" s="49">
        <f>IF(Table2[[#This Row],[Order Priority]]=Introduction!$B$45,1,0)</f>
        <v>0</v>
      </c>
      <c r="M1264" s="49">
        <f>IF(Table2[[#This Row],[Ship Mode]]=Introduction!$C$42,1,0)</f>
        <v>0</v>
      </c>
      <c r="N1264" s="48">
        <f>IF(Table2[[#This Row],[Ship Mode]]=Introduction!$C$44,1,0)</f>
        <v>0</v>
      </c>
      <c r="O1264" s="48">
        <f>IF(Table2[[#This Row],[Customer Segment]]=Introduction!$D$45,1,0)</f>
        <v>0</v>
      </c>
      <c r="P1264" s="48">
        <f>IF(Table2[[#This Row],[Customer Segment]]=Introduction!$D$42,1,0)</f>
        <v>1</v>
      </c>
      <c r="Q1264" s="48">
        <f>IF(Table2[[#This Row],[Customer Segment]]=Introduction!$D$44,1,0)</f>
        <v>0</v>
      </c>
      <c r="R1264" s="41">
        <v>7.96</v>
      </c>
      <c r="S12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customFormat="1" x14ac:dyDescent="0.2">
      <c r="A1265" s="1" t="s">
        <v>1</v>
      </c>
      <c r="B1265" s="1" t="s">
        <v>14</v>
      </c>
      <c r="C1265" s="1" t="s">
        <v>15</v>
      </c>
      <c r="D1265" s="46">
        <v>0</v>
      </c>
      <c r="E1265" s="46">
        <v>4.37</v>
      </c>
      <c r="F1265" s="46">
        <v>5.15</v>
      </c>
      <c r="G1265" s="46">
        <v>0.59</v>
      </c>
      <c r="H1265" s="46">
        <v>-150.2604</v>
      </c>
      <c r="I1265" s="49">
        <f>IF(Table2[[#This Row],[Order Priority]]=Introduction!$B$42,1,0)</f>
        <v>1</v>
      </c>
      <c r="J1265" s="49">
        <f>IF(Table2[[#This Row],[Order Priority]]=Introduction!$B$43,1,0)</f>
        <v>0</v>
      </c>
      <c r="K1265" s="49">
        <f>IF(Table2[[#This Row],[Order Priority]]=Introduction!$B$44,1,0)</f>
        <v>0</v>
      </c>
      <c r="L1265" s="49">
        <f>IF(Table2[[#This Row],[Order Priority]]=Introduction!$B$45,1,0)</f>
        <v>0</v>
      </c>
      <c r="M1265" s="49">
        <f>IF(Table2[[#This Row],[Ship Mode]]=Introduction!$C$42,1,0)</f>
        <v>0</v>
      </c>
      <c r="N1265" s="48">
        <f>IF(Table2[[#This Row],[Ship Mode]]=Introduction!$C$44,1,0)</f>
        <v>1</v>
      </c>
      <c r="O1265" s="48">
        <f>IF(Table2[[#This Row],[Customer Segment]]=Introduction!$D$45,1,0)</f>
        <v>0</v>
      </c>
      <c r="P1265" s="48">
        <f>IF(Table2[[#This Row],[Customer Segment]]=Introduction!$D$42,1,0)</f>
        <v>1</v>
      </c>
      <c r="Q1265" s="48">
        <f>IF(Table2[[#This Row],[Customer Segment]]=Introduction!$D$44,1,0)</f>
        <v>0</v>
      </c>
      <c r="R1265" s="38">
        <v>87.85</v>
      </c>
      <c r="S12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customFormat="1" x14ac:dyDescent="0.2">
      <c r="A1266" s="1" t="s">
        <v>1</v>
      </c>
      <c r="B1266" s="1" t="s">
        <v>2</v>
      </c>
      <c r="C1266" s="1" t="s">
        <v>15</v>
      </c>
      <c r="D1266" s="44">
        <v>0.01</v>
      </c>
      <c r="E1266" s="44">
        <v>500.98</v>
      </c>
      <c r="F1266" s="44">
        <v>56</v>
      </c>
      <c r="G1266" s="44">
        <v>0.6</v>
      </c>
      <c r="H1266" s="44">
        <v>4899.1288000000004</v>
      </c>
      <c r="I1266" s="49">
        <f>IF(Table2[[#This Row],[Order Priority]]=Introduction!$B$42,1,0)</f>
        <v>1</v>
      </c>
      <c r="J1266" s="49">
        <f>IF(Table2[[#This Row],[Order Priority]]=Introduction!$B$43,1,0)</f>
        <v>0</v>
      </c>
      <c r="K1266" s="49">
        <f>IF(Table2[[#This Row],[Order Priority]]=Introduction!$B$44,1,0)</f>
        <v>0</v>
      </c>
      <c r="L1266" s="49">
        <f>IF(Table2[[#This Row],[Order Priority]]=Introduction!$B$45,1,0)</f>
        <v>0</v>
      </c>
      <c r="M1266" s="49">
        <f>IF(Table2[[#This Row],[Ship Mode]]=Introduction!$C$42,1,0)</f>
        <v>1</v>
      </c>
      <c r="N1266" s="48">
        <f>IF(Table2[[#This Row],[Ship Mode]]=Introduction!$C$44,1,0)</f>
        <v>0</v>
      </c>
      <c r="O1266" s="48">
        <f>IF(Table2[[#This Row],[Customer Segment]]=Introduction!$D$45,1,0)</f>
        <v>0</v>
      </c>
      <c r="P1266" s="48">
        <f>IF(Table2[[#This Row],[Customer Segment]]=Introduction!$D$42,1,0)</f>
        <v>1</v>
      </c>
      <c r="Q1266" s="48">
        <f>IF(Table2[[#This Row],[Customer Segment]]=Introduction!$D$44,1,0)</f>
        <v>0</v>
      </c>
      <c r="R1266" s="41">
        <v>7429.63</v>
      </c>
      <c r="S12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customFormat="1" x14ac:dyDescent="0.2">
      <c r="A1267" s="1" t="s">
        <v>1</v>
      </c>
      <c r="B1267" s="1" t="s">
        <v>14</v>
      </c>
      <c r="C1267" s="1" t="s">
        <v>15</v>
      </c>
      <c r="D1267" s="46">
        <v>0.02</v>
      </c>
      <c r="E1267" s="46">
        <v>12.58</v>
      </c>
      <c r="F1267" s="46">
        <v>5.16</v>
      </c>
      <c r="G1267" s="46">
        <v>0.43</v>
      </c>
      <c r="H1267" s="46">
        <v>44.712000000000003</v>
      </c>
      <c r="I1267" s="49">
        <f>IF(Table2[[#This Row],[Order Priority]]=Introduction!$B$42,1,0)</f>
        <v>1</v>
      </c>
      <c r="J1267" s="49">
        <f>IF(Table2[[#This Row],[Order Priority]]=Introduction!$B$43,1,0)</f>
        <v>0</v>
      </c>
      <c r="K1267" s="49">
        <f>IF(Table2[[#This Row],[Order Priority]]=Introduction!$B$44,1,0)</f>
        <v>0</v>
      </c>
      <c r="L1267" s="49">
        <f>IF(Table2[[#This Row],[Order Priority]]=Introduction!$B$45,1,0)</f>
        <v>0</v>
      </c>
      <c r="M1267" s="49">
        <f>IF(Table2[[#This Row],[Ship Mode]]=Introduction!$C$42,1,0)</f>
        <v>0</v>
      </c>
      <c r="N1267" s="48">
        <f>IF(Table2[[#This Row],[Ship Mode]]=Introduction!$C$44,1,0)</f>
        <v>1</v>
      </c>
      <c r="O1267" s="48">
        <f>IF(Table2[[#This Row],[Customer Segment]]=Introduction!$D$45,1,0)</f>
        <v>0</v>
      </c>
      <c r="P1267" s="48">
        <f>IF(Table2[[#This Row],[Customer Segment]]=Introduction!$D$42,1,0)</f>
        <v>1</v>
      </c>
      <c r="Q1267" s="48">
        <f>IF(Table2[[#This Row],[Customer Segment]]=Introduction!$D$44,1,0)</f>
        <v>0</v>
      </c>
      <c r="R1267" s="38">
        <v>224.29</v>
      </c>
      <c r="S12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customFormat="1" x14ac:dyDescent="0.2">
      <c r="A1268" s="1" t="s">
        <v>1</v>
      </c>
      <c r="B1268" s="1" t="s">
        <v>14</v>
      </c>
      <c r="C1268" s="1" t="s">
        <v>15</v>
      </c>
      <c r="D1268" s="44">
        <v>0.1</v>
      </c>
      <c r="E1268" s="44">
        <v>7.7</v>
      </c>
      <c r="F1268" s="44">
        <v>3.68</v>
      </c>
      <c r="G1268" s="44">
        <v>0.52</v>
      </c>
      <c r="H1268" s="44">
        <v>-22.626000000000001</v>
      </c>
      <c r="I1268" s="49">
        <f>IF(Table2[[#This Row],[Order Priority]]=Introduction!$B$42,1,0)</f>
        <v>1</v>
      </c>
      <c r="J1268" s="49">
        <f>IF(Table2[[#This Row],[Order Priority]]=Introduction!$B$43,1,0)</f>
        <v>0</v>
      </c>
      <c r="K1268" s="49">
        <f>IF(Table2[[#This Row],[Order Priority]]=Introduction!$B$44,1,0)</f>
        <v>0</v>
      </c>
      <c r="L1268" s="49">
        <f>IF(Table2[[#This Row],[Order Priority]]=Introduction!$B$45,1,0)</f>
        <v>0</v>
      </c>
      <c r="M1268" s="49">
        <f>IF(Table2[[#This Row],[Ship Mode]]=Introduction!$C$42,1,0)</f>
        <v>0</v>
      </c>
      <c r="N1268" s="48">
        <f>IF(Table2[[#This Row],[Ship Mode]]=Introduction!$C$44,1,0)</f>
        <v>1</v>
      </c>
      <c r="O1268" s="48">
        <f>IF(Table2[[#This Row],[Customer Segment]]=Introduction!$D$45,1,0)</f>
        <v>0</v>
      </c>
      <c r="P1268" s="48">
        <f>IF(Table2[[#This Row],[Customer Segment]]=Introduction!$D$42,1,0)</f>
        <v>1</v>
      </c>
      <c r="Q1268" s="48">
        <f>IF(Table2[[#This Row],[Customer Segment]]=Introduction!$D$44,1,0)</f>
        <v>0</v>
      </c>
      <c r="R1268" s="41">
        <v>51.2</v>
      </c>
      <c r="S12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customFormat="1" x14ac:dyDescent="0.2">
      <c r="A1269" s="1" t="s">
        <v>1</v>
      </c>
      <c r="B1269" s="1" t="s">
        <v>2</v>
      </c>
      <c r="C1269" s="1" t="s">
        <v>15</v>
      </c>
      <c r="D1269" s="46">
        <v>0.01</v>
      </c>
      <c r="E1269" s="46">
        <v>500.98</v>
      </c>
      <c r="F1269" s="46">
        <v>56</v>
      </c>
      <c r="G1269" s="46">
        <v>0.6</v>
      </c>
      <c r="H1269" s="46">
        <v>4260.1120000000001</v>
      </c>
      <c r="I1269" s="49">
        <f>IF(Table2[[#This Row],[Order Priority]]=Introduction!$B$42,1,0)</f>
        <v>1</v>
      </c>
      <c r="J1269" s="49">
        <f>IF(Table2[[#This Row],[Order Priority]]=Introduction!$B$43,1,0)</f>
        <v>0</v>
      </c>
      <c r="K1269" s="49">
        <f>IF(Table2[[#This Row],[Order Priority]]=Introduction!$B$44,1,0)</f>
        <v>0</v>
      </c>
      <c r="L1269" s="49">
        <f>IF(Table2[[#This Row],[Order Priority]]=Introduction!$B$45,1,0)</f>
        <v>0</v>
      </c>
      <c r="M1269" s="49">
        <f>IF(Table2[[#This Row],[Ship Mode]]=Introduction!$C$42,1,0)</f>
        <v>1</v>
      </c>
      <c r="N1269" s="48">
        <f>IF(Table2[[#This Row],[Ship Mode]]=Introduction!$C$44,1,0)</f>
        <v>0</v>
      </c>
      <c r="O1269" s="48">
        <f>IF(Table2[[#This Row],[Customer Segment]]=Introduction!$D$45,1,0)</f>
        <v>0</v>
      </c>
      <c r="P1269" s="48">
        <f>IF(Table2[[#This Row],[Customer Segment]]=Introduction!$D$42,1,0)</f>
        <v>1</v>
      </c>
      <c r="Q1269" s="48">
        <f>IF(Table2[[#This Row],[Customer Segment]]=Introduction!$D$44,1,0)</f>
        <v>0</v>
      </c>
      <c r="R1269" s="38">
        <v>29718.53</v>
      </c>
      <c r="S12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customFormat="1" x14ac:dyDescent="0.2">
      <c r="A1270" s="1" t="s">
        <v>1</v>
      </c>
      <c r="B1270" s="1" t="s">
        <v>14</v>
      </c>
      <c r="C1270" s="1" t="s">
        <v>15</v>
      </c>
      <c r="D1270" s="44">
        <v>0.1</v>
      </c>
      <c r="E1270" s="44">
        <v>7.7</v>
      </c>
      <c r="F1270" s="44">
        <v>3.68</v>
      </c>
      <c r="G1270" s="44">
        <v>0.52</v>
      </c>
      <c r="H1270" s="44">
        <v>-25.14</v>
      </c>
      <c r="I1270" s="49">
        <f>IF(Table2[[#This Row],[Order Priority]]=Introduction!$B$42,1,0)</f>
        <v>1</v>
      </c>
      <c r="J1270" s="49">
        <f>IF(Table2[[#This Row],[Order Priority]]=Introduction!$B$43,1,0)</f>
        <v>0</v>
      </c>
      <c r="K1270" s="49">
        <f>IF(Table2[[#This Row],[Order Priority]]=Introduction!$B$44,1,0)</f>
        <v>0</v>
      </c>
      <c r="L1270" s="49">
        <f>IF(Table2[[#This Row],[Order Priority]]=Introduction!$B$45,1,0)</f>
        <v>0</v>
      </c>
      <c r="M1270" s="49">
        <f>IF(Table2[[#This Row],[Ship Mode]]=Introduction!$C$42,1,0)</f>
        <v>0</v>
      </c>
      <c r="N1270" s="48">
        <f>IF(Table2[[#This Row],[Ship Mode]]=Introduction!$C$44,1,0)</f>
        <v>1</v>
      </c>
      <c r="O1270" s="48">
        <f>IF(Table2[[#This Row],[Customer Segment]]=Introduction!$D$45,1,0)</f>
        <v>0</v>
      </c>
      <c r="P1270" s="48">
        <f>IF(Table2[[#This Row],[Customer Segment]]=Introduction!$D$42,1,0)</f>
        <v>1</v>
      </c>
      <c r="Q1270" s="48">
        <f>IF(Table2[[#This Row],[Customer Segment]]=Introduction!$D$44,1,0)</f>
        <v>0</v>
      </c>
      <c r="R1270" s="41">
        <v>197.48</v>
      </c>
      <c r="S12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customFormat="1" x14ac:dyDescent="0.2">
      <c r="A1271" s="1" t="s">
        <v>1</v>
      </c>
      <c r="B1271" s="1" t="s">
        <v>63</v>
      </c>
      <c r="C1271" s="1" t="s">
        <v>47</v>
      </c>
      <c r="D1271" s="46">
        <v>0.05</v>
      </c>
      <c r="E1271" s="46">
        <v>3.14</v>
      </c>
      <c r="F1271" s="46">
        <v>1.92</v>
      </c>
      <c r="G1271" s="46">
        <v>0.84</v>
      </c>
      <c r="H1271" s="46">
        <v>1628.37</v>
      </c>
      <c r="I1271" s="49">
        <f>IF(Table2[[#This Row],[Order Priority]]=Introduction!$B$42,1,0)</f>
        <v>1</v>
      </c>
      <c r="J1271" s="49">
        <f>IF(Table2[[#This Row],[Order Priority]]=Introduction!$B$43,1,0)</f>
        <v>0</v>
      </c>
      <c r="K1271" s="49">
        <f>IF(Table2[[#This Row],[Order Priority]]=Introduction!$B$44,1,0)</f>
        <v>0</v>
      </c>
      <c r="L1271" s="49">
        <f>IF(Table2[[#This Row],[Order Priority]]=Introduction!$B$45,1,0)</f>
        <v>0</v>
      </c>
      <c r="M1271" s="49">
        <f>IF(Table2[[#This Row],[Ship Mode]]=Introduction!$C$42,1,0)</f>
        <v>0</v>
      </c>
      <c r="N1271" s="48">
        <f>IF(Table2[[#This Row],[Ship Mode]]=Introduction!$C$44,1,0)</f>
        <v>0</v>
      </c>
      <c r="O1271" s="48">
        <f>IF(Table2[[#This Row],[Customer Segment]]=Introduction!$D$45,1,0)</f>
        <v>0</v>
      </c>
      <c r="P1271" s="48">
        <f>IF(Table2[[#This Row],[Customer Segment]]=Introduction!$D$42,1,0)</f>
        <v>0</v>
      </c>
      <c r="Q1271" s="48">
        <f>IF(Table2[[#This Row],[Customer Segment]]=Introduction!$D$44,1,0)</f>
        <v>1</v>
      </c>
      <c r="R1271" s="38">
        <v>59.22</v>
      </c>
      <c r="S12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customFormat="1" x14ac:dyDescent="0.2">
      <c r="A1272" s="1" t="s">
        <v>13</v>
      </c>
      <c r="B1272" s="1" t="s">
        <v>14</v>
      </c>
      <c r="C1272" s="1" t="s">
        <v>15</v>
      </c>
      <c r="D1272" s="44">
        <v>0.09</v>
      </c>
      <c r="E1272" s="44">
        <v>101.41</v>
      </c>
      <c r="F1272" s="44">
        <v>35</v>
      </c>
      <c r="G1272" s="44">
        <v>0.82</v>
      </c>
      <c r="H1272" s="44">
        <v>-801.15480000000002</v>
      </c>
      <c r="I1272" s="49">
        <f>IF(Table2[[#This Row],[Order Priority]]=Introduction!$B$42,1,0)</f>
        <v>0</v>
      </c>
      <c r="J1272" s="49">
        <f>IF(Table2[[#This Row],[Order Priority]]=Introduction!$B$43,1,0)</f>
        <v>1</v>
      </c>
      <c r="K1272" s="49">
        <f>IF(Table2[[#This Row],[Order Priority]]=Introduction!$B$44,1,0)</f>
        <v>0</v>
      </c>
      <c r="L1272" s="49">
        <f>IF(Table2[[#This Row],[Order Priority]]=Introduction!$B$45,1,0)</f>
        <v>0</v>
      </c>
      <c r="M1272" s="49">
        <f>IF(Table2[[#This Row],[Ship Mode]]=Introduction!$C$42,1,0)</f>
        <v>0</v>
      </c>
      <c r="N1272" s="48">
        <f>IF(Table2[[#This Row],[Ship Mode]]=Introduction!$C$44,1,0)</f>
        <v>1</v>
      </c>
      <c r="O1272" s="48">
        <f>IF(Table2[[#This Row],[Customer Segment]]=Introduction!$D$45,1,0)</f>
        <v>0</v>
      </c>
      <c r="P1272" s="48">
        <f>IF(Table2[[#This Row],[Customer Segment]]=Introduction!$D$42,1,0)</f>
        <v>1</v>
      </c>
      <c r="Q1272" s="48">
        <f>IF(Table2[[#This Row],[Customer Segment]]=Introduction!$D$44,1,0)</f>
        <v>0</v>
      </c>
      <c r="R1272" s="41">
        <v>1178.32</v>
      </c>
      <c r="S12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customFormat="1" x14ac:dyDescent="0.2">
      <c r="A1273" s="1" t="s">
        <v>23</v>
      </c>
      <c r="B1273" s="1" t="s">
        <v>2</v>
      </c>
      <c r="C1273" s="1" t="s">
        <v>15</v>
      </c>
      <c r="D1273" s="46">
        <v>0.03</v>
      </c>
      <c r="E1273" s="46">
        <v>180.98</v>
      </c>
      <c r="F1273" s="46">
        <v>26.2</v>
      </c>
      <c r="G1273" s="46">
        <v>0.59</v>
      </c>
      <c r="H1273" s="46">
        <v>588.54</v>
      </c>
      <c r="I1273" s="49">
        <f>IF(Table2[[#This Row],[Order Priority]]=Introduction!$B$42,1,0)</f>
        <v>0</v>
      </c>
      <c r="J1273" s="49">
        <f>IF(Table2[[#This Row],[Order Priority]]=Introduction!$B$43,1,0)</f>
        <v>0</v>
      </c>
      <c r="K1273" s="49">
        <f>IF(Table2[[#This Row],[Order Priority]]=Introduction!$B$44,1,0)</f>
        <v>1</v>
      </c>
      <c r="L1273" s="49">
        <f>IF(Table2[[#This Row],[Order Priority]]=Introduction!$B$45,1,0)</f>
        <v>0</v>
      </c>
      <c r="M1273" s="49">
        <f>IF(Table2[[#This Row],[Ship Mode]]=Introduction!$C$42,1,0)</f>
        <v>1</v>
      </c>
      <c r="N1273" s="48">
        <f>IF(Table2[[#This Row],[Ship Mode]]=Introduction!$C$44,1,0)</f>
        <v>0</v>
      </c>
      <c r="O1273" s="48">
        <f>IF(Table2[[#This Row],[Customer Segment]]=Introduction!$D$45,1,0)</f>
        <v>0</v>
      </c>
      <c r="P1273" s="48">
        <f>IF(Table2[[#This Row],[Customer Segment]]=Introduction!$D$42,1,0)</f>
        <v>1</v>
      </c>
      <c r="Q1273" s="48">
        <f>IF(Table2[[#This Row],[Customer Segment]]=Introduction!$D$44,1,0)</f>
        <v>0</v>
      </c>
      <c r="R1273" s="38">
        <v>928.92</v>
      </c>
      <c r="S12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customFormat="1" x14ac:dyDescent="0.2">
      <c r="A1274" s="1" t="s">
        <v>23</v>
      </c>
      <c r="B1274" s="1" t="s">
        <v>14</v>
      </c>
      <c r="C1274" s="1" t="s">
        <v>15</v>
      </c>
      <c r="D1274" s="44">
        <v>0.06</v>
      </c>
      <c r="E1274" s="44">
        <v>4.28</v>
      </c>
      <c r="F1274" s="44">
        <v>0.94</v>
      </c>
      <c r="G1274" s="44">
        <v>0.56000000000000005</v>
      </c>
      <c r="H1274" s="44">
        <v>0.37</v>
      </c>
      <c r="I1274" s="49">
        <f>IF(Table2[[#This Row],[Order Priority]]=Introduction!$B$42,1,0)</f>
        <v>0</v>
      </c>
      <c r="J1274" s="49">
        <f>IF(Table2[[#This Row],[Order Priority]]=Introduction!$B$43,1,0)</f>
        <v>0</v>
      </c>
      <c r="K1274" s="49">
        <f>IF(Table2[[#This Row],[Order Priority]]=Introduction!$B$44,1,0)</f>
        <v>1</v>
      </c>
      <c r="L1274" s="49">
        <f>IF(Table2[[#This Row],[Order Priority]]=Introduction!$B$45,1,0)</f>
        <v>0</v>
      </c>
      <c r="M1274" s="49">
        <f>IF(Table2[[#This Row],[Ship Mode]]=Introduction!$C$42,1,0)</f>
        <v>0</v>
      </c>
      <c r="N1274" s="48">
        <f>IF(Table2[[#This Row],[Ship Mode]]=Introduction!$C$44,1,0)</f>
        <v>1</v>
      </c>
      <c r="O1274" s="48">
        <f>IF(Table2[[#This Row],[Customer Segment]]=Introduction!$D$45,1,0)</f>
        <v>0</v>
      </c>
      <c r="P1274" s="48">
        <f>IF(Table2[[#This Row],[Customer Segment]]=Introduction!$D$42,1,0)</f>
        <v>1</v>
      </c>
      <c r="Q1274" s="48">
        <f>IF(Table2[[#This Row],[Customer Segment]]=Introduction!$D$44,1,0)</f>
        <v>0</v>
      </c>
      <c r="R1274" s="41">
        <v>38.96</v>
      </c>
      <c r="S12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customFormat="1" x14ac:dyDescent="0.2">
      <c r="A1275" s="1" t="s">
        <v>23</v>
      </c>
      <c r="B1275" s="1" t="s">
        <v>14</v>
      </c>
      <c r="C1275" s="1" t="s">
        <v>15</v>
      </c>
      <c r="D1275" s="46">
        <v>0.06</v>
      </c>
      <c r="E1275" s="46">
        <v>4.28</v>
      </c>
      <c r="F1275" s="46">
        <v>0.94</v>
      </c>
      <c r="G1275" s="46">
        <v>0.56000000000000005</v>
      </c>
      <c r="H1275" s="46">
        <v>0.37</v>
      </c>
      <c r="I1275" s="49">
        <f>IF(Table2[[#This Row],[Order Priority]]=Introduction!$B$42,1,0)</f>
        <v>0</v>
      </c>
      <c r="J1275" s="49">
        <f>IF(Table2[[#This Row],[Order Priority]]=Introduction!$B$43,1,0)</f>
        <v>0</v>
      </c>
      <c r="K1275" s="49">
        <f>IF(Table2[[#This Row],[Order Priority]]=Introduction!$B$44,1,0)</f>
        <v>1</v>
      </c>
      <c r="L1275" s="49">
        <f>IF(Table2[[#This Row],[Order Priority]]=Introduction!$B$45,1,0)</f>
        <v>0</v>
      </c>
      <c r="M1275" s="49">
        <f>IF(Table2[[#This Row],[Ship Mode]]=Introduction!$C$42,1,0)</f>
        <v>0</v>
      </c>
      <c r="N1275" s="48">
        <f>IF(Table2[[#This Row],[Ship Mode]]=Introduction!$C$44,1,0)</f>
        <v>1</v>
      </c>
      <c r="O1275" s="48">
        <f>IF(Table2[[#This Row],[Customer Segment]]=Introduction!$D$45,1,0)</f>
        <v>0</v>
      </c>
      <c r="P1275" s="48">
        <f>IF(Table2[[#This Row],[Customer Segment]]=Introduction!$D$42,1,0)</f>
        <v>1</v>
      </c>
      <c r="Q1275" s="48">
        <f>IF(Table2[[#This Row],[Customer Segment]]=Introduction!$D$44,1,0)</f>
        <v>0</v>
      </c>
      <c r="R1275" s="38">
        <v>8.66</v>
      </c>
      <c r="S12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customFormat="1" x14ac:dyDescent="0.2">
      <c r="A1276" s="1" t="s">
        <v>92</v>
      </c>
      <c r="B1276" s="1" t="s">
        <v>14</v>
      </c>
      <c r="C1276" s="1" t="s">
        <v>47</v>
      </c>
      <c r="D1276" s="44">
        <v>0.04</v>
      </c>
      <c r="E1276" s="44">
        <v>419.19</v>
      </c>
      <c r="F1276" s="44">
        <v>19.989999999999998</v>
      </c>
      <c r="G1276" s="44">
        <v>0.57999999999999996</v>
      </c>
      <c r="H1276" s="44">
        <v>1388.3559</v>
      </c>
      <c r="I1276" s="49">
        <f>IF(Table2[[#This Row],[Order Priority]]=Introduction!$B$42,1,0)</f>
        <v>0</v>
      </c>
      <c r="J1276" s="49">
        <f>IF(Table2[[#This Row],[Order Priority]]=Introduction!$B$43,1,0)</f>
        <v>0</v>
      </c>
      <c r="K1276" s="49">
        <f>IF(Table2[[#This Row],[Order Priority]]=Introduction!$B$44,1,0)</f>
        <v>0</v>
      </c>
      <c r="L1276" s="49">
        <f>IF(Table2[[#This Row],[Order Priority]]=Introduction!$B$45,1,0)</f>
        <v>1</v>
      </c>
      <c r="M1276" s="49">
        <f>IF(Table2[[#This Row],[Ship Mode]]=Introduction!$C$42,1,0)</f>
        <v>0</v>
      </c>
      <c r="N1276" s="48">
        <f>IF(Table2[[#This Row],[Ship Mode]]=Introduction!$C$44,1,0)</f>
        <v>1</v>
      </c>
      <c r="O1276" s="48">
        <f>IF(Table2[[#This Row],[Customer Segment]]=Introduction!$D$45,1,0)</f>
        <v>0</v>
      </c>
      <c r="P1276" s="48">
        <f>IF(Table2[[#This Row],[Customer Segment]]=Introduction!$D$42,1,0)</f>
        <v>0</v>
      </c>
      <c r="Q1276" s="48">
        <f>IF(Table2[[#This Row],[Customer Segment]]=Introduction!$D$44,1,0)</f>
        <v>1</v>
      </c>
      <c r="R1276" s="41">
        <v>2012.11</v>
      </c>
      <c r="S12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customFormat="1" x14ac:dyDescent="0.2">
      <c r="A1277" s="1" t="s">
        <v>92</v>
      </c>
      <c r="B1277" s="1" t="s">
        <v>14</v>
      </c>
      <c r="C1277" s="1" t="s">
        <v>47</v>
      </c>
      <c r="D1277" s="46">
        <v>0.04</v>
      </c>
      <c r="E1277" s="46">
        <v>419.19</v>
      </c>
      <c r="F1277" s="46">
        <v>19.989999999999998</v>
      </c>
      <c r="G1277" s="46">
        <v>0.57999999999999996</v>
      </c>
      <c r="H1277" s="46">
        <v>1947.67</v>
      </c>
      <c r="I1277" s="49">
        <f>IF(Table2[[#This Row],[Order Priority]]=Introduction!$B$42,1,0)</f>
        <v>0</v>
      </c>
      <c r="J1277" s="49">
        <f>IF(Table2[[#This Row],[Order Priority]]=Introduction!$B$43,1,0)</f>
        <v>0</v>
      </c>
      <c r="K1277" s="49">
        <f>IF(Table2[[#This Row],[Order Priority]]=Introduction!$B$44,1,0)</f>
        <v>0</v>
      </c>
      <c r="L1277" s="49">
        <f>IF(Table2[[#This Row],[Order Priority]]=Introduction!$B$45,1,0)</f>
        <v>1</v>
      </c>
      <c r="M1277" s="49">
        <f>IF(Table2[[#This Row],[Ship Mode]]=Introduction!$C$42,1,0)</f>
        <v>0</v>
      </c>
      <c r="N1277" s="48">
        <f>IF(Table2[[#This Row],[Ship Mode]]=Introduction!$C$44,1,0)</f>
        <v>1</v>
      </c>
      <c r="O1277" s="48">
        <f>IF(Table2[[#This Row],[Customer Segment]]=Introduction!$D$45,1,0)</f>
        <v>0</v>
      </c>
      <c r="P1277" s="48">
        <f>IF(Table2[[#This Row],[Customer Segment]]=Introduction!$D$42,1,0)</f>
        <v>0</v>
      </c>
      <c r="Q1277" s="48">
        <f>IF(Table2[[#This Row],[Customer Segment]]=Introduction!$D$44,1,0)</f>
        <v>1</v>
      </c>
      <c r="R1277" s="38">
        <v>8048.45</v>
      </c>
      <c r="S12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customFormat="1" x14ac:dyDescent="0.2">
      <c r="A1278" s="1" t="s">
        <v>46</v>
      </c>
      <c r="B1278" s="1" t="s">
        <v>14</v>
      </c>
      <c r="C1278" s="1" t="s">
        <v>3</v>
      </c>
      <c r="D1278" s="44">
        <v>7.0000000000000007E-2</v>
      </c>
      <c r="E1278" s="44">
        <v>3.38</v>
      </c>
      <c r="F1278" s="44">
        <v>0.85</v>
      </c>
      <c r="G1278" s="44">
        <v>0.48</v>
      </c>
      <c r="H1278" s="44">
        <v>19.04</v>
      </c>
      <c r="I1278" s="49">
        <f>IF(Table2[[#This Row],[Order Priority]]=Introduction!$B$42,1,0)</f>
        <v>0</v>
      </c>
      <c r="J1278" s="49">
        <f>IF(Table2[[#This Row],[Order Priority]]=Introduction!$B$43,1,0)</f>
        <v>0</v>
      </c>
      <c r="K1278" s="49">
        <f>IF(Table2[[#This Row],[Order Priority]]=Introduction!$B$44,1,0)</f>
        <v>0</v>
      </c>
      <c r="L1278" s="49">
        <f>IF(Table2[[#This Row],[Order Priority]]=Introduction!$B$45,1,0)</f>
        <v>0</v>
      </c>
      <c r="M1278" s="49">
        <f>IF(Table2[[#This Row],[Ship Mode]]=Introduction!$C$42,1,0)</f>
        <v>0</v>
      </c>
      <c r="N1278" s="48">
        <f>IF(Table2[[#This Row],[Ship Mode]]=Introduction!$C$44,1,0)</f>
        <v>1</v>
      </c>
      <c r="O1278" s="48">
        <f>IF(Table2[[#This Row],[Customer Segment]]=Introduction!$D$45,1,0)</f>
        <v>1</v>
      </c>
      <c r="P1278" s="48">
        <f>IF(Table2[[#This Row],[Customer Segment]]=Introduction!$D$42,1,0)</f>
        <v>0</v>
      </c>
      <c r="Q1278" s="48">
        <f>IF(Table2[[#This Row],[Customer Segment]]=Introduction!$D$44,1,0)</f>
        <v>0</v>
      </c>
      <c r="R1278" s="41">
        <v>29.08</v>
      </c>
      <c r="S12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customFormat="1" x14ac:dyDescent="0.2">
      <c r="A1279" s="1" t="s">
        <v>46</v>
      </c>
      <c r="B1279" s="1" t="s">
        <v>14</v>
      </c>
      <c r="C1279" s="1" t="s">
        <v>3</v>
      </c>
      <c r="D1279" s="46">
        <v>7.0000000000000007E-2</v>
      </c>
      <c r="E1279" s="46">
        <v>3.38</v>
      </c>
      <c r="F1279" s="46">
        <v>0.85</v>
      </c>
      <c r="G1279" s="46">
        <v>0.48</v>
      </c>
      <c r="H1279" s="46">
        <v>19.04</v>
      </c>
      <c r="I1279" s="49">
        <f>IF(Table2[[#This Row],[Order Priority]]=Introduction!$B$42,1,0)</f>
        <v>0</v>
      </c>
      <c r="J1279" s="49">
        <f>IF(Table2[[#This Row],[Order Priority]]=Introduction!$B$43,1,0)</f>
        <v>0</v>
      </c>
      <c r="K1279" s="49">
        <f>IF(Table2[[#This Row],[Order Priority]]=Introduction!$B$44,1,0)</f>
        <v>0</v>
      </c>
      <c r="L1279" s="49">
        <f>IF(Table2[[#This Row],[Order Priority]]=Introduction!$B$45,1,0)</f>
        <v>0</v>
      </c>
      <c r="M1279" s="49">
        <f>IF(Table2[[#This Row],[Ship Mode]]=Introduction!$C$42,1,0)</f>
        <v>0</v>
      </c>
      <c r="N1279" s="48">
        <f>IF(Table2[[#This Row],[Ship Mode]]=Introduction!$C$44,1,0)</f>
        <v>1</v>
      </c>
      <c r="O1279" s="48">
        <f>IF(Table2[[#This Row],[Customer Segment]]=Introduction!$D$45,1,0)</f>
        <v>1</v>
      </c>
      <c r="P1279" s="48">
        <f>IF(Table2[[#This Row],[Customer Segment]]=Introduction!$D$42,1,0)</f>
        <v>0</v>
      </c>
      <c r="Q1279" s="48">
        <f>IF(Table2[[#This Row],[Customer Segment]]=Introduction!$D$44,1,0)</f>
        <v>0</v>
      </c>
      <c r="R1279" s="38">
        <v>109.86</v>
      </c>
      <c r="S12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customFormat="1" x14ac:dyDescent="0.2">
      <c r="A1280" s="1" t="s">
        <v>1</v>
      </c>
      <c r="B1280" s="1" t="s">
        <v>63</v>
      </c>
      <c r="C1280" s="1" t="s">
        <v>47</v>
      </c>
      <c r="D1280" s="44">
        <v>0.09</v>
      </c>
      <c r="E1280" s="44">
        <v>58.1</v>
      </c>
      <c r="F1280" s="44">
        <v>1.49</v>
      </c>
      <c r="G1280" s="44">
        <v>0.38</v>
      </c>
      <c r="H1280" s="44">
        <v>765.75</v>
      </c>
      <c r="I1280" s="49">
        <f>IF(Table2[[#This Row],[Order Priority]]=Introduction!$B$42,1,0)</f>
        <v>1</v>
      </c>
      <c r="J1280" s="49">
        <f>IF(Table2[[#This Row],[Order Priority]]=Introduction!$B$43,1,0)</f>
        <v>0</v>
      </c>
      <c r="K1280" s="49">
        <f>IF(Table2[[#This Row],[Order Priority]]=Introduction!$B$44,1,0)</f>
        <v>0</v>
      </c>
      <c r="L1280" s="49">
        <f>IF(Table2[[#This Row],[Order Priority]]=Introduction!$B$45,1,0)</f>
        <v>0</v>
      </c>
      <c r="M1280" s="49">
        <f>IF(Table2[[#This Row],[Ship Mode]]=Introduction!$C$42,1,0)</f>
        <v>0</v>
      </c>
      <c r="N1280" s="48">
        <f>IF(Table2[[#This Row],[Ship Mode]]=Introduction!$C$44,1,0)</f>
        <v>0</v>
      </c>
      <c r="O1280" s="48">
        <f>IF(Table2[[#This Row],[Customer Segment]]=Introduction!$D$45,1,0)</f>
        <v>0</v>
      </c>
      <c r="P1280" s="48">
        <f>IF(Table2[[#This Row],[Customer Segment]]=Introduction!$D$42,1,0)</f>
        <v>0</v>
      </c>
      <c r="Q1280" s="48">
        <f>IF(Table2[[#This Row],[Customer Segment]]=Introduction!$D$44,1,0)</f>
        <v>1</v>
      </c>
      <c r="R1280" s="41">
        <v>169.46</v>
      </c>
      <c r="S12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customFormat="1" x14ac:dyDescent="0.2">
      <c r="A1281" s="1" t="s">
        <v>23</v>
      </c>
      <c r="B1281" s="1" t="s">
        <v>14</v>
      </c>
      <c r="C1281" s="1" t="s">
        <v>70</v>
      </c>
      <c r="D1281" s="46">
        <v>0.09</v>
      </c>
      <c r="E1281" s="46">
        <v>300.97000000000003</v>
      </c>
      <c r="F1281" s="46">
        <v>7.18</v>
      </c>
      <c r="G1281" s="46">
        <v>0.48</v>
      </c>
      <c r="H1281" s="46">
        <v>17.771999999999998</v>
      </c>
      <c r="I1281" s="49">
        <f>IF(Table2[[#This Row],[Order Priority]]=Introduction!$B$42,1,0)</f>
        <v>0</v>
      </c>
      <c r="J1281" s="49">
        <f>IF(Table2[[#This Row],[Order Priority]]=Introduction!$B$43,1,0)</f>
        <v>0</v>
      </c>
      <c r="K1281" s="49">
        <f>IF(Table2[[#This Row],[Order Priority]]=Introduction!$B$44,1,0)</f>
        <v>1</v>
      </c>
      <c r="L1281" s="49">
        <f>IF(Table2[[#This Row],[Order Priority]]=Introduction!$B$45,1,0)</f>
        <v>0</v>
      </c>
      <c r="M1281" s="49">
        <f>IF(Table2[[#This Row],[Ship Mode]]=Introduction!$C$42,1,0)</f>
        <v>0</v>
      </c>
      <c r="N1281" s="48">
        <f>IF(Table2[[#This Row],[Ship Mode]]=Introduction!$C$44,1,0)</f>
        <v>1</v>
      </c>
      <c r="O1281" s="48">
        <f>IF(Table2[[#This Row],[Customer Segment]]=Introduction!$D$45,1,0)</f>
        <v>0</v>
      </c>
      <c r="P1281" s="48">
        <f>IF(Table2[[#This Row],[Customer Segment]]=Introduction!$D$42,1,0)</f>
        <v>0</v>
      </c>
      <c r="Q1281" s="48">
        <f>IF(Table2[[#This Row],[Customer Segment]]=Introduction!$D$44,1,0)</f>
        <v>0</v>
      </c>
      <c r="R1281" s="38">
        <v>2848.38</v>
      </c>
      <c r="S12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customFormat="1" x14ac:dyDescent="0.2">
      <c r="A1282" s="1" t="s">
        <v>46</v>
      </c>
      <c r="B1282" s="1" t="s">
        <v>14</v>
      </c>
      <c r="C1282" s="1" t="s">
        <v>70</v>
      </c>
      <c r="D1282" s="44">
        <v>0.09</v>
      </c>
      <c r="E1282" s="44">
        <v>12.28</v>
      </c>
      <c r="F1282" s="44">
        <v>4.8600000000000003</v>
      </c>
      <c r="G1282" s="44">
        <v>0.38</v>
      </c>
      <c r="H1282" s="44">
        <v>1.73</v>
      </c>
      <c r="I1282" s="49">
        <f>IF(Table2[[#This Row],[Order Priority]]=Introduction!$B$42,1,0)</f>
        <v>0</v>
      </c>
      <c r="J1282" s="49">
        <f>IF(Table2[[#This Row],[Order Priority]]=Introduction!$B$43,1,0)</f>
        <v>0</v>
      </c>
      <c r="K1282" s="49">
        <f>IF(Table2[[#This Row],[Order Priority]]=Introduction!$B$44,1,0)</f>
        <v>0</v>
      </c>
      <c r="L1282" s="49">
        <f>IF(Table2[[#This Row],[Order Priority]]=Introduction!$B$45,1,0)</f>
        <v>0</v>
      </c>
      <c r="M1282" s="49">
        <f>IF(Table2[[#This Row],[Ship Mode]]=Introduction!$C$42,1,0)</f>
        <v>0</v>
      </c>
      <c r="N1282" s="48">
        <f>IF(Table2[[#This Row],[Ship Mode]]=Introduction!$C$44,1,0)</f>
        <v>1</v>
      </c>
      <c r="O1282" s="48">
        <f>IF(Table2[[#This Row],[Customer Segment]]=Introduction!$D$45,1,0)</f>
        <v>0</v>
      </c>
      <c r="P1282" s="48">
        <f>IF(Table2[[#This Row],[Customer Segment]]=Introduction!$D$42,1,0)</f>
        <v>0</v>
      </c>
      <c r="Q1282" s="48">
        <f>IF(Table2[[#This Row],[Customer Segment]]=Introduction!$D$44,1,0)</f>
        <v>0</v>
      </c>
      <c r="R1282" s="41">
        <v>34.65</v>
      </c>
      <c r="S12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customFormat="1" x14ac:dyDescent="0.2">
      <c r="A1283" s="1" t="s">
        <v>46</v>
      </c>
      <c r="B1283" s="1" t="s">
        <v>14</v>
      </c>
      <c r="C1283" s="1" t="s">
        <v>3</v>
      </c>
      <c r="D1283" s="46">
        <v>0</v>
      </c>
      <c r="E1283" s="46">
        <v>125.99</v>
      </c>
      <c r="F1283" s="46">
        <v>8.99</v>
      </c>
      <c r="G1283" s="46">
        <v>0.56999999999999995</v>
      </c>
      <c r="H1283" s="46">
        <v>613.89576</v>
      </c>
      <c r="I1283" s="49">
        <f>IF(Table2[[#This Row],[Order Priority]]=Introduction!$B$42,1,0)</f>
        <v>0</v>
      </c>
      <c r="J1283" s="49">
        <f>IF(Table2[[#This Row],[Order Priority]]=Introduction!$B$43,1,0)</f>
        <v>0</v>
      </c>
      <c r="K1283" s="49">
        <f>IF(Table2[[#This Row],[Order Priority]]=Introduction!$B$44,1,0)</f>
        <v>0</v>
      </c>
      <c r="L1283" s="49">
        <f>IF(Table2[[#This Row],[Order Priority]]=Introduction!$B$45,1,0)</f>
        <v>0</v>
      </c>
      <c r="M1283" s="49">
        <f>IF(Table2[[#This Row],[Ship Mode]]=Introduction!$C$42,1,0)</f>
        <v>0</v>
      </c>
      <c r="N1283" s="48">
        <f>IF(Table2[[#This Row],[Ship Mode]]=Introduction!$C$44,1,0)</f>
        <v>1</v>
      </c>
      <c r="O1283" s="48">
        <f>IF(Table2[[#This Row],[Customer Segment]]=Introduction!$D$45,1,0)</f>
        <v>1</v>
      </c>
      <c r="P1283" s="48">
        <f>IF(Table2[[#This Row],[Customer Segment]]=Introduction!$D$42,1,0)</f>
        <v>0</v>
      </c>
      <c r="Q1283" s="48">
        <f>IF(Table2[[#This Row],[Customer Segment]]=Introduction!$D$44,1,0)</f>
        <v>0</v>
      </c>
      <c r="R1283" s="38">
        <v>1362.2</v>
      </c>
      <c r="S12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customFormat="1" x14ac:dyDescent="0.2">
      <c r="A1284" s="1" t="s">
        <v>46</v>
      </c>
      <c r="B1284" s="1" t="s">
        <v>14</v>
      </c>
      <c r="C1284" s="1" t="s">
        <v>3</v>
      </c>
      <c r="D1284" s="44">
        <v>0.08</v>
      </c>
      <c r="E1284" s="44">
        <v>3.28</v>
      </c>
      <c r="F1284" s="44">
        <v>3.97</v>
      </c>
      <c r="G1284" s="44">
        <v>0.56000000000000005</v>
      </c>
      <c r="H1284" s="44">
        <v>0.42659999999999998</v>
      </c>
      <c r="I1284" s="49">
        <f>IF(Table2[[#This Row],[Order Priority]]=Introduction!$B$42,1,0)</f>
        <v>0</v>
      </c>
      <c r="J1284" s="49">
        <f>IF(Table2[[#This Row],[Order Priority]]=Introduction!$B$43,1,0)</f>
        <v>0</v>
      </c>
      <c r="K1284" s="49">
        <f>IF(Table2[[#This Row],[Order Priority]]=Introduction!$B$44,1,0)</f>
        <v>0</v>
      </c>
      <c r="L1284" s="49">
        <f>IF(Table2[[#This Row],[Order Priority]]=Introduction!$B$45,1,0)</f>
        <v>0</v>
      </c>
      <c r="M1284" s="49">
        <f>IF(Table2[[#This Row],[Ship Mode]]=Introduction!$C$42,1,0)</f>
        <v>0</v>
      </c>
      <c r="N1284" s="48">
        <f>IF(Table2[[#This Row],[Ship Mode]]=Introduction!$C$44,1,0)</f>
        <v>1</v>
      </c>
      <c r="O1284" s="48">
        <f>IF(Table2[[#This Row],[Customer Segment]]=Introduction!$D$45,1,0)</f>
        <v>1</v>
      </c>
      <c r="P1284" s="48">
        <f>IF(Table2[[#This Row],[Customer Segment]]=Introduction!$D$42,1,0)</f>
        <v>0</v>
      </c>
      <c r="Q1284" s="48">
        <f>IF(Table2[[#This Row],[Customer Segment]]=Introduction!$D$44,1,0)</f>
        <v>0</v>
      </c>
      <c r="R1284" s="41">
        <v>57.24</v>
      </c>
      <c r="S12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customFormat="1" x14ac:dyDescent="0.2">
      <c r="A1285" s="1" t="s">
        <v>46</v>
      </c>
      <c r="B1285" s="1" t="s">
        <v>63</v>
      </c>
      <c r="C1285" s="1" t="s">
        <v>3</v>
      </c>
      <c r="D1285" s="46">
        <v>0.09</v>
      </c>
      <c r="E1285" s="46">
        <v>40.97</v>
      </c>
      <c r="F1285" s="46">
        <v>8.99</v>
      </c>
      <c r="G1285" s="46">
        <v>0.59</v>
      </c>
      <c r="H1285" s="46">
        <v>66.215999999999994</v>
      </c>
      <c r="I1285" s="49">
        <f>IF(Table2[[#This Row],[Order Priority]]=Introduction!$B$42,1,0)</f>
        <v>0</v>
      </c>
      <c r="J1285" s="49">
        <f>IF(Table2[[#This Row],[Order Priority]]=Introduction!$B$43,1,0)</f>
        <v>0</v>
      </c>
      <c r="K1285" s="49">
        <f>IF(Table2[[#This Row],[Order Priority]]=Introduction!$B$44,1,0)</f>
        <v>0</v>
      </c>
      <c r="L1285" s="49">
        <f>IF(Table2[[#This Row],[Order Priority]]=Introduction!$B$45,1,0)</f>
        <v>0</v>
      </c>
      <c r="M1285" s="49">
        <f>IF(Table2[[#This Row],[Ship Mode]]=Introduction!$C$42,1,0)</f>
        <v>0</v>
      </c>
      <c r="N1285" s="48">
        <f>IF(Table2[[#This Row],[Ship Mode]]=Introduction!$C$44,1,0)</f>
        <v>0</v>
      </c>
      <c r="O1285" s="48">
        <f>IF(Table2[[#This Row],[Customer Segment]]=Introduction!$D$45,1,0)</f>
        <v>1</v>
      </c>
      <c r="P1285" s="48">
        <f>IF(Table2[[#This Row],[Customer Segment]]=Introduction!$D$42,1,0)</f>
        <v>0</v>
      </c>
      <c r="Q1285" s="48">
        <f>IF(Table2[[#This Row],[Customer Segment]]=Introduction!$D$44,1,0)</f>
        <v>0</v>
      </c>
      <c r="R1285" s="38">
        <v>824.7</v>
      </c>
      <c r="S12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customFormat="1" x14ac:dyDescent="0.2">
      <c r="A1286" s="1" t="s">
        <v>1</v>
      </c>
      <c r="B1286" s="1" t="s">
        <v>14</v>
      </c>
      <c r="C1286" s="1" t="s">
        <v>70</v>
      </c>
      <c r="D1286" s="44">
        <v>0.05</v>
      </c>
      <c r="E1286" s="44">
        <v>6.48</v>
      </c>
      <c r="F1286" s="44">
        <v>6.22</v>
      </c>
      <c r="G1286" s="44">
        <v>0.37</v>
      </c>
      <c r="H1286" s="44">
        <v>-29.07</v>
      </c>
      <c r="I1286" s="49">
        <f>IF(Table2[[#This Row],[Order Priority]]=Introduction!$B$42,1,0)</f>
        <v>1</v>
      </c>
      <c r="J1286" s="49">
        <f>IF(Table2[[#This Row],[Order Priority]]=Introduction!$B$43,1,0)</f>
        <v>0</v>
      </c>
      <c r="K1286" s="49">
        <f>IF(Table2[[#This Row],[Order Priority]]=Introduction!$B$44,1,0)</f>
        <v>0</v>
      </c>
      <c r="L1286" s="49">
        <f>IF(Table2[[#This Row],[Order Priority]]=Introduction!$B$45,1,0)</f>
        <v>0</v>
      </c>
      <c r="M1286" s="49">
        <f>IF(Table2[[#This Row],[Ship Mode]]=Introduction!$C$42,1,0)</f>
        <v>0</v>
      </c>
      <c r="N1286" s="48">
        <f>IF(Table2[[#This Row],[Ship Mode]]=Introduction!$C$44,1,0)</f>
        <v>1</v>
      </c>
      <c r="O1286" s="48">
        <f>IF(Table2[[#This Row],[Customer Segment]]=Introduction!$D$45,1,0)</f>
        <v>0</v>
      </c>
      <c r="P1286" s="48">
        <f>IF(Table2[[#This Row],[Customer Segment]]=Introduction!$D$42,1,0)</f>
        <v>0</v>
      </c>
      <c r="Q1286" s="48">
        <f>IF(Table2[[#This Row],[Customer Segment]]=Introduction!$D$44,1,0)</f>
        <v>0</v>
      </c>
      <c r="R1286" s="41">
        <v>21.46</v>
      </c>
      <c r="S12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customFormat="1" x14ac:dyDescent="0.2">
      <c r="A1287" s="1" t="s">
        <v>1</v>
      </c>
      <c r="B1287" s="1" t="s">
        <v>14</v>
      </c>
      <c r="C1287" s="1" t="s">
        <v>70</v>
      </c>
      <c r="D1287" s="46">
        <v>0.03</v>
      </c>
      <c r="E1287" s="46">
        <v>300.64999999999998</v>
      </c>
      <c r="F1287" s="46">
        <v>24.49</v>
      </c>
      <c r="G1287" s="46">
        <v>0.52</v>
      </c>
      <c r="H1287" s="46">
        <v>1282.4960000000001</v>
      </c>
      <c r="I1287" s="49">
        <f>IF(Table2[[#This Row],[Order Priority]]=Introduction!$B$42,1,0)</f>
        <v>1</v>
      </c>
      <c r="J1287" s="49">
        <f>IF(Table2[[#This Row],[Order Priority]]=Introduction!$B$43,1,0)</f>
        <v>0</v>
      </c>
      <c r="K1287" s="49">
        <f>IF(Table2[[#This Row],[Order Priority]]=Introduction!$B$44,1,0)</f>
        <v>0</v>
      </c>
      <c r="L1287" s="49">
        <f>IF(Table2[[#This Row],[Order Priority]]=Introduction!$B$45,1,0)</f>
        <v>0</v>
      </c>
      <c r="M1287" s="49">
        <f>IF(Table2[[#This Row],[Ship Mode]]=Introduction!$C$42,1,0)</f>
        <v>0</v>
      </c>
      <c r="N1287" s="48">
        <f>IF(Table2[[#This Row],[Ship Mode]]=Introduction!$C$44,1,0)</f>
        <v>1</v>
      </c>
      <c r="O1287" s="48">
        <f>IF(Table2[[#This Row],[Customer Segment]]=Introduction!$D$45,1,0)</f>
        <v>0</v>
      </c>
      <c r="P1287" s="48">
        <f>IF(Table2[[#This Row],[Customer Segment]]=Introduction!$D$42,1,0)</f>
        <v>0</v>
      </c>
      <c r="Q1287" s="48">
        <f>IF(Table2[[#This Row],[Customer Segment]]=Introduction!$D$44,1,0)</f>
        <v>0</v>
      </c>
      <c r="R1287" s="38">
        <v>9705.4599999999991</v>
      </c>
      <c r="S12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customFormat="1" x14ac:dyDescent="0.2">
      <c r="A1288" s="1" t="s">
        <v>1</v>
      </c>
      <c r="B1288" s="1" t="s">
        <v>14</v>
      </c>
      <c r="C1288" s="1" t="s">
        <v>70</v>
      </c>
      <c r="D1288" s="44">
        <v>0.06</v>
      </c>
      <c r="E1288" s="44">
        <v>49.99</v>
      </c>
      <c r="F1288" s="44">
        <v>19.989999999999998</v>
      </c>
      <c r="G1288" s="44">
        <v>0.45</v>
      </c>
      <c r="H1288" s="44">
        <v>17.2</v>
      </c>
      <c r="I1288" s="49">
        <f>IF(Table2[[#This Row],[Order Priority]]=Introduction!$B$42,1,0)</f>
        <v>1</v>
      </c>
      <c r="J1288" s="49">
        <f>IF(Table2[[#This Row],[Order Priority]]=Introduction!$B$43,1,0)</f>
        <v>0</v>
      </c>
      <c r="K1288" s="49">
        <f>IF(Table2[[#This Row],[Order Priority]]=Introduction!$B$44,1,0)</f>
        <v>0</v>
      </c>
      <c r="L1288" s="49">
        <f>IF(Table2[[#This Row],[Order Priority]]=Introduction!$B$45,1,0)</f>
        <v>0</v>
      </c>
      <c r="M1288" s="49">
        <f>IF(Table2[[#This Row],[Ship Mode]]=Introduction!$C$42,1,0)</f>
        <v>0</v>
      </c>
      <c r="N1288" s="48">
        <f>IF(Table2[[#This Row],[Ship Mode]]=Introduction!$C$44,1,0)</f>
        <v>1</v>
      </c>
      <c r="O1288" s="48">
        <f>IF(Table2[[#This Row],[Customer Segment]]=Introduction!$D$45,1,0)</f>
        <v>0</v>
      </c>
      <c r="P1288" s="48">
        <f>IF(Table2[[#This Row],[Customer Segment]]=Introduction!$D$42,1,0)</f>
        <v>0</v>
      </c>
      <c r="Q1288" s="48">
        <f>IF(Table2[[#This Row],[Customer Segment]]=Introduction!$D$44,1,0)</f>
        <v>0</v>
      </c>
      <c r="R1288" s="41">
        <v>3247.54</v>
      </c>
      <c r="S12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customFormat="1" x14ac:dyDescent="0.2">
      <c r="A1289" s="1" t="s">
        <v>1</v>
      </c>
      <c r="B1289" s="1" t="s">
        <v>14</v>
      </c>
      <c r="C1289" s="1" t="s">
        <v>70</v>
      </c>
      <c r="D1289" s="46">
        <v>0.1</v>
      </c>
      <c r="E1289" s="46">
        <v>104.85</v>
      </c>
      <c r="F1289" s="46">
        <v>4.6500000000000004</v>
      </c>
      <c r="G1289" s="46">
        <v>0.37</v>
      </c>
      <c r="H1289" s="46">
        <v>1184.1199999999999</v>
      </c>
      <c r="I1289" s="49">
        <f>IF(Table2[[#This Row],[Order Priority]]=Introduction!$B$42,1,0)</f>
        <v>1</v>
      </c>
      <c r="J1289" s="49">
        <f>IF(Table2[[#This Row],[Order Priority]]=Introduction!$B$43,1,0)</f>
        <v>0</v>
      </c>
      <c r="K1289" s="49">
        <f>IF(Table2[[#This Row],[Order Priority]]=Introduction!$B$44,1,0)</f>
        <v>0</v>
      </c>
      <c r="L1289" s="49">
        <f>IF(Table2[[#This Row],[Order Priority]]=Introduction!$B$45,1,0)</f>
        <v>0</v>
      </c>
      <c r="M1289" s="49">
        <f>IF(Table2[[#This Row],[Ship Mode]]=Introduction!$C$42,1,0)</f>
        <v>0</v>
      </c>
      <c r="N1289" s="48">
        <f>IF(Table2[[#This Row],[Ship Mode]]=Introduction!$C$44,1,0)</f>
        <v>1</v>
      </c>
      <c r="O1289" s="48">
        <f>IF(Table2[[#This Row],[Customer Segment]]=Introduction!$D$45,1,0)</f>
        <v>0</v>
      </c>
      <c r="P1289" s="48">
        <f>IF(Table2[[#This Row],[Customer Segment]]=Introduction!$D$42,1,0)</f>
        <v>0</v>
      </c>
      <c r="Q1289" s="48">
        <f>IF(Table2[[#This Row],[Customer Segment]]=Introduction!$D$44,1,0)</f>
        <v>0</v>
      </c>
      <c r="R1289" s="38">
        <v>5582.63</v>
      </c>
      <c r="S12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customFormat="1" x14ac:dyDescent="0.2">
      <c r="A1290" s="1" t="s">
        <v>1</v>
      </c>
      <c r="B1290" s="1" t="s">
        <v>14</v>
      </c>
      <c r="C1290" s="1" t="s">
        <v>70</v>
      </c>
      <c r="D1290" s="44">
        <v>0.03</v>
      </c>
      <c r="E1290" s="44">
        <v>300.64999999999998</v>
      </c>
      <c r="F1290" s="44">
        <v>24.49</v>
      </c>
      <c r="G1290" s="44">
        <v>0.52</v>
      </c>
      <c r="H1290" s="44">
        <v>1474.8704</v>
      </c>
      <c r="I1290" s="49">
        <f>IF(Table2[[#This Row],[Order Priority]]=Introduction!$B$42,1,0)</f>
        <v>1</v>
      </c>
      <c r="J1290" s="49">
        <f>IF(Table2[[#This Row],[Order Priority]]=Introduction!$B$43,1,0)</f>
        <v>0</v>
      </c>
      <c r="K1290" s="49">
        <f>IF(Table2[[#This Row],[Order Priority]]=Introduction!$B$44,1,0)</f>
        <v>0</v>
      </c>
      <c r="L1290" s="49">
        <f>IF(Table2[[#This Row],[Order Priority]]=Introduction!$B$45,1,0)</f>
        <v>0</v>
      </c>
      <c r="M1290" s="49">
        <f>IF(Table2[[#This Row],[Ship Mode]]=Introduction!$C$42,1,0)</f>
        <v>0</v>
      </c>
      <c r="N1290" s="48">
        <f>IF(Table2[[#This Row],[Ship Mode]]=Introduction!$C$44,1,0)</f>
        <v>1</v>
      </c>
      <c r="O1290" s="48">
        <f>IF(Table2[[#This Row],[Customer Segment]]=Introduction!$D$45,1,0)</f>
        <v>0</v>
      </c>
      <c r="P1290" s="48">
        <f>IF(Table2[[#This Row],[Customer Segment]]=Introduction!$D$42,1,0)</f>
        <v>0</v>
      </c>
      <c r="Q1290" s="48">
        <f>IF(Table2[[#This Row],[Customer Segment]]=Introduction!$D$44,1,0)</f>
        <v>0</v>
      </c>
      <c r="R1290" s="41">
        <v>2426.36</v>
      </c>
      <c r="S12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customFormat="1" x14ac:dyDescent="0.2">
      <c r="A1291" s="1" t="s">
        <v>1</v>
      </c>
      <c r="B1291" s="1" t="s">
        <v>14</v>
      </c>
      <c r="C1291" s="1" t="s">
        <v>70</v>
      </c>
      <c r="D1291" s="46">
        <v>0.06</v>
      </c>
      <c r="E1291" s="46">
        <v>49.99</v>
      </c>
      <c r="F1291" s="46">
        <v>19.989999999999998</v>
      </c>
      <c r="G1291" s="46">
        <v>0.45</v>
      </c>
      <c r="H1291" s="46">
        <v>19.78</v>
      </c>
      <c r="I1291" s="49">
        <f>IF(Table2[[#This Row],[Order Priority]]=Introduction!$B$42,1,0)</f>
        <v>1</v>
      </c>
      <c r="J1291" s="49">
        <f>IF(Table2[[#This Row],[Order Priority]]=Introduction!$B$43,1,0)</f>
        <v>0</v>
      </c>
      <c r="K1291" s="49">
        <f>IF(Table2[[#This Row],[Order Priority]]=Introduction!$B$44,1,0)</f>
        <v>0</v>
      </c>
      <c r="L1291" s="49">
        <f>IF(Table2[[#This Row],[Order Priority]]=Introduction!$B$45,1,0)</f>
        <v>0</v>
      </c>
      <c r="M1291" s="49">
        <f>IF(Table2[[#This Row],[Ship Mode]]=Introduction!$C$42,1,0)</f>
        <v>0</v>
      </c>
      <c r="N1291" s="48">
        <f>IF(Table2[[#This Row],[Ship Mode]]=Introduction!$C$44,1,0)</f>
        <v>1</v>
      </c>
      <c r="O1291" s="48">
        <f>IF(Table2[[#This Row],[Customer Segment]]=Introduction!$D$45,1,0)</f>
        <v>0</v>
      </c>
      <c r="P1291" s="48">
        <f>IF(Table2[[#This Row],[Customer Segment]]=Introduction!$D$42,1,0)</f>
        <v>0</v>
      </c>
      <c r="Q1291" s="48">
        <f>IF(Table2[[#This Row],[Customer Segment]]=Introduction!$D$44,1,0)</f>
        <v>0</v>
      </c>
      <c r="R1291" s="38">
        <v>824</v>
      </c>
      <c r="S12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customFormat="1" x14ac:dyDescent="0.2">
      <c r="A1292" s="1" t="s">
        <v>1</v>
      </c>
      <c r="B1292" s="1" t="s">
        <v>14</v>
      </c>
      <c r="C1292" s="1" t="s">
        <v>70</v>
      </c>
      <c r="D1292" s="44">
        <v>0.1</v>
      </c>
      <c r="E1292" s="44">
        <v>104.85</v>
      </c>
      <c r="F1292" s="44">
        <v>4.6500000000000004</v>
      </c>
      <c r="G1292" s="44">
        <v>0.37</v>
      </c>
      <c r="H1292" s="44">
        <v>929.79570000000001</v>
      </c>
      <c r="I1292" s="49">
        <f>IF(Table2[[#This Row],[Order Priority]]=Introduction!$B$42,1,0)</f>
        <v>1</v>
      </c>
      <c r="J1292" s="49">
        <f>IF(Table2[[#This Row],[Order Priority]]=Introduction!$B$43,1,0)</f>
        <v>0</v>
      </c>
      <c r="K1292" s="49">
        <f>IF(Table2[[#This Row],[Order Priority]]=Introduction!$B$44,1,0)</f>
        <v>0</v>
      </c>
      <c r="L1292" s="49">
        <f>IF(Table2[[#This Row],[Order Priority]]=Introduction!$B$45,1,0)</f>
        <v>0</v>
      </c>
      <c r="M1292" s="49">
        <f>IF(Table2[[#This Row],[Ship Mode]]=Introduction!$C$42,1,0)</f>
        <v>0</v>
      </c>
      <c r="N1292" s="48">
        <f>IF(Table2[[#This Row],[Ship Mode]]=Introduction!$C$44,1,0)</f>
        <v>1</v>
      </c>
      <c r="O1292" s="48">
        <f>IF(Table2[[#This Row],[Customer Segment]]=Introduction!$D$45,1,0)</f>
        <v>0</v>
      </c>
      <c r="P1292" s="48">
        <f>IF(Table2[[#This Row],[Customer Segment]]=Introduction!$D$42,1,0)</f>
        <v>0</v>
      </c>
      <c r="Q1292" s="48">
        <f>IF(Table2[[#This Row],[Customer Segment]]=Introduction!$D$44,1,0)</f>
        <v>0</v>
      </c>
      <c r="R1292" s="41">
        <v>1347.53</v>
      </c>
      <c r="S12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customFormat="1" x14ac:dyDescent="0.2">
      <c r="A1293" s="1" t="s">
        <v>13</v>
      </c>
      <c r="B1293" s="1" t="s">
        <v>14</v>
      </c>
      <c r="C1293" s="1" t="s">
        <v>70</v>
      </c>
      <c r="D1293" s="46">
        <v>0.1</v>
      </c>
      <c r="E1293" s="46">
        <v>48.91</v>
      </c>
      <c r="F1293" s="46">
        <v>5.97</v>
      </c>
      <c r="G1293" s="46">
        <v>0.38</v>
      </c>
      <c r="H1293" s="46">
        <v>156.74340000000001</v>
      </c>
      <c r="I1293" s="49">
        <f>IF(Table2[[#This Row],[Order Priority]]=Introduction!$B$42,1,0)</f>
        <v>0</v>
      </c>
      <c r="J1293" s="49">
        <f>IF(Table2[[#This Row],[Order Priority]]=Introduction!$B$43,1,0)</f>
        <v>1</v>
      </c>
      <c r="K1293" s="49">
        <f>IF(Table2[[#This Row],[Order Priority]]=Introduction!$B$44,1,0)</f>
        <v>0</v>
      </c>
      <c r="L1293" s="49">
        <f>IF(Table2[[#This Row],[Order Priority]]=Introduction!$B$45,1,0)</f>
        <v>0</v>
      </c>
      <c r="M1293" s="49">
        <f>IF(Table2[[#This Row],[Ship Mode]]=Introduction!$C$42,1,0)</f>
        <v>0</v>
      </c>
      <c r="N1293" s="48">
        <f>IF(Table2[[#This Row],[Ship Mode]]=Introduction!$C$44,1,0)</f>
        <v>1</v>
      </c>
      <c r="O1293" s="48">
        <f>IF(Table2[[#This Row],[Customer Segment]]=Introduction!$D$45,1,0)</f>
        <v>0</v>
      </c>
      <c r="P1293" s="48">
        <f>IF(Table2[[#This Row],[Customer Segment]]=Introduction!$D$42,1,0)</f>
        <v>0</v>
      </c>
      <c r="Q1293" s="48">
        <f>IF(Table2[[#This Row],[Customer Segment]]=Introduction!$D$44,1,0)</f>
        <v>0</v>
      </c>
      <c r="R1293" s="38">
        <v>618.96</v>
      </c>
      <c r="S12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customFormat="1" x14ac:dyDescent="0.2">
      <c r="A1294" s="1" t="s">
        <v>13</v>
      </c>
      <c r="B1294" s="1" t="s">
        <v>14</v>
      </c>
      <c r="C1294" s="1" t="s">
        <v>70</v>
      </c>
      <c r="D1294" s="44">
        <v>0.08</v>
      </c>
      <c r="E1294" s="44">
        <v>5.98</v>
      </c>
      <c r="F1294" s="44">
        <v>5.46</v>
      </c>
      <c r="G1294" s="44">
        <v>0.36</v>
      </c>
      <c r="H1294" s="44">
        <v>110.11799999999999</v>
      </c>
      <c r="I1294" s="49">
        <f>IF(Table2[[#This Row],[Order Priority]]=Introduction!$B$42,1,0)</f>
        <v>0</v>
      </c>
      <c r="J1294" s="49">
        <f>IF(Table2[[#This Row],[Order Priority]]=Introduction!$B$43,1,0)</f>
        <v>1</v>
      </c>
      <c r="K1294" s="49">
        <f>IF(Table2[[#This Row],[Order Priority]]=Introduction!$B$44,1,0)</f>
        <v>0</v>
      </c>
      <c r="L1294" s="49">
        <f>IF(Table2[[#This Row],[Order Priority]]=Introduction!$B$45,1,0)</f>
        <v>0</v>
      </c>
      <c r="M1294" s="49">
        <f>IF(Table2[[#This Row],[Ship Mode]]=Introduction!$C$42,1,0)</f>
        <v>0</v>
      </c>
      <c r="N1294" s="48">
        <f>IF(Table2[[#This Row],[Ship Mode]]=Introduction!$C$44,1,0)</f>
        <v>1</v>
      </c>
      <c r="O1294" s="48">
        <f>IF(Table2[[#This Row],[Customer Segment]]=Introduction!$D$45,1,0)</f>
        <v>0</v>
      </c>
      <c r="P1294" s="48">
        <f>IF(Table2[[#This Row],[Customer Segment]]=Introduction!$D$42,1,0)</f>
        <v>0</v>
      </c>
      <c r="Q1294" s="48">
        <f>IF(Table2[[#This Row],[Customer Segment]]=Introduction!$D$44,1,0)</f>
        <v>0</v>
      </c>
      <c r="R1294" s="41">
        <v>77.540000000000006</v>
      </c>
      <c r="S12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customFormat="1" x14ac:dyDescent="0.2">
      <c r="A1295" s="1" t="s">
        <v>13</v>
      </c>
      <c r="B1295" s="1" t="s">
        <v>63</v>
      </c>
      <c r="C1295" s="1" t="s">
        <v>47</v>
      </c>
      <c r="D1295" s="46">
        <v>0.04</v>
      </c>
      <c r="E1295" s="46">
        <v>4.13</v>
      </c>
      <c r="F1295" s="46">
        <v>0.99</v>
      </c>
      <c r="G1295" s="46">
        <v>0.39</v>
      </c>
      <c r="H1295" s="46">
        <v>22.307700000000001</v>
      </c>
      <c r="I1295" s="49">
        <f>IF(Table2[[#This Row],[Order Priority]]=Introduction!$B$42,1,0)</f>
        <v>0</v>
      </c>
      <c r="J1295" s="49">
        <f>IF(Table2[[#This Row],[Order Priority]]=Introduction!$B$43,1,0)</f>
        <v>1</v>
      </c>
      <c r="K1295" s="49">
        <f>IF(Table2[[#This Row],[Order Priority]]=Introduction!$B$44,1,0)</f>
        <v>0</v>
      </c>
      <c r="L1295" s="49">
        <f>IF(Table2[[#This Row],[Order Priority]]=Introduction!$B$45,1,0)</f>
        <v>0</v>
      </c>
      <c r="M1295" s="49">
        <f>IF(Table2[[#This Row],[Ship Mode]]=Introduction!$C$42,1,0)</f>
        <v>0</v>
      </c>
      <c r="N1295" s="48">
        <f>IF(Table2[[#This Row],[Ship Mode]]=Introduction!$C$44,1,0)</f>
        <v>0</v>
      </c>
      <c r="O1295" s="48">
        <f>IF(Table2[[#This Row],[Customer Segment]]=Introduction!$D$45,1,0)</f>
        <v>0</v>
      </c>
      <c r="P1295" s="48">
        <f>IF(Table2[[#This Row],[Customer Segment]]=Introduction!$D$42,1,0)</f>
        <v>0</v>
      </c>
      <c r="Q1295" s="48">
        <f>IF(Table2[[#This Row],[Customer Segment]]=Introduction!$D$44,1,0)</f>
        <v>1</v>
      </c>
      <c r="R1295" s="38">
        <v>32.33</v>
      </c>
      <c r="S12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customFormat="1" x14ac:dyDescent="0.2">
      <c r="A1296" s="1" t="s">
        <v>13</v>
      </c>
      <c r="B1296" s="1" t="s">
        <v>14</v>
      </c>
      <c r="C1296" s="1" t="s">
        <v>47</v>
      </c>
      <c r="D1296" s="44">
        <v>0.06</v>
      </c>
      <c r="E1296" s="44">
        <v>55.48</v>
      </c>
      <c r="F1296" s="44">
        <v>14.3</v>
      </c>
      <c r="G1296" s="44">
        <v>0.37</v>
      </c>
      <c r="H1296" s="44">
        <v>443.02140000000003</v>
      </c>
      <c r="I1296" s="49">
        <f>IF(Table2[[#This Row],[Order Priority]]=Introduction!$B$42,1,0)</f>
        <v>0</v>
      </c>
      <c r="J1296" s="49">
        <f>IF(Table2[[#This Row],[Order Priority]]=Introduction!$B$43,1,0)</f>
        <v>1</v>
      </c>
      <c r="K1296" s="49">
        <f>IF(Table2[[#This Row],[Order Priority]]=Introduction!$B$44,1,0)</f>
        <v>0</v>
      </c>
      <c r="L1296" s="49">
        <f>IF(Table2[[#This Row],[Order Priority]]=Introduction!$B$45,1,0)</f>
        <v>0</v>
      </c>
      <c r="M1296" s="49">
        <f>IF(Table2[[#This Row],[Ship Mode]]=Introduction!$C$42,1,0)</f>
        <v>0</v>
      </c>
      <c r="N1296" s="48">
        <f>IF(Table2[[#This Row],[Ship Mode]]=Introduction!$C$44,1,0)</f>
        <v>1</v>
      </c>
      <c r="O1296" s="48">
        <f>IF(Table2[[#This Row],[Customer Segment]]=Introduction!$D$45,1,0)</f>
        <v>0</v>
      </c>
      <c r="P1296" s="48">
        <f>IF(Table2[[#This Row],[Customer Segment]]=Introduction!$D$42,1,0)</f>
        <v>0</v>
      </c>
      <c r="Q1296" s="48">
        <f>IF(Table2[[#This Row],[Customer Segment]]=Introduction!$D$44,1,0)</f>
        <v>1</v>
      </c>
      <c r="R1296" s="41">
        <v>642.05999999999995</v>
      </c>
      <c r="S12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customFormat="1" x14ac:dyDescent="0.2">
      <c r="A1297" s="1" t="s">
        <v>13</v>
      </c>
      <c r="B1297" s="1" t="s">
        <v>14</v>
      </c>
      <c r="C1297" s="1" t="s">
        <v>47</v>
      </c>
      <c r="D1297" s="46">
        <v>0.09</v>
      </c>
      <c r="E1297" s="46">
        <v>28.53</v>
      </c>
      <c r="F1297" s="46">
        <v>1.49</v>
      </c>
      <c r="G1297" s="46">
        <v>0.38</v>
      </c>
      <c r="H1297" s="46">
        <v>107.45462000000001</v>
      </c>
      <c r="I1297" s="49">
        <f>IF(Table2[[#This Row],[Order Priority]]=Introduction!$B$42,1,0)</f>
        <v>0</v>
      </c>
      <c r="J1297" s="49">
        <f>IF(Table2[[#This Row],[Order Priority]]=Introduction!$B$43,1,0)</f>
        <v>1</v>
      </c>
      <c r="K1297" s="49">
        <f>IF(Table2[[#This Row],[Order Priority]]=Introduction!$B$44,1,0)</f>
        <v>0</v>
      </c>
      <c r="L1297" s="49">
        <f>IF(Table2[[#This Row],[Order Priority]]=Introduction!$B$45,1,0)</f>
        <v>0</v>
      </c>
      <c r="M1297" s="49">
        <f>IF(Table2[[#This Row],[Ship Mode]]=Introduction!$C$42,1,0)</f>
        <v>0</v>
      </c>
      <c r="N1297" s="48">
        <f>IF(Table2[[#This Row],[Ship Mode]]=Introduction!$C$44,1,0)</f>
        <v>1</v>
      </c>
      <c r="O1297" s="48">
        <f>IF(Table2[[#This Row],[Customer Segment]]=Introduction!$D$45,1,0)</f>
        <v>0</v>
      </c>
      <c r="P1297" s="48">
        <f>IF(Table2[[#This Row],[Customer Segment]]=Introduction!$D$42,1,0)</f>
        <v>0</v>
      </c>
      <c r="Q1297" s="48">
        <f>IF(Table2[[#This Row],[Customer Segment]]=Introduction!$D$44,1,0)</f>
        <v>1</v>
      </c>
      <c r="R1297" s="38">
        <v>157.33000000000001</v>
      </c>
      <c r="S12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customFormat="1" x14ac:dyDescent="0.2">
      <c r="A1298" s="1" t="s">
        <v>23</v>
      </c>
      <c r="B1298" s="1" t="s">
        <v>63</v>
      </c>
      <c r="C1298" s="1" t="s">
        <v>3</v>
      </c>
      <c r="D1298" s="44">
        <v>0.06</v>
      </c>
      <c r="E1298" s="44">
        <v>3.34</v>
      </c>
      <c r="F1298" s="44">
        <v>7.49</v>
      </c>
      <c r="G1298" s="44">
        <v>0.54</v>
      </c>
      <c r="H1298" s="44">
        <v>-175.86</v>
      </c>
      <c r="I1298" s="49">
        <f>IF(Table2[[#This Row],[Order Priority]]=Introduction!$B$42,1,0)</f>
        <v>0</v>
      </c>
      <c r="J1298" s="49">
        <f>IF(Table2[[#This Row],[Order Priority]]=Introduction!$B$43,1,0)</f>
        <v>0</v>
      </c>
      <c r="K1298" s="49">
        <f>IF(Table2[[#This Row],[Order Priority]]=Introduction!$B$44,1,0)</f>
        <v>1</v>
      </c>
      <c r="L1298" s="49">
        <f>IF(Table2[[#This Row],[Order Priority]]=Introduction!$B$45,1,0)</f>
        <v>0</v>
      </c>
      <c r="M1298" s="49">
        <f>IF(Table2[[#This Row],[Ship Mode]]=Introduction!$C$42,1,0)</f>
        <v>0</v>
      </c>
      <c r="N1298" s="48">
        <f>IF(Table2[[#This Row],[Ship Mode]]=Introduction!$C$44,1,0)</f>
        <v>0</v>
      </c>
      <c r="O1298" s="48">
        <f>IF(Table2[[#This Row],[Customer Segment]]=Introduction!$D$45,1,0)</f>
        <v>1</v>
      </c>
      <c r="P1298" s="48">
        <f>IF(Table2[[#This Row],[Customer Segment]]=Introduction!$D$42,1,0)</f>
        <v>0</v>
      </c>
      <c r="Q1298" s="48">
        <f>IF(Table2[[#This Row],[Customer Segment]]=Introduction!$D$44,1,0)</f>
        <v>0</v>
      </c>
      <c r="R1298" s="41">
        <v>27.45</v>
      </c>
      <c r="S12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customFormat="1" x14ac:dyDescent="0.2">
      <c r="A1299" s="1" t="s">
        <v>92</v>
      </c>
      <c r="B1299" s="1" t="s">
        <v>2</v>
      </c>
      <c r="C1299" s="1" t="s">
        <v>3</v>
      </c>
      <c r="D1299" s="46">
        <v>0.09</v>
      </c>
      <c r="E1299" s="46">
        <v>130.97999999999999</v>
      </c>
      <c r="F1299" s="46">
        <v>30</v>
      </c>
      <c r="G1299" s="46">
        <v>0.78</v>
      </c>
      <c r="H1299" s="46">
        <v>-421.76</v>
      </c>
      <c r="I1299" s="49">
        <f>IF(Table2[[#This Row],[Order Priority]]=Introduction!$B$42,1,0)</f>
        <v>0</v>
      </c>
      <c r="J1299" s="49">
        <f>IF(Table2[[#This Row],[Order Priority]]=Introduction!$B$43,1,0)</f>
        <v>0</v>
      </c>
      <c r="K1299" s="49">
        <f>IF(Table2[[#This Row],[Order Priority]]=Introduction!$B$44,1,0)</f>
        <v>0</v>
      </c>
      <c r="L1299" s="49">
        <f>IF(Table2[[#This Row],[Order Priority]]=Introduction!$B$45,1,0)</f>
        <v>1</v>
      </c>
      <c r="M1299" s="49">
        <f>IF(Table2[[#This Row],[Ship Mode]]=Introduction!$C$42,1,0)</f>
        <v>1</v>
      </c>
      <c r="N1299" s="48">
        <f>IF(Table2[[#This Row],[Ship Mode]]=Introduction!$C$44,1,0)</f>
        <v>0</v>
      </c>
      <c r="O1299" s="48">
        <f>IF(Table2[[#This Row],[Customer Segment]]=Introduction!$D$45,1,0)</f>
        <v>1</v>
      </c>
      <c r="P1299" s="48">
        <f>IF(Table2[[#This Row],[Customer Segment]]=Introduction!$D$42,1,0)</f>
        <v>0</v>
      </c>
      <c r="Q1299" s="48">
        <f>IF(Table2[[#This Row],[Customer Segment]]=Introduction!$D$44,1,0)</f>
        <v>0</v>
      </c>
      <c r="R1299" s="38">
        <v>5258.94</v>
      </c>
      <c r="S12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customFormat="1" x14ac:dyDescent="0.2">
      <c r="A1300" s="1" t="s">
        <v>92</v>
      </c>
      <c r="B1300" s="1" t="s">
        <v>14</v>
      </c>
      <c r="C1300" s="1" t="s">
        <v>3</v>
      </c>
      <c r="D1300" s="44">
        <v>0.02</v>
      </c>
      <c r="E1300" s="44">
        <v>8.34</v>
      </c>
      <c r="F1300" s="44">
        <v>2.64</v>
      </c>
      <c r="G1300" s="44">
        <v>0.59</v>
      </c>
      <c r="H1300" s="44">
        <v>6.79</v>
      </c>
      <c r="I1300" s="49">
        <f>IF(Table2[[#This Row],[Order Priority]]=Introduction!$B$42,1,0)</f>
        <v>0</v>
      </c>
      <c r="J1300" s="49">
        <f>IF(Table2[[#This Row],[Order Priority]]=Introduction!$B$43,1,0)</f>
        <v>0</v>
      </c>
      <c r="K1300" s="49">
        <f>IF(Table2[[#This Row],[Order Priority]]=Introduction!$B$44,1,0)</f>
        <v>0</v>
      </c>
      <c r="L1300" s="49">
        <f>IF(Table2[[#This Row],[Order Priority]]=Introduction!$B$45,1,0)</f>
        <v>1</v>
      </c>
      <c r="M1300" s="49">
        <f>IF(Table2[[#This Row],[Ship Mode]]=Introduction!$C$42,1,0)</f>
        <v>0</v>
      </c>
      <c r="N1300" s="48">
        <f>IF(Table2[[#This Row],[Ship Mode]]=Introduction!$C$44,1,0)</f>
        <v>1</v>
      </c>
      <c r="O1300" s="48">
        <f>IF(Table2[[#This Row],[Customer Segment]]=Introduction!$D$45,1,0)</f>
        <v>1</v>
      </c>
      <c r="P1300" s="48">
        <f>IF(Table2[[#This Row],[Customer Segment]]=Introduction!$D$42,1,0)</f>
        <v>0</v>
      </c>
      <c r="Q1300" s="48">
        <f>IF(Table2[[#This Row],[Customer Segment]]=Introduction!$D$44,1,0)</f>
        <v>0</v>
      </c>
      <c r="R1300" s="41">
        <v>66.739999999999995</v>
      </c>
      <c r="S13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customFormat="1" x14ac:dyDescent="0.2">
      <c r="A1301" s="1" t="s">
        <v>92</v>
      </c>
      <c r="B1301" s="1" t="s">
        <v>2</v>
      </c>
      <c r="C1301" s="1" t="s">
        <v>3</v>
      </c>
      <c r="D1301" s="46">
        <v>0.09</v>
      </c>
      <c r="E1301" s="46">
        <v>130.97999999999999</v>
      </c>
      <c r="F1301" s="46">
        <v>30</v>
      </c>
      <c r="G1301" s="46">
        <v>0.78</v>
      </c>
      <c r="H1301" s="46">
        <v>-421.76</v>
      </c>
      <c r="I1301" s="49">
        <f>IF(Table2[[#This Row],[Order Priority]]=Introduction!$B$42,1,0)</f>
        <v>0</v>
      </c>
      <c r="J1301" s="49">
        <f>IF(Table2[[#This Row],[Order Priority]]=Introduction!$B$43,1,0)</f>
        <v>0</v>
      </c>
      <c r="K1301" s="49">
        <f>IF(Table2[[#This Row],[Order Priority]]=Introduction!$B$44,1,0)</f>
        <v>0</v>
      </c>
      <c r="L1301" s="49">
        <f>IF(Table2[[#This Row],[Order Priority]]=Introduction!$B$45,1,0)</f>
        <v>1</v>
      </c>
      <c r="M1301" s="49">
        <f>IF(Table2[[#This Row],[Ship Mode]]=Introduction!$C$42,1,0)</f>
        <v>1</v>
      </c>
      <c r="N1301" s="48">
        <f>IF(Table2[[#This Row],[Ship Mode]]=Introduction!$C$44,1,0)</f>
        <v>0</v>
      </c>
      <c r="O1301" s="48">
        <f>IF(Table2[[#This Row],[Customer Segment]]=Introduction!$D$45,1,0)</f>
        <v>1</v>
      </c>
      <c r="P1301" s="48">
        <f>IF(Table2[[#This Row],[Customer Segment]]=Introduction!$D$42,1,0)</f>
        <v>0</v>
      </c>
      <c r="Q1301" s="48">
        <f>IF(Table2[[#This Row],[Customer Segment]]=Introduction!$D$44,1,0)</f>
        <v>0</v>
      </c>
      <c r="R1301" s="38">
        <v>1282.67</v>
      </c>
      <c r="S13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customFormat="1" x14ac:dyDescent="0.2">
      <c r="A1302" s="1" t="s">
        <v>1</v>
      </c>
      <c r="B1302" s="1" t="s">
        <v>14</v>
      </c>
      <c r="C1302" s="1" t="s">
        <v>70</v>
      </c>
      <c r="D1302" s="44">
        <v>0.04</v>
      </c>
      <c r="E1302" s="44">
        <v>5.98</v>
      </c>
      <c r="F1302" s="44">
        <v>0.96</v>
      </c>
      <c r="G1302" s="44">
        <v>0.6</v>
      </c>
      <c r="H1302" s="44">
        <v>52.697600000000001</v>
      </c>
      <c r="I1302" s="49">
        <f>IF(Table2[[#This Row],[Order Priority]]=Introduction!$B$42,1,0)</f>
        <v>1</v>
      </c>
      <c r="J1302" s="49">
        <f>IF(Table2[[#This Row],[Order Priority]]=Introduction!$B$43,1,0)</f>
        <v>0</v>
      </c>
      <c r="K1302" s="49">
        <f>IF(Table2[[#This Row],[Order Priority]]=Introduction!$B$44,1,0)</f>
        <v>0</v>
      </c>
      <c r="L1302" s="49">
        <f>IF(Table2[[#This Row],[Order Priority]]=Introduction!$B$45,1,0)</f>
        <v>0</v>
      </c>
      <c r="M1302" s="49">
        <f>IF(Table2[[#This Row],[Ship Mode]]=Introduction!$C$42,1,0)</f>
        <v>0</v>
      </c>
      <c r="N1302" s="48">
        <f>IF(Table2[[#This Row],[Ship Mode]]=Introduction!$C$44,1,0)</f>
        <v>1</v>
      </c>
      <c r="O1302" s="48">
        <f>IF(Table2[[#This Row],[Customer Segment]]=Introduction!$D$45,1,0)</f>
        <v>0</v>
      </c>
      <c r="P1302" s="48">
        <f>IF(Table2[[#This Row],[Customer Segment]]=Introduction!$D$42,1,0)</f>
        <v>0</v>
      </c>
      <c r="Q1302" s="48">
        <f>IF(Table2[[#This Row],[Customer Segment]]=Introduction!$D$44,1,0)</f>
        <v>0</v>
      </c>
      <c r="R1302" s="41">
        <v>131.79</v>
      </c>
      <c r="S13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customFormat="1" x14ac:dyDescent="0.2">
      <c r="A1303" s="1" t="s">
        <v>1</v>
      </c>
      <c r="B1303" s="1" t="s">
        <v>14</v>
      </c>
      <c r="C1303" s="1" t="s">
        <v>70</v>
      </c>
      <c r="D1303" s="46">
        <v>0.01</v>
      </c>
      <c r="E1303" s="46">
        <v>20.99</v>
      </c>
      <c r="F1303" s="46">
        <v>0.99</v>
      </c>
      <c r="G1303" s="46">
        <v>0.56999999999999995</v>
      </c>
      <c r="H1303" s="46">
        <v>-78.194159999999997</v>
      </c>
      <c r="I1303" s="49">
        <f>IF(Table2[[#This Row],[Order Priority]]=Introduction!$B$42,1,0)</f>
        <v>1</v>
      </c>
      <c r="J1303" s="49">
        <f>IF(Table2[[#This Row],[Order Priority]]=Introduction!$B$43,1,0)</f>
        <v>0</v>
      </c>
      <c r="K1303" s="49">
        <f>IF(Table2[[#This Row],[Order Priority]]=Introduction!$B$44,1,0)</f>
        <v>0</v>
      </c>
      <c r="L1303" s="49">
        <f>IF(Table2[[#This Row],[Order Priority]]=Introduction!$B$45,1,0)</f>
        <v>0</v>
      </c>
      <c r="M1303" s="49">
        <f>IF(Table2[[#This Row],[Ship Mode]]=Introduction!$C$42,1,0)</f>
        <v>0</v>
      </c>
      <c r="N1303" s="48">
        <f>IF(Table2[[#This Row],[Ship Mode]]=Introduction!$C$44,1,0)</f>
        <v>1</v>
      </c>
      <c r="O1303" s="48">
        <f>IF(Table2[[#This Row],[Customer Segment]]=Introduction!$D$45,1,0)</f>
        <v>0</v>
      </c>
      <c r="P1303" s="48">
        <f>IF(Table2[[#This Row],[Customer Segment]]=Introduction!$D$42,1,0)</f>
        <v>0</v>
      </c>
      <c r="Q1303" s="48">
        <f>IF(Table2[[#This Row],[Customer Segment]]=Introduction!$D$44,1,0)</f>
        <v>0</v>
      </c>
      <c r="R1303" s="38">
        <v>35.33</v>
      </c>
      <c r="S13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customFormat="1" x14ac:dyDescent="0.2">
      <c r="A1304" s="1" t="s">
        <v>13</v>
      </c>
      <c r="B1304" s="1" t="s">
        <v>14</v>
      </c>
      <c r="C1304" s="1" t="s">
        <v>3</v>
      </c>
      <c r="D1304" s="44">
        <v>0.04</v>
      </c>
      <c r="E1304" s="44">
        <v>34.76</v>
      </c>
      <c r="F1304" s="44">
        <v>5.49</v>
      </c>
      <c r="G1304" s="44">
        <v>0.6</v>
      </c>
      <c r="H1304" s="44">
        <v>192.51689999999999</v>
      </c>
      <c r="I1304" s="49">
        <f>IF(Table2[[#This Row],[Order Priority]]=Introduction!$B$42,1,0)</f>
        <v>0</v>
      </c>
      <c r="J1304" s="49">
        <f>IF(Table2[[#This Row],[Order Priority]]=Introduction!$B$43,1,0)</f>
        <v>1</v>
      </c>
      <c r="K1304" s="49">
        <f>IF(Table2[[#This Row],[Order Priority]]=Introduction!$B$44,1,0)</f>
        <v>0</v>
      </c>
      <c r="L1304" s="49">
        <f>IF(Table2[[#This Row],[Order Priority]]=Introduction!$B$45,1,0)</f>
        <v>0</v>
      </c>
      <c r="M1304" s="49">
        <f>IF(Table2[[#This Row],[Ship Mode]]=Introduction!$C$42,1,0)</f>
        <v>0</v>
      </c>
      <c r="N1304" s="48">
        <f>IF(Table2[[#This Row],[Ship Mode]]=Introduction!$C$44,1,0)</f>
        <v>1</v>
      </c>
      <c r="O1304" s="48">
        <f>IF(Table2[[#This Row],[Customer Segment]]=Introduction!$D$45,1,0)</f>
        <v>1</v>
      </c>
      <c r="P1304" s="48">
        <f>IF(Table2[[#This Row],[Customer Segment]]=Introduction!$D$42,1,0)</f>
        <v>0</v>
      </c>
      <c r="Q1304" s="48">
        <f>IF(Table2[[#This Row],[Customer Segment]]=Introduction!$D$44,1,0)</f>
        <v>0</v>
      </c>
      <c r="R1304" s="41">
        <v>279.01</v>
      </c>
      <c r="S13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customFormat="1" x14ac:dyDescent="0.2">
      <c r="A1305" s="1" t="s">
        <v>92</v>
      </c>
      <c r="B1305" s="1" t="s">
        <v>14</v>
      </c>
      <c r="C1305" s="1" t="s">
        <v>3</v>
      </c>
      <c r="D1305" s="46">
        <v>0.03</v>
      </c>
      <c r="E1305" s="46">
        <v>35.99</v>
      </c>
      <c r="F1305" s="46">
        <v>5</v>
      </c>
      <c r="G1305" s="46">
        <v>0.85</v>
      </c>
      <c r="H1305" s="46">
        <v>-184.548</v>
      </c>
      <c r="I1305" s="49">
        <f>IF(Table2[[#This Row],[Order Priority]]=Introduction!$B$42,1,0)</f>
        <v>0</v>
      </c>
      <c r="J1305" s="49">
        <f>IF(Table2[[#This Row],[Order Priority]]=Introduction!$B$43,1,0)</f>
        <v>0</v>
      </c>
      <c r="K1305" s="49">
        <f>IF(Table2[[#This Row],[Order Priority]]=Introduction!$B$44,1,0)</f>
        <v>0</v>
      </c>
      <c r="L1305" s="49">
        <f>IF(Table2[[#This Row],[Order Priority]]=Introduction!$B$45,1,0)</f>
        <v>1</v>
      </c>
      <c r="M1305" s="49">
        <f>IF(Table2[[#This Row],[Ship Mode]]=Introduction!$C$42,1,0)</f>
        <v>0</v>
      </c>
      <c r="N1305" s="48">
        <f>IF(Table2[[#This Row],[Ship Mode]]=Introduction!$C$44,1,0)</f>
        <v>1</v>
      </c>
      <c r="O1305" s="48">
        <f>IF(Table2[[#This Row],[Customer Segment]]=Introduction!$D$45,1,0)</f>
        <v>1</v>
      </c>
      <c r="P1305" s="48">
        <f>IF(Table2[[#This Row],[Customer Segment]]=Introduction!$D$42,1,0)</f>
        <v>0</v>
      </c>
      <c r="Q1305" s="48">
        <f>IF(Table2[[#This Row],[Customer Segment]]=Introduction!$D$44,1,0)</f>
        <v>0</v>
      </c>
      <c r="R1305" s="38">
        <v>93.82</v>
      </c>
      <c r="S13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customFormat="1" x14ac:dyDescent="0.2">
      <c r="A1306" s="1" t="s">
        <v>92</v>
      </c>
      <c r="B1306" s="1" t="s">
        <v>2</v>
      </c>
      <c r="C1306" s="1" t="s">
        <v>70</v>
      </c>
      <c r="D1306" s="44">
        <v>0.02</v>
      </c>
      <c r="E1306" s="44">
        <v>95.95</v>
      </c>
      <c r="F1306" s="44">
        <v>74.349999999999994</v>
      </c>
      <c r="G1306" s="44">
        <v>0.56999999999999995</v>
      </c>
      <c r="H1306" s="44">
        <v>636.52200000000005</v>
      </c>
      <c r="I1306" s="49">
        <f>IF(Table2[[#This Row],[Order Priority]]=Introduction!$B$42,1,0)</f>
        <v>0</v>
      </c>
      <c r="J1306" s="49">
        <f>IF(Table2[[#This Row],[Order Priority]]=Introduction!$B$43,1,0)</f>
        <v>0</v>
      </c>
      <c r="K1306" s="49">
        <f>IF(Table2[[#This Row],[Order Priority]]=Introduction!$B$44,1,0)</f>
        <v>0</v>
      </c>
      <c r="L1306" s="49">
        <f>IF(Table2[[#This Row],[Order Priority]]=Introduction!$B$45,1,0)</f>
        <v>1</v>
      </c>
      <c r="M1306" s="49">
        <f>IF(Table2[[#This Row],[Ship Mode]]=Introduction!$C$42,1,0)</f>
        <v>1</v>
      </c>
      <c r="N1306" s="48">
        <f>IF(Table2[[#This Row],[Ship Mode]]=Introduction!$C$44,1,0)</f>
        <v>0</v>
      </c>
      <c r="O1306" s="48">
        <f>IF(Table2[[#This Row],[Customer Segment]]=Introduction!$D$45,1,0)</f>
        <v>0</v>
      </c>
      <c r="P1306" s="48">
        <f>IF(Table2[[#This Row],[Customer Segment]]=Introduction!$D$42,1,0)</f>
        <v>0</v>
      </c>
      <c r="Q1306" s="48">
        <f>IF(Table2[[#This Row],[Customer Segment]]=Introduction!$D$44,1,0)</f>
        <v>0</v>
      </c>
      <c r="R1306" s="41">
        <v>1377.46</v>
      </c>
      <c r="S13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customFormat="1" x14ac:dyDescent="0.2">
      <c r="A1307" s="1" t="s">
        <v>92</v>
      </c>
      <c r="B1307" s="1" t="s">
        <v>14</v>
      </c>
      <c r="C1307" s="1" t="s">
        <v>47</v>
      </c>
      <c r="D1307" s="46">
        <v>0.02</v>
      </c>
      <c r="E1307" s="46">
        <v>28.53</v>
      </c>
      <c r="F1307" s="46">
        <v>1.49</v>
      </c>
      <c r="G1307" s="46">
        <v>0.38</v>
      </c>
      <c r="H1307" s="46">
        <v>1.992</v>
      </c>
      <c r="I1307" s="49">
        <f>IF(Table2[[#This Row],[Order Priority]]=Introduction!$B$42,1,0)</f>
        <v>0</v>
      </c>
      <c r="J1307" s="49">
        <f>IF(Table2[[#This Row],[Order Priority]]=Introduction!$B$43,1,0)</f>
        <v>0</v>
      </c>
      <c r="K1307" s="49">
        <f>IF(Table2[[#This Row],[Order Priority]]=Introduction!$B$44,1,0)</f>
        <v>0</v>
      </c>
      <c r="L1307" s="49">
        <f>IF(Table2[[#This Row],[Order Priority]]=Introduction!$B$45,1,0)</f>
        <v>1</v>
      </c>
      <c r="M1307" s="49">
        <f>IF(Table2[[#This Row],[Ship Mode]]=Introduction!$C$42,1,0)</f>
        <v>0</v>
      </c>
      <c r="N1307" s="48">
        <f>IF(Table2[[#This Row],[Ship Mode]]=Introduction!$C$44,1,0)</f>
        <v>1</v>
      </c>
      <c r="O1307" s="48">
        <f>IF(Table2[[#This Row],[Customer Segment]]=Introduction!$D$45,1,0)</f>
        <v>0</v>
      </c>
      <c r="P1307" s="48">
        <f>IF(Table2[[#This Row],[Customer Segment]]=Introduction!$D$42,1,0)</f>
        <v>0</v>
      </c>
      <c r="Q1307" s="48">
        <f>IF(Table2[[#This Row],[Customer Segment]]=Introduction!$D$44,1,0)</f>
        <v>1</v>
      </c>
      <c r="R1307" s="38">
        <v>513.33000000000004</v>
      </c>
      <c r="S13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customFormat="1" x14ac:dyDescent="0.2">
      <c r="A1308" s="1" t="s">
        <v>92</v>
      </c>
      <c r="B1308" s="1" t="s">
        <v>14</v>
      </c>
      <c r="C1308" s="1" t="s">
        <v>15</v>
      </c>
      <c r="D1308" s="44">
        <v>0.08</v>
      </c>
      <c r="E1308" s="44">
        <v>125.99</v>
      </c>
      <c r="F1308" s="44">
        <v>7.69</v>
      </c>
      <c r="G1308" s="44">
        <v>0.59</v>
      </c>
      <c r="H1308" s="44">
        <v>374.625</v>
      </c>
      <c r="I1308" s="49">
        <f>IF(Table2[[#This Row],[Order Priority]]=Introduction!$B$42,1,0)</f>
        <v>0</v>
      </c>
      <c r="J1308" s="49">
        <f>IF(Table2[[#This Row],[Order Priority]]=Introduction!$B$43,1,0)</f>
        <v>0</v>
      </c>
      <c r="K1308" s="49">
        <f>IF(Table2[[#This Row],[Order Priority]]=Introduction!$B$44,1,0)</f>
        <v>0</v>
      </c>
      <c r="L1308" s="49">
        <f>IF(Table2[[#This Row],[Order Priority]]=Introduction!$B$45,1,0)</f>
        <v>1</v>
      </c>
      <c r="M1308" s="49">
        <f>IF(Table2[[#This Row],[Ship Mode]]=Introduction!$C$42,1,0)</f>
        <v>0</v>
      </c>
      <c r="N1308" s="48">
        <f>IF(Table2[[#This Row],[Ship Mode]]=Introduction!$C$44,1,0)</f>
        <v>1</v>
      </c>
      <c r="O1308" s="48">
        <f>IF(Table2[[#This Row],[Customer Segment]]=Introduction!$D$45,1,0)</f>
        <v>0</v>
      </c>
      <c r="P1308" s="48">
        <f>IF(Table2[[#This Row],[Customer Segment]]=Introduction!$D$42,1,0)</f>
        <v>1</v>
      </c>
      <c r="Q1308" s="48">
        <f>IF(Table2[[#This Row],[Customer Segment]]=Introduction!$D$44,1,0)</f>
        <v>0</v>
      </c>
      <c r="R1308" s="41">
        <v>710.36</v>
      </c>
      <c r="S13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customFormat="1" x14ac:dyDescent="0.2">
      <c r="A1309" s="1" t="s">
        <v>46</v>
      </c>
      <c r="B1309" s="1" t="s">
        <v>14</v>
      </c>
      <c r="C1309" s="1" t="s">
        <v>15</v>
      </c>
      <c r="D1309" s="46">
        <v>0.02</v>
      </c>
      <c r="E1309" s="46">
        <v>15.57</v>
      </c>
      <c r="F1309" s="46">
        <v>1.39</v>
      </c>
      <c r="G1309" s="46">
        <v>0.38</v>
      </c>
      <c r="H1309" s="46">
        <v>23.5428</v>
      </c>
      <c r="I1309" s="49">
        <f>IF(Table2[[#This Row],[Order Priority]]=Introduction!$B$42,1,0)</f>
        <v>0</v>
      </c>
      <c r="J1309" s="49">
        <f>IF(Table2[[#This Row],[Order Priority]]=Introduction!$B$43,1,0)</f>
        <v>0</v>
      </c>
      <c r="K1309" s="49">
        <f>IF(Table2[[#This Row],[Order Priority]]=Introduction!$B$44,1,0)</f>
        <v>0</v>
      </c>
      <c r="L1309" s="49">
        <f>IF(Table2[[#This Row],[Order Priority]]=Introduction!$B$45,1,0)</f>
        <v>0</v>
      </c>
      <c r="M1309" s="49">
        <f>IF(Table2[[#This Row],[Ship Mode]]=Introduction!$C$42,1,0)</f>
        <v>0</v>
      </c>
      <c r="N1309" s="48">
        <f>IF(Table2[[#This Row],[Ship Mode]]=Introduction!$C$44,1,0)</f>
        <v>1</v>
      </c>
      <c r="O1309" s="48">
        <f>IF(Table2[[#This Row],[Customer Segment]]=Introduction!$D$45,1,0)</f>
        <v>0</v>
      </c>
      <c r="P1309" s="48">
        <f>IF(Table2[[#This Row],[Customer Segment]]=Introduction!$D$42,1,0)</f>
        <v>1</v>
      </c>
      <c r="Q1309" s="48">
        <f>IF(Table2[[#This Row],[Customer Segment]]=Introduction!$D$44,1,0)</f>
        <v>0</v>
      </c>
      <c r="R1309" s="38">
        <v>46.23</v>
      </c>
      <c r="S13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customFormat="1" x14ac:dyDescent="0.2">
      <c r="A1310" s="1" t="s">
        <v>46</v>
      </c>
      <c r="B1310" s="1" t="s">
        <v>14</v>
      </c>
      <c r="C1310" s="1" t="s">
        <v>15</v>
      </c>
      <c r="D1310" s="44">
        <v>0.02</v>
      </c>
      <c r="E1310" s="44">
        <v>20.89</v>
      </c>
      <c r="F1310" s="44">
        <v>11.52</v>
      </c>
      <c r="G1310" s="44">
        <v>0.83</v>
      </c>
      <c r="H1310" s="44">
        <v>-276.11279999999999</v>
      </c>
      <c r="I1310" s="49">
        <f>IF(Table2[[#This Row],[Order Priority]]=Introduction!$B$42,1,0)</f>
        <v>0</v>
      </c>
      <c r="J1310" s="49">
        <f>IF(Table2[[#This Row],[Order Priority]]=Introduction!$B$43,1,0)</f>
        <v>0</v>
      </c>
      <c r="K1310" s="49">
        <f>IF(Table2[[#This Row],[Order Priority]]=Introduction!$B$44,1,0)</f>
        <v>0</v>
      </c>
      <c r="L1310" s="49">
        <f>IF(Table2[[#This Row],[Order Priority]]=Introduction!$B$45,1,0)</f>
        <v>0</v>
      </c>
      <c r="M1310" s="49">
        <f>IF(Table2[[#This Row],[Ship Mode]]=Introduction!$C$42,1,0)</f>
        <v>0</v>
      </c>
      <c r="N1310" s="48">
        <f>IF(Table2[[#This Row],[Ship Mode]]=Introduction!$C$44,1,0)</f>
        <v>1</v>
      </c>
      <c r="O1310" s="48">
        <f>IF(Table2[[#This Row],[Customer Segment]]=Introduction!$D$45,1,0)</f>
        <v>0</v>
      </c>
      <c r="P1310" s="48">
        <f>IF(Table2[[#This Row],[Customer Segment]]=Introduction!$D$42,1,0)</f>
        <v>1</v>
      </c>
      <c r="Q1310" s="48">
        <f>IF(Table2[[#This Row],[Customer Segment]]=Introduction!$D$44,1,0)</f>
        <v>0</v>
      </c>
      <c r="R1310" s="41">
        <v>279.27999999999997</v>
      </c>
      <c r="S13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customFormat="1" x14ac:dyDescent="0.2">
      <c r="A1311" s="1" t="s">
        <v>46</v>
      </c>
      <c r="B1311" s="1" t="s">
        <v>63</v>
      </c>
      <c r="C1311" s="1" t="s">
        <v>15</v>
      </c>
      <c r="D1311" s="46">
        <v>0.06</v>
      </c>
      <c r="E1311" s="46">
        <v>5.38</v>
      </c>
      <c r="F1311" s="46">
        <v>5.24</v>
      </c>
      <c r="G1311" s="46">
        <v>0.36</v>
      </c>
      <c r="H1311" s="46">
        <v>-64.670940000000002</v>
      </c>
      <c r="I1311" s="49">
        <f>IF(Table2[[#This Row],[Order Priority]]=Introduction!$B$42,1,0)</f>
        <v>0</v>
      </c>
      <c r="J1311" s="49">
        <f>IF(Table2[[#This Row],[Order Priority]]=Introduction!$B$43,1,0)</f>
        <v>0</v>
      </c>
      <c r="K1311" s="49">
        <f>IF(Table2[[#This Row],[Order Priority]]=Introduction!$B$44,1,0)</f>
        <v>0</v>
      </c>
      <c r="L1311" s="49">
        <f>IF(Table2[[#This Row],[Order Priority]]=Introduction!$B$45,1,0)</f>
        <v>0</v>
      </c>
      <c r="M1311" s="49">
        <f>IF(Table2[[#This Row],[Ship Mode]]=Introduction!$C$42,1,0)</f>
        <v>0</v>
      </c>
      <c r="N1311" s="48">
        <f>IF(Table2[[#This Row],[Ship Mode]]=Introduction!$C$44,1,0)</f>
        <v>0</v>
      </c>
      <c r="O1311" s="48">
        <f>IF(Table2[[#This Row],[Customer Segment]]=Introduction!$D$45,1,0)</f>
        <v>0</v>
      </c>
      <c r="P1311" s="48">
        <f>IF(Table2[[#This Row],[Customer Segment]]=Introduction!$D$42,1,0)</f>
        <v>1</v>
      </c>
      <c r="Q1311" s="48">
        <f>IF(Table2[[#This Row],[Customer Segment]]=Introduction!$D$44,1,0)</f>
        <v>0</v>
      </c>
      <c r="R1311" s="38">
        <v>81.819999999999993</v>
      </c>
      <c r="S13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customFormat="1" x14ac:dyDescent="0.2">
      <c r="A1312" s="1" t="s">
        <v>46</v>
      </c>
      <c r="B1312" s="1" t="s">
        <v>14</v>
      </c>
      <c r="C1312" s="1" t="s">
        <v>15</v>
      </c>
      <c r="D1312" s="44">
        <v>0.03</v>
      </c>
      <c r="E1312" s="44">
        <v>7.35</v>
      </c>
      <c r="F1312" s="44">
        <v>5.96</v>
      </c>
      <c r="G1312" s="44">
        <v>0.38</v>
      </c>
      <c r="H1312" s="44">
        <v>-11.113200000000001</v>
      </c>
      <c r="I1312" s="49">
        <f>IF(Table2[[#This Row],[Order Priority]]=Introduction!$B$42,1,0)</f>
        <v>0</v>
      </c>
      <c r="J1312" s="49">
        <f>IF(Table2[[#This Row],[Order Priority]]=Introduction!$B$43,1,0)</f>
        <v>0</v>
      </c>
      <c r="K1312" s="49">
        <f>IF(Table2[[#This Row],[Order Priority]]=Introduction!$B$44,1,0)</f>
        <v>0</v>
      </c>
      <c r="L1312" s="49">
        <f>IF(Table2[[#This Row],[Order Priority]]=Introduction!$B$45,1,0)</f>
        <v>0</v>
      </c>
      <c r="M1312" s="49">
        <f>IF(Table2[[#This Row],[Ship Mode]]=Introduction!$C$42,1,0)</f>
        <v>0</v>
      </c>
      <c r="N1312" s="48">
        <f>IF(Table2[[#This Row],[Ship Mode]]=Introduction!$C$44,1,0)</f>
        <v>1</v>
      </c>
      <c r="O1312" s="48">
        <f>IF(Table2[[#This Row],[Customer Segment]]=Introduction!$D$45,1,0)</f>
        <v>0</v>
      </c>
      <c r="P1312" s="48">
        <f>IF(Table2[[#This Row],[Customer Segment]]=Introduction!$D$42,1,0)</f>
        <v>1</v>
      </c>
      <c r="Q1312" s="48">
        <f>IF(Table2[[#This Row],[Customer Segment]]=Introduction!$D$44,1,0)</f>
        <v>0</v>
      </c>
      <c r="R1312" s="41">
        <v>13.16</v>
      </c>
      <c r="S13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customFormat="1" x14ac:dyDescent="0.2">
      <c r="A1313" s="1" t="s">
        <v>1</v>
      </c>
      <c r="B1313" s="1" t="s">
        <v>63</v>
      </c>
      <c r="C1313" s="1" t="s">
        <v>15</v>
      </c>
      <c r="D1313" s="46">
        <v>0.06</v>
      </c>
      <c r="E1313" s="46">
        <v>65.989999999999995</v>
      </c>
      <c r="F1313" s="46">
        <v>8.8000000000000007</v>
      </c>
      <c r="G1313" s="46">
        <v>0.57999999999999996</v>
      </c>
      <c r="H1313" s="46">
        <v>288.08999999999997</v>
      </c>
      <c r="I1313" s="49">
        <f>IF(Table2[[#This Row],[Order Priority]]=Introduction!$B$42,1,0)</f>
        <v>1</v>
      </c>
      <c r="J1313" s="49">
        <f>IF(Table2[[#This Row],[Order Priority]]=Introduction!$B$43,1,0)</f>
        <v>0</v>
      </c>
      <c r="K1313" s="49">
        <f>IF(Table2[[#This Row],[Order Priority]]=Introduction!$B$44,1,0)</f>
        <v>0</v>
      </c>
      <c r="L1313" s="49">
        <f>IF(Table2[[#This Row],[Order Priority]]=Introduction!$B$45,1,0)</f>
        <v>0</v>
      </c>
      <c r="M1313" s="49">
        <f>IF(Table2[[#This Row],[Ship Mode]]=Introduction!$C$42,1,0)</f>
        <v>0</v>
      </c>
      <c r="N1313" s="48">
        <f>IF(Table2[[#This Row],[Ship Mode]]=Introduction!$C$44,1,0)</f>
        <v>0</v>
      </c>
      <c r="O1313" s="48">
        <f>IF(Table2[[#This Row],[Customer Segment]]=Introduction!$D$45,1,0)</f>
        <v>0</v>
      </c>
      <c r="P1313" s="48">
        <f>IF(Table2[[#This Row],[Customer Segment]]=Introduction!$D$42,1,0)</f>
        <v>1</v>
      </c>
      <c r="Q1313" s="48">
        <f>IF(Table2[[#This Row],[Customer Segment]]=Introduction!$D$44,1,0)</f>
        <v>0</v>
      </c>
      <c r="R1313" s="38">
        <v>506.38</v>
      </c>
      <c r="S13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customFormat="1" x14ac:dyDescent="0.2">
      <c r="A1314" s="1" t="s">
        <v>1</v>
      </c>
      <c r="B1314" s="1" t="s">
        <v>63</v>
      </c>
      <c r="C1314" s="1" t="s">
        <v>15</v>
      </c>
      <c r="D1314" s="44">
        <v>0</v>
      </c>
      <c r="E1314" s="44">
        <v>195.99</v>
      </c>
      <c r="F1314" s="44">
        <v>4.2</v>
      </c>
      <c r="G1314" s="44">
        <v>0.56999999999999995</v>
      </c>
      <c r="H1314" s="44">
        <v>719.47680000000003</v>
      </c>
      <c r="I1314" s="49">
        <f>IF(Table2[[#This Row],[Order Priority]]=Introduction!$B$42,1,0)</f>
        <v>1</v>
      </c>
      <c r="J1314" s="49">
        <f>IF(Table2[[#This Row],[Order Priority]]=Introduction!$B$43,1,0)</f>
        <v>0</v>
      </c>
      <c r="K1314" s="49">
        <f>IF(Table2[[#This Row],[Order Priority]]=Introduction!$B$44,1,0)</f>
        <v>0</v>
      </c>
      <c r="L1314" s="49">
        <f>IF(Table2[[#This Row],[Order Priority]]=Introduction!$B$45,1,0)</f>
        <v>0</v>
      </c>
      <c r="M1314" s="49">
        <f>IF(Table2[[#This Row],[Ship Mode]]=Introduction!$C$42,1,0)</f>
        <v>0</v>
      </c>
      <c r="N1314" s="48">
        <f>IF(Table2[[#This Row],[Ship Mode]]=Introduction!$C$44,1,0)</f>
        <v>0</v>
      </c>
      <c r="O1314" s="48">
        <f>IF(Table2[[#This Row],[Customer Segment]]=Introduction!$D$45,1,0)</f>
        <v>0</v>
      </c>
      <c r="P1314" s="48">
        <f>IF(Table2[[#This Row],[Customer Segment]]=Introduction!$D$42,1,0)</f>
        <v>1</v>
      </c>
      <c r="Q1314" s="48">
        <f>IF(Table2[[#This Row],[Customer Segment]]=Introduction!$D$44,1,0)</f>
        <v>0</v>
      </c>
      <c r="R1314" s="41">
        <v>1042.72</v>
      </c>
      <c r="S13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customFormat="1" x14ac:dyDescent="0.2">
      <c r="A1315" s="1" t="s">
        <v>1</v>
      </c>
      <c r="B1315" s="1" t="s">
        <v>63</v>
      </c>
      <c r="C1315" s="1" t="s">
        <v>15</v>
      </c>
      <c r="D1315" s="46">
        <v>0.06</v>
      </c>
      <c r="E1315" s="46">
        <v>65.989999999999995</v>
      </c>
      <c r="F1315" s="46">
        <v>8.8000000000000007</v>
      </c>
      <c r="G1315" s="46">
        <v>0.57999999999999996</v>
      </c>
      <c r="H1315" s="46">
        <v>288.08999999999997</v>
      </c>
      <c r="I1315" s="49">
        <f>IF(Table2[[#This Row],[Order Priority]]=Introduction!$B$42,1,0)</f>
        <v>1</v>
      </c>
      <c r="J1315" s="49">
        <f>IF(Table2[[#This Row],[Order Priority]]=Introduction!$B$43,1,0)</f>
        <v>0</v>
      </c>
      <c r="K1315" s="49">
        <f>IF(Table2[[#This Row],[Order Priority]]=Introduction!$B$44,1,0)</f>
        <v>0</v>
      </c>
      <c r="L1315" s="49">
        <f>IF(Table2[[#This Row],[Order Priority]]=Introduction!$B$45,1,0)</f>
        <v>0</v>
      </c>
      <c r="M1315" s="49">
        <f>IF(Table2[[#This Row],[Ship Mode]]=Introduction!$C$42,1,0)</f>
        <v>0</v>
      </c>
      <c r="N1315" s="48">
        <f>IF(Table2[[#This Row],[Ship Mode]]=Introduction!$C$44,1,0)</f>
        <v>0</v>
      </c>
      <c r="O1315" s="48">
        <f>IF(Table2[[#This Row],[Customer Segment]]=Introduction!$D$45,1,0)</f>
        <v>0</v>
      </c>
      <c r="P1315" s="48">
        <f>IF(Table2[[#This Row],[Customer Segment]]=Introduction!$D$42,1,0)</f>
        <v>1</v>
      </c>
      <c r="Q1315" s="48">
        <f>IF(Table2[[#This Row],[Customer Segment]]=Introduction!$D$44,1,0)</f>
        <v>0</v>
      </c>
      <c r="R1315" s="38">
        <v>1912.98</v>
      </c>
      <c r="S13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customFormat="1" x14ac:dyDescent="0.2">
      <c r="A1316" s="1" t="s">
        <v>1</v>
      </c>
      <c r="B1316" s="1" t="s">
        <v>63</v>
      </c>
      <c r="C1316" s="1" t="s">
        <v>15</v>
      </c>
      <c r="D1316" s="44">
        <v>0</v>
      </c>
      <c r="E1316" s="44">
        <v>195.99</v>
      </c>
      <c r="F1316" s="44">
        <v>4.2</v>
      </c>
      <c r="G1316" s="44">
        <v>0.56999999999999995</v>
      </c>
      <c r="H1316" s="44">
        <v>1030.509</v>
      </c>
      <c r="I1316" s="49">
        <f>IF(Table2[[#This Row],[Order Priority]]=Introduction!$B$42,1,0)</f>
        <v>1</v>
      </c>
      <c r="J1316" s="49">
        <f>IF(Table2[[#This Row],[Order Priority]]=Introduction!$B$43,1,0)</f>
        <v>0</v>
      </c>
      <c r="K1316" s="49">
        <f>IF(Table2[[#This Row],[Order Priority]]=Introduction!$B$44,1,0)</f>
        <v>0</v>
      </c>
      <c r="L1316" s="49">
        <f>IF(Table2[[#This Row],[Order Priority]]=Introduction!$B$45,1,0)</f>
        <v>0</v>
      </c>
      <c r="M1316" s="49">
        <f>IF(Table2[[#This Row],[Ship Mode]]=Introduction!$C$42,1,0)</f>
        <v>0</v>
      </c>
      <c r="N1316" s="48">
        <f>IF(Table2[[#This Row],[Ship Mode]]=Introduction!$C$44,1,0)</f>
        <v>0</v>
      </c>
      <c r="O1316" s="48">
        <f>IF(Table2[[#This Row],[Customer Segment]]=Introduction!$D$45,1,0)</f>
        <v>0</v>
      </c>
      <c r="P1316" s="48">
        <f>IF(Table2[[#This Row],[Customer Segment]]=Introduction!$D$42,1,0)</f>
        <v>1</v>
      </c>
      <c r="Q1316" s="48">
        <f>IF(Table2[[#This Row],[Customer Segment]]=Introduction!$D$44,1,0)</f>
        <v>0</v>
      </c>
      <c r="R1316" s="41">
        <v>4170.87</v>
      </c>
      <c r="S13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customFormat="1" x14ac:dyDescent="0.2">
      <c r="A1317" s="1" t="s">
        <v>1</v>
      </c>
      <c r="B1317" s="1" t="s">
        <v>14</v>
      </c>
      <c r="C1317" s="1" t="s">
        <v>70</v>
      </c>
      <c r="D1317" s="46">
        <v>0.06</v>
      </c>
      <c r="E1317" s="46">
        <v>1.26</v>
      </c>
      <c r="F1317" s="46">
        <v>0.7</v>
      </c>
      <c r="G1317" s="46">
        <v>0.81</v>
      </c>
      <c r="H1317" s="46">
        <v>-6.6096000000000004</v>
      </c>
      <c r="I1317" s="49">
        <f>IF(Table2[[#This Row],[Order Priority]]=Introduction!$B$42,1,0)</f>
        <v>1</v>
      </c>
      <c r="J1317" s="49">
        <f>IF(Table2[[#This Row],[Order Priority]]=Introduction!$B$43,1,0)</f>
        <v>0</v>
      </c>
      <c r="K1317" s="49">
        <f>IF(Table2[[#This Row],[Order Priority]]=Introduction!$B$44,1,0)</f>
        <v>0</v>
      </c>
      <c r="L1317" s="49">
        <f>IF(Table2[[#This Row],[Order Priority]]=Introduction!$B$45,1,0)</f>
        <v>0</v>
      </c>
      <c r="M1317" s="49">
        <f>IF(Table2[[#This Row],[Ship Mode]]=Introduction!$C$42,1,0)</f>
        <v>0</v>
      </c>
      <c r="N1317" s="48">
        <f>IF(Table2[[#This Row],[Ship Mode]]=Introduction!$C$44,1,0)</f>
        <v>1</v>
      </c>
      <c r="O1317" s="48">
        <f>IF(Table2[[#This Row],[Customer Segment]]=Introduction!$D$45,1,0)</f>
        <v>0</v>
      </c>
      <c r="P1317" s="48">
        <f>IF(Table2[[#This Row],[Customer Segment]]=Introduction!$D$42,1,0)</f>
        <v>0</v>
      </c>
      <c r="Q1317" s="48">
        <f>IF(Table2[[#This Row],[Customer Segment]]=Introduction!$D$44,1,0)</f>
        <v>0</v>
      </c>
      <c r="R1317" s="38">
        <v>5.28</v>
      </c>
      <c r="S13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customFormat="1" x14ac:dyDescent="0.2">
      <c r="A1318" s="1" t="s">
        <v>1</v>
      </c>
      <c r="B1318" s="1" t="s">
        <v>14</v>
      </c>
      <c r="C1318" s="1" t="s">
        <v>70</v>
      </c>
      <c r="D1318" s="44">
        <v>0.06</v>
      </c>
      <c r="E1318" s="44">
        <v>1.76</v>
      </c>
      <c r="F1318" s="44">
        <v>0.7</v>
      </c>
      <c r="G1318" s="44">
        <v>0.56000000000000005</v>
      </c>
      <c r="H1318" s="44">
        <v>1.2236</v>
      </c>
      <c r="I1318" s="49">
        <f>IF(Table2[[#This Row],[Order Priority]]=Introduction!$B$42,1,0)</f>
        <v>1</v>
      </c>
      <c r="J1318" s="49">
        <f>IF(Table2[[#This Row],[Order Priority]]=Introduction!$B$43,1,0)</f>
        <v>0</v>
      </c>
      <c r="K1318" s="49">
        <f>IF(Table2[[#This Row],[Order Priority]]=Introduction!$B$44,1,0)</f>
        <v>0</v>
      </c>
      <c r="L1318" s="49">
        <f>IF(Table2[[#This Row],[Order Priority]]=Introduction!$B$45,1,0)</f>
        <v>0</v>
      </c>
      <c r="M1318" s="49">
        <f>IF(Table2[[#This Row],[Ship Mode]]=Introduction!$C$42,1,0)</f>
        <v>0</v>
      </c>
      <c r="N1318" s="48">
        <f>IF(Table2[[#This Row],[Ship Mode]]=Introduction!$C$44,1,0)</f>
        <v>1</v>
      </c>
      <c r="O1318" s="48">
        <f>IF(Table2[[#This Row],[Customer Segment]]=Introduction!$D$45,1,0)</f>
        <v>0</v>
      </c>
      <c r="P1318" s="48">
        <f>IF(Table2[[#This Row],[Customer Segment]]=Introduction!$D$42,1,0)</f>
        <v>0</v>
      </c>
      <c r="Q1318" s="48">
        <f>IF(Table2[[#This Row],[Customer Segment]]=Introduction!$D$44,1,0)</f>
        <v>0</v>
      </c>
      <c r="R1318" s="41">
        <v>39.26</v>
      </c>
      <c r="S13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customFormat="1" x14ac:dyDescent="0.2">
      <c r="A1319" s="1" t="s">
        <v>1</v>
      </c>
      <c r="B1319" s="1" t="s">
        <v>14</v>
      </c>
      <c r="C1319" s="1" t="s">
        <v>70</v>
      </c>
      <c r="D1319" s="46">
        <v>0.02</v>
      </c>
      <c r="E1319" s="46">
        <v>24.98</v>
      </c>
      <c r="F1319" s="46">
        <v>8.7899999999999991</v>
      </c>
      <c r="G1319" s="46">
        <v>0.66</v>
      </c>
      <c r="H1319" s="46">
        <v>4.3148</v>
      </c>
      <c r="I1319" s="49">
        <f>IF(Table2[[#This Row],[Order Priority]]=Introduction!$B$42,1,0)</f>
        <v>1</v>
      </c>
      <c r="J1319" s="49">
        <f>IF(Table2[[#This Row],[Order Priority]]=Introduction!$B$43,1,0)</f>
        <v>0</v>
      </c>
      <c r="K1319" s="49">
        <f>IF(Table2[[#This Row],[Order Priority]]=Introduction!$B$44,1,0)</f>
        <v>0</v>
      </c>
      <c r="L1319" s="49">
        <f>IF(Table2[[#This Row],[Order Priority]]=Introduction!$B$45,1,0)</f>
        <v>0</v>
      </c>
      <c r="M1319" s="49">
        <f>IF(Table2[[#This Row],[Ship Mode]]=Introduction!$C$42,1,0)</f>
        <v>0</v>
      </c>
      <c r="N1319" s="48">
        <f>IF(Table2[[#This Row],[Ship Mode]]=Introduction!$C$44,1,0)</f>
        <v>1</v>
      </c>
      <c r="O1319" s="48">
        <f>IF(Table2[[#This Row],[Customer Segment]]=Introduction!$D$45,1,0)</f>
        <v>0</v>
      </c>
      <c r="P1319" s="48">
        <f>IF(Table2[[#This Row],[Customer Segment]]=Introduction!$D$42,1,0)</f>
        <v>0</v>
      </c>
      <c r="Q1319" s="48">
        <f>IF(Table2[[#This Row],[Customer Segment]]=Introduction!$D$44,1,0)</f>
        <v>0</v>
      </c>
      <c r="R1319" s="38">
        <v>606.51</v>
      </c>
      <c r="S13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customFormat="1" x14ac:dyDescent="0.2">
      <c r="A1320" s="1" t="s">
        <v>1</v>
      </c>
      <c r="B1320" s="1" t="s">
        <v>63</v>
      </c>
      <c r="C1320" s="1" t="s">
        <v>70</v>
      </c>
      <c r="D1320" s="44">
        <v>0.05</v>
      </c>
      <c r="E1320" s="44">
        <v>35.99</v>
      </c>
      <c r="F1320" s="44">
        <v>5.99</v>
      </c>
      <c r="G1320" s="44">
        <v>0.38</v>
      </c>
      <c r="H1320" s="44">
        <v>-125.83296</v>
      </c>
      <c r="I1320" s="49">
        <f>IF(Table2[[#This Row],[Order Priority]]=Introduction!$B$42,1,0)</f>
        <v>1</v>
      </c>
      <c r="J1320" s="49">
        <f>IF(Table2[[#This Row],[Order Priority]]=Introduction!$B$43,1,0)</f>
        <v>0</v>
      </c>
      <c r="K1320" s="49">
        <f>IF(Table2[[#This Row],[Order Priority]]=Introduction!$B$44,1,0)</f>
        <v>0</v>
      </c>
      <c r="L1320" s="49">
        <f>IF(Table2[[#This Row],[Order Priority]]=Introduction!$B$45,1,0)</f>
        <v>0</v>
      </c>
      <c r="M1320" s="49">
        <f>IF(Table2[[#This Row],[Ship Mode]]=Introduction!$C$42,1,0)</f>
        <v>0</v>
      </c>
      <c r="N1320" s="48">
        <f>IF(Table2[[#This Row],[Ship Mode]]=Introduction!$C$44,1,0)</f>
        <v>0</v>
      </c>
      <c r="O1320" s="48">
        <f>IF(Table2[[#This Row],[Customer Segment]]=Introduction!$D$45,1,0)</f>
        <v>0</v>
      </c>
      <c r="P1320" s="48">
        <f>IF(Table2[[#This Row],[Customer Segment]]=Introduction!$D$42,1,0)</f>
        <v>0</v>
      </c>
      <c r="Q1320" s="48">
        <f>IF(Table2[[#This Row],[Customer Segment]]=Introduction!$D$44,1,0)</f>
        <v>0</v>
      </c>
      <c r="R1320" s="41">
        <v>64.89</v>
      </c>
      <c r="S13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customFormat="1" x14ac:dyDescent="0.2">
      <c r="A1321" s="1" t="s">
        <v>1</v>
      </c>
      <c r="B1321" s="1" t="s">
        <v>14</v>
      </c>
      <c r="C1321" s="1" t="s">
        <v>15</v>
      </c>
      <c r="D1321" s="46">
        <v>0.06</v>
      </c>
      <c r="E1321" s="46">
        <v>3.6</v>
      </c>
      <c r="F1321" s="46">
        <v>2.2000000000000002</v>
      </c>
      <c r="G1321" s="46">
        <v>0.39</v>
      </c>
      <c r="H1321" s="46">
        <v>2755.6421999999998</v>
      </c>
      <c r="I1321" s="49">
        <f>IF(Table2[[#This Row],[Order Priority]]=Introduction!$B$42,1,0)</f>
        <v>1</v>
      </c>
      <c r="J1321" s="49">
        <f>IF(Table2[[#This Row],[Order Priority]]=Introduction!$B$43,1,0)</f>
        <v>0</v>
      </c>
      <c r="K1321" s="49">
        <f>IF(Table2[[#This Row],[Order Priority]]=Introduction!$B$44,1,0)</f>
        <v>0</v>
      </c>
      <c r="L1321" s="49">
        <f>IF(Table2[[#This Row],[Order Priority]]=Introduction!$B$45,1,0)</f>
        <v>0</v>
      </c>
      <c r="M1321" s="49">
        <f>IF(Table2[[#This Row],[Ship Mode]]=Introduction!$C$42,1,0)</f>
        <v>0</v>
      </c>
      <c r="N1321" s="48">
        <f>IF(Table2[[#This Row],[Ship Mode]]=Introduction!$C$44,1,0)</f>
        <v>1</v>
      </c>
      <c r="O1321" s="48">
        <f>IF(Table2[[#This Row],[Customer Segment]]=Introduction!$D$45,1,0)</f>
        <v>0</v>
      </c>
      <c r="P1321" s="48">
        <f>IF(Table2[[#This Row],[Customer Segment]]=Introduction!$D$42,1,0)</f>
        <v>1</v>
      </c>
      <c r="Q1321" s="48">
        <f>IF(Table2[[#This Row],[Customer Segment]]=Introduction!$D$44,1,0)</f>
        <v>0</v>
      </c>
      <c r="R1321" s="38">
        <v>15.19</v>
      </c>
      <c r="S13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customFormat="1" x14ac:dyDescent="0.2">
      <c r="A1322" s="1" t="s">
        <v>13</v>
      </c>
      <c r="B1322" s="1" t="s">
        <v>14</v>
      </c>
      <c r="C1322" s="1" t="s">
        <v>47</v>
      </c>
      <c r="D1322" s="44">
        <v>0.05</v>
      </c>
      <c r="E1322" s="44">
        <v>17.670000000000002</v>
      </c>
      <c r="F1322" s="44">
        <v>8.99</v>
      </c>
      <c r="G1322" s="44">
        <v>0.47</v>
      </c>
      <c r="H1322" s="44">
        <v>46.036799999999999</v>
      </c>
      <c r="I1322" s="49">
        <f>IF(Table2[[#This Row],[Order Priority]]=Introduction!$B$42,1,0)</f>
        <v>0</v>
      </c>
      <c r="J1322" s="49">
        <f>IF(Table2[[#This Row],[Order Priority]]=Introduction!$B$43,1,0)</f>
        <v>1</v>
      </c>
      <c r="K1322" s="49">
        <f>IF(Table2[[#This Row],[Order Priority]]=Introduction!$B$44,1,0)</f>
        <v>0</v>
      </c>
      <c r="L1322" s="49">
        <f>IF(Table2[[#This Row],[Order Priority]]=Introduction!$B$45,1,0)</f>
        <v>0</v>
      </c>
      <c r="M1322" s="49">
        <f>IF(Table2[[#This Row],[Ship Mode]]=Introduction!$C$42,1,0)</f>
        <v>0</v>
      </c>
      <c r="N1322" s="48">
        <f>IF(Table2[[#This Row],[Ship Mode]]=Introduction!$C$44,1,0)</f>
        <v>1</v>
      </c>
      <c r="O1322" s="48">
        <f>IF(Table2[[#This Row],[Customer Segment]]=Introduction!$D$45,1,0)</f>
        <v>0</v>
      </c>
      <c r="P1322" s="48">
        <f>IF(Table2[[#This Row],[Customer Segment]]=Introduction!$D$42,1,0)</f>
        <v>0</v>
      </c>
      <c r="Q1322" s="48">
        <f>IF(Table2[[#This Row],[Customer Segment]]=Introduction!$D$44,1,0)</f>
        <v>1</v>
      </c>
      <c r="R1322" s="41">
        <v>283.44</v>
      </c>
      <c r="S13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customFormat="1" x14ac:dyDescent="0.2">
      <c r="A1323" s="1" t="s">
        <v>23</v>
      </c>
      <c r="B1323" s="1" t="s">
        <v>14</v>
      </c>
      <c r="C1323" s="1" t="s">
        <v>47</v>
      </c>
      <c r="D1323" s="46">
        <v>0.1</v>
      </c>
      <c r="E1323" s="46">
        <v>2.62</v>
      </c>
      <c r="F1323" s="46">
        <v>0.8</v>
      </c>
      <c r="G1323" s="46">
        <v>0.39</v>
      </c>
      <c r="H1323" s="46">
        <v>-94.490899999999996</v>
      </c>
      <c r="I1323" s="49">
        <f>IF(Table2[[#This Row],[Order Priority]]=Introduction!$B$42,1,0)</f>
        <v>0</v>
      </c>
      <c r="J1323" s="49">
        <f>IF(Table2[[#This Row],[Order Priority]]=Introduction!$B$43,1,0)</f>
        <v>0</v>
      </c>
      <c r="K1323" s="49">
        <f>IF(Table2[[#This Row],[Order Priority]]=Introduction!$B$44,1,0)</f>
        <v>1</v>
      </c>
      <c r="L1323" s="49">
        <f>IF(Table2[[#This Row],[Order Priority]]=Introduction!$B$45,1,0)</f>
        <v>0</v>
      </c>
      <c r="M1323" s="49">
        <f>IF(Table2[[#This Row],[Ship Mode]]=Introduction!$C$42,1,0)</f>
        <v>0</v>
      </c>
      <c r="N1323" s="48">
        <f>IF(Table2[[#This Row],[Ship Mode]]=Introduction!$C$44,1,0)</f>
        <v>1</v>
      </c>
      <c r="O1323" s="48">
        <f>IF(Table2[[#This Row],[Customer Segment]]=Introduction!$D$45,1,0)</f>
        <v>0</v>
      </c>
      <c r="P1323" s="48">
        <f>IF(Table2[[#This Row],[Customer Segment]]=Introduction!$D$42,1,0)</f>
        <v>0</v>
      </c>
      <c r="Q1323" s="48">
        <f>IF(Table2[[#This Row],[Customer Segment]]=Introduction!$D$44,1,0)</f>
        <v>1</v>
      </c>
      <c r="R1323" s="38">
        <v>51.86</v>
      </c>
      <c r="S13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customFormat="1" x14ac:dyDescent="0.2">
      <c r="A1324" s="1" t="s">
        <v>23</v>
      </c>
      <c r="B1324" s="1" t="s">
        <v>63</v>
      </c>
      <c r="C1324" s="1" t="s">
        <v>15</v>
      </c>
      <c r="D1324" s="44">
        <v>0.03</v>
      </c>
      <c r="E1324" s="44">
        <v>13.48</v>
      </c>
      <c r="F1324" s="44">
        <v>4.51</v>
      </c>
      <c r="G1324" s="44">
        <v>0.59</v>
      </c>
      <c r="H1324" s="44">
        <v>-256.01799999999997</v>
      </c>
      <c r="I1324" s="49">
        <f>IF(Table2[[#This Row],[Order Priority]]=Introduction!$B$42,1,0)</f>
        <v>0</v>
      </c>
      <c r="J1324" s="49">
        <f>IF(Table2[[#This Row],[Order Priority]]=Introduction!$B$43,1,0)</f>
        <v>0</v>
      </c>
      <c r="K1324" s="49">
        <f>IF(Table2[[#This Row],[Order Priority]]=Introduction!$B$44,1,0)</f>
        <v>1</v>
      </c>
      <c r="L1324" s="49">
        <f>IF(Table2[[#This Row],[Order Priority]]=Introduction!$B$45,1,0)</f>
        <v>0</v>
      </c>
      <c r="M1324" s="49">
        <f>IF(Table2[[#This Row],[Ship Mode]]=Introduction!$C$42,1,0)</f>
        <v>0</v>
      </c>
      <c r="N1324" s="48">
        <f>IF(Table2[[#This Row],[Ship Mode]]=Introduction!$C$44,1,0)</f>
        <v>0</v>
      </c>
      <c r="O1324" s="48">
        <f>IF(Table2[[#This Row],[Customer Segment]]=Introduction!$D$45,1,0)</f>
        <v>0</v>
      </c>
      <c r="P1324" s="48">
        <f>IF(Table2[[#This Row],[Customer Segment]]=Introduction!$D$42,1,0)</f>
        <v>1</v>
      </c>
      <c r="Q1324" s="48">
        <f>IF(Table2[[#This Row],[Customer Segment]]=Introduction!$D$44,1,0)</f>
        <v>0</v>
      </c>
      <c r="R1324" s="41">
        <v>59.49</v>
      </c>
      <c r="S13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customFormat="1" x14ac:dyDescent="0.2">
      <c r="A1325" s="1" t="s">
        <v>23</v>
      </c>
      <c r="B1325" s="1" t="s">
        <v>14</v>
      </c>
      <c r="C1325" s="1" t="s">
        <v>70</v>
      </c>
      <c r="D1325" s="46">
        <v>0.02</v>
      </c>
      <c r="E1325" s="46">
        <v>21.98</v>
      </c>
      <c r="F1325" s="46">
        <v>2.87</v>
      </c>
      <c r="G1325" s="46">
        <v>0.55000000000000004</v>
      </c>
      <c r="H1325" s="46">
        <v>165.6345</v>
      </c>
      <c r="I1325" s="49">
        <f>IF(Table2[[#This Row],[Order Priority]]=Introduction!$B$42,1,0)</f>
        <v>0</v>
      </c>
      <c r="J1325" s="49">
        <f>IF(Table2[[#This Row],[Order Priority]]=Introduction!$B$43,1,0)</f>
        <v>0</v>
      </c>
      <c r="K1325" s="49">
        <f>IF(Table2[[#This Row],[Order Priority]]=Introduction!$B$44,1,0)</f>
        <v>1</v>
      </c>
      <c r="L1325" s="49">
        <f>IF(Table2[[#This Row],[Order Priority]]=Introduction!$B$45,1,0)</f>
        <v>0</v>
      </c>
      <c r="M1325" s="49">
        <f>IF(Table2[[#This Row],[Ship Mode]]=Introduction!$C$42,1,0)</f>
        <v>0</v>
      </c>
      <c r="N1325" s="48">
        <f>IF(Table2[[#This Row],[Ship Mode]]=Introduction!$C$44,1,0)</f>
        <v>1</v>
      </c>
      <c r="O1325" s="48">
        <f>IF(Table2[[#This Row],[Customer Segment]]=Introduction!$D$45,1,0)</f>
        <v>0</v>
      </c>
      <c r="P1325" s="48">
        <f>IF(Table2[[#This Row],[Customer Segment]]=Introduction!$D$42,1,0)</f>
        <v>0</v>
      </c>
      <c r="Q1325" s="48">
        <f>IF(Table2[[#This Row],[Customer Segment]]=Introduction!$D$44,1,0)</f>
        <v>0</v>
      </c>
      <c r="R1325" s="38">
        <v>240.05</v>
      </c>
      <c r="S13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customFormat="1" x14ac:dyDescent="0.2">
      <c r="A1326" s="1" t="s">
        <v>92</v>
      </c>
      <c r="B1326" s="1" t="s">
        <v>14</v>
      </c>
      <c r="C1326" s="1" t="s">
        <v>47</v>
      </c>
      <c r="D1326" s="44">
        <v>0.1</v>
      </c>
      <c r="E1326" s="44">
        <v>1.6</v>
      </c>
      <c r="F1326" s="44">
        <v>1.29</v>
      </c>
      <c r="G1326" s="44">
        <v>0.42</v>
      </c>
      <c r="H1326" s="44">
        <v>-14.990399999999999</v>
      </c>
      <c r="I1326" s="49">
        <f>IF(Table2[[#This Row],[Order Priority]]=Introduction!$B$42,1,0)</f>
        <v>0</v>
      </c>
      <c r="J1326" s="49">
        <f>IF(Table2[[#This Row],[Order Priority]]=Introduction!$B$43,1,0)</f>
        <v>0</v>
      </c>
      <c r="K1326" s="49">
        <f>IF(Table2[[#This Row],[Order Priority]]=Introduction!$B$44,1,0)</f>
        <v>0</v>
      </c>
      <c r="L1326" s="49">
        <f>IF(Table2[[#This Row],[Order Priority]]=Introduction!$B$45,1,0)</f>
        <v>1</v>
      </c>
      <c r="M1326" s="49">
        <f>IF(Table2[[#This Row],[Ship Mode]]=Introduction!$C$42,1,0)</f>
        <v>0</v>
      </c>
      <c r="N1326" s="48">
        <f>IF(Table2[[#This Row],[Ship Mode]]=Introduction!$C$44,1,0)</f>
        <v>1</v>
      </c>
      <c r="O1326" s="48">
        <f>IF(Table2[[#This Row],[Customer Segment]]=Introduction!$D$45,1,0)</f>
        <v>0</v>
      </c>
      <c r="P1326" s="48">
        <f>IF(Table2[[#This Row],[Customer Segment]]=Introduction!$D$42,1,0)</f>
        <v>0</v>
      </c>
      <c r="Q1326" s="48">
        <f>IF(Table2[[#This Row],[Customer Segment]]=Introduction!$D$44,1,0)</f>
        <v>1</v>
      </c>
      <c r="R1326" s="41">
        <v>16.88</v>
      </c>
      <c r="S13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customFormat="1" x14ac:dyDescent="0.2">
      <c r="A1327" s="1" t="s">
        <v>1</v>
      </c>
      <c r="B1327" s="1" t="s">
        <v>14</v>
      </c>
      <c r="C1327" s="1" t="s">
        <v>70</v>
      </c>
      <c r="D1327" s="46">
        <v>0.01</v>
      </c>
      <c r="E1327" s="46">
        <v>11.7</v>
      </c>
      <c r="F1327" s="46">
        <v>5.63</v>
      </c>
      <c r="G1327" s="46">
        <v>0.4</v>
      </c>
      <c r="H1327" s="46">
        <v>39.21</v>
      </c>
      <c r="I1327" s="49">
        <f>IF(Table2[[#This Row],[Order Priority]]=Introduction!$B$42,1,0)</f>
        <v>1</v>
      </c>
      <c r="J1327" s="49">
        <f>IF(Table2[[#This Row],[Order Priority]]=Introduction!$B$43,1,0)</f>
        <v>0</v>
      </c>
      <c r="K1327" s="49">
        <f>IF(Table2[[#This Row],[Order Priority]]=Introduction!$B$44,1,0)</f>
        <v>0</v>
      </c>
      <c r="L1327" s="49">
        <f>IF(Table2[[#This Row],[Order Priority]]=Introduction!$B$45,1,0)</f>
        <v>0</v>
      </c>
      <c r="M1327" s="49">
        <f>IF(Table2[[#This Row],[Ship Mode]]=Introduction!$C$42,1,0)</f>
        <v>0</v>
      </c>
      <c r="N1327" s="48">
        <f>IF(Table2[[#This Row],[Ship Mode]]=Introduction!$C$44,1,0)</f>
        <v>1</v>
      </c>
      <c r="O1327" s="48">
        <f>IF(Table2[[#This Row],[Customer Segment]]=Introduction!$D$45,1,0)</f>
        <v>0</v>
      </c>
      <c r="P1327" s="48">
        <f>IF(Table2[[#This Row],[Customer Segment]]=Introduction!$D$42,1,0)</f>
        <v>0</v>
      </c>
      <c r="Q1327" s="48">
        <f>IF(Table2[[#This Row],[Customer Segment]]=Introduction!$D$44,1,0)</f>
        <v>0</v>
      </c>
      <c r="R1327" s="38">
        <v>196.69</v>
      </c>
      <c r="S13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customFormat="1" x14ac:dyDescent="0.2">
      <c r="A1328" s="1" t="s">
        <v>1</v>
      </c>
      <c r="B1328" s="1" t="s">
        <v>14</v>
      </c>
      <c r="C1328" s="1" t="s">
        <v>70</v>
      </c>
      <c r="D1328" s="44">
        <v>0.03</v>
      </c>
      <c r="E1328" s="44">
        <v>4.55</v>
      </c>
      <c r="F1328" s="44">
        <v>1.49</v>
      </c>
      <c r="G1328" s="44">
        <v>0.35</v>
      </c>
      <c r="H1328" s="44">
        <v>100.38</v>
      </c>
      <c r="I1328" s="49">
        <f>IF(Table2[[#This Row],[Order Priority]]=Introduction!$B$42,1,0)</f>
        <v>1</v>
      </c>
      <c r="J1328" s="49">
        <f>IF(Table2[[#This Row],[Order Priority]]=Introduction!$B$43,1,0)</f>
        <v>0</v>
      </c>
      <c r="K1328" s="49">
        <f>IF(Table2[[#This Row],[Order Priority]]=Introduction!$B$44,1,0)</f>
        <v>0</v>
      </c>
      <c r="L1328" s="49">
        <f>IF(Table2[[#This Row],[Order Priority]]=Introduction!$B$45,1,0)</f>
        <v>0</v>
      </c>
      <c r="M1328" s="49">
        <f>IF(Table2[[#This Row],[Ship Mode]]=Introduction!$C$42,1,0)</f>
        <v>0</v>
      </c>
      <c r="N1328" s="48">
        <f>IF(Table2[[#This Row],[Ship Mode]]=Introduction!$C$44,1,0)</f>
        <v>1</v>
      </c>
      <c r="O1328" s="48">
        <f>IF(Table2[[#This Row],[Customer Segment]]=Introduction!$D$45,1,0)</f>
        <v>0</v>
      </c>
      <c r="P1328" s="48">
        <f>IF(Table2[[#This Row],[Customer Segment]]=Introduction!$D$42,1,0)</f>
        <v>0</v>
      </c>
      <c r="Q1328" s="48">
        <f>IF(Table2[[#This Row],[Customer Segment]]=Introduction!$D$44,1,0)</f>
        <v>0</v>
      </c>
      <c r="R1328" s="41">
        <v>40.28</v>
      </c>
      <c r="S13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customFormat="1" x14ac:dyDescent="0.2">
      <c r="A1329" s="1" t="s">
        <v>1</v>
      </c>
      <c r="B1329" s="1" t="s">
        <v>14</v>
      </c>
      <c r="C1329" s="1" t="s">
        <v>47</v>
      </c>
      <c r="D1329" s="46">
        <v>0.06</v>
      </c>
      <c r="E1329" s="46">
        <v>4.9800000000000004</v>
      </c>
      <c r="F1329" s="46">
        <v>7.44</v>
      </c>
      <c r="G1329" s="46">
        <v>0.36</v>
      </c>
      <c r="H1329" s="46">
        <v>-37.561999999999998</v>
      </c>
      <c r="I1329" s="49">
        <f>IF(Table2[[#This Row],[Order Priority]]=Introduction!$B$42,1,0)</f>
        <v>1</v>
      </c>
      <c r="J1329" s="49">
        <f>IF(Table2[[#This Row],[Order Priority]]=Introduction!$B$43,1,0)</f>
        <v>0</v>
      </c>
      <c r="K1329" s="49">
        <f>IF(Table2[[#This Row],[Order Priority]]=Introduction!$B$44,1,0)</f>
        <v>0</v>
      </c>
      <c r="L1329" s="49">
        <f>IF(Table2[[#This Row],[Order Priority]]=Introduction!$B$45,1,0)</f>
        <v>0</v>
      </c>
      <c r="M1329" s="49">
        <f>IF(Table2[[#This Row],[Ship Mode]]=Introduction!$C$42,1,0)</f>
        <v>0</v>
      </c>
      <c r="N1329" s="48">
        <f>IF(Table2[[#This Row],[Ship Mode]]=Introduction!$C$44,1,0)</f>
        <v>1</v>
      </c>
      <c r="O1329" s="48">
        <f>IF(Table2[[#This Row],[Customer Segment]]=Introduction!$D$45,1,0)</f>
        <v>0</v>
      </c>
      <c r="P1329" s="48">
        <f>IF(Table2[[#This Row],[Customer Segment]]=Introduction!$D$42,1,0)</f>
        <v>0</v>
      </c>
      <c r="Q1329" s="48">
        <f>IF(Table2[[#This Row],[Customer Segment]]=Introduction!$D$44,1,0)</f>
        <v>1</v>
      </c>
      <c r="R1329" s="38">
        <v>53.21</v>
      </c>
      <c r="S13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customFormat="1" x14ac:dyDescent="0.2">
      <c r="A1330" s="1" t="s">
        <v>1</v>
      </c>
      <c r="B1330" s="1" t="s">
        <v>14</v>
      </c>
      <c r="C1330" s="1" t="s">
        <v>47</v>
      </c>
      <c r="D1330" s="44">
        <v>0.01</v>
      </c>
      <c r="E1330" s="44">
        <v>6.48</v>
      </c>
      <c r="F1330" s="44">
        <v>7.37</v>
      </c>
      <c r="G1330" s="44">
        <v>0.37</v>
      </c>
      <c r="H1330" s="44">
        <v>-449.69400000000002</v>
      </c>
      <c r="I1330" s="49">
        <f>IF(Table2[[#This Row],[Order Priority]]=Introduction!$B$42,1,0)</f>
        <v>1</v>
      </c>
      <c r="J1330" s="49">
        <f>IF(Table2[[#This Row],[Order Priority]]=Introduction!$B$43,1,0)</f>
        <v>0</v>
      </c>
      <c r="K1330" s="49">
        <f>IF(Table2[[#This Row],[Order Priority]]=Introduction!$B$44,1,0)</f>
        <v>0</v>
      </c>
      <c r="L1330" s="49">
        <f>IF(Table2[[#This Row],[Order Priority]]=Introduction!$B$45,1,0)</f>
        <v>0</v>
      </c>
      <c r="M1330" s="49">
        <f>IF(Table2[[#This Row],[Ship Mode]]=Introduction!$C$42,1,0)</f>
        <v>0</v>
      </c>
      <c r="N1330" s="48">
        <f>IF(Table2[[#This Row],[Ship Mode]]=Introduction!$C$44,1,0)</f>
        <v>1</v>
      </c>
      <c r="O1330" s="48">
        <f>IF(Table2[[#This Row],[Customer Segment]]=Introduction!$D$45,1,0)</f>
        <v>0</v>
      </c>
      <c r="P1330" s="48">
        <f>IF(Table2[[#This Row],[Customer Segment]]=Introduction!$D$42,1,0)</f>
        <v>0</v>
      </c>
      <c r="Q1330" s="48">
        <f>IF(Table2[[#This Row],[Customer Segment]]=Introduction!$D$44,1,0)</f>
        <v>1</v>
      </c>
      <c r="R1330" s="41">
        <v>122.8</v>
      </c>
      <c r="S13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customFormat="1" x14ac:dyDescent="0.2">
      <c r="A1331" s="1" t="s">
        <v>23</v>
      </c>
      <c r="B1331" s="1" t="s">
        <v>14</v>
      </c>
      <c r="C1331" s="1" t="s">
        <v>70</v>
      </c>
      <c r="D1331" s="46">
        <v>0.1</v>
      </c>
      <c r="E1331" s="46">
        <v>34.229999999999997</v>
      </c>
      <c r="F1331" s="46">
        <v>5.0199999999999996</v>
      </c>
      <c r="G1331" s="46">
        <v>0.55000000000000004</v>
      </c>
      <c r="H1331" s="46">
        <v>151.56540000000001</v>
      </c>
      <c r="I1331" s="49">
        <f>IF(Table2[[#This Row],[Order Priority]]=Introduction!$B$42,1,0)</f>
        <v>0</v>
      </c>
      <c r="J1331" s="49">
        <f>IF(Table2[[#This Row],[Order Priority]]=Introduction!$B$43,1,0)</f>
        <v>0</v>
      </c>
      <c r="K1331" s="49">
        <f>IF(Table2[[#This Row],[Order Priority]]=Introduction!$B$44,1,0)</f>
        <v>1</v>
      </c>
      <c r="L1331" s="49">
        <f>IF(Table2[[#This Row],[Order Priority]]=Introduction!$B$45,1,0)</f>
        <v>0</v>
      </c>
      <c r="M1331" s="49">
        <f>IF(Table2[[#This Row],[Ship Mode]]=Introduction!$C$42,1,0)</f>
        <v>0</v>
      </c>
      <c r="N1331" s="48">
        <f>IF(Table2[[#This Row],[Ship Mode]]=Introduction!$C$44,1,0)</f>
        <v>1</v>
      </c>
      <c r="O1331" s="48">
        <f>IF(Table2[[#This Row],[Customer Segment]]=Introduction!$D$45,1,0)</f>
        <v>0</v>
      </c>
      <c r="P1331" s="48">
        <f>IF(Table2[[#This Row],[Customer Segment]]=Introduction!$D$42,1,0)</f>
        <v>0</v>
      </c>
      <c r="Q1331" s="48">
        <f>IF(Table2[[#This Row],[Customer Segment]]=Introduction!$D$44,1,0)</f>
        <v>0</v>
      </c>
      <c r="R1331" s="38">
        <v>219.66</v>
      </c>
      <c r="S13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customFormat="1" x14ac:dyDescent="0.2">
      <c r="A1332" s="1" t="s">
        <v>92</v>
      </c>
      <c r="B1332" s="1" t="s">
        <v>14</v>
      </c>
      <c r="C1332" s="1" t="s">
        <v>15</v>
      </c>
      <c r="D1332" s="44">
        <v>0.03</v>
      </c>
      <c r="E1332" s="44">
        <v>2.23</v>
      </c>
      <c r="F1332" s="44">
        <v>4.57</v>
      </c>
      <c r="G1332" s="44">
        <v>0.41</v>
      </c>
      <c r="H1332" s="44">
        <v>-93.25</v>
      </c>
      <c r="I1332" s="49">
        <f>IF(Table2[[#This Row],[Order Priority]]=Introduction!$B$42,1,0)</f>
        <v>0</v>
      </c>
      <c r="J1332" s="49">
        <f>IF(Table2[[#This Row],[Order Priority]]=Introduction!$B$43,1,0)</f>
        <v>0</v>
      </c>
      <c r="K1332" s="49">
        <f>IF(Table2[[#This Row],[Order Priority]]=Introduction!$B$44,1,0)</f>
        <v>0</v>
      </c>
      <c r="L1332" s="49">
        <f>IF(Table2[[#This Row],[Order Priority]]=Introduction!$B$45,1,0)</f>
        <v>1</v>
      </c>
      <c r="M1332" s="49">
        <f>IF(Table2[[#This Row],[Ship Mode]]=Introduction!$C$42,1,0)</f>
        <v>0</v>
      </c>
      <c r="N1332" s="48">
        <f>IF(Table2[[#This Row],[Ship Mode]]=Introduction!$C$44,1,0)</f>
        <v>1</v>
      </c>
      <c r="O1332" s="48">
        <f>IF(Table2[[#This Row],[Customer Segment]]=Introduction!$D$45,1,0)</f>
        <v>0</v>
      </c>
      <c r="P1332" s="48">
        <f>IF(Table2[[#This Row],[Customer Segment]]=Introduction!$D$42,1,0)</f>
        <v>1</v>
      </c>
      <c r="Q1332" s="48">
        <f>IF(Table2[[#This Row],[Customer Segment]]=Introduction!$D$44,1,0)</f>
        <v>0</v>
      </c>
      <c r="R1332" s="41">
        <v>28.66</v>
      </c>
      <c r="S13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customFormat="1" x14ac:dyDescent="0.2">
      <c r="A1333" s="1" t="s">
        <v>46</v>
      </c>
      <c r="B1333" s="1" t="s">
        <v>14</v>
      </c>
      <c r="C1333" s="1" t="s">
        <v>70</v>
      </c>
      <c r="D1333" s="46">
        <v>7.0000000000000007E-2</v>
      </c>
      <c r="E1333" s="46">
        <v>415.88</v>
      </c>
      <c r="F1333" s="46">
        <v>11.37</v>
      </c>
      <c r="G1333" s="46">
        <v>0.56999999999999995</v>
      </c>
      <c r="H1333" s="46">
        <v>-539.59</v>
      </c>
      <c r="I1333" s="49">
        <f>IF(Table2[[#This Row],[Order Priority]]=Introduction!$B$42,1,0)</f>
        <v>0</v>
      </c>
      <c r="J1333" s="49">
        <f>IF(Table2[[#This Row],[Order Priority]]=Introduction!$B$43,1,0)</f>
        <v>0</v>
      </c>
      <c r="K1333" s="49">
        <f>IF(Table2[[#This Row],[Order Priority]]=Introduction!$B$44,1,0)</f>
        <v>0</v>
      </c>
      <c r="L1333" s="49">
        <f>IF(Table2[[#This Row],[Order Priority]]=Introduction!$B$45,1,0)</f>
        <v>0</v>
      </c>
      <c r="M1333" s="49">
        <f>IF(Table2[[#This Row],[Ship Mode]]=Introduction!$C$42,1,0)</f>
        <v>0</v>
      </c>
      <c r="N1333" s="48">
        <f>IF(Table2[[#This Row],[Ship Mode]]=Introduction!$C$44,1,0)</f>
        <v>1</v>
      </c>
      <c r="O1333" s="48">
        <f>IF(Table2[[#This Row],[Customer Segment]]=Introduction!$D$45,1,0)</f>
        <v>0</v>
      </c>
      <c r="P1333" s="48">
        <f>IF(Table2[[#This Row],[Customer Segment]]=Introduction!$D$42,1,0)</f>
        <v>0</v>
      </c>
      <c r="Q1333" s="48">
        <f>IF(Table2[[#This Row],[Customer Segment]]=Introduction!$D$44,1,0)</f>
        <v>0</v>
      </c>
      <c r="R1333" s="38">
        <v>394.51</v>
      </c>
      <c r="S13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customFormat="1" x14ac:dyDescent="0.2">
      <c r="A1334" s="1" t="s">
        <v>46</v>
      </c>
      <c r="B1334" s="1" t="s">
        <v>14</v>
      </c>
      <c r="C1334" s="1" t="s">
        <v>3</v>
      </c>
      <c r="D1334" s="44">
        <v>0.03</v>
      </c>
      <c r="E1334" s="44">
        <v>5.98</v>
      </c>
      <c r="F1334" s="44">
        <v>1.49</v>
      </c>
      <c r="G1334" s="44">
        <v>0.39</v>
      </c>
      <c r="H1334" s="44">
        <v>38.08</v>
      </c>
      <c r="I1334" s="49">
        <f>IF(Table2[[#This Row],[Order Priority]]=Introduction!$B$42,1,0)</f>
        <v>0</v>
      </c>
      <c r="J1334" s="49">
        <f>IF(Table2[[#This Row],[Order Priority]]=Introduction!$B$43,1,0)</f>
        <v>0</v>
      </c>
      <c r="K1334" s="49">
        <f>IF(Table2[[#This Row],[Order Priority]]=Introduction!$B$44,1,0)</f>
        <v>0</v>
      </c>
      <c r="L1334" s="49">
        <f>IF(Table2[[#This Row],[Order Priority]]=Introduction!$B$45,1,0)</f>
        <v>0</v>
      </c>
      <c r="M1334" s="49">
        <f>IF(Table2[[#This Row],[Ship Mode]]=Introduction!$C$42,1,0)</f>
        <v>0</v>
      </c>
      <c r="N1334" s="48">
        <f>IF(Table2[[#This Row],[Ship Mode]]=Introduction!$C$44,1,0)</f>
        <v>1</v>
      </c>
      <c r="O1334" s="48">
        <f>IF(Table2[[#This Row],[Customer Segment]]=Introduction!$D$45,1,0)</f>
        <v>1</v>
      </c>
      <c r="P1334" s="48">
        <f>IF(Table2[[#This Row],[Customer Segment]]=Introduction!$D$42,1,0)</f>
        <v>0</v>
      </c>
      <c r="Q1334" s="48">
        <f>IF(Table2[[#This Row],[Customer Segment]]=Introduction!$D$44,1,0)</f>
        <v>0</v>
      </c>
      <c r="R1334" s="41">
        <v>517.85</v>
      </c>
      <c r="S13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customFormat="1" x14ac:dyDescent="0.2">
      <c r="A1335" s="1" t="s">
        <v>46</v>
      </c>
      <c r="B1335" s="1" t="s">
        <v>14</v>
      </c>
      <c r="C1335" s="1" t="s">
        <v>3</v>
      </c>
      <c r="D1335" s="46">
        <v>0.03</v>
      </c>
      <c r="E1335" s="46">
        <v>5.98</v>
      </c>
      <c r="F1335" s="46">
        <v>1.49</v>
      </c>
      <c r="G1335" s="46">
        <v>0.39</v>
      </c>
      <c r="H1335" s="46">
        <v>20.495999999999999</v>
      </c>
      <c r="I1335" s="49">
        <f>IF(Table2[[#This Row],[Order Priority]]=Introduction!$B$42,1,0)</f>
        <v>0</v>
      </c>
      <c r="J1335" s="49">
        <f>IF(Table2[[#This Row],[Order Priority]]=Introduction!$B$43,1,0)</f>
        <v>0</v>
      </c>
      <c r="K1335" s="49">
        <f>IF(Table2[[#This Row],[Order Priority]]=Introduction!$B$44,1,0)</f>
        <v>0</v>
      </c>
      <c r="L1335" s="49">
        <f>IF(Table2[[#This Row],[Order Priority]]=Introduction!$B$45,1,0)</f>
        <v>0</v>
      </c>
      <c r="M1335" s="49">
        <f>IF(Table2[[#This Row],[Ship Mode]]=Introduction!$C$42,1,0)</f>
        <v>0</v>
      </c>
      <c r="N1335" s="48">
        <f>IF(Table2[[#This Row],[Ship Mode]]=Introduction!$C$44,1,0)</f>
        <v>1</v>
      </c>
      <c r="O1335" s="48">
        <f>IF(Table2[[#This Row],[Customer Segment]]=Introduction!$D$45,1,0)</f>
        <v>1</v>
      </c>
      <c r="P1335" s="48">
        <f>IF(Table2[[#This Row],[Customer Segment]]=Introduction!$D$42,1,0)</f>
        <v>0</v>
      </c>
      <c r="Q1335" s="48">
        <f>IF(Table2[[#This Row],[Customer Segment]]=Introduction!$D$44,1,0)</f>
        <v>0</v>
      </c>
      <c r="R1335" s="38">
        <v>127.94</v>
      </c>
      <c r="S13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customFormat="1" x14ac:dyDescent="0.2">
      <c r="A1336" s="1" t="s">
        <v>1</v>
      </c>
      <c r="B1336" s="1" t="s">
        <v>2</v>
      </c>
      <c r="C1336" s="1" t="s">
        <v>47</v>
      </c>
      <c r="D1336" s="44">
        <v>0.09</v>
      </c>
      <c r="E1336" s="44">
        <v>280.98</v>
      </c>
      <c r="F1336" s="44">
        <v>57</v>
      </c>
      <c r="G1336" s="44">
        <v>0.78</v>
      </c>
      <c r="H1336" s="44">
        <v>252.488</v>
      </c>
      <c r="I1336" s="49">
        <f>IF(Table2[[#This Row],[Order Priority]]=Introduction!$B$42,1,0)</f>
        <v>1</v>
      </c>
      <c r="J1336" s="49">
        <f>IF(Table2[[#This Row],[Order Priority]]=Introduction!$B$43,1,0)</f>
        <v>0</v>
      </c>
      <c r="K1336" s="49">
        <f>IF(Table2[[#This Row],[Order Priority]]=Introduction!$B$44,1,0)</f>
        <v>0</v>
      </c>
      <c r="L1336" s="49">
        <f>IF(Table2[[#This Row],[Order Priority]]=Introduction!$B$45,1,0)</f>
        <v>0</v>
      </c>
      <c r="M1336" s="49">
        <f>IF(Table2[[#This Row],[Ship Mode]]=Introduction!$C$42,1,0)</f>
        <v>1</v>
      </c>
      <c r="N1336" s="48">
        <f>IF(Table2[[#This Row],[Ship Mode]]=Introduction!$C$44,1,0)</f>
        <v>0</v>
      </c>
      <c r="O1336" s="48">
        <f>IF(Table2[[#This Row],[Customer Segment]]=Introduction!$D$45,1,0)</f>
        <v>0</v>
      </c>
      <c r="P1336" s="48">
        <f>IF(Table2[[#This Row],[Customer Segment]]=Introduction!$D$42,1,0)</f>
        <v>0</v>
      </c>
      <c r="Q1336" s="48">
        <f>IF(Table2[[#This Row],[Customer Segment]]=Introduction!$D$44,1,0)</f>
        <v>1</v>
      </c>
      <c r="R1336" s="41">
        <v>7974.21</v>
      </c>
      <c r="S13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customFormat="1" x14ac:dyDescent="0.2">
      <c r="A1337" s="1" t="s">
        <v>1</v>
      </c>
      <c r="B1337" s="1" t="s">
        <v>14</v>
      </c>
      <c r="C1337" s="1" t="s">
        <v>47</v>
      </c>
      <c r="D1337" s="46">
        <v>0.08</v>
      </c>
      <c r="E1337" s="46">
        <v>30.97</v>
      </c>
      <c r="F1337" s="46">
        <v>4</v>
      </c>
      <c r="G1337" s="46">
        <v>0.74</v>
      </c>
      <c r="H1337" s="46">
        <v>10.68</v>
      </c>
      <c r="I1337" s="49">
        <f>IF(Table2[[#This Row],[Order Priority]]=Introduction!$B$42,1,0)</f>
        <v>1</v>
      </c>
      <c r="J1337" s="49">
        <f>IF(Table2[[#This Row],[Order Priority]]=Introduction!$B$43,1,0)</f>
        <v>0</v>
      </c>
      <c r="K1337" s="49">
        <f>IF(Table2[[#This Row],[Order Priority]]=Introduction!$B$44,1,0)</f>
        <v>0</v>
      </c>
      <c r="L1337" s="49">
        <f>IF(Table2[[#This Row],[Order Priority]]=Introduction!$B$45,1,0)</f>
        <v>0</v>
      </c>
      <c r="M1337" s="49">
        <f>IF(Table2[[#This Row],[Ship Mode]]=Introduction!$C$42,1,0)</f>
        <v>0</v>
      </c>
      <c r="N1337" s="48">
        <f>IF(Table2[[#This Row],[Ship Mode]]=Introduction!$C$44,1,0)</f>
        <v>1</v>
      </c>
      <c r="O1337" s="48">
        <f>IF(Table2[[#This Row],[Customer Segment]]=Introduction!$D$45,1,0)</f>
        <v>0</v>
      </c>
      <c r="P1337" s="48">
        <f>IF(Table2[[#This Row],[Customer Segment]]=Introduction!$D$42,1,0)</f>
        <v>0</v>
      </c>
      <c r="Q1337" s="48">
        <f>IF(Table2[[#This Row],[Customer Segment]]=Introduction!$D$44,1,0)</f>
        <v>1</v>
      </c>
      <c r="R1337" s="38">
        <v>758.97</v>
      </c>
      <c r="S13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customFormat="1" x14ac:dyDescent="0.2">
      <c r="A1338" s="1" t="s">
        <v>1</v>
      </c>
      <c r="B1338" s="1" t="s">
        <v>63</v>
      </c>
      <c r="C1338" s="1" t="s">
        <v>47</v>
      </c>
      <c r="D1338" s="44">
        <v>0.1</v>
      </c>
      <c r="E1338" s="44">
        <v>4.13</v>
      </c>
      <c r="F1338" s="44">
        <v>0.5</v>
      </c>
      <c r="G1338" s="44">
        <v>0.39</v>
      </c>
      <c r="H1338" s="44">
        <v>58.263599999999997</v>
      </c>
      <c r="I1338" s="49">
        <f>IF(Table2[[#This Row],[Order Priority]]=Introduction!$B$42,1,0)</f>
        <v>1</v>
      </c>
      <c r="J1338" s="49">
        <f>IF(Table2[[#This Row],[Order Priority]]=Introduction!$B$43,1,0)</f>
        <v>0</v>
      </c>
      <c r="K1338" s="49">
        <f>IF(Table2[[#This Row],[Order Priority]]=Introduction!$B$44,1,0)</f>
        <v>0</v>
      </c>
      <c r="L1338" s="49">
        <f>IF(Table2[[#This Row],[Order Priority]]=Introduction!$B$45,1,0)</f>
        <v>0</v>
      </c>
      <c r="M1338" s="49">
        <f>IF(Table2[[#This Row],[Ship Mode]]=Introduction!$C$42,1,0)</f>
        <v>0</v>
      </c>
      <c r="N1338" s="48">
        <f>IF(Table2[[#This Row],[Ship Mode]]=Introduction!$C$44,1,0)</f>
        <v>0</v>
      </c>
      <c r="O1338" s="48">
        <f>IF(Table2[[#This Row],[Customer Segment]]=Introduction!$D$45,1,0)</f>
        <v>0</v>
      </c>
      <c r="P1338" s="48">
        <f>IF(Table2[[#This Row],[Customer Segment]]=Introduction!$D$42,1,0)</f>
        <v>0</v>
      </c>
      <c r="Q1338" s="48">
        <f>IF(Table2[[#This Row],[Customer Segment]]=Introduction!$D$44,1,0)</f>
        <v>1</v>
      </c>
      <c r="R1338" s="41">
        <v>84.44</v>
      </c>
      <c r="S13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customFormat="1" x14ac:dyDescent="0.2">
      <c r="A1339" s="1" t="s">
        <v>23</v>
      </c>
      <c r="B1339" s="1" t="s">
        <v>14</v>
      </c>
      <c r="C1339" s="1" t="s">
        <v>70</v>
      </c>
      <c r="D1339" s="46">
        <v>7.0000000000000007E-2</v>
      </c>
      <c r="E1339" s="46">
        <v>29.17</v>
      </c>
      <c r="F1339" s="46">
        <v>6.27</v>
      </c>
      <c r="G1339" s="46">
        <v>0.37</v>
      </c>
      <c r="H1339" s="46">
        <v>236.2371</v>
      </c>
      <c r="I1339" s="49">
        <f>IF(Table2[[#This Row],[Order Priority]]=Introduction!$B$42,1,0)</f>
        <v>0</v>
      </c>
      <c r="J1339" s="49">
        <f>IF(Table2[[#This Row],[Order Priority]]=Introduction!$B$43,1,0)</f>
        <v>0</v>
      </c>
      <c r="K1339" s="49">
        <f>IF(Table2[[#This Row],[Order Priority]]=Introduction!$B$44,1,0)</f>
        <v>1</v>
      </c>
      <c r="L1339" s="49">
        <f>IF(Table2[[#This Row],[Order Priority]]=Introduction!$B$45,1,0)</f>
        <v>0</v>
      </c>
      <c r="M1339" s="49">
        <f>IF(Table2[[#This Row],[Ship Mode]]=Introduction!$C$42,1,0)</f>
        <v>0</v>
      </c>
      <c r="N1339" s="48">
        <f>IF(Table2[[#This Row],[Ship Mode]]=Introduction!$C$44,1,0)</f>
        <v>1</v>
      </c>
      <c r="O1339" s="48">
        <f>IF(Table2[[#This Row],[Customer Segment]]=Introduction!$D$45,1,0)</f>
        <v>0</v>
      </c>
      <c r="P1339" s="48">
        <f>IF(Table2[[#This Row],[Customer Segment]]=Introduction!$D$42,1,0)</f>
        <v>0</v>
      </c>
      <c r="Q1339" s="48">
        <f>IF(Table2[[#This Row],[Customer Segment]]=Introduction!$D$44,1,0)</f>
        <v>0</v>
      </c>
      <c r="R1339" s="38">
        <v>400.47</v>
      </c>
      <c r="S13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customFormat="1" x14ac:dyDescent="0.2">
      <c r="A1340" s="1" t="s">
        <v>23</v>
      </c>
      <c r="B1340" s="1" t="s">
        <v>14</v>
      </c>
      <c r="C1340" s="1" t="s">
        <v>3</v>
      </c>
      <c r="D1340" s="44">
        <v>0.08</v>
      </c>
      <c r="E1340" s="44">
        <v>4.4800000000000004</v>
      </c>
      <c r="F1340" s="44">
        <v>49</v>
      </c>
      <c r="G1340" s="44">
        <v>0.6</v>
      </c>
      <c r="H1340" s="44">
        <v>139.58009999999999</v>
      </c>
      <c r="I1340" s="49">
        <f>IF(Table2[[#This Row],[Order Priority]]=Introduction!$B$42,1,0)</f>
        <v>0</v>
      </c>
      <c r="J1340" s="49">
        <f>IF(Table2[[#This Row],[Order Priority]]=Introduction!$B$43,1,0)</f>
        <v>0</v>
      </c>
      <c r="K1340" s="49">
        <f>IF(Table2[[#This Row],[Order Priority]]=Introduction!$B$44,1,0)</f>
        <v>1</v>
      </c>
      <c r="L1340" s="49">
        <f>IF(Table2[[#This Row],[Order Priority]]=Introduction!$B$45,1,0)</f>
        <v>0</v>
      </c>
      <c r="M1340" s="49">
        <f>IF(Table2[[#This Row],[Ship Mode]]=Introduction!$C$42,1,0)</f>
        <v>0</v>
      </c>
      <c r="N1340" s="48">
        <f>IF(Table2[[#This Row],[Ship Mode]]=Introduction!$C$44,1,0)</f>
        <v>1</v>
      </c>
      <c r="O1340" s="48">
        <f>IF(Table2[[#This Row],[Customer Segment]]=Introduction!$D$45,1,0)</f>
        <v>1</v>
      </c>
      <c r="P1340" s="48">
        <f>IF(Table2[[#This Row],[Customer Segment]]=Introduction!$D$42,1,0)</f>
        <v>0</v>
      </c>
      <c r="Q1340" s="48">
        <f>IF(Table2[[#This Row],[Customer Segment]]=Introduction!$D$44,1,0)</f>
        <v>0</v>
      </c>
      <c r="R1340" s="41">
        <v>202.29</v>
      </c>
      <c r="S13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customFormat="1" x14ac:dyDescent="0.2">
      <c r="A1341" s="1" t="s">
        <v>23</v>
      </c>
      <c r="B1341" s="1" t="s">
        <v>14</v>
      </c>
      <c r="C1341" s="1" t="s">
        <v>3</v>
      </c>
      <c r="D1341" s="46">
        <v>0</v>
      </c>
      <c r="E1341" s="46">
        <v>17.670000000000002</v>
      </c>
      <c r="F1341" s="46">
        <v>8.99</v>
      </c>
      <c r="G1341" s="46">
        <v>0.47</v>
      </c>
      <c r="H1341" s="46">
        <v>109.67</v>
      </c>
      <c r="I1341" s="49">
        <f>IF(Table2[[#This Row],[Order Priority]]=Introduction!$B$42,1,0)</f>
        <v>0</v>
      </c>
      <c r="J1341" s="49">
        <f>IF(Table2[[#This Row],[Order Priority]]=Introduction!$B$43,1,0)</f>
        <v>0</v>
      </c>
      <c r="K1341" s="49">
        <f>IF(Table2[[#This Row],[Order Priority]]=Introduction!$B$44,1,0)</f>
        <v>1</v>
      </c>
      <c r="L1341" s="49">
        <f>IF(Table2[[#This Row],[Order Priority]]=Introduction!$B$45,1,0)</f>
        <v>0</v>
      </c>
      <c r="M1341" s="49">
        <f>IF(Table2[[#This Row],[Ship Mode]]=Introduction!$C$42,1,0)</f>
        <v>0</v>
      </c>
      <c r="N1341" s="48">
        <f>IF(Table2[[#This Row],[Ship Mode]]=Introduction!$C$44,1,0)</f>
        <v>1</v>
      </c>
      <c r="O1341" s="48">
        <f>IF(Table2[[#This Row],[Customer Segment]]=Introduction!$D$45,1,0)</f>
        <v>1</v>
      </c>
      <c r="P1341" s="48">
        <f>IF(Table2[[#This Row],[Customer Segment]]=Introduction!$D$42,1,0)</f>
        <v>0</v>
      </c>
      <c r="Q1341" s="48">
        <f>IF(Table2[[#This Row],[Customer Segment]]=Introduction!$D$44,1,0)</f>
        <v>0</v>
      </c>
      <c r="R1341" s="38">
        <v>168.71</v>
      </c>
      <c r="S13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customFormat="1" x14ac:dyDescent="0.2">
      <c r="A1342" s="1" t="s">
        <v>23</v>
      </c>
      <c r="B1342" s="1" t="s">
        <v>14</v>
      </c>
      <c r="C1342" s="1" t="s">
        <v>47</v>
      </c>
      <c r="D1342" s="44">
        <v>0.04</v>
      </c>
      <c r="E1342" s="44">
        <v>8.6</v>
      </c>
      <c r="F1342" s="44">
        <v>6.19</v>
      </c>
      <c r="G1342" s="44">
        <v>0.38</v>
      </c>
      <c r="H1342" s="44">
        <v>309.71159999999998</v>
      </c>
      <c r="I1342" s="49">
        <f>IF(Table2[[#This Row],[Order Priority]]=Introduction!$B$42,1,0)</f>
        <v>0</v>
      </c>
      <c r="J1342" s="49">
        <f>IF(Table2[[#This Row],[Order Priority]]=Introduction!$B$43,1,0)</f>
        <v>0</v>
      </c>
      <c r="K1342" s="49">
        <f>IF(Table2[[#This Row],[Order Priority]]=Introduction!$B$44,1,0)</f>
        <v>1</v>
      </c>
      <c r="L1342" s="49">
        <f>IF(Table2[[#This Row],[Order Priority]]=Introduction!$B$45,1,0)</f>
        <v>0</v>
      </c>
      <c r="M1342" s="49">
        <f>IF(Table2[[#This Row],[Ship Mode]]=Introduction!$C$42,1,0)</f>
        <v>0</v>
      </c>
      <c r="N1342" s="48">
        <f>IF(Table2[[#This Row],[Ship Mode]]=Introduction!$C$44,1,0)</f>
        <v>1</v>
      </c>
      <c r="O1342" s="48">
        <f>IF(Table2[[#This Row],[Customer Segment]]=Introduction!$D$45,1,0)</f>
        <v>0</v>
      </c>
      <c r="P1342" s="48">
        <f>IF(Table2[[#This Row],[Customer Segment]]=Introduction!$D$42,1,0)</f>
        <v>0</v>
      </c>
      <c r="Q1342" s="48">
        <f>IF(Table2[[#This Row],[Customer Segment]]=Introduction!$D$44,1,0)</f>
        <v>1</v>
      </c>
      <c r="R1342" s="41">
        <v>46.85</v>
      </c>
      <c r="S13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customFormat="1" x14ac:dyDescent="0.2">
      <c r="A1343" s="1" t="s">
        <v>23</v>
      </c>
      <c r="B1343" s="1" t="s">
        <v>14</v>
      </c>
      <c r="C1343" s="1" t="s">
        <v>47</v>
      </c>
      <c r="D1343" s="46">
        <v>0.01</v>
      </c>
      <c r="E1343" s="46">
        <v>3.58</v>
      </c>
      <c r="F1343" s="46">
        <v>1.63</v>
      </c>
      <c r="G1343" s="46">
        <v>0.36</v>
      </c>
      <c r="H1343" s="46">
        <v>-128.85599999999999</v>
      </c>
      <c r="I1343" s="49">
        <f>IF(Table2[[#This Row],[Order Priority]]=Introduction!$B$42,1,0)</f>
        <v>0</v>
      </c>
      <c r="J1343" s="49">
        <f>IF(Table2[[#This Row],[Order Priority]]=Introduction!$B$43,1,0)</f>
        <v>0</v>
      </c>
      <c r="K1343" s="49">
        <f>IF(Table2[[#This Row],[Order Priority]]=Introduction!$B$44,1,0)</f>
        <v>1</v>
      </c>
      <c r="L1343" s="49">
        <f>IF(Table2[[#This Row],[Order Priority]]=Introduction!$B$45,1,0)</f>
        <v>0</v>
      </c>
      <c r="M1343" s="49">
        <f>IF(Table2[[#This Row],[Ship Mode]]=Introduction!$C$42,1,0)</f>
        <v>0</v>
      </c>
      <c r="N1343" s="48">
        <f>IF(Table2[[#This Row],[Ship Mode]]=Introduction!$C$44,1,0)</f>
        <v>1</v>
      </c>
      <c r="O1343" s="48">
        <f>IF(Table2[[#This Row],[Customer Segment]]=Introduction!$D$45,1,0)</f>
        <v>0</v>
      </c>
      <c r="P1343" s="48">
        <f>IF(Table2[[#This Row],[Customer Segment]]=Introduction!$D$42,1,0)</f>
        <v>0</v>
      </c>
      <c r="Q1343" s="48">
        <f>IF(Table2[[#This Row],[Customer Segment]]=Introduction!$D$44,1,0)</f>
        <v>1</v>
      </c>
      <c r="R1343" s="38">
        <v>93.57</v>
      </c>
      <c r="S13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customFormat="1" x14ac:dyDescent="0.2">
      <c r="A1344" s="1" t="s">
        <v>23</v>
      </c>
      <c r="B1344" s="1" t="s">
        <v>2</v>
      </c>
      <c r="C1344" s="1" t="s">
        <v>47</v>
      </c>
      <c r="D1344" s="44">
        <v>0.08</v>
      </c>
      <c r="E1344" s="44">
        <v>105.49</v>
      </c>
      <c r="F1344" s="44">
        <v>41.64</v>
      </c>
      <c r="G1344" s="44">
        <v>0.75</v>
      </c>
      <c r="H1344" s="44">
        <v>-36.945999999999998</v>
      </c>
      <c r="I1344" s="49">
        <f>IF(Table2[[#This Row],[Order Priority]]=Introduction!$B$42,1,0)</f>
        <v>0</v>
      </c>
      <c r="J1344" s="49">
        <f>IF(Table2[[#This Row],[Order Priority]]=Introduction!$B$43,1,0)</f>
        <v>0</v>
      </c>
      <c r="K1344" s="49">
        <f>IF(Table2[[#This Row],[Order Priority]]=Introduction!$B$44,1,0)</f>
        <v>1</v>
      </c>
      <c r="L1344" s="49">
        <f>IF(Table2[[#This Row],[Order Priority]]=Introduction!$B$45,1,0)</f>
        <v>0</v>
      </c>
      <c r="M1344" s="49">
        <f>IF(Table2[[#This Row],[Ship Mode]]=Introduction!$C$42,1,0)</f>
        <v>1</v>
      </c>
      <c r="N1344" s="48">
        <f>IF(Table2[[#This Row],[Ship Mode]]=Introduction!$C$44,1,0)</f>
        <v>0</v>
      </c>
      <c r="O1344" s="48">
        <f>IF(Table2[[#This Row],[Customer Segment]]=Introduction!$D$45,1,0)</f>
        <v>0</v>
      </c>
      <c r="P1344" s="48">
        <f>IF(Table2[[#This Row],[Customer Segment]]=Introduction!$D$42,1,0)</f>
        <v>0</v>
      </c>
      <c r="Q1344" s="48">
        <f>IF(Table2[[#This Row],[Customer Segment]]=Introduction!$D$44,1,0)</f>
        <v>1</v>
      </c>
      <c r="R1344" s="41">
        <v>2694.49</v>
      </c>
      <c r="S13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customFormat="1" x14ac:dyDescent="0.2">
      <c r="A1345" s="1" t="s">
        <v>92</v>
      </c>
      <c r="B1345" s="1" t="s">
        <v>14</v>
      </c>
      <c r="C1345" s="1" t="s">
        <v>3</v>
      </c>
      <c r="D1345" s="46">
        <v>0.08</v>
      </c>
      <c r="E1345" s="46">
        <v>4</v>
      </c>
      <c r="F1345" s="46">
        <v>1.3</v>
      </c>
      <c r="G1345" s="46">
        <v>0.37</v>
      </c>
      <c r="H1345" s="46">
        <v>28.4</v>
      </c>
      <c r="I1345" s="49">
        <f>IF(Table2[[#This Row],[Order Priority]]=Introduction!$B$42,1,0)</f>
        <v>0</v>
      </c>
      <c r="J1345" s="49">
        <f>IF(Table2[[#This Row],[Order Priority]]=Introduction!$B$43,1,0)</f>
        <v>0</v>
      </c>
      <c r="K1345" s="49">
        <f>IF(Table2[[#This Row],[Order Priority]]=Introduction!$B$44,1,0)</f>
        <v>0</v>
      </c>
      <c r="L1345" s="49">
        <f>IF(Table2[[#This Row],[Order Priority]]=Introduction!$B$45,1,0)</f>
        <v>1</v>
      </c>
      <c r="M1345" s="49">
        <f>IF(Table2[[#This Row],[Ship Mode]]=Introduction!$C$42,1,0)</f>
        <v>0</v>
      </c>
      <c r="N1345" s="48">
        <f>IF(Table2[[#This Row],[Ship Mode]]=Introduction!$C$44,1,0)</f>
        <v>1</v>
      </c>
      <c r="O1345" s="48">
        <f>IF(Table2[[#This Row],[Customer Segment]]=Introduction!$D$45,1,0)</f>
        <v>1</v>
      </c>
      <c r="P1345" s="48">
        <f>IF(Table2[[#This Row],[Customer Segment]]=Introduction!$D$42,1,0)</f>
        <v>0</v>
      </c>
      <c r="Q1345" s="48">
        <f>IF(Table2[[#This Row],[Customer Segment]]=Introduction!$D$44,1,0)</f>
        <v>0</v>
      </c>
      <c r="R1345" s="38">
        <v>51.99</v>
      </c>
      <c r="S13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customFormat="1" x14ac:dyDescent="0.2">
      <c r="A1346" s="1" t="s">
        <v>46</v>
      </c>
      <c r="B1346" s="1" t="s">
        <v>14</v>
      </c>
      <c r="C1346" s="1" t="s">
        <v>70</v>
      </c>
      <c r="D1346" s="44">
        <v>0.04</v>
      </c>
      <c r="E1346" s="44">
        <v>4.1399999999999997</v>
      </c>
      <c r="F1346" s="44">
        <v>6.6</v>
      </c>
      <c r="G1346" s="44">
        <v>0.49</v>
      </c>
      <c r="H1346" s="44">
        <v>8.8940000000000001</v>
      </c>
      <c r="I1346" s="49">
        <f>IF(Table2[[#This Row],[Order Priority]]=Introduction!$B$42,1,0)</f>
        <v>0</v>
      </c>
      <c r="J1346" s="49">
        <f>IF(Table2[[#This Row],[Order Priority]]=Introduction!$B$43,1,0)</f>
        <v>0</v>
      </c>
      <c r="K1346" s="49">
        <f>IF(Table2[[#This Row],[Order Priority]]=Introduction!$B$44,1,0)</f>
        <v>0</v>
      </c>
      <c r="L1346" s="49">
        <f>IF(Table2[[#This Row],[Order Priority]]=Introduction!$B$45,1,0)</f>
        <v>0</v>
      </c>
      <c r="M1346" s="49">
        <f>IF(Table2[[#This Row],[Ship Mode]]=Introduction!$C$42,1,0)</f>
        <v>0</v>
      </c>
      <c r="N1346" s="48">
        <f>IF(Table2[[#This Row],[Ship Mode]]=Introduction!$C$44,1,0)</f>
        <v>1</v>
      </c>
      <c r="O1346" s="48">
        <f>IF(Table2[[#This Row],[Customer Segment]]=Introduction!$D$45,1,0)</f>
        <v>0</v>
      </c>
      <c r="P1346" s="48">
        <f>IF(Table2[[#This Row],[Customer Segment]]=Introduction!$D$42,1,0)</f>
        <v>0</v>
      </c>
      <c r="Q1346" s="48">
        <f>IF(Table2[[#This Row],[Customer Segment]]=Introduction!$D$44,1,0)</f>
        <v>0</v>
      </c>
      <c r="R1346" s="41">
        <v>54.78</v>
      </c>
      <c r="S13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customFormat="1" x14ac:dyDescent="0.2">
      <c r="A1347" s="1" t="s">
        <v>1</v>
      </c>
      <c r="B1347" s="1" t="s">
        <v>14</v>
      </c>
      <c r="C1347" s="1" t="s">
        <v>70</v>
      </c>
      <c r="D1347" s="46">
        <v>0</v>
      </c>
      <c r="E1347" s="46">
        <v>2.61</v>
      </c>
      <c r="F1347" s="46">
        <v>0.5</v>
      </c>
      <c r="G1347" s="46">
        <v>0.39</v>
      </c>
      <c r="H1347" s="46">
        <v>19.554600000000001</v>
      </c>
      <c r="I1347" s="49">
        <f>IF(Table2[[#This Row],[Order Priority]]=Introduction!$B$42,1,0)</f>
        <v>1</v>
      </c>
      <c r="J1347" s="49">
        <f>IF(Table2[[#This Row],[Order Priority]]=Introduction!$B$43,1,0)</f>
        <v>0</v>
      </c>
      <c r="K1347" s="49">
        <f>IF(Table2[[#This Row],[Order Priority]]=Introduction!$B$44,1,0)</f>
        <v>0</v>
      </c>
      <c r="L1347" s="49">
        <f>IF(Table2[[#This Row],[Order Priority]]=Introduction!$B$45,1,0)</f>
        <v>0</v>
      </c>
      <c r="M1347" s="49">
        <f>IF(Table2[[#This Row],[Ship Mode]]=Introduction!$C$42,1,0)</f>
        <v>0</v>
      </c>
      <c r="N1347" s="48">
        <f>IF(Table2[[#This Row],[Ship Mode]]=Introduction!$C$44,1,0)</f>
        <v>1</v>
      </c>
      <c r="O1347" s="48">
        <f>IF(Table2[[#This Row],[Customer Segment]]=Introduction!$D$45,1,0)</f>
        <v>0</v>
      </c>
      <c r="P1347" s="48">
        <f>IF(Table2[[#This Row],[Customer Segment]]=Introduction!$D$42,1,0)</f>
        <v>0</v>
      </c>
      <c r="Q1347" s="48">
        <f>IF(Table2[[#This Row],[Customer Segment]]=Introduction!$D$44,1,0)</f>
        <v>0</v>
      </c>
      <c r="R1347" s="38">
        <v>28.34</v>
      </c>
      <c r="S13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customFormat="1" x14ac:dyDescent="0.2">
      <c r="A1348" s="1" t="s">
        <v>1</v>
      </c>
      <c r="B1348" s="1" t="s">
        <v>63</v>
      </c>
      <c r="C1348" s="1" t="s">
        <v>70</v>
      </c>
      <c r="D1348" s="44">
        <v>0.04</v>
      </c>
      <c r="E1348" s="44">
        <v>25.38</v>
      </c>
      <c r="F1348" s="44">
        <v>8.99</v>
      </c>
      <c r="G1348" s="44">
        <v>0.5</v>
      </c>
      <c r="H1348" s="44">
        <v>152.482</v>
      </c>
      <c r="I1348" s="49">
        <f>IF(Table2[[#This Row],[Order Priority]]=Introduction!$B$42,1,0)</f>
        <v>1</v>
      </c>
      <c r="J1348" s="49">
        <f>IF(Table2[[#This Row],[Order Priority]]=Introduction!$B$43,1,0)</f>
        <v>0</v>
      </c>
      <c r="K1348" s="49">
        <f>IF(Table2[[#This Row],[Order Priority]]=Introduction!$B$44,1,0)</f>
        <v>0</v>
      </c>
      <c r="L1348" s="49">
        <f>IF(Table2[[#This Row],[Order Priority]]=Introduction!$B$45,1,0)</f>
        <v>0</v>
      </c>
      <c r="M1348" s="49">
        <f>IF(Table2[[#This Row],[Ship Mode]]=Introduction!$C$42,1,0)</f>
        <v>0</v>
      </c>
      <c r="N1348" s="48">
        <f>IF(Table2[[#This Row],[Ship Mode]]=Introduction!$C$44,1,0)</f>
        <v>0</v>
      </c>
      <c r="O1348" s="48">
        <f>IF(Table2[[#This Row],[Customer Segment]]=Introduction!$D$45,1,0)</f>
        <v>0</v>
      </c>
      <c r="P1348" s="48">
        <f>IF(Table2[[#This Row],[Customer Segment]]=Introduction!$D$42,1,0)</f>
        <v>0</v>
      </c>
      <c r="Q1348" s="48">
        <f>IF(Table2[[#This Row],[Customer Segment]]=Introduction!$D$44,1,0)</f>
        <v>0</v>
      </c>
      <c r="R1348" s="41">
        <v>861.3</v>
      </c>
      <c r="S13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customFormat="1" x14ac:dyDescent="0.2">
      <c r="A1349" s="1" t="s">
        <v>13</v>
      </c>
      <c r="B1349" s="1" t="s">
        <v>14</v>
      </c>
      <c r="C1349" s="1" t="s">
        <v>47</v>
      </c>
      <c r="D1349" s="46">
        <v>7.0000000000000007E-2</v>
      </c>
      <c r="E1349" s="46">
        <v>30.93</v>
      </c>
      <c r="F1349" s="46">
        <v>3.92</v>
      </c>
      <c r="G1349" s="46">
        <v>0.44</v>
      </c>
      <c r="H1349" s="46">
        <v>398.30250000000001</v>
      </c>
      <c r="I1349" s="49">
        <f>IF(Table2[[#This Row],[Order Priority]]=Introduction!$B$42,1,0)</f>
        <v>0</v>
      </c>
      <c r="J1349" s="49">
        <f>IF(Table2[[#This Row],[Order Priority]]=Introduction!$B$43,1,0)</f>
        <v>1</v>
      </c>
      <c r="K1349" s="49">
        <f>IF(Table2[[#This Row],[Order Priority]]=Introduction!$B$44,1,0)</f>
        <v>0</v>
      </c>
      <c r="L1349" s="49">
        <f>IF(Table2[[#This Row],[Order Priority]]=Introduction!$B$45,1,0)</f>
        <v>0</v>
      </c>
      <c r="M1349" s="49">
        <f>IF(Table2[[#This Row],[Ship Mode]]=Introduction!$C$42,1,0)</f>
        <v>0</v>
      </c>
      <c r="N1349" s="48">
        <f>IF(Table2[[#This Row],[Ship Mode]]=Introduction!$C$44,1,0)</f>
        <v>1</v>
      </c>
      <c r="O1349" s="48">
        <f>IF(Table2[[#This Row],[Customer Segment]]=Introduction!$D$45,1,0)</f>
        <v>0</v>
      </c>
      <c r="P1349" s="48">
        <f>IF(Table2[[#This Row],[Customer Segment]]=Introduction!$D$42,1,0)</f>
        <v>0</v>
      </c>
      <c r="Q1349" s="48">
        <f>IF(Table2[[#This Row],[Customer Segment]]=Introduction!$D$44,1,0)</f>
        <v>1</v>
      </c>
      <c r="R1349" s="38">
        <v>577.25</v>
      </c>
      <c r="S13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customFormat="1" x14ac:dyDescent="0.2">
      <c r="A1350" s="1" t="s">
        <v>13</v>
      </c>
      <c r="B1350" s="1" t="s">
        <v>2</v>
      </c>
      <c r="C1350" s="1" t="s">
        <v>47</v>
      </c>
      <c r="D1350" s="44">
        <v>0.05</v>
      </c>
      <c r="E1350" s="44">
        <v>297.48</v>
      </c>
      <c r="F1350" s="44">
        <v>18.059999999999999</v>
      </c>
      <c r="G1350" s="44">
        <v>0.6</v>
      </c>
      <c r="H1350" s="44">
        <v>709.85199999999998</v>
      </c>
      <c r="I1350" s="49">
        <f>IF(Table2[[#This Row],[Order Priority]]=Introduction!$B$42,1,0)</f>
        <v>0</v>
      </c>
      <c r="J1350" s="49">
        <f>IF(Table2[[#This Row],[Order Priority]]=Introduction!$B$43,1,0)</f>
        <v>1</v>
      </c>
      <c r="K1350" s="49">
        <f>IF(Table2[[#This Row],[Order Priority]]=Introduction!$B$44,1,0)</f>
        <v>0</v>
      </c>
      <c r="L1350" s="49">
        <f>IF(Table2[[#This Row],[Order Priority]]=Introduction!$B$45,1,0)</f>
        <v>0</v>
      </c>
      <c r="M1350" s="49">
        <f>IF(Table2[[#This Row],[Ship Mode]]=Introduction!$C$42,1,0)</f>
        <v>1</v>
      </c>
      <c r="N1350" s="48">
        <f>IF(Table2[[#This Row],[Ship Mode]]=Introduction!$C$44,1,0)</f>
        <v>0</v>
      </c>
      <c r="O1350" s="48">
        <f>IF(Table2[[#This Row],[Customer Segment]]=Introduction!$D$45,1,0)</f>
        <v>0</v>
      </c>
      <c r="P1350" s="48">
        <f>IF(Table2[[#This Row],[Customer Segment]]=Introduction!$D$42,1,0)</f>
        <v>0</v>
      </c>
      <c r="Q1350" s="48">
        <f>IF(Table2[[#This Row],[Customer Segment]]=Introduction!$D$44,1,0)</f>
        <v>1</v>
      </c>
      <c r="R1350" s="41">
        <v>4075.18</v>
      </c>
      <c r="S13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customFormat="1" x14ac:dyDescent="0.2">
      <c r="A1351" s="1" t="s">
        <v>13</v>
      </c>
      <c r="B1351" s="1" t="s">
        <v>2</v>
      </c>
      <c r="C1351" s="1" t="s">
        <v>47</v>
      </c>
      <c r="D1351" s="46">
        <v>7.0000000000000007E-2</v>
      </c>
      <c r="E1351" s="46">
        <v>296.18</v>
      </c>
      <c r="F1351" s="46">
        <v>54.12</v>
      </c>
      <c r="G1351" s="46">
        <v>0.76</v>
      </c>
      <c r="H1351" s="46">
        <v>80.809200000000004</v>
      </c>
      <c r="I1351" s="49">
        <f>IF(Table2[[#This Row],[Order Priority]]=Introduction!$B$42,1,0)</f>
        <v>0</v>
      </c>
      <c r="J1351" s="49">
        <f>IF(Table2[[#This Row],[Order Priority]]=Introduction!$B$43,1,0)</f>
        <v>1</v>
      </c>
      <c r="K1351" s="49">
        <f>IF(Table2[[#This Row],[Order Priority]]=Introduction!$B$44,1,0)</f>
        <v>0</v>
      </c>
      <c r="L1351" s="49">
        <f>IF(Table2[[#This Row],[Order Priority]]=Introduction!$B$45,1,0)</f>
        <v>0</v>
      </c>
      <c r="M1351" s="49">
        <f>IF(Table2[[#This Row],[Ship Mode]]=Introduction!$C$42,1,0)</f>
        <v>1</v>
      </c>
      <c r="N1351" s="48">
        <f>IF(Table2[[#This Row],[Ship Mode]]=Introduction!$C$44,1,0)</f>
        <v>0</v>
      </c>
      <c r="O1351" s="48">
        <f>IF(Table2[[#This Row],[Customer Segment]]=Introduction!$D$45,1,0)</f>
        <v>0</v>
      </c>
      <c r="P1351" s="48">
        <f>IF(Table2[[#This Row],[Customer Segment]]=Introduction!$D$42,1,0)</f>
        <v>0</v>
      </c>
      <c r="Q1351" s="48">
        <f>IF(Table2[[#This Row],[Customer Segment]]=Introduction!$D$44,1,0)</f>
        <v>1</v>
      </c>
      <c r="R1351" s="38">
        <v>1798.23</v>
      </c>
      <c r="S13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customFormat="1" x14ac:dyDescent="0.2">
      <c r="A1352" s="1" t="s">
        <v>23</v>
      </c>
      <c r="B1352" s="1" t="s">
        <v>14</v>
      </c>
      <c r="C1352" s="1" t="s">
        <v>3</v>
      </c>
      <c r="D1352" s="44">
        <v>7.0000000000000007E-2</v>
      </c>
      <c r="E1352" s="44">
        <v>12.28</v>
      </c>
      <c r="F1352" s="44">
        <v>6.13</v>
      </c>
      <c r="G1352" s="44">
        <v>0.56999999999999995</v>
      </c>
      <c r="H1352" s="44">
        <v>15.236000000000001</v>
      </c>
      <c r="I1352" s="49">
        <f>IF(Table2[[#This Row],[Order Priority]]=Introduction!$B$42,1,0)</f>
        <v>0</v>
      </c>
      <c r="J1352" s="49">
        <f>IF(Table2[[#This Row],[Order Priority]]=Introduction!$B$43,1,0)</f>
        <v>0</v>
      </c>
      <c r="K1352" s="49">
        <f>IF(Table2[[#This Row],[Order Priority]]=Introduction!$B$44,1,0)</f>
        <v>1</v>
      </c>
      <c r="L1352" s="49">
        <f>IF(Table2[[#This Row],[Order Priority]]=Introduction!$B$45,1,0)</f>
        <v>0</v>
      </c>
      <c r="M1352" s="49">
        <f>IF(Table2[[#This Row],[Ship Mode]]=Introduction!$C$42,1,0)</f>
        <v>0</v>
      </c>
      <c r="N1352" s="48">
        <f>IF(Table2[[#This Row],[Ship Mode]]=Introduction!$C$44,1,0)</f>
        <v>1</v>
      </c>
      <c r="O1352" s="48">
        <f>IF(Table2[[#This Row],[Customer Segment]]=Introduction!$D$45,1,0)</f>
        <v>1</v>
      </c>
      <c r="P1352" s="48">
        <f>IF(Table2[[#This Row],[Customer Segment]]=Introduction!$D$42,1,0)</f>
        <v>0</v>
      </c>
      <c r="Q1352" s="48">
        <f>IF(Table2[[#This Row],[Customer Segment]]=Introduction!$D$44,1,0)</f>
        <v>0</v>
      </c>
      <c r="R1352" s="41">
        <v>389.59</v>
      </c>
      <c r="S13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customFormat="1" x14ac:dyDescent="0.2">
      <c r="A1353" s="1" t="s">
        <v>23</v>
      </c>
      <c r="B1353" s="1" t="s">
        <v>14</v>
      </c>
      <c r="C1353" s="1" t="s">
        <v>15</v>
      </c>
      <c r="D1353" s="46">
        <v>0.09</v>
      </c>
      <c r="E1353" s="46">
        <v>30.98</v>
      </c>
      <c r="F1353" s="46">
        <v>19.510000000000002</v>
      </c>
      <c r="G1353" s="46">
        <v>0.36</v>
      </c>
      <c r="H1353" s="46">
        <v>-163.53</v>
      </c>
      <c r="I1353" s="49">
        <f>IF(Table2[[#This Row],[Order Priority]]=Introduction!$B$42,1,0)</f>
        <v>0</v>
      </c>
      <c r="J1353" s="49">
        <f>IF(Table2[[#This Row],[Order Priority]]=Introduction!$B$43,1,0)</f>
        <v>0</v>
      </c>
      <c r="K1353" s="49">
        <f>IF(Table2[[#This Row],[Order Priority]]=Introduction!$B$44,1,0)</f>
        <v>1</v>
      </c>
      <c r="L1353" s="49">
        <f>IF(Table2[[#This Row],[Order Priority]]=Introduction!$B$45,1,0)</f>
        <v>0</v>
      </c>
      <c r="M1353" s="49">
        <f>IF(Table2[[#This Row],[Ship Mode]]=Introduction!$C$42,1,0)</f>
        <v>0</v>
      </c>
      <c r="N1353" s="48">
        <f>IF(Table2[[#This Row],[Ship Mode]]=Introduction!$C$44,1,0)</f>
        <v>1</v>
      </c>
      <c r="O1353" s="48">
        <f>IF(Table2[[#This Row],[Customer Segment]]=Introduction!$D$45,1,0)</f>
        <v>0</v>
      </c>
      <c r="P1353" s="48">
        <f>IF(Table2[[#This Row],[Customer Segment]]=Introduction!$D$42,1,0)</f>
        <v>1</v>
      </c>
      <c r="Q1353" s="48">
        <f>IF(Table2[[#This Row],[Customer Segment]]=Introduction!$D$44,1,0)</f>
        <v>0</v>
      </c>
      <c r="R1353" s="38">
        <v>514.62</v>
      </c>
      <c r="S13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customFormat="1" x14ac:dyDescent="0.2">
      <c r="A1354" s="1" t="s">
        <v>23</v>
      </c>
      <c r="B1354" s="1" t="s">
        <v>14</v>
      </c>
      <c r="C1354" s="1" t="s">
        <v>15</v>
      </c>
      <c r="D1354" s="44">
        <v>0.03</v>
      </c>
      <c r="E1354" s="44">
        <v>49.34</v>
      </c>
      <c r="F1354" s="44">
        <v>10.25</v>
      </c>
      <c r="G1354" s="44">
        <v>0.56999999999999995</v>
      </c>
      <c r="H1354" s="44">
        <v>554.77</v>
      </c>
      <c r="I1354" s="49">
        <f>IF(Table2[[#This Row],[Order Priority]]=Introduction!$B$42,1,0)</f>
        <v>0</v>
      </c>
      <c r="J1354" s="49">
        <f>IF(Table2[[#This Row],[Order Priority]]=Introduction!$B$43,1,0)</f>
        <v>0</v>
      </c>
      <c r="K1354" s="49">
        <f>IF(Table2[[#This Row],[Order Priority]]=Introduction!$B$44,1,0)</f>
        <v>1</v>
      </c>
      <c r="L1354" s="49">
        <f>IF(Table2[[#This Row],[Order Priority]]=Introduction!$B$45,1,0)</f>
        <v>0</v>
      </c>
      <c r="M1354" s="49">
        <f>IF(Table2[[#This Row],[Ship Mode]]=Introduction!$C$42,1,0)</f>
        <v>0</v>
      </c>
      <c r="N1354" s="48">
        <f>IF(Table2[[#This Row],[Ship Mode]]=Introduction!$C$44,1,0)</f>
        <v>1</v>
      </c>
      <c r="O1354" s="48">
        <f>IF(Table2[[#This Row],[Customer Segment]]=Introduction!$D$45,1,0)</f>
        <v>0</v>
      </c>
      <c r="P1354" s="48">
        <f>IF(Table2[[#This Row],[Customer Segment]]=Introduction!$D$42,1,0)</f>
        <v>1</v>
      </c>
      <c r="Q1354" s="48">
        <f>IF(Table2[[#This Row],[Customer Segment]]=Introduction!$D$44,1,0)</f>
        <v>0</v>
      </c>
      <c r="R1354" s="41">
        <v>817.32</v>
      </c>
      <c r="S13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customFormat="1" x14ac:dyDescent="0.2">
      <c r="A1355" s="1" t="s">
        <v>46</v>
      </c>
      <c r="B1355" s="1" t="s">
        <v>2</v>
      </c>
      <c r="C1355" s="1" t="s">
        <v>47</v>
      </c>
      <c r="D1355" s="46">
        <v>0.04</v>
      </c>
      <c r="E1355" s="46">
        <v>160.97999999999999</v>
      </c>
      <c r="F1355" s="46">
        <v>30</v>
      </c>
      <c r="G1355" s="46">
        <v>0.62</v>
      </c>
      <c r="H1355" s="46">
        <v>116.1</v>
      </c>
      <c r="I1355" s="49">
        <f>IF(Table2[[#This Row],[Order Priority]]=Introduction!$B$42,1,0)</f>
        <v>0</v>
      </c>
      <c r="J1355" s="49">
        <f>IF(Table2[[#This Row],[Order Priority]]=Introduction!$B$43,1,0)</f>
        <v>0</v>
      </c>
      <c r="K1355" s="49">
        <f>IF(Table2[[#This Row],[Order Priority]]=Introduction!$B$44,1,0)</f>
        <v>0</v>
      </c>
      <c r="L1355" s="49">
        <f>IF(Table2[[#This Row],[Order Priority]]=Introduction!$B$45,1,0)</f>
        <v>0</v>
      </c>
      <c r="M1355" s="49">
        <f>IF(Table2[[#This Row],[Ship Mode]]=Introduction!$C$42,1,0)</f>
        <v>1</v>
      </c>
      <c r="N1355" s="48">
        <f>IF(Table2[[#This Row],[Ship Mode]]=Introduction!$C$44,1,0)</f>
        <v>0</v>
      </c>
      <c r="O1355" s="48">
        <f>IF(Table2[[#This Row],[Customer Segment]]=Introduction!$D$45,1,0)</f>
        <v>0</v>
      </c>
      <c r="P1355" s="48">
        <f>IF(Table2[[#This Row],[Customer Segment]]=Introduction!$D$42,1,0)</f>
        <v>0</v>
      </c>
      <c r="Q1355" s="48">
        <f>IF(Table2[[#This Row],[Customer Segment]]=Introduction!$D$44,1,0)</f>
        <v>1</v>
      </c>
      <c r="R1355" s="38">
        <v>6276.34</v>
      </c>
      <c r="S13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customFormat="1" x14ac:dyDescent="0.2">
      <c r="A1356" s="1" t="s">
        <v>46</v>
      </c>
      <c r="B1356" s="1" t="s">
        <v>14</v>
      </c>
      <c r="C1356" s="1" t="s">
        <v>47</v>
      </c>
      <c r="D1356" s="44">
        <v>0.01</v>
      </c>
      <c r="E1356" s="44">
        <v>17.98</v>
      </c>
      <c r="F1356" s="44">
        <v>4</v>
      </c>
      <c r="G1356" s="44">
        <v>0.79</v>
      </c>
      <c r="H1356" s="44">
        <v>-87.96</v>
      </c>
      <c r="I1356" s="49">
        <f>IF(Table2[[#This Row],[Order Priority]]=Introduction!$B$42,1,0)</f>
        <v>0</v>
      </c>
      <c r="J1356" s="49">
        <f>IF(Table2[[#This Row],[Order Priority]]=Introduction!$B$43,1,0)</f>
        <v>0</v>
      </c>
      <c r="K1356" s="49">
        <f>IF(Table2[[#This Row],[Order Priority]]=Introduction!$B$44,1,0)</f>
        <v>0</v>
      </c>
      <c r="L1356" s="49">
        <f>IF(Table2[[#This Row],[Order Priority]]=Introduction!$B$45,1,0)</f>
        <v>0</v>
      </c>
      <c r="M1356" s="49">
        <f>IF(Table2[[#This Row],[Ship Mode]]=Introduction!$C$42,1,0)</f>
        <v>0</v>
      </c>
      <c r="N1356" s="48">
        <f>IF(Table2[[#This Row],[Ship Mode]]=Introduction!$C$44,1,0)</f>
        <v>1</v>
      </c>
      <c r="O1356" s="48">
        <f>IF(Table2[[#This Row],[Customer Segment]]=Introduction!$D$45,1,0)</f>
        <v>0</v>
      </c>
      <c r="P1356" s="48">
        <f>IF(Table2[[#This Row],[Customer Segment]]=Introduction!$D$42,1,0)</f>
        <v>0</v>
      </c>
      <c r="Q1356" s="48">
        <f>IF(Table2[[#This Row],[Customer Segment]]=Introduction!$D$44,1,0)</f>
        <v>1</v>
      </c>
      <c r="R1356" s="41">
        <v>2664.4</v>
      </c>
      <c r="S13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customFormat="1" x14ac:dyDescent="0.2">
      <c r="A1357" s="1" t="s">
        <v>46</v>
      </c>
      <c r="B1357" s="1" t="s">
        <v>2</v>
      </c>
      <c r="C1357" s="1" t="s">
        <v>47</v>
      </c>
      <c r="D1357" s="46">
        <v>0.04</v>
      </c>
      <c r="E1357" s="46">
        <v>160.97999999999999</v>
      </c>
      <c r="F1357" s="46">
        <v>30</v>
      </c>
      <c r="G1357" s="46">
        <v>0.62</v>
      </c>
      <c r="H1357" s="46">
        <v>255.42</v>
      </c>
      <c r="I1357" s="49">
        <f>IF(Table2[[#This Row],[Order Priority]]=Introduction!$B$42,1,0)</f>
        <v>0</v>
      </c>
      <c r="J1357" s="49">
        <f>IF(Table2[[#This Row],[Order Priority]]=Introduction!$B$43,1,0)</f>
        <v>0</v>
      </c>
      <c r="K1357" s="49">
        <f>IF(Table2[[#This Row],[Order Priority]]=Introduction!$B$44,1,0)</f>
        <v>0</v>
      </c>
      <c r="L1357" s="49">
        <f>IF(Table2[[#This Row],[Order Priority]]=Introduction!$B$45,1,0)</f>
        <v>0</v>
      </c>
      <c r="M1357" s="49">
        <f>IF(Table2[[#This Row],[Ship Mode]]=Introduction!$C$42,1,0)</f>
        <v>1</v>
      </c>
      <c r="N1357" s="48">
        <f>IF(Table2[[#This Row],[Ship Mode]]=Introduction!$C$44,1,0)</f>
        <v>0</v>
      </c>
      <c r="O1357" s="48">
        <f>IF(Table2[[#This Row],[Customer Segment]]=Introduction!$D$45,1,0)</f>
        <v>0</v>
      </c>
      <c r="P1357" s="48">
        <f>IF(Table2[[#This Row],[Customer Segment]]=Introduction!$D$42,1,0)</f>
        <v>0</v>
      </c>
      <c r="Q1357" s="48">
        <f>IF(Table2[[#This Row],[Customer Segment]]=Introduction!$D$44,1,0)</f>
        <v>1</v>
      </c>
      <c r="R1357" s="38">
        <v>1526.68</v>
      </c>
      <c r="S13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customFormat="1" x14ac:dyDescent="0.2">
      <c r="A1358" s="1" t="s">
        <v>46</v>
      </c>
      <c r="B1358" s="1" t="s">
        <v>14</v>
      </c>
      <c r="C1358" s="1" t="s">
        <v>47</v>
      </c>
      <c r="D1358" s="44">
        <v>0.06</v>
      </c>
      <c r="E1358" s="44">
        <v>115.99</v>
      </c>
      <c r="F1358" s="44">
        <v>8.99</v>
      </c>
      <c r="G1358" s="44">
        <v>0.57999999999999996</v>
      </c>
      <c r="H1358" s="44">
        <v>685.6146</v>
      </c>
      <c r="I1358" s="49">
        <f>IF(Table2[[#This Row],[Order Priority]]=Introduction!$B$42,1,0)</f>
        <v>0</v>
      </c>
      <c r="J1358" s="49">
        <f>IF(Table2[[#This Row],[Order Priority]]=Introduction!$B$43,1,0)</f>
        <v>0</v>
      </c>
      <c r="K1358" s="49">
        <f>IF(Table2[[#This Row],[Order Priority]]=Introduction!$B$44,1,0)</f>
        <v>0</v>
      </c>
      <c r="L1358" s="49">
        <f>IF(Table2[[#This Row],[Order Priority]]=Introduction!$B$45,1,0)</f>
        <v>0</v>
      </c>
      <c r="M1358" s="49">
        <f>IF(Table2[[#This Row],[Ship Mode]]=Introduction!$C$42,1,0)</f>
        <v>0</v>
      </c>
      <c r="N1358" s="48">
        <f>IF(Table2[[#This Row],[Ship Mode]]=Introduction!$C$44,1,0)</f>
        <v>1</v>
      </c>
      <c r="O1358" s="48">
        <f>IF(Table2[[#This Row],[Customer Segment]]=Introduction!$D$45,1,0)</f>
        <v>0</v>
      </c>
      <c r="P1358" s="48">
        <f>IF(Table2[[#This Row],[Customer Segment]]=Introduction!$D$42,1,0)</f>
        <v>0</v>
      </c>
      <c r="Q1358" s="48">
        <f>IF(Table2[[#This Row],[Customer Segment]]=Introduction!$D$44,1,0)</f>
        <v>1</v>
      </c>
      <c r="R1358" s="41">
        <v>1952.56</v>
      </c>
      <c r="S13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customFormat="1" x14ac:dyDescent="0.2">
      <c r="A1359" s="1" t="s">
        <v>46</v>
      </c>
      <c r="B1359" s="1" t="s">
        <v>14</v>
      </c>
      <c r="C1359" s="1" t="s">
        <v>15</v>
      </c>
      <c r="D1359" s="46">
        <v>0.08</v>
      </c>
      <c r="E1359" s="46">
        <v>8.09</v>
      </c>
      <c r="F1359" s="46">
        <v>7.96</v>
      </c>
      <c r="G1359" s="46">
        <v>0.49</v>
      </c>
      <c r="H1359" s="46">
        <v>-88.82</v>
      </c>
      <c r="I1359" s="49">
        <f>IF(Table2[[#This Row],[Order Priority]]=Introduction!$B$42,1,0)</f>
        <v>0</v>
      </c>
      <c r="J1359" s="49">
        <f>IF(Table2[[#This Row],[Order Priority]]=Introduction!$B$43,1,0)</f>
        <v>0</v>
      </c>
      <c r="K1359" s="49">
        <f>IF(Table2[[#This Row],[Order Priority]]=Introduction!$B$44,1,0)</f>
        <v>0</v>
      </c>
      <c r="L1359" s="49">
        <f>IF(Table2[[#This Row],[Order Priority]]=Introduction!$B$45,1,0)</f>
        <v>0</v>
      </c>
      <c r="M1359" s="49">
        <f>IF(Table2[[#This Row],[Ship Mode]]=Introduction!$C$42,1,0)</f>
        <v>0</v>
      </c>
      <c r="N1359" s="48">
        <f>IF(Table2[[#This Row],[Ship Mode]]=Introduction!$C$44,1,0)</f>
        <v>1</v>
      </c>
      <c r="O1359" s="48">
        <f>IF(Table2[[#This Row],[Customer Segment]]=Introduction!$D$45,1,0)</f>
        <v>0</v>
      </c>
      <c r="P1359" s="48">
        <f>IF(Table2[[#This Row],[Customer Segment]]=Introduction!$D$42,1,0)</f>
        <v>1</v>
      </c>
      <c r="Q1359" s="48">
        <f>IF(Table2[[#This Row],[Customer Segment]]=Introduction!$D$44,1,0)</f>
        <v>0</v>
      </c>
      <c r="R1359" s="38">
        <v>80.349999999999994</v>
      </c>
      <c r="S13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customFormat="1" x14ac:dyDescent="0.2">
      <c r="A1360" s="1" t="s">
        <v>1</v>
      </c>
      <c r="B1360" s="1" t="s">
        <v>14</v>
      </c>
      <c r="C1360" s="1" t="s">
        <v>70</v>
      </c>
      <c r="D1360" s="44">
        <v>0.09</v>
      </c>
      <c r="E1360" s="44">
        <v>6.28</v>
      </c>
      <c r="F1360" s="44">
        <v>5.29</v>
      </c>
      <c r="G1360" s="44">
        <v>0.43</v>
      </c>
      <c r="H1360" s="44">
        <v>-5.2</v>
      </c>
      <c r="I1360" s="49">
        <f>IF(Table2[[#This Row],[Order Priority]]=Introduction!$B$42,1,0)</f>
        <v>1</v>
      </c>
      <c r="J1360" s="49">
        <f>IF(Table2[[#This Row],[Order Priority]]=Introduction!$B$43,1,0)</f>
        <v>0</v>
      </c>
      <c r="K1360" s="49">
        <f>IF(Table2[[#This Row],[Order Priority]]=Introduction!$B$44,1,0)</f>
        <v>0</v>
      </c>
      <c r="L1360" s="49">
        <f>IF(Table2[[#This Row],[Order Priority]]=Introduction!$B$45,1,0)</f>
        <v>0</v>
      </c>
      <c r="M1360" s="49">
        <f>IF(Table2[[#This Row],[Ship Mode]]=Introduction!$C$42,1,0)</f>
        <v>0</v>
      </c>
      <c r="N1360" s="48">
        <f>IF(Table2[[#This Row],[Ship Mode]]=Introduction!$C$44,1,0)</f>
        <v>1</v>
      </c>
      <c r="O1360" s="48">
        <f>IF(Table2[[#This Row],[Customer Segment]]=Introduction!$D$45,1,0)</f>
        <v>0</v>
      </c>
      <c r="P1360" s="48">
        <f>IF(Table2[[#This Row],[Customer Segment]]=Introduction!$D$42,1,0)</f>
        <v>0</v>
      </c>
      <c r="Q1360" s="48">
        <f>IF(Table2[[#This Row],[Customer Segment]]=Introduction!$D$44,1,0)</f>
        <v>0</v>
      </c>
      <c r="R1360" s="41">
        <v>8.5299999999999994</v>
      </c>
      <c r="S13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customFormat="1" x14ac:dyDescent="0.2">
      <c r="A1361" s="1" t="s">
        <v>1</v>
      </c>
      <c r="B1361" s="1" t="s">
        <v>14</v>
      </c>
      <c r="C1361" s="1" t="s">
        <v>70</v>
      </c>
      <c r="D1361" s="46">
        <v>0.01</v>
      </c>
      <c r="E1361" s="46">
        <v>3.26</v>
      </c>
      <c r="F1361" s="46">
        <v>1.86</v>
      </c>
      <c r="G1361" s="46">
        <v>0.41</v>
      </c>
      <c r="H1361" s="46">
        <v>-4.6683000000000003</v>
      </c>
      <c r="I1361" s="49">
        <f>IF(Table2[[#This Row],[Order Priority]]=Introduction!$B$42,1,0)</f>
        <v>1</v>
      </c>
      <c r="J1361" s="49">
        <f>IF(Table2[[#This Row],[Order Priority]]=Introduction!$B$43,1,0)</f>
        <v>0</v>
      </c>
      <c r="K1361" s="49">
        <f>IF(Table2[[#This Row],[Order Priority]]=Introduction!$B$44,1,0)</f>
        <v>0</v>
      </c>
      <c r="L1361" s="49">
        <f>IF(Table2[[#This Row],[Order Priority]]=Introduction!$B$45,1,0)</f>
        <v>0</v>
      </c>
      <c r="M1361" s="49">
        <f>IF(Table2[[#This Row],[Ship Mode]]=Introduction!$C$42,1,0)</f>
        <v>0</v>
      </c>
      <c r="N1361" s="48">
        <f>IF(Table2[[#This Row],[Ship Mode]]=Introduction!$C$44,1,0)</f>
        <v>1</v>
      </c>
      <c r="O1361" s="48">
        <f>IF(Table2[[#This Row],[Customer Segment]]=Introduction!$D$45,1,0)</f>
        <v>0</v>
      </c>
      <c r="P1361" s="48">
        <f>IF(Table2[[#This Row],[Customer Segment]]=Introduction!$D$42,1,0)</f>
        <v>0</v>
      </c>
      <c r="Q1361" s="48">
        <f>IF(Table2[[#This Row],[Customer Segment]]=Introduction!$D$44,1,0)</f>
        <v>0</v>
      </c>
      <c r="R1361" s="38">
        <v>73.97</v>
      </c>
      <c r="S13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customFormat="1" x14ac:dyDescent="0.2">
      <c r="A1362" s="1" t="s">
        <v>1</v>
      </c>
      <c r="B1362" s="1" t="s">
        <v>14</v>
      </c>
      <c r="C1362" s="1" t="s">
        <v>70</v>
      </c>
      <c r="D1362" s="44">
        <v>0.01</v>
      </c>
      <c r="E1362" s="44">
        <v>3.26</v>
      </c>
      <c r="F1362" s="44">
        <v>1.86</v>
      </c>
      <c r="G1362" s="44">
        <v>0.41</v>
      </c>
      <c r="H1362" s="44">
        <v>0.70199999999999996</v>
      </c>
      <c r="I1362" s="49">
        <f>IF(Table2[[#This Row],[Order Priority]]=Introduction!$B$42,1,0)</f>
        <v>1</v>
      </c>
      <c r="J1362" s="49">
        <f>IF(Table2[[#This Row],[Order Priority]]=Introduction!$B$43,1,0)</f>
        <v>0</v>
      </c>
      <c r="K1362" s="49">
        <f>IF(Table2[[#This Row],[Order Priority]]=Introduction!$B$44,1,0)</f>
        <v>0</v>
      </c>
      <c r="L1362" s="49">
        <f>IF(Table2[[#This Row],[Order Priority]]=Introduction!$B$45,1,0)</f>
        <v>0</v>
      </c>
      <c r="M1362" s="49">
        <f>IF(Table2[[#This Row],[Ship Mode]]=Introduction!$C$42,1,0)</f>
        <v>0</v>
      </c>
      <c r="N1362" s="48">
        <f>IF(Table2[[#This Row],[Ship Mode]]=Introduction!$C$44,1,0)</f>
        <v>1</v>
      </c>
      <c r="O1362" s="48">
        <f>IF(Table2[[#This Row],[Customer Segment]]=Introduction!$D$45,1,0)</f>
        <v>0</v>
      </c>
      <c r="P1362" s="48">
        <f>IF(Table2[[#This Row],[Customer Segment]]=Introduction!$D$42,1,0)</f>
        <v>0</v>
      </c>
      <c r="Q1362" s="48">
        <f>IF(Table2[[#This Row],[Customer Segment]]=Introduction!$D$44,1,0)</f>
        <v>0</v>
      </c>
      <c r="R1362" s="41">
        <v>18.489999999999998</v>
      </c>
      <c r="S13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customFormat="1" x14ac:dyDescent="0.2">
      <c r="A1363" s="1" t="s">
        <v>1</v>
      </c>
      <c r="B1363" s="1" t="s">
        <v>14</v>
      </c>
      <c r="C1363" s="1" t="s">
        <v>47</v>
      </c>
      <c r="D1363" s="46">
        <v>0.01</v>
      </c>
      <c r="E1363" s="46">
        <v>7.59</v>
      </c>
      <c r="F1363" s="46">
        <v>4</v>
      </c>
      <c r="G1363" s="46">
        <v>0.42</v>
      </c>
      <c r="H1363" s="46">
        <v>2.97</v>
      </c>
      <c r="I1363" s="49">
        <f>IF(Table2[[#This Row],[Order Priority]]=Introduction!$B$42,1,0)</f>
        <v>1</v>
      </c>
      <c r="J1363" s="49">
        <f>IF(Table2[[#This Row],[Order Priority]]=Introduction!$B$43,1,0)</f>
        <v>0</v>
      </c>
      <c r="K1363" s="49">
        <f>IF(Table2[[#This Row],[Order Priority]]=Introduction!$B$44,1,0)</f>
        <v>0</v>
      </c>
      <c r="L1363" s="49">
        <f>IF(Table2[[#This Row],[Order Priority]]=Introduction!$B$45,1,0)</f>
        <v>0</v>
      </c>
      <c r="M1363" s="49">
        <f>IF(Table2[[#This Row],[Ship Mode]]=Introduction!$C$42,1,0)</f>
        <v>0</v>
      </c>
      <c r="N1363" s="48">
        <f>IF(Table2[[#This Row],[Ship Mode]]=Introduction!$C$44,1,0)</f>
        <v>1</v>
      </c>
      <c r="O1363" s="48">
        <f>IF(Table2[[#This Row],[Customer Segment]]=Introduction!$D$45,1,0)</f>
        <v>0</v>
      </c>
      <c r="P1363" s="48">
        <f>IF(Table2[[#This Row],[Customer Segment]]=Introduction!$D$42,1,0)</f>
        <v>0</v>
      </c>
      <c r="Q1363" s="48">
        <f>IF(Table2[[#This Row],[Customer Segment]]=Introduction!$D$44,1,0)</f>
        <v>1</v>
      </c>
      <c r="R1363" s="38">
        <v>136.25</v>
      </c>
      <c r="S13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customFormat="1" x14ac:dyDescent="0.2">
      <c r="A1364" s="1" t="s">
        <v>1</v>
      </c>
      <c r="B1364" s="1" t="s">
        <v>14</v>
      </c>
      <c r="C1364" s="1" t="s">
        <v>70</v>
      </c>
      <c r="D1364" s="44">
        <v>0.05</v>
      </c>
      <c r="E1364" s="44">
        <v>35.99</v>
      </c>
      <c r="F1364" s="44">
        <v>5.99</v>
      </c>
      <c r="G1364" s="44">
        <v>0.38</v>
      </c>
      <c r="H1364" s="44">
        <v>524.31719999999996</v>
      </c>
      <c r="I1364" s="49">
        <f>IF(Table2[[#This Row],[Order Priority]]=Introduction!$B$42,1,0)</f>
        <v>1</v>
      </c>
      <c r="J1364" s="49">
        <f>IF(Table2[[#This Row],[Order Priority]]=Introduction!$B$43,1,0)</f>
        <v>0</v>
      </c>
      <c r="K1364" s="49">
        <f>IF(Table2[[#This Row],[Order Priority]]=Introduction!$B$44,1,0)</f>
        <v>0</v>
      </c>
      <c r="L1364" s="49">
        <f>IF(Table2[[#This Row],[Order Priority]]=Introduction!$B$45,1,0)</f>
        <v>0</v>
      </c>
      <c r="M1364" s="49">
        <f>IF(Table2[[#This Row],[Ship Mode]]=Introduction!$C$42,1,0)</f>
        <v>0</v>
      </c>
      <c r="N1364" s="48">
        <f>IF(Table2[[#This Row],[Ship Mode]]=Introduction!$C$44,1,0)</f>
        <v>1</v>
      </c>
      <c r="O1364" s="48">
        <f>IF(Table2[[#This Row],[Customer Segment]]=Introduction!$D$45,1,0)</f>
        <v>0</v>
      </c>
      <c r="P1364" s="48">
        <f>IF(Table2[[#This Row],[Customer Segment]]=Introduction!$D$42,1,0)</f>
        <v>0</v>
      </c>
      <c r="Q1364" s="48">
        <f>IF(Table2[[#This Row],[Customer Segment]]=Introduction!$D$44,1,0)</f>
        <v>0</v>
      </c>
      <c r="R1364" s="41">
        <v>759.88</v>
      </c>
      <c r="S13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customFormat="1" x14ac:dyDescent="0.2">
      <c r="A1365" s="1" t="s">
        <v>1</v>
      </c>
      <c r="B1365" s="1" t="s">
        <v>14</v>
      </c>
      <c r="C1365" s="1" t="s">
        <v>47</v>
      </c>
      <c r="D1365" s="46">
        <v>0.09</v>
      </c>
      <c r="E1365" s="46">
        <v>3.75</v>
      </c>
      <c r="F1365" s="46">
        <v>0.5</v>
      </c>
      <c r="G1365" s="46">
        <v>0.37</v>
      </c>
      <c r="H1365" s="46">
        <v>51.218699999999998</v>
      </c>
      <c r="I1365" s="49">
        <f>IF(Table2[[#This Row],[Order Priority]]=Introduction!$B$42,1,0)</f>
        <v>1</v>
      </c>
      <c r="J1365" s="49">
        <f>IF(Table2[[#This Row],[Order Priority]]=Introduction!$B$43,1,0)</f>
        <v>0</v>
      </c>
      <c r="K1365" s="49">
        <f>IF(Table2[[#This Row],[Order Priority]]=Introduction!$B$44,1,0)</f>
        <v>0</v>
      </c>
      <c r="L1365" s="49">
        <f>IF(Table2[[#This Row],[Order Priority]]=Introduction!$B$45,1,0)</f>
        <v>0</v>
      </c>
      <c r="M1365" s="49">
        <f>IF(Table2[[#This Row],[Ship Mode]]=Introduction!$C$42,1,0)</f>
        <v>0</v>
      </c>
      <c r="N1365" s="48">
        <f>IF(Table2[[#This Row],[Ship Mode]]=Introduction!$C$44,1,0)</f>
        <v>1</v>
      </c>
      <c r="O1365" s="48">
        <f>IF(Table2[[#This Row],[Customer Segment]]=Introduction!$D$45,1,0)</f>
        <v>0</v>
      </c>
      <c r="P1365" s="48">
        <f>IF(Table2[[#This Row],[Customer Segment]]=Introduction!$D$42,1,0)</f>
        <v>0</v>
      </c>
      <c r="Q1365" s="48">
        <f>IF(Table2[[#This Row],[Customer Segment]]=Introduction!$D$44,1,0)</f>
        <v>1</v>
      </c>
      <c r="R1365" s="38">
        <v>74.23</v>
      </c>
      <c r="S13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customFormat="1" x14ac:dyDescent="0.2">
      <c r="A1366" s="1" t="s">
        <v>1</v>
      </c>
      <c r="B1366" s="1" t="s">
        <v>14</v>
      </c>
      <c r="C1366" s="1" t="s">
        <v>47</v>
      </c>
      <c r="D1366" s="44">
        <v>0.01</v>
      </c>
      <c r="E1366" s="44">
        <v>30.98</v>
      </c>
      <c r="F1366" s="44">
        <v>9.18</v>
      </c>
      <c r="G1366" s="44">
        <v>0.4</v>
      </c>
      <c r="H1366" s="44">
        <v>380.46800000000002</v>
      </c>
      <c r="I1366" s="49">
        <f>IF(Table2[[#This Row],[Order Priority]]=Introduction!$B$42,1,0)</f>
        <v>1</v>
      </c>
      <c r="J1366" s="49">
        <f>IF(Table2[[#This Row],[Order Priority]]=Introduction!$B$43,1,0)</f>
        <v>0</v>
      </c>
      <c r="K1366" s="49">
        <f>IF(Table2[[#This Row],[Order Priority]]=Introduction!$B$44,1,0)</f>
        <v>0</v>
      </c>
      <c r="L1366" s="49">
        <f>IF(Table2[[#This Row],[Order Priority]]=Introduction!$B$45,1,0)</f>
        <v>0</v>
      </c>
      <c r="M1366" s="49">
        <f>IF(Table2[[#This Row],[Ship Mode]]=Introduction!$C$42,1,0)</f>
        <v>0</v>
      </c>
      <c r="N1366" s="48">
        <f>IF(Table2[[#This Row],[Ship Mode]]=Introduction!$C$44,1,0)</f>
        <v>1</v>
      </c>
      <c r="O1366" s="48">
        <f>IF(Table2[[#This Row],[Customer Segment]]=Introduction!$D$45,1,0)</f>
        <v>0</v>
      </c>
      <c r="P1366" s="48">
        <f>IF(Table2[[#This Row],[Customer Segment]]=Introduction!$D$42,1,0)</f>
        <v>0</v>
      </c>
      <c r="Q1366" s="48">
        <f>IF(Table2[[#This Row],[Customer Segment]]=Introduction!$D$44,1,0)</f>
        <v>1</v>
      </c>
      <c r="R1366" s="41">
        <v>627.19000000000005</v>
      </c>
      <c r="S13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customFormat="1" x14ac:dyDescent="0.2">
      <c r="A1367" s="1" t="s">
        <v>13</v>
      </c>
      <c r="B1367" s="1" t="s">
        <v>63</v>
      </c>
      <c r="C1367" s="1" t="s">
        <v>15</v>
      </c>
      <c r="D1367" s="46">
        <v>0.05</v>
      </c>
      <c r="E1367" s="46">
        <v>178.47</v>
      </c>
      <c r="F1367" s="46">
        <v>19.989999999999998</v>
      </c>
      <c r="G1367" s="46">
        <v>0.55000000000000004</v>
      </c>
      <c r="H1367" s="46">
        <v>943</v>
      </c>
      <c r="I1367" s="49">
        <f>IF(Table2[[#This Row],[Order Priority]]=Introduction!$B$42,1,0)</f>
        <v>0</v>
      </c>
      <c r="J1367" s="49">
        <f>IF(Table2[[#This Row],[Order Priority]]=Introduction!$B$43,1,0)</f>
        <v>1</v>
      </c>
      <c r="K1367" s="49">
        <f>IF(Table2[[#This Row],[Order Priority]]=Introduction!$B$44,1,0)</f>
        <v>0</v>
      </c>
      <c r="L1367" s="49">
        <f>IF(Table2[[#This Row],[Order Priority]]=Introduction!$B$45,1,0)</f>
        <v>0</v>
      </c>
      <c r="M1367" s="49">
        <f>IF(Table2[[#This Row],[Ship Mode]]=Introduction!$C$42,1,0)</f>
        <v>0</v>
      </c>
      <c r="N1367" s="48">
        <f>IF(Table2[[#This Row],[Ship Mode]]=Introduction!$C$44,1,0)</f>
        <v>0</v>
      </c>
      <c r="O1367" s="48">
        <f>IF(Table2[[#This Row],[Customer Segment]]=Introduction!$D$45,1,0)</f>
        <v>0</v>
      </c>
      <c r="P1367" s="48">
        <f>IF(Table2[[#This Row],[Customer Segment]]=Introduction!$D$42,1,0)</f>
        <v>1</v>
      </c>
      <c r="Q1367" s="48">
        <f>IF(Table2[[#This Row],[Customer Segment]]=Introduction!$D$44,1,0)</f>
        <v>0</v>
      </c>
      <c r="R1367" s="38">
        <v>1531.31</v>
      </c>
      <c r="S13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customFormat="1" x14ac:dyDescent="0.2">
      <c r="A1368" s="1" t="s">
        <v>13</v>
      </c>
      <c r="B1368" s="1" t="s">
        <v>14</v>
      </c>
      <c r="C1368" s="1" t="s">
        <v>15</v>
      </c>
      <c r="D1368" s="44">
        <v>0.06</v>
      </c>
      <c r="E1368" s="44">
        <v>10.97</v>
      </c>
      <c r="F1368" s="44">
        <v>6.5</v>
      </c>
      <c r="G1368" s="44">
        <v>0.64</v>
      </c>
      <c r="H1368" s="44">
        <v>65.597999999999999</v>
      </c>
      <c r="I1368" s="49">
        <f>IF(Table2[[#This Row],[Order Priority]]=Introduction!$B$42,1,0)</f>
        <v>0</v>
      </c>
      <c r="J1368" s="49">
        <f>IF(Table2[[#This Row],[Order Priority]]=Introduction!$B$43,1,0)</f>
        <v>1</v>
      </c>
      <c r="K1368" s="49">
        <f>IF(Table2[[#This Row],[Order Priority]]=Introduction!$B$44,1,0)</f>
        <v>0</v>
      </c>
      <c r="L1368" s="49">
        <f>IF(Table2[[#This Row],[Order Priority]]=Introduction!$B$45,1,0)</f>
        <v>0</v>
      </c>
      <c r="M1368" s="49">
        <f>IF(Table2[[#This Row],[Ship Mode]]=Introduction!$C$42,1,0)</f>
        <v>0</v>
      </c>
      <c r="N1368" s="48">
        <f>IF(Table2[[#This Row],[Ship Mode]]=Introduction!$C$44,1,0)</f>
        <v>1</v>
      </c>
      <c r="O1368" s="48">
        <f>IF(Table2[[#This Row],[Customer Segment]]=Introduction!$D$45,1,0)</f>
        <v>0</v>
      </c>
      <c r="P1368" s="48">
        <f>IF(Table2[[#This Row],[Customer Segment]]=Introduction!$D$42,1,0)</f>
        <v>1</v>
      </c>
      <c r="Q1368" s="48">
        <f>IF(Table2[[#This Row],[Customer Segment]]=Introduction!$D$44,1,0)</f>
        <v>0</v>
      </c>
      <c r="R1368" s="41">
        <v>215.25</v>
      </c>
      <c r="S13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customFormat="1" x14ac:dyDescent="0.2">
      <c r="A1369" s="1" t="s">
        <v>92</v>
      </c>
      <c r="B1369" s="1" t="s">
        <v>14</v>
      </c>
      <c r="C1369" s="1" t="s">
        <v>70</v>
      </c>
      <c r="D1369" s="46">
        <v>7.0000000000000007E-2</v>
      </c>
      <c r="E1369" s="46">
        <v>5.34</v>
      </c>
      <c r="F1369" s="46">
        <v>5.63</v>
      </c>
      <c r="G1369" s="46">
        <v>0.39</v>
      </c>
      <c r="H1369" s="46">
        <v>-116.3455</v>
      </c>
      <c r="I1369" s="49">
        <f>IF(Table2[[#This Row],[Order Priority]]=Introduction!$B$42,1,0)</f>
        <v>0</v>
      </c>
      <c r="J1369" s="49">
        <f>IF(Table2[[#This Row],[Order Priority]]=Introduction!$B$43,1,0)</f>
        <v>0</v>
      </c>
      <c r="K1369" s="49">
        <f>IF(Table2[[#This Row],[Order Priority]]=Introduction!$B$44,1,0)</f>
        <v>0</v>
      </c>
      <c r="L1369" s="49">
        <f>IF(Table2[[#This Row],[Order Priority]]=Introduction!$B$45,1,0)</f>
        <v>1</v>
      </c>
      <c r="M1369" s="49">
        <f>IF(Table2[[#This Row],[Ship Mode]]=Introduction!$C$42,1,0)</f>
        <v>0</v>
      </c>
      <c r="N1369" s="48">
        <f>IF(Table2[[#This Row],[Ship Mode]]=Introduction!$C$44,1,0)</f>
        <v>1</v>
      </c>
      <c r="O1369" s="48">
        <f>IF(Table2[[#This Row],[Customer Segment]]=Introduction!$D$45,1,0)</f>
        <v>0</v>
      </c>
      <c r="P1369" s="48">
        <f>IF(Table2[[#This Row],[Customer Segment]]=Introduction!$D$42,1,0)</f>
        <v>0</v>
      </c>
      <c r="Q1369" s="48">
        <f>IF(Table2[[#This Row],[Customer Segment]]=Introduction!$D$44,1,0)</f>
        <v>0</v>
      </c>
      <c r="R1369" s="38">
        <v>66.650000000000006</v>
      </c>
      <c r="S13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customFormat="1" x14ac:dyDescent="0.2">
      <c r="A1370" s="1" t="s">
        <v>92</v>
      </c>
      <c r="B1370" s="1" t="s">
        <v>2</v>
      </c>
      <c r="C1370" s="1" t="s">
        <v>70</v>
      </c>
      <c r="D1370" s="44">
        <v>0.03</v>
      </c>
      <c r="E1370" s="44">
        <v>160.97999999999999</v>
      </c>
      <c r="F1370" s="44">
        <v>30</v>
      </c>
      <c r="G1370" s="44">
        <v>0.62</v>
      </c>
      <c r="H1370" s="44">
        <v>1304.9000000000001</v>
      </c>
      <c r="I1370" s="49">
        <f>IF(Table2[[#This Row],[Order Priority]]=Introduction!$B$42,1,0)</f>
        <v>0</v>
      </c>
      <c r="J1370" s="49">
        <f>IF(Table2[[#This Row],[Order Priority]]=Introduction!$B$43,1,0)</f>
        <v>0</v>
      </c>
      <c r="K1370" s="49">
        <f>IF(Table2[[#This Row],[Order Priority]]=Introduction!$B$44,1,0)</f>
        <v>0</v>
      </c>
      <c r="L1370" s="49">
        <f>IF(Table2[[#This Row],[Order Priority]]=Introduction!$B$45,1,0)</f>
        <v>1</v>
      </c>
      <c r="M1370" s="49">
        <f>IF(Table2[[#This Row],[Ship Mode]]=Introduction!$C$42,1,0)</f>
        <v>1</v>
      </c>
      <c r="N1370" s="48">
        <f>IF(Table2[[#This Row],[Ship Mode]]=Introduction!$C$44,1,0)</f>
        <v>0</v>
      </c>
      <c r="O1370" s="48">
        <f>IF(Table2[[#This Row],[Customer Segment]]=Introduction!$D$45,1,0)</f>
        <v>0</v>
      </c>
      <c r="P1370" s="48">
        <f>IF(Table2[[#This Row],[Customer Segment]]=Introduction!$D$42,1,0)</f>
        <v>0</v>
      </c>
      <c r="Q1370" s="48">
        <f>IF(Table2[[#This Row],[Customer Segment]]=Introduction!$D$44,1,0)</f>
        <v>0</v>
      </c>
      <c r="R1370" s="41">
        <v>2934.16</v>
      </c>
      <c r="S13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customFormat="1" x14ac:dyDescent="0.2">
      <c r="A1371" s="1" t="s">
        <v>92</v>
      </c>
      <c r="B1371" s="1" t="s">
        <v>63</v>
      </c>
      <c r="C1371" s="1" t="s">
        <v>70</v>
      </c>
      <c r="D1371" s="46">
        <v>0.04</v>
      </c>
      <c r="E1371" s="46">
        <v>65.989999999999995</v>
      </c>
      <c r="F1371" s="46">
        <v>5.63</v>
      </c>
      <c r="G1371" s="46">
        <v>0.56000000000000005</v>
      </c>
      <c r="H1371" s="46">
        <v>605.04719999999998</v>
      </c>
      <c r="I1371" s="49">
        <f>IF(Table2[[#This Row],[Order Priority]]=Introduction!$B$42,1,0)</f>
        <v>0</v>
      </c>
      <c r="J1371" s="49">
        <f>IF(Table2[[#This Row],[Order Priority]]=Introduction!$B$43,1,0)</f>
        <v>0</v>
      </c>
      <c r="K1371" s="49">
        <f>IF(Table2[[#This Row],[Order Priority]]=Introduction!$B$44,1,0)</f>
        <v>0</v>
      </c>
      <c r="L1371" s="49">
        <f>IF(Table2[[#This Row],[Order Priority]]=Introduction!$B$45,1,0)</f>
        <v>1</v>
      </c>
      <c r="M1371" s="49">
        <f>IF(Table2[[#This Row],[Ship Mode]]=Introduction!$C$42,1,0)</f>
        <v>0</v>
      </c>
      <c r="N1371" s="48">
        <f>IF(Table2[[#This Row],[Ship Mode]]=Introduction!$C$44,1,0)</f>
        <v>0</v>
      </c>
      <c r="O1371" s="48">
        <f>IF(Table2[[#This Row],[Customer Segment]]=Introduction!$D$45,1,0)</f>
        <v>0</v>
      </c>
      <c r="P1371" s="48">
        <f>IF(Table2[[#This Row],[Customer Segment]]=Introduction!$D$42,1,0)</f>
        <v>0</v>
      </c>
      <c r="Q1371" s="48">
        <f>IF(Table2[[#This Row],[Customer Segment]]=Introduction!$D$44,1,0)</f>
        <v>0</v>
      </c>
      <c r="R1371" s="38">
        <v>876.88</v>
      </c>
      <c r="S13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customFormat="1" x14ac:dyDescent="0.2">
      <c r="A1372" s="1" t="s">
        <v>46</v>
      </c>
      <c r="B1372" s="1" t="s">
        <v>14</v>
      </c>
      <c r="C1372" s="1" t="s">
        <v>15</v>
      </c>
      <c r="D1372" s="44">
        <v>0</v>
      </c>
      <c r="E1372" s="44">
        <v>5.77</v>
      </c>
      <c r="F1372" s="44">
        <v>4.97</v>
      </c>
      <c r="G1372" s="44">
        <v>0.35</v>
      </c>
      <c r="H1372" s="44">
        <v>3.5581</v>
      </c>
      <c r="I1372" s="49">
        <f>IF(Table2[[#This Row],[Order Priority]]=Introduction!$B$42,1,0)</f>
        <v>0</v>
      </c>
      <c r="J1372" s="49">
        <f>IF(Table2[[#This Row],[Order Priority]]=Introduction!$B$43,1,0)</f>
        <v>0</v>
      </c>
      <c r="K1372" s="49">
        <f>IF(Table2[[#This Row],[Order Priority]]=Introduction!$B$44,1,0)</f>
        <v>0</v>
      </c>
      <c r="L1372" s="49">
        <f>IF(Table2[[#This Row],[Order Priority]]=Introduction!$B$45,1,0)</f>
        <v>0</v>
      </c>
      <c r="M1372" s="49">
        <f>IF(Table2[[#This Row],[Ship Mode]]=Introduction!$C$42,1,0)</f>
        <v>0</v>
      </c>
      <c r="N1372" s="48">
        <f>IF(Table2[[#This Row],[Ship Mode]]=Introduction!$C$44,1,0)</f>
        <v>1</v>
      </c>
      <c r="O1372" s="48">
        <f>IF(Table2[[#This Row],[Customer Segment]]=Introduction!$D$45,1,0)</f>
        <v>0</v>
      </c>
      <c r="P1372" s="48">
        <f>IF(Table2[[#This Row],[Customer Segment]]=Introduction!$D$42,1,0)</f>
        <v>1</v>
      </c>
      <c r="Q1372" s="48">
        <f>IF(Table2[[#This Row],[Customer Segment]]=Introduction!$D$44,1,0)</f>
        <v>0</v>
      </c>
      <c r="R1372" s="41">
        <v>52.43</v>
      </c>
      <c r="S13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customFormat="1" x14ac:dyDescent="0.2">
      <c r="A1373" s="1" t="s">
        <v>13</v>
      </c>
      <c r="B1373" s="1" t="s">
        <v>2</v>
      </c>
      <c r="C1373" s="1" t="s">
        <v>3</v>
      </c>
      <c r="D1373" s="46">
        <v>0</v>
      </c>
      <c r="E1373" s="46">
        <v>230.98</v>
      </c>
      <c r="F1373" s="46">
        <v>23.78</v>
      </c>
      <c r="G1373" s="46">
        <v>0.6</v>
      </c>
      <c r="H1373" s="46">
        <v>6095.8602000000001</v>
      </c>
      <c r="I1373" s="49">
        <f>IF(Table2[[#This Row],[Order Priority]]=Introduction!$B$42,1,0)</f>
        <v>0</v>
      </c>
      <c r="J1373" s="49">
        <f>IF(Table2[[#This Row],[Order Priority]]=Introduction!$B$43,1,0)</f>
        <v>1</v>
      </c>
      <c r="K1373" s="49">
        <f>IF(Table2[[#This Row],[Order Priority]]=Introduction!$B$44,1,0)</f>
        <v>0</v>
      </c>
      <c r="L1373" s="49">
        <f>IF(Table2[[#This Row],[Order Priority]]=Introduction!$B$45,1,0)</f>
        <v>0</v>
      </c>
      <c r="M1373" s="49">
        <f>IF(Table2[[#This Row],[Ship Mode]]=Introduction!$C$42,1,0)</f>
        <v>1</v>
      </c>
      <c r="N1373" s="48">
        <f>IF(Table2[[#This Row],[Ship Mode]]=Introduction!$C$44,1,0)</f>
        <v>0</v>
      </c>
      <c r="O1373" s="48">
        <f>IF(Table2[[#This Row],[Customer Segment]]=Introduction!$D$45,1,0)</f>
        <v>1</v>
      </c>
      <c r="P1373" s="48">
        <f>IF(Table2[[#This Row],[Customer Segment]]=Introduction!$D$42,1,0)</f>
        <v>0</v>
      </c>
      <c r="Q1373" s="48">
        <f>IF(Table2[[#This Row],[Customer Segment]]=Introduction!$D$44,1,0)</f>
        <v>0</v>
      </c>
      <c r="R1373" s="38">
        <v>8834.58</v>
      </c>
      <c r="S13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customFormat="1" x14ac:dyDescent="0.2">
      <c r="A1374" s="1" t="s">
        <v>23</v>
      </c>
      <c r="B1374" s="1" t="s">
        <v>14</v>
      </c>
      <c r="C1374" s="1" t="s">
        <v>70</v>
      </c>
      <c r="D1374" s="44">
        <v>0.04</v>
      </c>
      <c r="E1374" s="44">
        <v>120.98</v>
      </c>
      <c r="F1374" s="44">
        <v>3.99</v>
      </c>
      <c r="G1374" s="44">
        <v>0.6</v>
      </c>
      <c r="H1374" s="44">
        <v>1389.5771999999999</v>
      </c>
      <c r="I1374" s="49">
        <f>IF(Table2[[#This Row],[Order Priority]]=Introduction!$B$42,1,0)</f>
        <v>0</v>
      </c>
      <c r="J1374" s="49">
        <f>IF(Table2[[#This Row],[Order Priority]]=Introduction!$B$43,1,0)</f>
        <v>0</v>
      </c>
      <c r="K1374" s="49">
        <f>IF(Table2[[#This Row],[Order Priority]]=Introduction!$B$44,1,0)</f>
        <v>1</v>
      </c>
      <c r="L1374" s="49">
        <f>IF(Table2[[#This Row],[Order Priority]]=Introduction!$B$45,1,0)</f>
        <v>0</v>
      </c>
      <c r="M1374" s="49">
        <f>IF(Table2[[#This Row],[Ship Mode]]=Introduction!$C$42,1,0)</f>
        <v>0</v>
      </c>
      <c r="N1374" s="48">
        <f>IF(Table2[[#This Row],[Ship Mode]]=Introduction!$C$44,1,0)</f>
        <v>1</v>
      </c>
      <c r="O1374" s="48">
        <f>IF(Table2[[#This Row],[Customer Segment]]=Introduction!$D$45,1,0)</f>
        <v>0</v>
      </c>
      <c r="P1374" s="48">
        <f>IF(Table2[[#This Row],[Customer Segment]]=Introduction!$D$42,1,0)</f>
        <v>0</v>
      </c>
      <c r="Q1374" s="48">
        <f>IF(Table2[[#This Row],[Customer Segment]]=Introduction!$D$44,1,0)</f>
        <v>0</v>
      </c>
      <c r="R1374" s="41">
        <v>2013.88</v>
      </c>
      <c r="S13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customFormat="1" x14ac:dyDescent="0.2">
      <c r="A1375" s="1" t="s">
        <v>23</v>
      </c>
      <c r="B1375" s="1" t="s">
        <v>14</v>
      </c>
      <c r="C1375" s="1" t="s">
        <v>70</v>
      </c>
      <c r="D1375" s="46">
        <v>0.02</v>
      </c>
      <c r="E1375" s="46">
        <v>55.99</v>
      </c>
      <c r="F1375" s="46">
        <v>5</v>
      </c>
      <c r="G1375" s="46">
        <v>0.83</v>
      </c>
      <c r="H1375" s="46">
        <v>-222.816</v>
      </c>
      <c r="I1375" s="49">
        <f>IF(Table2[[#This Row],[Order Priority]]=Introduction!$B$42,1,0)</f>
        <v>0</v>
      </c>
      <c r="J1375" s="49">
        <f>IF(Table2[[#This Row],[Order Priority]]=Introduction!$B$43,1,0)</f>
        <v>0</v>
      </c>
      <c r="K1375" s="49">
        <f>IF(Table2[[#This Row],[Order Priority]]=Introduction!$B$44,1,0)</f>
        <v>1</v>
      </c>
      <c r="L1375" s="49">
        <f>IF(Table2[[#This Row],[Order Priority]]=Introduction!$B$45,1,0)</f>
        <v>0</v>
      </c>
      <c r="M1375" s="49">
        <f>IF(Table2[[#This Row],[Ship Mode]]=Introduction!$C$42,1,0)</f>
        <v>0</v>
      </c>
      <c r="N1375" s="48">
        <f>IF(Table2[[#This Row],[Ship Mode]]=Introduction!$C$44,1,0)</f>
        <v>1</v>
      </c>
      <c r="O1375" s="48">
        <f>IF(Table2[[#This Row],[Customer Segment]]=Introduction!$D$45,1,0)</f>
        <v>0</v>
      </c>
      <c r="P1375" s="48">
        <f>IF(Table2[[#This Row],[Customer Segment]]=Introduction!$D$42,1,0)</f>
        <v>0</v>
      </c>
      <c r="Q1375" s="48">
        <f>IF(Table2[[#This Row],[Customer Segment]]=Introduction!$D$44,1,0)</f>
        <v>0</v>
      </c>
      <c r="R1375" s="38">
        <v>201.32</v>
      </c>
      <c r="S13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customFormat="1" x14ac:dyDescent="0.2">
      <c r="A1376" s="1" t="s">
        <v>23</v>
      </c>
      <c r="B1376" s="1" t="s">
        <v>2</v>
      </c>
      <c r="C1376" s="1" t="s">
        <v>70</v>
      </c>
      <c r="D1376" s="44">
        <v>0.05</v>
      </c>
      <c r="E1376" s="44">
        <v>23.99</v>
      </c>
      <c r="F1376" s="44">
        <v>15.68</v>
      </c>
      <c r="G1376" s="44">
        <v>0.62</v>
      </c>
      <c r="H1376" s="44">
        <v>-133.71</v>
      </c>
      <c r="I1376" s="49">
        <f>IF(Table2[[#This Row],[Order Priority]]=Introduction!$B$42,1,0)</f>
        <v>0</v>
      </c>
      <c r="J1376" s="49">
        <f>IF(Table2[[#This Row],[Order Priority]]=Introduction!$B$43,1,0)</f>
        <v>0</v>
      </c>
      <c r="K1376" s="49">
        <f>IF(Table2[[#This Row],[Order Priority]]=Introduction!$B$44,1,0)</f>
        <v>1</v>
      </c>
      <c r="L1376" s="49">
        <f>IF(Table2[[#This Row],[Order Priority]]=Introduction!$B$45,1,0)</f>
        <v>0</v>
      </c>
      <c r="M1376" s="49">
        <f>IF(Table2[[#This Row],[Ship Mode]]=Introduction!$C$42,1,0)</f>
        <v>1</v>
      </c>
      <c r="N1376" s="48">
        <f>IF(Table2[[#This Row],[Ship Mode]]=Introduction!$C$44,1,0)</f>
        <v>0</v>
      </c>
      <c r="O1376" s="48">
        <f>IF(Table2[[#This Row],[Customer Segment]]=Introduction!$D$45,1,0)</f>
        <v>0</v>
      </c>
      <c r="P1376" s="48">
        <f>IF(Table2[[#This Row],[Customer Segment]]=Introduction!$D$42,1,0)</f>
        <v>0</v>
      </c>
      <c r="Q1376" s="48">
        <f>IF(Table2[[#This Row],[Customer Segment]]=Introduction!$D$44,1,0)</f>
        <v>0</v>
      </c>
      <c r="R1376" s="41">
        <v>298.51</v>
      </c>
      <c r="S13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customFormat="1" x14ac:dyDescent="0.2">
      <c r="A1377" s="1" t="s">
        <v>23</v>
      </c>
      <c r="B1377" s="1" t="s">
        <v>14</v>
      </c>
      <c r="C1377" s="1" t="s">
        <v>3</v>
      </c>
      <c r="D1377" s="46">
        <v>0.06</v>
      </c>
      <c r="E1377" s="46">
        <v>122.99</v>
      </c>
      <c r="F1377" s="46">
        <v>19.989999999999998</v>
      </c>
      <c r="G1377" s="46">
        <v>0.37</v>
      </c>
      <c r="H1377" s="46">
        <v>1019.7096</v>
      </c>
      <c r="I1377" s="49">
        <f>IF(Table2[[#This Row],[Order Priority]]=Introduction!$B$42,1,0)</f>
        <v>0</v>
      </c>
      <c r="J1377" s="49">
        <f>IF(Table2[[#This Row],[Order Priority]]=Introduction!$B$43,1,0)</f>
        <v>0</v>
      </c>
      <c r="K1377" s="49">
        <f>IF(Table2[[#This Row],[Order Priority]]=Introduction!$B$44,1,0)</f>
        <v>1</v>
      </c>
      <c r="L1377" s="49">
        <f>IF(Table2[[#This Row],[Order Priority]]=Introduction!$B$45,1,0)</f>
        <v>0</v>
      </c>
      <c r="M1377" s="49">
        <f>IF(Table2[[#This Row],[Ship Mode]]=Introduction!$C$42,1,0)</f>
        <v>0</v>
      </c>
      <c r="N1377" s="48">
        <f>IF(Table2[[#This Row],[Ship Mode]]=Introduction!$C$44,1,0)</f>
        <v>1</v>
      </c>
      <c r="O1377" s="48">
        <f>IF(Table2[[#This Row],[Customer Segment]]=Introduction!$D$45,1,0)</f>
        <v>1</v>
      </c>
      <c r="P1377" s="48">
        <f>IF(Table2[[#This Row],[Customer Segment]]=Introduction!$D$42,1,0)</f>
        <v>0</v>
      </c>
      <c r="Q1377" s="48">
        <f>IF(Table2[[#This Row],[Customer Segment]]=Introduction!$D$44,1,0)</f>
        <v>0</v>
      </c>
      <c r="R1377" s="38">
        <v>1477.84</v>
      </c>
      <c r="S13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customFormat="1" x14ac:dyDescent="0.2">
      <c r="A1378" s="1" t="s">
        <v>23</v>
      </c>
      <c r="B1378" s="1" t="s">
        <v>2</v>
      </c>
      <c r="C1378" s="1" t="s">
        <v>3</v>
      </c>
      <c r="D1378" s="44">
        <v>0.08</v>
      </c>
      <c r="E1378" s="44">
        <v>68.81</v>
      </c>
      <c r="F1378" s="44">
        <v>60</v>
      </c>
      <c r="G1378" s="44">
        <v>0.41</v>
      </c>
      <c r="H1378" s="44">
        <v>-1069.72</v>
      </c>
      <c r="I1378" s="49">
        <f>IF(Table2[[#This Row],[Order Priority]]=Introduction!$B$42,1,0)</f>
        <v>0</v>
      </c>
      <c r="J1378" s="49">
        <f>IF(Table2[[#This Row],[Order Priority]]=Introduction!$B$43,1,0)</f>
        <v>0</v>
      </c>
      <c r="K1378" s="49">
        <f>IF(Table2[[#This Row],[Order Priority]]=Introduction!$B$44,1,0)</f>
        <v>1</v>
      </c>
      <c r="L1378" s="49">
        <f>IF(Table2[[#This Row],[Order Priority]]=Introduction!$B$45,1,0)</f>
        <v>0</v>
      </c>
      <c r="M1378" s="49">
        <f>IF(Table2[[#This Row],[Ship Mode]]=Introduction!$C$42,1,0)</f>
        <v>1</v>
      </c>
      <c r="N1378" s="48">
        <f>IF(Table2[[#This Row],[Ship Mode]]=Introduction!$C$44,1,0)</f>
        <v>0</v>
      </c>
      <c r="O1378" s="48">
        <f>IF(Table2[[#This Row],[Customer Segment]]=Introduction!$D$45,1,0)</f>
        <v>1</v>
      </c>
      <c r="P1378" s="48">
        <f>IF(Table2[[#This Row],[Customer Segment]]=Introduction!$D$42,1,0)</f>
        <v>0</v>
      </c>
      <c r="Q1378" s="48">
        <f>IF(Table2[[#This Row],[Customer Segment]]=Introduction!$D$44,1,0)</f>
        <v>0</v>
      </c>
      <c r="R1378" s="41">
        <v>1162.46</v>
      </c>
      <c r="S13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customFormat="1" x14ac:dyDescent="0.2">
      <c r="A1379" s="1" t="s">
        <v>23</v>
      </c>
      <c r="B1379" s="1" t="s">
        <v>14</v>
      </c>
      <c r="C1379" s="1" t="s">
        <v>3</v>
      </c>
      <c r="D1379" s="46">
        <v>0.06</v>
      </c>
      <c r="E1379" s="46">
        <v>122.99</v>
      </c>
      <c r="F1379" s="46">
        <v>19.989999999999998</v>
      </c>
      <c r="G1379" s="46">
        <v>0.37</v>
      </c>
      <c r="H1379" s="46">
        <v>1408.1865</v>
      </c>
      <c r="I1379" s="49">
        <f>IF(Table2[[#This Row],[Order Priority]]=Introduction!$B$42,1,0)</f>
        <v>0</v>
      </c>
      <c r="J1379" s="49">
        <f>IF(Table2[[#This Row],[Order Priority]]=Introduction!$B$43,1,0)</f>
        <v>0</v>
      </c>
      <c r="K1379" s="49">
        <f>IF(Table2[[#This Row],[Order Priority]]=Introduction!$B$44,1,0)</f>
        <v>1</v>
      </c>
      <c r="L1379" s="49">
        <f>IF(Table2[[#This Row],[Order Priority]]=Introduction!$B$45,1,0)</f>
        <v>0</v>
      </c>
      <c r="M1379" s="49">
        <f>IF(Table2[[#This Row],[Ship Mode]]=Introduction!$C$42,1,0)</f>
        <v>0</v>
      </c>
      <c r="N1379" s="48">
        <f>IF(Table2[[#This Row],[Ship Mode]]=Introduction!$C$44,1,0)</f>
        <v>1</v>
      </c>
      <c r="O1379" s="48">
        <f>IF(Table2[[#This Row],[Customer Segment]]=Introduction!$D$45,1,0)</f>
        <v>1</v>
      </c>
      <c r="P1379" s="48">
        <f>IF(Table2[[#This Row],[Customer Segment]]=Introduction!$D$42,1,0)</f>
        <v>0</v>
      </c>
      <c r="Q1379" s="48">
        <f>IF(Table2[[#This Row],[Customer Segment]]=Introduction!$D$44,1,0)</f>
        <v>0</v>
      </c>
      <c r="R1379" s="38">
        <v>5911.35</v>
      </c>
      <c r="S13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customFormat="1" x14ac:dyDescent="0.2">
      <c r="A1380" s="1" t="s">
        <v>23</v>
      </c>
      <c r="B1380" s="1" t="s">
        <v>2</v>
      </c>
      <c r="C1380" s="1" t="s">
        <v>3</v>
      </c>
      <c r="D1380" s="44">
        <v>0.08</v>
      </c>
      <c r="E1380" s="44">
        <v>68.81</v>
      </c>
      <c r="F1380" s="44">
        <v>60</v>
      </c>
      <c r="G1380" s="44">
        <v>0.41</v>
      </c>
      <c r="H1380" s="44">
        <v>-1069.72</v>
      </c>
      <c r="I1380" s="49">
        <f>IF(Table2[[#This Row],[Order Priority]]=Introduction!$B$42,1,0)</f>
        <v>0</v>
      </c>
      <c r="J1380" s="49">
        <f>IF(Table2[[#This Row],[Order Priority]]=Introduction!$B$43,1,0)</f>
        <v>0</v>
      </c>
      <c r="K1380" s="49">
        <f>IF(Table2[[#This Row],[Order Priority]]=Introduction!$B$44,1,0)</f>
        <v>1</v>
      </c>
      <c r="L1380" s="49">
        <f>IF(Table2[[#This Row],[Order Priority]]=Introduction!$B$45,1,0)</f>
        <v>0</v>
      </c>
      <c r="M1380" s="49">
        <f>IF(Table2[[#This Row],[Ship Mode]]=Introduction!$C$42,1,0)</f>
        <v>1</v>
      </c>
      <c r="N1380" s="48">
        <f>IF(Table2[[#This Row],[Ship Mode]]=Introduction!$C$44,1,0)</f>
        <v>0</v>
      </c>
      <c r="O1380" s="48">
        <f>IF(Table2[[#This Row],[Customer Segment]]=Introduction!$D$45,1,0)</f>
        <v>1</v>
      </c>
      <c r="P1380" s="48">
        <f>IF(Table2[[#This Row],[Customer Segment]]=Introduction!$D$42,1,0)</f>
        <v>0</v>
      </c>
      <c r="Q1380" s="48">
        <f>IF(Table2[[#This Row],[Customer Segment]]=Introduction!$D$44,1,0)</f>
        <v>0</v>
      </c>
      <c r="R1380" s="41">
        <v>4649.8500000000004</v>
      </c>
      <c r="S13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customFormat="1" x14ac:dyDescent="0.2">
      <c r="A1381" s="1" t="s">
        <v>92</v>
      </c>
      <c r="B1381" s="1" t="s">
        <v>14</v>
      </c>
      <c r="C1381" s="1" t="s">
        <v>3</v>
      </c>
      <c r="D1381" s="46">
        <v>0.02</v>
      </c>
      <c r="E1381" s="46">
        <v>15.14</v>
      </c>
      <c r="F1381" s="46">
        <v>4.53</v>
      </c>
      <c r="G1381" s="46">
        <v>0.81</v>
      </c>
      <c r="H1381" s="46">
        <v>5.8840000000000003</v>
      </c>
      <c r="I1381" s="49">
        <f>IF(Table2[[#This Row],[Order Priority]]=Introduction!$B$42,1,0)</f>
        <v>0</v>
      </c>
      <c r="J1381" s="49">
        <f>IF(Table2[[#This Row],[Order Priority]]=Introduction!$B$43,1,0)</f>
        <v>0</v>
      </c>
      <c r="K1381" s="49">
        <f>IF(Table2[[#This Row],[Order Priority]]=Introduction!$B$44,1,0)</f>
        <v>0</v>
      </c>
      <c r="L1381" s="49">
        <f>IF(Table2[[#This Row],[Order Priority]]=Introduction!$B$45,1,0)</f>
        <v>1</v>
      </c>
      <c r="M1381" s="49">
        <f>IF(Table2[[#This Row],[Ship Mode]]=Introduction!$C$42,1,0)</f>
        <v>0</v>
      </c>
      <c r="N1381" s="48">
        <f>IF(Table2[[#This Row],[Ship Mode]]=Introduction!$C$44,1,0)</f>
        <v>1</v>
      </c>
      <c r="O1381" s="48">
        <f>IF(Table2[[#This Row],[Customer Segment]]=Introduction!$D$45,1,0)</f>
        <v>1</v>
      </c>
      <c r="P1381" s="48">
        <f>IF(Table2[[#This Row],[Customer Segment]]=Introduction!$D$42,1,0)</f>
        <v>0</v>
      </c>
      <c r="Q1381" s="48">
        <f>IF(Table2[[#This Row],[Customer Segment]]=Introduction!$D$44,1,0)</f>
        <v>0</v>
      </c>
      <c r="R1381" s="38">
        <v>51.02</v>
      </c>
      <c r="S13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customFormat="1" x14ac:dyDescent="0.2">
      <c r="A1382" s="1" t="s">
        <v>92</v>
      </c>
      <c r="B1382" s="1" t="s">
        <v>14</v>
      </c>
      <c r="C1382" s="1" t="s">
        <v>47</v>
      </c>
      <c r="D1382" s="44">
        <v>0.05</v>
      </c>
      <c r="E1382" s="44">
        <v>30.98</v>
      </c>
      <c r="F1382" s="44">
        <v>9.18</v>
      </c>
      <c r="G1382" s="44">
        <v>0.4</v>
      </c>
      <c r="H1382" s="44">
        <v>308.67</v>
      </c>
      <c r="I1382" s="49">
        <f>IF(Table2[[#This Row],[Order Priority]]=Introduction!$B$42,1,0)</f>
        <v>0</v>
      </c>
      <c r="J1382" s="49">
        <f>IF(Table2[[#This Row],[Order Priority]]=Introduction!$B$43,1,0)</f>
        <v>0</v>
      </c>
      <c r="K1382" s="49">
        <f>IF(Table2[[#This Row],[Order Priority]]=Introduction!$B$44,1,0)</f>
        <v>0</v>
      </c>
      <c r="L1382" s="49">
        <f>IF(Table2[[#This Row],[Order Priority]]=Introduction!$B$45,1,0)</f>
        <v>1</v>
      </c>
      <c r="M1382" s="49">
        <f>IF(Table2[[#This Row],[Ship Mode]]=Introduction!$C$42,1,0)</f>
        <v>0</v>
      </c>
      <c r="N1382" s="48">
        <f>IF(Table2[[#This Row],[Ship Mode]]=Introduction!$C$44,1,0)</f>
        <v>1</v>
      </c>
      <c r="O1382" s="48">
        <f>IF(Table2[[#This Row],[Customer Segment]]=Introduction!$D$45,1,0)</f>
        <v>0</v>
      </c>
      <c r="P1382" s="48">
        <f>IF(Table2[[#This Row],[Customer Segment]]=Introduction!$D$42,1,0)</f>
        <v>0</v>
      </c>
      <c r="Q1382" s="48">
        <f>IF(Table2[[#This Row],[Customer Segment]]=Introduction!$D$44,1,0)</f>
        <v>1</v>
      </c>
      <c r="R1382" s="41">
        <v>462.57</v>
      </c>
      <c r="S13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customFormat="1" x14ac:dyDescent="0.2">
      <c r="A1383" s="1" t="s">
        <v>46</v>
      </c>
      <c r="B1383" s="1" t="s">
        <v>14</v>
      </c>
      <c r="C1383" s="1" t="s">
        <v>70</v>
      </c>
      <c r="D1383" s="46">
        <v>0.05</v>
      </c>
      <c r="E1383" s="46">
        <v>20.99</v>
      </c>
      <c r="F1383" s="46">
        <v>3.3</v>
      </c>
      <c r="G1383" s="46">
        <v>0.81</v>
      </c>
      <c r="H1383" s="46">
        <v>21.883400000000002</v>
      </c>
      <c r="I1383" s="49">
        <f>IF(Table2[[#This Row],[Order Priority]]=Introduction!$B$42,1,0)</f>
        <v>0</v>
      </c>
      <c r="J1383" s="49">
        <f>IF(Table2[[#This Row],[Order Priority]]=Introduction!$B$43,1,0)</f>
        <v>0</v>
      </c>
      <c r="K1383" s="49">
        <f>IF(Table2[[#This Row],[Order Priority]]=Introduction!$B$44,1,0)</f>
        <v>0</v>
      </c>
      <c r="L1383" s="49">
        <f>IF(Table2[[#This Row],[Order Priority]]=Introduction!$B$45,1,0)</f>
        <v>0</v>
      </c>
      <c r="M1383" s="49">
        <f>IF(Table2[[#This Row],[Ship Mode]]=Introduction!$C$42,1,0)</f>
        <v>0</v>
      </c>
      <c r="N1383" s="48">
        <f>IF(Table2[[#This Row],[Ship Mode]]=Introduction!$C$44,1,0)</f>
        <v>1</v>
      </c>
      <c r="O1383" s="48">
        <f>IF(Table2[[#This Row],[Customer Segment]]=Introduction!$D$45,1,0)</f>
        <v>0</v>
      </c>
      <c r="P1383" s="48">
        <f>IF(Table2[[#This Row],[Customer Segment]]=Introduction!$D$42,1,0)</f>
        <v>0</v>
      </c>
      <c r="Q1383" s="48">
        <f>IF(Table2[[#This Row],[Customer Segment]]=Introduction!$D$44,1,0)</f>
        <v>0</v>
      </c>
      <c r="R1383" s="38">
        <v>72.75</v>
      </c>
      <c r="S13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customFormat="1" x14ac:dyDescent="0.2">
      <c r="A1384" s="1" t="s">
        <v>1</v>
      </c>
      <c r="B1384" s="1" t="s">
        <v>2</v>
      </c>
      <c r="C1384" s="1" t="s">
        <v>3</v>
      </c>
      <c r="D1384" s="44">
        <v>0.02</v>
      </c>
      <c r="E1384" s="44">
        <v>417.4</v>
      </c>
      <c r="F1384" s="44">
        <v>75.23</v>
      </c>
      <c r="G1384" s="44">
        <v>0.79</v>
      </c>
      <c r="H1384" s="44">
        <v>-634.86540000000002</v>
      </c>
      <c r="I1384" s="49">
        <f>IF(Table2[[#This Row],[Order Priority]]=Introduction!$B$42,1,0)</f>
        <v>1</v>
      </c>
      <c r="J1384" s="49">
        <f>IF(Table2[[#This Row],[Order Priority]]=Introduction!$B$43,1,0)</f>
        <v>0</v>
      </c>
      <c r="K1384" s="49">
        <f>IF(Table2[[#This Row],[Order Priority]]=Introduction!$B$44,1,0)</f>
        <v>0</v>
      </c>
      <c r="L1384" s="49">
        <f>IF(Table2[[#This Row],[Order Priority]]=Introduction!$B$45,1,0)</f>
        <v>0</v>
      </c>
      <c r="M1384" s="49">
        <f>IF(Table2[[#This Row],[Ship Mode]]=Introduction!$C$42,1,0)</f>
        <v>1</v>
      </c>
      <c r="N1384" s="48">
        <f>IF(Table2[[#This Row],[Ship Mode]]=Introduction!$C$44,1,0)</f>
        <v>0</v>
      </c>
      <c r="O1384" s="48">
        <f>IF(Table2[[#This Row],[Customer Segment]]=Introduction!$D$45,1,0)</f>
        <v>1</v>
      </c>
      <c r="P1384" s="48">
        <f>IF(Table2[[#This Row],[Customer Segment]]=Introduction!$D$42,1,0)</f>
        <v>0</v>
      </c>
      <c r="Q1384" s="48">
        <f>IF(Table2[[#This Row],[Customer Segment]]=Introduction!$D$44,1,0)</f>
        <v>0</v>
      </c>
      <c r="R1384" s="41">
        <v>471.21</v>
      </c>
      <c r="S13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customFormat="1" x14ac:dyDescent="0.2">
      <c r="A1385" s="1" t="s">
        <v>13</v>
      </c>
      <c r="B1385" s="1" t="s">
        <v>14</v>
      </c>
      <c r="C1385" s="1" t="s">
        <v>15</v>
      </c>
      <c r="D1385" s="46">
        <v>0.04</v>
      </c>
      <c r="E1385" s="46">
        <v>9.11</v>
      </c>
      <c r="F1385" s="46">
        <v>2.15</v>
      </c>
      <c r="G1385" s="46">
        <v>0.4</v>
      </c>
      <c r="H1385" s="46">
        <v>-23.071999999999999</v>
      </c>
      <c r="I1385" s="49">
        <f>IF(Table2[[#This Row],[Order Priority]]=Introduction!$B$42,1,0)</f>
        <v>0</v>
      </c>
      <c r="J1385" s="49">
        <f>IF(Table2[[#This Row],[Order Priority]]=Introduction!$B$43,1,0)</f>
        <v>1</v>
      </c>
      <c r="K1385" s="49">
        <f>IF(Table2[[#This Row],[Order Priority]]=Introduction!$B$44,1,0)</f>
        <v>0</v>
      </c>
      <c r="L1385" s="49">
        <f>IF(Table2[[#This Row],[Order Priority]]=Introduction!$B$45,1,0)</f>
        <v>0</v>
      </c>
      <c r="M1385" s="49">
        <f>IF(Table2[[#This Row],[Ship Mode]]=Introduction!$C$42,1,0)</f>
        <v>0</v>
      </c>
      <c r="N1385" s="48">
        <f>IF(Table2[[#This Row],[Ship Mode]]=Introduction!$C$44,1,0)</f>
        <v>1</v>
      </c>
      <c r="O1385" s="48">
        <f>IF(Table2[[#This Row],[Customer Segment]]=Introduction!$D$45,1,0)</f>
        <v>0</v>
      </c>
      <c r="P1385" s="48">
        <f>IF(Table2[[#This Row],[Customer Segment]]=Introduction!$D$42,1,0)</f>
        <v>1</v>
      </c>
      <c r="Q1385" s="48">
        <f>IF(Table2[[#This Row],[Customer Segment]]=Introduction!$D$44,1,0)</f>
        <v>0</v>
      </c>
      <c r="R1385" s="38">
        <v>100.87</v>
      </c>
      <c r="S13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customFormat="1" x14ac:dyDescent="0.2">
      <c r="A1386" s="1" t="s">
        <v>46</v>
      </c>
      <c r="B1386" s="1" t="s">
        <v>14</v>
      </c>
      <c r="C1386" s="1" t="s">
        <v>47</v>
      </c>
      <c r="D1386" s="44">
        <v>0.01</v>
      </c>
      <c r="E1386" s="44">
        <v>15.31</v>
      </c>
      <c r="F1386" s="44">
        <v>8.7799999999999994</v>
      </c>
      <c r="G1386" s="44">
        <v>0.56999999999999995</v>
      </c>
      <c r="H1386" s="44">
        <v>12.146000000000001</v>
      </c>
      <c r="I1386" s="49">
        <f>IF(Table2[[#This Row],[Order Priority]]=Introduction!$B$42,1,0)</f>
        <v>0</v>
      </c>
      <c r="J1386" s="49">
        <f>IF(Table2[[#This Row],[Order Priority]]=Introduction!$B$43,1,0)</f>
        <v>0</v>
      </c>
      <c r="K1386" s="49">
        <f>IF(Table2[[#This Row],[Order Priority]]=Introduction!$B$44,1,0)</f>
        <v>0</v>
      </c>
      <c r="L1386" s="49">
        <f>IF(Table2[[#This Row],[Order Priority]]=Introduction!$B$45,1,0)</f>
        <v>0</v>
      </c>
      <c r="M1386" s="49">
        <f>IF(Table2[[#This Row],[Ship Mode]]=Introduction!$C$42,1,0)</f>
        <v>0</v>
      </c>
      <c r="N1386" s="48">
        <f>IF(Table2[[#This Row],[Ship Mode]]=Introduction!$C$44,1,0)</f>
        <v>1</v>
      </c>
      <c r="O1386" s="48">
        <f>IF(Table2[[#This Row],[Customer Segment]]=Introduction!$D$45,1,0)</f>
        <v>0</v>
      </c>
      <c r="P1386" s="48">
        <f>IF(Table2[[#This Row],[Customer Segment]]=Introduction!$D$42,1,0)</f>
        <v>0</v>
      </c>
      <c r="Q1386" s="48">
        <f>IF(Table2[[#This Row],[Customer Segment]]=Introduction!$D$44,1,0)</f>
        <v>1</v>
      </c>
      <c r="R1386" s="41">
        <v>377</v>
      </c>
      <c r="S13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customFormat="1" x14ac:dyDescent="0.2">
      <c r="A1387" s="1" t="s">
        <v>46</v>
      </c>
      <c r="B1387" s="1" t="s">
        <v>63</v>
      </c>
      <c r="C1387" s="1" t="s">
        <v>47</v>
      </c>
      <c r="D1387" s="46">
        <v>0.05</v>
      </c>
      <c r="E1387" s="46">
        <v>7.99</v>
      </c>
      <c r="F1387" s="46">
        <v>5.03</v>
      </c>
      <c r="G1387" s="46">
        <v>0.6</v>
      </c>
      <c r="H1387" s="46">
        <v>5.6870000000000003</v>
      </c>
      <c r="I1387" s="49">
        <f>IF(Table2[[#This Row],[Order Priority]]=Introduction!$B$42,1,0)</f>
        <v>0</v>
      </c>
      <c r="J1387" s="49">
        <f>IF(Table2[[#This Row],[Order Priority]]=Introduction!$B$43,1,0)</f>
        <v>0</v>
      </c>
      <c r="K1387" s="49">
        <f>IF(Table2[[#This Row],[Order Priority]]=Introduction!$B$44,1,0)</f>
        <v>0</v>
      </c>
      <c r="L1387" s="49">
        <f>IF(Table2[[#This Row],[Order Priority]]=Introduction!$B$45,1,0)</f>
        <v>0</v>
      </c>
      <c r="M1387" s="49">
        <f>IF(Table2[[#This Row],[Ship Mode]]=Introduction!$C$42,1,0)</f>
        <v>0</v>
      </c>
      <c r="N1387" s="48">
        <f>IF(Table2[[#This Row],[Ship Mode]]=Introduction!$C$44,1,0)</f>
        <v>0</v>
      </c>
      <c r="O1387" s="48">
        <f>IF(Table2[[#This Row],[Customer Segment]]=Introduction!$D$45,1,0)</f>
        <v>0</v>
      </c>
      <c r="P1387" s="48">
        <f>IF(Table2[[#This Row],[Customer Segment]]=Introduction!$D$42,1,0)</f>
        <v>0</v>
      </c>
      <c r="Q1387" s="48">
        <f>IF(Table2[[#This Row],[Customer Segment]]=Introduction!$D$44,1,0)</f>
        <v>1</v>
      </c>
      <c r="R1387" s="38">
        <v>42.99</v>
      </c>
      <c r="S13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customFormat="1" x14ac:dyDescent="0.2">
      <c r="A1388" s="1" t="s">
        <v>1</v>
      </c>
      <c r="B1388" s="1" t="s">
        <v>14</v>
      </c>
      <c r="C1388" s="1" t="s">
        <v>47</v>
      </c>
      <c r="D1388" s="44">
        <v>0.02</v>
      </c>
      <c r="E1388" s="44">
        <v>73.98</v>
      </c>
      <c r="F1388" s="44">
        <v>14.52</v>
      </c>
      <c r="G1388" s="44">
        <v>0.65</v>
      </c>
      <c r="H1388" s="44">
        <v>43.537999999999997</v>
      </c>
      <c r="I1388" s="49">
        <f>IF(Table2[[#This Row],[Order Priority]]=Introduction!$B$42,1,0)</f>
        <v>1</v>
      </c>
      <c r="J1388" s="49">
        <f>IF(Table2[[#This Row],[Order Priority]]=Introduction!$B$43,1,0)</f>
        <v>0</v>
      </c>
      <c r="K1388" s="49">
        <f>IF(Table2[[#This Row],[Order Priority]]=Introduction!$B$44,1,0)</f>
        <v>0</v>
      </c>
      <c r="L1388" s="49">
        <f>IF(Table2[[#This Row],[Order Priority]]=Introduction!$B$45,1,0)</f>
        <v>0</v>
      </c>
      <c r="M1388" s="49">
        <f>IF(Table2[[#This Row],[Ship Mode]]=Introduction!$C$42,1,0)</f>
        <v>0</v>
      </c>
      <c r="N1388" s="48">
        <f>IF(Table2[[#This Row],[Ship Mode]]=Introduction!$C$44,1,0)</f>
        <v>1</v>
      </c>
      <c r="O1388" s="48">
        <f>IF(Table2[[#This Row],[Customer Segment]]=Introduction!$D$45,1,0)</f>
        <v>0</v>
      </c>
      <c r="P1388" s="48">
        <f>IF(Table2[[#This Row],[Customer Segment]]=Introduction!$D$42,1,0)</f>
        <v>0</v>
      </c>
      <c r="Q1388" s="48">
        <f>IF(Table2[[#This Row],[Customer Segment]]=Introduction!$D$44,1,0)</f>
        <v>1</v>
      </c>
      <c r="R1388" s="41">
        <v>378.23</v>
      </c>
      <c r="S13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customFormat="1" x14ac:dyDescent="0.2">
      <c r="A1389" s="1" t="s">
        <v>1</v>
      </c>
      <c r="B1389" s="1" t="s">
        <v>14</v>
      </c>
      <c r="C1389" s="1" t="s">
        <v>3</v>
      </c>
      <c r="D1389" s="46">
        <v>0.08</v>
      </c>
      <c r="E1389" s="46">
        <v>3.69</v>
      </c>
      <c r="F1389" s="46">
        <v>0.5</v>
      </c>
      <c r="G1389" s="46">
        <v>0.38</v>
      </c>
      <c r="H1389" s="46">
        <v>-3.6547000000000001</v>
      </c>
      <c r="I1389" s="49">
        <f>IF(Table2[[#This Row],[Order Priority]]=Introduction!$B$42,1,0)</f>
        <v>1</v>
      </c>
      <c r="J1389" s="49">
        <f>IF(Table2[[#This Row],[Order Priority]]=Introduction!$B$43,1,0)</f>
        <v>0</v>
      </c>
      <c r="K1389" s="49">
        <f>IF(Table2[[#This Row],[Order Priority]]=Introduction!$B$44,1,0)</f>
        <v>0</v>
      </c>
      <c r="L1389" s="49">
        <f>IF(Table2[[#This Row],[Order Priority]]=Introduction!$B$45,1,0)</f>
        <v>0</v>
      </c>
      <c r="M1389" s="49">
        <f>IF(Table2[[#This Row],[Ship Mode]]=Introduction!$C$42,1,0)</f>
        <v>0</v>
      </c>
      <c r="N1389" s="48">
        <f>IF(Table2[[#This Row],[Ship Mode]]=Introduction!$C$44,1,0)</f>
        <v>1</v>
      </c>
      <c r="O1389" s="48">
        <f>IF(Table2[[#This Row],[Customer Segment]]=Introduction!$D$45,1,0)</f>
        <v>1</v>
      </c>
      <c r="P1389" s="48">
        <f>IF(Table2[[#This Row],[Customer Segment]]=Introduction!$D$42,1,0)</f>
        <v>0</v>
      </c>
      <c r="Q1389" s="48">
        <f>IF(Table2[[#This Row],[Customer Segment]]=Introduction!$D$44,1,0)</f>
        <v>0</v>
      </c>
      <c r="R1389" s="38">
        <v>129.43</v>
      </c>
      <c r="S13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customFormat="1" x14ac:dyDescent="0.2">
      <c r="A1390" s="1" t="s">
        <v>13</v>
      </c>
      <c r="B1390" s="1" t="s">
        <v>14</v>
      </c>
      <c r="C1390" s="1" t="s">
        <v>70</v>
      </c>
      <c r="D1390" s="44">
        <v>0.05</v>
      </c>
      <c r="E1390" s="44">
        <v>35.99</v>
      </c>
      <c r="F1390" s="44">
        <v>1.1000000000000001</v>
      </c>
      <c r="G1390" s="44">
        <v>0.55000000000000004</v>
      </c>
      <c r="H1390" s="44">
        <v>149.166</v>
      </c>
      <c r="I1390" s="49">
        <f>IF(Table2[[#This Row],[Order Priority]]=Introduction!$B$42,1,0)</f>
        <v>0</v>
      </c>
      <c r="J1390" s="49">
        <f>IF(Table2[[#This Row],[Order Priority]]=Introduction!$B$43,1,0)</f>
        <v>1</v>
      </c>
      <c r="K1390" s="49">
        <f>IF(Table2[[#This Row],[Order Priority]]=Introduction!$B$44,1,0)</f>
        <v>0</v>
      </c>
      <c r="L1390" s="49">
        <f>IF(Table2[[#This Row],[Order Priority]]=Introduction!$B$45,1,0)</f>
        <v>0</v>
      </c>
      <c r="M1390" s="49">
        <f>IF(Table2[[#This Row],[Ship Mode]]=Introduction!$C$42,1,0)</f>
        <v>0</v>
      </c>
      <c r="N1390" s="48">
        <f>IF(Table2[[#This Row],[Ship Mode]]=Introduction!$C$44,1,0)</f>
        <v>1</v>
      </c>
      <c r="O1390" s="48">
        <f>IF(Table2[[#This Row],[Customer Segment]]=Introduction!$D$45,1,0)</f>
        <v>0</v>
      </c>
      <c r="P1390" s="48">
        <f>IF(Table2[[#This Row],[Customer Segment]]=Introduction!$D$42,1,0)</f>
        <v>0</v>
      </c>
      <c r="Q1390" s="48">
        <f>IF(Table2[[#This Row],[Customer Segment]]=Introduction!$D$44,1,0)</f>
        <v>0</v>
      </c>
      <c r="R1390" s="41">
        <v>261.56</v>
      </c>
      <c r="S13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customFormat="1" x14ac:dyDescent="0.2">
      <c r="A1391" s="1" t="s">
        <v>13</v>
      </c>
      <c r="B1391" s="1" t="s">
        <v>63</v>
      </c>
      <c r="C1391" s="1" t="s">
        <v>15</v>
      </c>
      <c r="D1391" s="46">
        <v>7.0000000000000007E-2</v>
      </c>
      <c r="E1391" s="46">
        <v>4.76</v>
      </c>
      <c r="F1391" s="46">
        <v>0.88</v>
      </c>
      <c r="G1391" s="46">
        <v>0.39</v>
      </c>
      <c r="H1391" s="46">
        <v>33.347700000000003</v>
      </c>
      <c r="I1391" s="49">
        <f>IF(Table2[[#This Row],[Order Priority]]=Introduction!$B$42,1,0)</f>
        <v>0</v>
      </c>
      <c r="J1391" s="49">
        <f>IF(Table2[[#This Row],[Order Priority]]=Introduction!$B$43,1,0)</f>
        <v>1</v>
      </c>
      <c r="K1391" s="49">
        <f>IF(Table2[[#This Row],[Order Priority]]=Introduction!$B$44,1,0)</f>
        <v>0</v>
      </c>
      <c r="L1391" s="49">
        <f>IF(Table2[[#This Row],[Order Priority]]=Introduction!$B$45,1,0)</f>
        <v>0</v>
      </c>
      <c r="M1391" s="49">
        <f>IF(Table2[[#This Row],[Ship Mode]]=Introduction!$C$42,1,0)</f>
        <v>0</v>
      </c>
      <c r="N1391" s="48">
        <f>IF(Table2[[#This Row],[Ship Mode]]=Introduction!$C$44,1,0)</f>
        <v>0</v>
      </c>
      <c r="O1391" s="48">
        <f>IF(Table2[[#This Row],[Customer Segment]]=Introduction!$D$45,1,0)</f>
        <v>0</v>
      </c>
      <c r="P1391" s="48">
        <f>IF(Table2[[#This Row],[Customer Segment]]=Introduction!$D$42,1,0)</f>
        <v>1</v>
      </c>
      <c r="Q1391" s="48">
        <f>IF(Table2[[#This Row],[Customer Segment]]=Introduction!$D$44,1,0)</f>
        <v>0</v>
      </c>
      <c r="R1391" s="38">
        <v>48.33</v>
      </c>
      <c r="S13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customFormat="1" x14ac:dyDescent="0.2">
      <c r="A1392" s="1" t="s">
        <v>13</v>
      </c>
      <c r="B1392" s="1" t="s">
        <v>14</v>
      </c>
      <c r="C1392" s="1" t="s">
        <v>3</v>
      </c>
      <c r="D1392" s="44">
        <v>7.0000000000000007E-2</v>
      </c>
      <c r="E1392" s="44">
        <v>2.78</v>
      </c>
      <c r="F1392" s="44">
        <v>1.49</v>
      </c>
      <c r="G1392" s="44">
        <v>0.36</v>
      </c>
      <c r="H1392" s="44">
        <v>-340.53109999999998</v>
      </c>
      <c r="I1392" s="49">
        <f>IF(Table2[[#This Row],[Order Priority]]=Introduction!$B$42,1,0)</f>
        <v>0</v>
      </c>
      <c r="J1392" s="49">
        <f>IF(Table2[[#This Row],[Order Priority]]=Introduction!$B$43,1,0)</f>
        <v>1</v>
      </c>
      <c r="K1392" s="49">
        <f>IF(Table2[[#This Row],[Order Priority]]=Introduction!$B$44,1,0)</f>
        <v>0</v>
      </c>
      <c r="L1392" s="49">
        <f>IF(Table2[[#This Row],[Order Priority]]=Introduction!$B$45,1,0)</f>
        <v>0</v>
      </c>
      <c r="M1392" s="49">
        <f>IF(Table2[[#This Row],[Ship Mode]]=Introduction!$C$42,1,0)</f>
        <v>0</v>
      </c>
      <c r="N1392" s="48">
        <f>IF(Table2[[#This Row],[Ship Mode]]=Introduction!$C$44,1,0)</f>
        <v>1</v>
      </c>
      <c r="O1392" s="48">
        <f>IF(Table2[[#This Row],[Customer Segment]]=Introduction!$D$45,1,0)</f>
        <v>1</v>
      </c>
      <c r="P1392" s="48">
        <f>IF(Table2[[#This Row],[Customer Segment]]=Introduction!$D$42,1,0)</f>
        <v>0</v>
      </c>
      <c r="Q1392" s="48">
        <f>IF(Table2[[#This Row],[Customer Segment]]=Introduction!$D$44,1,0)</f>
        <v>0</v>
      </c>
      <c r="R1392" s="41">
        <v>47.12</v>
      </c>
      <c r="S13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customFormat="1" x14ac:dyDescent="0.2">
      <c r="A1393" s="1" t="s">
        <v>13</v>
      </c>
      <c r="B1393" s="1" t="s">
        <v>14</v>
      </c>
      <c r="C1393" s="1" t="s">
        <v>15</v>
      </c>
      <c r="D1393" s="46">
        <v>0.08</v>
      </c>
      <c r="E1393" s="46">
        <v>6.48</v>
      </c>
      <c r="F1393" s="46">
        <v>8.4</v>
      </c>
      <c r="G1393" s="46">
        <v>0.37</v>
      </c>
      <c r="H1393" s="46">
        <v>58.811999999999998</v>
      </c>
      <c r="I1393" s="49">
        <f>IF(Table2[[#This Row],[Order Priority]]=Introduction!$B$42,1,0)</f>
        <v>0</v>
      </c>
      <c r="J1393" s="49">
        <f>IF(Table2[[#This Row],[Order Priority]]=Introduction!$B$43,1,0)</f>
        <v>1</v>
      </c>
      <c r="K1393" s="49">
        <f>IF(Table2[[#This Row],[Order Priority]]=Introduction!$B$44,1,0)</f>
        <v>0</v>
      </c>
      <c r="L1393" s="49">
        <f>IF(Table2[[#This Row],[Order Priority]]=Introduction!$B$45,1,0)</f>
        <v>0</v>
      </c>
      <c r="M1393" s="49">
        <f>IF(Table2[[#This Row],[Ship Mode]]=Introduction!$C$42,1,0)</f>
        <v>0</v>
      </c>
      <c r="N1393" s="48">
        <f>IF(Table2[[#This Row],[Ship Mode]]=Introduction!$C$44,1,0)</f>
        <v>1</v>
      </c>
      <c r="O1393" s="48">
        <f>IF(Table2[[#This Row],[Customer Segment]]=Introduction!$D$45,1,0)</f>
        <v>0</v>
      </c>
      <c r="P1393" s="48">
        <f>IF(Table2[[#This Row],[Customer Segment]]=Introduction!$D$42,1,0)</f>
        <v>1</v>
      </c>
      <c r="Q1393" s="48">
        <f>IF(Table2[[#This Row],[Customer Segment]]=Introduction!$D$44,1,0)</f>
        <v>0</v>
      </c>
      <c r="R1393" s="38">
        <v>45</v>
      </c>
      <c r="S13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customFormat="1" x14ac:dyDescent="0.2">
      <c r="A1394" s="1" t="s">
        <v>92</v>
      </c>
      <c r="B1394" s="1" t="s">
        <v>14</v>
      </c>
      <c r="C1394" s="1" t="s">
        <v>15</v>
      </c>
      <c r="D1394" s="44">
        <v>0.01</v>
      </c>
      <c r="E1394" s="44">
        <v>16.48</v>
      </c>
      <c r="F1394" s="44">
        <v>1.99</v>
      </c>
      <c r="G1394" s="44">
        <v>0.42</v>
      </c>
      <c r="H1394" s="44">
        <v>739.67399999999998</v>
      </c>
      <c r="I1394" s="49">
        <f>IF(Table2[[#This Row],[Order Priority]]=Introduction!$B$42,1,0)</f>
        <v>0</v>
      </c>
      <c r="J1394" s="49">
        <f>IF(Table2[[#This Row],[Order Priority]]=Introduction!$B$43,1,0)</f>
        <v>0</v>
      </c>
      <c r="K1394" s="49">
        <f>IF(Table2[[#This Row],[Order Priority]]=Introduction!$B$44,1,0)</f>
        <v>0</v>
      </c>
      <c r="L1394" s="49">
        <f>IF(Table2[[#This Row],[Order Priority]]=Introduction!$B$45,1,0)</f>
        <v>1</v>
      </c>
      <c r="M1394" s="49">
        <f>IF(Table2[[#This Row],[Ship Mode]]=Introduction!$C$42,1,0)</f>
        <v>0</v>
      </c>
      <c r="N1394" s="48">
        <f>IF(Table2[[#This Row],[Ship Mode]]=Introduction!$C$44,1,0)</f>
        <v>1</v>
      </c>
      <c r="O1394" s="48">
        <f>IF(Table2[[#This Row],[Customer Segment]]=Introduction!$D$45,1,0)</f>
        <v>0</v>
      </c>
      <c r="P1394" s="48">
        <f>IF(Table2[[#This Row],[Customer Segment]]=Introduction!$D$42,1,0)</f>
        <v>1</v>
      </c>
      <c r="Q1394" s="48">
        <f>IF(Table2[[#This Row],[Customer Segment]]=Introduction!$D$44,1,0)</f>
        <v>0</v>
      </c>
      <c r="R1394" s="41">
        <v>122.93</v>
      </c>
      <c r="S13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customFormat="1" x14ac:dyDescent="0.2">
      <c r="A1395" s="1" t="s">
        <v>92</v>
      </c>
      <c r="B1395" s="1" t="s">
        <v>14</v>
      </c>
      <c r="C1395" s="1" t="s">
        <v>3</v>
      </c>
      <c r="D1395" s="46">
        <v>7.0000000000000007E-2</v>
      </c>
      <c r="E1395" s="46">
        <v>300.97000000000003</v>
      </c>
      <c r="F1395" s="46">
        <v>7.18</v>
      </c>
      <c r="G1395" s="46">
        <v>0.48</v>
      </c>
      <c r="H1395" s="46">
        <v>-807.59</v>
      </c>
      <c r="I1395" s="49">
        <f>IF(Table2[[#This Row],[Order Priority]]=Introduction!$B$42,1,0)</f>
        <v>0</v>
      </c>
      <c r="J1395" s="49">
        <f>IF(Table2[[#This Row],[Order Priority]]=Introduction!$B$43,1,0)</f>
        <v>0</v>
      </c>
      <c r="K1395" s="49">
        <f>IF(Table2[[#This Row],[Order Priority]]=Introduction!$B$44,1,0)</f>
        <v>0</v>
      </c>
      <c r="L1395" s="49">
        <f>IF(Table2[[#This Row],[Order Priority]]=Introduction!$B$45,1,0)</f>
        <v>1</v>
      </c>
      <c r="M1395" s="49">
        <f>IF(Table2[[#This Row],[Ship Mode]]=Introduction!$C$42,1,0)</f>
        <v>0</v>
      </c>
      <c r="N1395" s="48">
        <f>IF(Table2[[#This Row],[Ship Mode]]=Introduction!$C$44,1,0)</f>
        <v>1</v>
      </c>
      <c r="O1395" s="48">
        <f>IF(Table2[[#This Row],[Customer Segment]]=Introduction!$D$45,1,0)</f>
        <v>1</v>
      </c>
      <c r="P1395" s="48">
        <f>IF(Table2[[#This Row],[Customer Segment]]=Introduction!$D$42,1,0)</f>
        <v>0</v>
      </c>
      <c r="Q1395" s="48">
        <f>IF(Table2[[#This Row],[Customer Segment]]=Introduction!$D$44,1,0)</f>
        <v>0</v>
      </c>
      <c r="R1395" s="38">
        <v>582.20000000000005</v>
      </c>
      <c r="S13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customFormat="1" x14ac:dyDescent="0.2">
      <c r="A1396" s="1" t="s">
        <v>92</v>
      </c>
      <c r="B1396" s="1" t="s">
        <v>14</v>
      </c>
      <c r="C1396" s="1" t="s">
        <v>3</v>
      </c>
      <c r="D1396" s="44">
        <v>7.0000000000000007E-2</v>
      </c>
      <c r="E1396" s="44">
        <v>300.97000000000003</v>
      </c>
      <c r="F1396" s="44">
        <v>7.18</v>
      </c>
      <c r="G1396" s="44">
        <v>0.48</v>
      </c>
      <c r="H1396" s="44">
        <v>-807.59</v>
      </c>
      <c r="I1396" s="49">
        <f>IF(Table2[[#This Row],[Order Priority]]=Introduction!$B$42,1,0)</f>
        <v>0</v>
      </c>
      <c r="J1396" s="49">
        <f>IF(Table2[[#This Row],[Order Priority]]=Introduction!$B$43,1,0)</f>
        <v>0</v>
      </c>
      <c r="K1396" s="49">
        <f>IF(Table2[[#This Row],[Order Priority]]=Introduction!$B$44,1,0)</f>
        <v>0</v>
      </c>
      <c r="L1396" s="49">
        <f>IF(Table2[[#This Row],[Order Priority]]=Introduction!$B$45,1,0)</f>
        <v>1</v>
      </c>
      <c r="M1396" s="49">
        <f>IF(Table2[[#This Row],[Ship Mode]]=Introduction!$C$42,1,0)</f>
        <v>0</v>
      </c>
      <c r="N1396" s="48">
        <f>IF(Table2[[#This Row],[Ship Mode]]=Introduction!$C$44,1,0)</f>
        <v>1</v>
      </c>
      <c r="O1396" s="48">
        <f>IF(Table2[[#This Row],[Customer Segment]]=Introduction!$D$45,1,0)</f>
        <v>1</v>
      </c>
      <c r="P1396" s="48">
        <f>IF(Table2[[#This Row],[Customer Segment]]=Introduction!$D$42,1,0)</f>
        <v>0</v>
      </c>
      <c r="Q1396" s="48">
        <f>IF(Table2[[#This Row],[Customer Segment]]=Introduction!$D$44,1,0)</f>
        <v>0</v>
      </c>
      <c r="R1396" s="41">
        <v>2037.69</v>
      </c>
      <c r="S13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customFormat="1" x14ac:dyDescent="0.2">
      <c r="A1397" s="1" t="s">
        <v>13</v>
      </c>
      <c r="B1397" s="1" t="s">
        <v>14</v>
      </c>
      <c r="C1397" s="1" t="s">
        <v>70</v>
      </c>
      <c r="D1397" s="46">
        <v>0.09</v>
      </c>
      <c r="E1397" s="46">
        <v>16.98</v>
      </c>
      <c r="F1397" s="46">
        <v>12.39</v>
      </c>
      <c r="G1397" s="46">
        <v>0.35</v>
      </c>
      <c r="H1397" s="46">
        <v>-48.57</v>
      </c>
      <c r="I1397" s="49">
        <f>IF(Table2[[#This Row],[Order Priority]]=Introduction!$B$42,1,0)</f>
        <v>0</v>
      </c>
      <c r="J1397" s="49">
        <f>IF(Table2[[#This Row],[Order Priority]]=Introduction!$B$43,1,0)</f>
        <v>1</v>
      </c>
      <c r="K1397" s="49">
        <f>IF(Table2[[#This Row],[Order Priority]]=Introduction!$B$44,1,0)</f>
        <v>0</v>
      </c>
      <c r="L1397" s="49">
        <f>IF(Table2[[#This Row],[Order Priority]]=Introduction!$B$45,1,0)</f>
        <v>0</v>
      </c>
      <c r="M1397" s="49">
        <f>IF(Table2[[#This Row],[Ship Mode]]=Introduction!$C$42,1,0)</f>
        <v>0</v>
      </c>
      <c r="N1397" s="48">
        <f>IF(Table2[[#This Row],[Ship Mode]]=Introduction!$C$44,1,0)</f>
        <v>1</v>
      </c>
      <c r="O1397" s="48">
        <f>IF(Table2[[#This Row],[Customer Segment]]=Introduction!$D$45,1,0)</f>
        <v>0</v>
      </c>
      <c r="P1397" s="48">
        <f>IF(Table2[[#This Row],[Customer Segment]]=Introduction!$D$42,1,0)</f>
        <v>0</v>
      </c>
      <c r="Q1397" s="48">
        <f>IF(Table2[[#This Row],[Customer Segment]]=Introduction!$D$44,1,0)</f>
        <v>0</v>
      </c>
      <c r="R1397" s="38">
        <v>86.8</v>
      </c>
      <c r="S13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customFormat="1" x14ac:dyDescent="0.2">
      <c r="A1398" s="1" t="s">
        <v>13</v>
      </c>
      <c r="B1398" s="1" t="s">
        <v>14</v>
      </c>
      <c r="C1398" s="1" t="s">
        <v>70</v>
      </c>
      <c r="D1398" s="44">
        <v>0.09</v>
      </c>
      <c r="E1398" s="44">
        <v>16.98</v>
      </c>
      <c r="F1398" s="44">
        <v>12.39</v>
      </c>
      <c r="G1398" s="44">
        <v>0.35</v>
      </c>
      <c r="H1398" s="44">
        <v>-48.57</v>
      </c>
      <c r="I1398" s="49">
        <f>IF(Table2[[#This Row],[Order Priority]]=Introduction!$B$42,1,0)</f>
        <v>0</v>
      </c>
      <c r="J1398" s="49">
        <f>IF(Table2[[#This Row],[Order Priority]]=Introduction!$B$43,1,0)</f>
        <v>1</v>
      </c>
      <c r="K1398" s="49">
        <f>IF(Table2[[#This Row],[Order Priority]]=Introduction!$B$44,1,0)</f>
        <v>0</v>
      </c>
      <c r="L1398" s="49">
        <f>IF(Table2[[#This Row],[Order Priority]]=Introduction!$B$45,1,0)</f>
        <v>0</v>
      </c>
      <c r="M1398" s="49">
        <f>IF(Table2[[#This Row],[Ship Mode]]=Introduction!$C$42,1,0)</f>
        <v>0</v>
      </c>
      <c r="N1398" s="48">
        <f>IF(Table2[[#This Row],[Ship Mode]]=Introduction!$C$44,1,0)</f>
        <v>1</v>
      </c>
      <c r="O1398" s="48">
        <f>IF(Table2[[#This Row],[Customer Segment]]=Introduction!$D$45,1,0)</f>
        <v>0</v>
      </c>
      <c r="P1398" s="48">
        <f>IF(Table2[[#This Row],[Customer Segment]]=Introduction!$D$42,1,0)</f>
        <v>0</v>
      </c>
      <c r="Q1398" s="48">
        <f>IF(Table2[[#This Row],[Customer Segment]]=Introduction!$D$44,1,0)</f>
        <v>0</v>
      </c>
      <c r="R1398" s="41">
        <v>381.91</v>
      </c>
      <c r="S13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customFormat="1" x14ac:dyDescent="0.2">
      <c r="A1399" s="1" t="s">
        <v>23</v>
      </c>
      <c r="B1399" s="1" t="s">
        <v>14</v>
      </c>
      <c r="C1399" s="1" t="s">
        <v>70</v>
      </c>
      <c r="D1399" s="46">
        <v>0.06</v>
      </c>
      <c r="E1399" s="46">
        <v>300.97000000000003</v>
      </c>
      <c r="F1399" s="46">
        <v>7.18</v>
      </c>
      <c r="G1399" s="46">
        <v>0.48</v>
      </c>
      <c r="H1399" s="46">
        <v>-729.98800000000006</v>
      </c>
      <c r="I1399" s="49">
        <f>IF(Table2[[#This Row],[Order Priority]]=Introduction!$B$42,1,0)</f>
        <v>0</v>
      </c>
      <c r="J1399" s="49">
        <f>IF(Table2[[#This Row],[Order Priority]]=Introduction!$B$43,1,0)</f>
        <v>0</v>
      </c>
      <c r="K1399" s="49">
        <f>IF(Table2[[#This Row],[Order Priority]]=Introduction!$B$44,1,0)</f>
        <v>1</v>
      </c>
      <c r="L1399" s="49">
        <f>IF(Table2[[#This Row],[Order Priority]]=Introduction!$B$45,1,0)</f>
        <v>0</v>
      </c>
      <c r="M1399" s="49">
        <f>IF(Table2[[#This Row],[Ship Mode]]=Introduction!$C$42,1,0)</f>
        <v>0</v>
      </c>
      <c r="N1399" s="48">
        <f>IF(Table2[[#This Row],[Ship Mode]]=Introduction!$C$44,1,0)</f>
        <v>1</v>
      </c>
      <c r="O1399" s="48">
        <f>IF(Table2[[#This Row],[Customer Segment]]=Introduction!$D$45,1,0)</f>
        <v>0</v>
      </c>
      <c r="P1399" s="48">
        <f>IF(Table2[[#This Row],[Customer Segment]]=Introduction!$D$42,1,0)</f>
        <v>0</v>
      </c>
      <c r="Q1399" s="48">
        <f>IF(Table2[[#This Row],[Customer Segment]]=Introduction!$D$44,1,0)</f>
        <v>0</v>
      </c>
      <c r="R1399" s="38">
        <v>291.39999999999998</v>
      </c>
      <c r="S13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customFormat="1" x14ac:dyDescent="0.2">
      <c r="A1400" s="1" t="s">
        <v>23</v>
      </c>
      <c r="B1400" s="1" t="s">
        <v>2</v>
      </c>
      <c r="C1400" s="1" t="s">
        <v>3</v>
      </c>
      <c r="D1400" s="44">
        <v>0.09</v>
      </c>
      <c r="E1400" s="44">
        <v>243.98</v>
      </c>
      <c r="F1400" s="44">
        <v>43.32</v>
      </c>
      <c r="G1400" s="44">
        <v>0.55000000000000004</v>
      </c>
      <c r="H1400" s="44">
        <v>1059.288</v>
      </c>
      <c r="I1400" s="49">
        <f>IF(Table2[[#This Row],[Order Priority]]=Introduction!$B$42,1,0)</f>
        <v>0</v>
      </c>
      <c r="J1400" s="49">
        <f>IF(Table2[[#This Row],[Order Priority]]=Introduction!$B$43,1,0)</f>
        <v>0</v>
      </c>
      <c r="K1400" s="49">
        <f>IF(Table2[[#This Row],[Order Priority]]=Introduction!$B$44,1,0)</f>
        <v>1</v>
      </c>
      <c r="L1400" s="49">
        <f>IF(Table2[[#This Row],[Order Priority]]=Introduction!$B$45,1,0)</f>
        <v>0</v>
      </c>
      <c r="M1400" s="49">
        <f>IF(Table2[[#This Row],[Ship Mode]]=Introduction!$C$42,1,0)</f>
        <v>1</v>
      </c>
      <c r="N1400" s="48">
        <f>IF(Table2[[#This Row],[Ship Mode]]=Introduction!$C$44,1,0)</f>
        <v>0</v>
      </c>
      <c r="O1400" s="48">
        <f>IF(Table2[[#This Row],[Customer Segment]]=Introduction!$D$45,1,0)</f>
        <v>1</v>
      </c>
      <c r="P1400" s="48">
        <f>IF(Table2[[#This Row],[Customer Segment]]=Introduction!$D$42,1,0)</f>
        <v>0</v>
      </c>
      <c r="Q1400" s="48">
        <f>IF(Table2[[#This Row],[Customer Segment]]=Introduction!$D$44,1,0)</f>
        <v>0</v>
      </c>
      <c r="R1400" s="41">
        <v>5587.89</v>
      </c>
      <c r="S14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customFormat="1" x14ac:dyDescent="0.2">
      <c r="A1401" s="1" t="s">
        <v>23</v>
      </c>
      <c r="B1401" s="1" t="s">
        <v>14</v>
      </c>
      <c r="C1401" s="1" t="s">
        <v>47</v>
      </c>
      <c r="D1401" s="46">
        <v>0.05</v>
      </c>
      <c r="E1401" s="46">
        <v>70.97</v>
      </c>
      <c r="F1401" s="46">
        <v>3.5</v>
      </c>
      <c r="G1401" s="46">
        <v>0.59</v>
      </c>
      <c r="H1401" s="46">
        <v>18.218</v>
      </c>
      <c r="I1401" s="49">
        <f>IF(Table2[[#This Row],[Order Priority]]=Introduction!$B$42,1,0)</f>
        <v>0</v>
      </c>
      <c r="J1401" s="49">
        <f>IF(Table2[[#This Row],[Order Priority]]=Introduction!$B$43,1,0)</f>
        <v>0</v>
      </c>
      <c r="K1401" s="49">
        <f>IF(Table2[[#This Row],[Order Priority]]=Introduction!$B$44,1,0)</f>
        <v>1</v>
      </c>
      <c r="L1401" s="49">
        <f>IF(Table2[[#This Row],[Order Priority]]=Introduction!$B$45,1,0)</f>
        <v>0</v>
      </c>
      <c r="M1401" s="49">
        <f>IF(Table2[[#This Row],[Ship Mode]]=Introduction!$C$42,1,0)</f>
        <v>0</v>
      </c>
      <c r="N1401" s="48">
        <f>IF(Table2[[#This Row],[Ship Mode]]=Introduction!$C$44,1,0)</f>
        <v>1</v>
      </c>
      <c r="O1401" s="48">
        <f>IF(Table2[[#This Row],[Customer Segment]]=Introduction!$D$45,1,0)</f>
        <v>0</v>
      </c>
      <c r="P1401" s="48">
        <f>IF(Table2[[#This Row],[Customer Segment]]=Introduction!$D$42,1,0)</f>
        <v>0</v>
      </c>
      <c r="Q1401" s="48">
        <f>IF(Table2[[#This Row],[Customer Segment]]=Introduction!$D$44,1,0)</f>
        <v>1</v>
      </c>
      <c r="R1401" s="38">
        <v>141.59</v>
      </c>
      <c r="S14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customFormat="1" x14ac:dyDescent="0.2">
      <c r="A1402" s="1" t="s">
        <v>23</v>
      </c>
      <c r="B1402" s="1" t="s">
        <v>14</v>
      </c>
      <c r="C1402" s="1" t="s">
        <v>47</v>
      </c>
      <c r="D1402" s="44">
        <v>0</v>
      </c>
      <c r="E1402" s="44">
        <v>5.28</v>
      </c>
      <c r="F1402" s="44">
        <v>6.26</v>
      </c>
      <c r="G1402" s="44">
        <v>0.4</v>
      </c>
      <c r="H1402" s="44">
        <v>25.058</v>
      </c>
      <c r="I1402" s="49">
        <f>IF(Table2[[#This Row],[Order Priority]]=Introduction!$B$42,1,0)</f>
        <v>0</v>
      </c>
      <c r="J1402" s="49">
        <f>IF(Table2[[#This Row],[Order Priority]]=Introduction!$B$43,1,0)</f>
        <v>0</v>
      </c>
      <c r="K1402" s="49">
        <f>IF(Table2[[#This Row],[Order Priority]]=Introduction!$B$44,1,0)</f>
        <v>1</v>
      </c>
      <c r="L1402" s="49">
        <f>IF(Table2[[#This Row],[Order Priority]]=Introduction!$B$45,1,0)</f>
        <v>0</v>
      </c>
      <c r="M1402" s="49">
        <f>IF(Table2[[#This Row],[Ship Mode]]=Introduction!$C$42,1,0)</f>
        <v>0</v>
      </c>
      <c r="N1402" s="48">
        <f>IF(Table2[[#This Row],[Ship Mode]]=Introduction!$C$44,1,0)</f>
        <v>1</v>
      </c>
      <c r="O1402" s="48">
        <f>IF(Table2[[#This Row],[Customer Segment]]=Introduction!$D$45,1,0)</f>
        <v>0</v>
      </c>
      <c r="P1402" s="48">
        <f>IF(Table2[[#This Row],[Customer Segment]]=Introduction!$D$42,1,0)</f>
        <v>0</v>
      </c>
      <c r="Q1402" s="48">
        <f>IF(Table2[[#This Row],[Customer Segment]]=Introduction!$D$44,1,0)</f>
        <v>1</v>
      </c>
      <c r="R1402" s="41">
        <v>203.05</v>
      </c>
      <c r="S14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customFormat="1" x14ac:dyDescent="0.2">
      <c r="A1403" s="1" t="s">
        <v>46</v>
      </c>
      <c r="B1403" s="1" t="s">
        <v>14</v>
      </c>
      <c r="C1403" s="1" t="s">
        <v>70</v>
      </c>
      <c r="D1403" s="46">
        <v>0.03</v>
      </c>
      <c r="E1403" s="46">
        <v>29.34</v>
      </c>
      <c r="F1403" s="46">
        <v>7.87</v>
      </c>
      <c r="G1403" s="46">
        <v>0.54</v>
      </c>
      <c r="H1403" s="46">
        <v>-41.32</v>
      </c>
      <c r="I1403" s="49">
        <f>IF(Table2[[#This Row],[Order Priority]]=Introduction!$B$42,1,0)</f>
        <v>0</v>
      </c>
      <c r="J1403" s="49">
        <f>IF(Table2[[#This Row],[Order Priority]]=Introduction!$B$43,1,0)</f>
        <v>0</v>
      </c>
      <c r="K1403" s="49">
        <f>IF(Table2[[#This Row],[Order Priority]]=Introduction!$B$44,1,0)</f>
        <v>0</v>
      </c>
      <c r="L1403" s="49">
        <f>IF(Table2[[#This Row],[Order Priority]]=Introduction!$B$45,1,0)</f>
        <v>0</v>
      </c>
      <c r="M1403" s="49">
        <f>IF(Table2[[#This Row],[Ship Mode]]=Introduction!$C$42,1,0)</f>
        <v>0</v>
      </c>
      <c r="N1403" s="48">
        <f>IF(Table2[[#This Row],[Ship Mode]]=Introduction!$C$44,1,0)</f>
        <v>1</v>
      </c>
      <c r="O1403" s="48">
        <f>IF(Table2[[#This Row],[Customer Segment]]=Introduction!$D$45,1,0)</f>
        <v>0</v>
      </c>
      <c r="P1403" s="48">
        <f>IF(Table2[[#This Row],[Customer Segment]]=Introduction!$D$42,1,0)</f>
        <v>0</v>
      </c>
      <c r="Q1403" s="48">
        <f>IF(Table2[[#This Row],[Customer Segment]]=Introduction!$D$44,1,0)</f>
        <v>0</v>
      </c>
      <c r="R1403" s="38">
        <v>32.4</v>
      </c>
      <c r="S14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customFormat="1" x14ac:dyDescent="0.2">
      <c r="A1404" s="1" t="s">
        <v>46</v>
      </c>
      <c r="B1404" s="1" t="s">
        <v>63</v>
      </c>
      <c r="C1404" s="1" t="s">
        <v>3</v>
      </c>
      <c r="D1404" s="44">
        <v>0.05</v>
      </c>
      <c r="E1404" s="44">
        <v>83.1</v>
      </c>
      <c r="F1404" s="44">
        <v>6.13</v>
      </c>
      <c r="G1404" s="44">
        <v>0.45</v>
      </c>
      <c r="H1404" s="44">
        <v>1152.5277000000001</v>
      </c>
      <c r="I1404" s="49">
        <f>IF(Table2[[#This Row],[Order Priority]]=Introduction!$B$42,1,0)</f>
        <v>0</v>
      </c>
      <c r="J1404" s="49">
        <f>IF(Table2[[#This Row],[Order Priority]]=Introduction!$B$43,1,0)</f>
        <v>0</v>
      </c>
      <c r="K1404" s="49">
        <f>IF(Table2[[#This Row],[Order Priority]]=Introduction!$B$44,1,0)</f>
        <v>0</v>
      </c>
      <c r="L1404" s="49">
        <f>IF(Table2[[#This Row],[Order Priority]]=Introduction!$B$45,1,0)</f>
        <v>0</v>
      </c>
      <c r="M1404" s="49">
        <f>IF(Table2[[#This Row],[Ship Mode]]=Introduction!$C$42,1,0)</f>
        <v>0</v>
      </c>
      <c r="N1404" s="48">
        <f>IF(Table2[[#This Row],[Ship Mode]]=Introduction!$C$44,1,0)</f>
        <v>0</v>
      </c>
      <c r="O1404" s="48">
        <f>IF(Table2[[#This Row],[Customer Segment]]=Introduction!$D$45,1,0)</f>
        <v>1</v>
      </c>
      <c r="P1404" s="48">
        <f>IF(Table2[[#This Row],[Customer Segment]]=Introduction!$D$42,1,0)</f>
        <v>0</v>
      </c>
      <c r="Q1404" s="48">
        <f>IF(Table2[[#This Row],[Customer Segment]]=Introduction!$D$44,1,0)</f>
        <v>0</v>
      </c>
      <c r="R1404" s="41">
        <v>1670.33</v>
      </c>
      <c r="S14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customFormat="1" x14ac:dyDescent="0.2">
      <c r="A1405" s="1" t="s">
        <v>46</v>
      </c>
      <c r="B1405" s="1" t="s">
        <v>14</v>
      </c>
      <c r="C1405" s="1" t="s">
        <v>70</v>
      </c>
      <c r="D1405" s="46">
        <v>0.08</v>
      </c>
      <c r="E1405" s="46">
        <v>13.9</v>
      </c>
      <c r="F1405" s="46">
        <v>7.59</v>
      </c>
      <c r="G1405" s="46">
        <v>0.56000000000000005</v>
      </c>
      <c r="H1405" s="46">
        <v>9.8620000000000001</v>
      </c>
      <c r="I1405" s="49">
        <f>IF(Table2[[#This Row],[Order Priority]]=Introduction!$B$42,1,0)</f>
        <v>0</v>
      </c>
      <c r="J1405" s="49">
        <f>IF(Table2[[#This Row],[Order Priority]]=Introduction!$B$43,1,0)</f>
        <v>0</v>
      </c>
      <c r="K1405" s="49">
        <f>IF(Table2[[#This Row],[Order Priority]]=Introduction!$B$44,1,0)</f>
        <v>0</v>
      </c>
      <c r="L1405" s="49">
        <f>IF(Table2[[#This Row],[Order Priority]]=Introduction!$B$45,1,0)</f>
        <v>0</v>
      </c>
      <c r="M1405" s="49">
        <f>IF(Table2[[#This Row],[Ship Mode]]=Introduction!$C$42,1,0)</f>
        <v>0</v>
      </c>
      <c r="N1405" s="48">
        <f>IF(Table2[[#This Row],[Ship Mode]]=Introduction!$C$44,1,0)</f>
        <v>1</v>
      </c>
      <c r="O1405" s="48">
        <f>IF(Table2[[#This Row],[Customer Segment]]=Introduction!$D$45,1,0)</f>
        <v>0</v>
      </c>
      <c r="P1405" s="48">
        <f>IF(Table2[[#This Row],[Customer Segment]]=Introduction!$D$42,1,0)</f>
        <v>0</v>
      </c>
      <c r="Q1405" s="48">
        <f>IF(Table2[[#This Row],[Customer Segment]]=Introduction!$D$44,1,0)</f>
        <v>0</v>
      </c>
      <c r="R1405" s="38">
        <v>196.41</v>
      </c>
      <c r="S14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customFormat="1" x14ac:dyDescent="0.2">
      <c r="A1406" s="1" t="s">
        <v>1</v>
      </c>
      <c r="B1406" s="1" t="s">
        <v>14</v>
      </c>
      <c r="C1406" s="1" t="s">
        <v>15</v>
      </c>
      <c r="D1406" s="44">
        <v>0.05</v>
      </c>
      <c r="E1406" s="44">
        <v>6.48</v>
      </c>
      <c r="F1406" s="44">
        <v>8.73</v>
      </c>
      <c r="G1406" s="44">
        <v>0.37</v>
      </c>
      <c r="H1406" s="44">
        <v>-160.38470000000001</v>
      </c>
      <c r="I1406" s="49">
        <f>IF(Table2[[#This Row],[Order Priority]]=Introduction!$B$42,1,0)</f>
        <v>1</v>
      </c>
      <c r="J1406" s="49">
        <f>IF(Table2[[#This Row],[Order Priority]]=Introduction!$B$43,1,0)</f>
        <v>0</v>
      </c>
      <c r="K1406" s="49">
        <f>IF(Table2[[#This Row],[Order Priority]]=Introduction!$B$44,1,0)</f>
        <v>0</v>
      </c>
      <c r="L1406" s="49">
        <f>IF(Table2[[#This Row],[Order Priority]]=Introduction!$B$45,1,0)</f>
        <v>0</v>
      </c>
      <c r="M1406" s="49">
        <f>IF(Table2[[#This Row],[Ship Mode]]=Introduction!$C$42,1,0)</f>
        <v>0</v>
      </c>
      <c r="N1406" s="48">
        <f>IF(Table2[[#This Row],[Ship Mode]]=Introduction!$C$44,1,0)</f>
        <v>1</v>
      </c>
      <c r="O1406" s="48">
        <f>IF(Table2[[#This Row],[Customer Segment]]=Introduction!$D$45,1,0)</f>
        <v>0</v>
      </c>
      <c r="P1406" s="48">
        <f>IF(Table2[[#This Row],[Customer Segment]]=Introduction!$D$42,1,0)</f>
        <v>1</v>
      </c>
      <c r="Q1406" s="48">
        <f>IF(Table2[[#This Row],[Customer Segment]]=Introduction!$D$44,1,0)</f>
        <v>0</v>
      </c>
      <c r="R1406" s="41">
        <v>232.5</v>
      </c>
      <c r="S14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customFormat="1" x14ac:dyDescent="0.2">
      <c r="A1407" s="1" t="s">
        <v>1</v>
      </c>
      <c r="B1407" s="1" t="s">
        <v>14</v>
      </c>
      <c r="C1407" s="1" t="s">
        <v>15</v>
      </c>
      <c r="D1407" s="46">
        <v>0.05</v>
      </c>
      <c r="E1407" s="46">
        <v>6.48</v>
      </c>
      <c r="F1407" s="46">
        <v>8.73</v>
      </c>
      <c r="G1407" s="46">
        <v>0.37</v>
      </c>
      <c r="H1407" s="46">
        <v>-120.59</v>
      </c>
      <c r="I1407" s="49">
        <f>IF(Table2[[#This Row],[Order Priority]]=Introduction!$B$42,1,0)</f>
        <v>1</v>
      </c>
      <c r="J1407" s="49">
        <f>IF(Table2[[#This Row],[Order Priority]]=Introduction!$B$43,1,0)</f>
        <v>0</v>
      </c>
      <c r="K1407" s="49">
        <f>IF(Table2[[#This Row],[Order Priority]]=Introduction!$B$44,1,0)</f>
        <v>0</v>
      </c>
      <c r="L1407" s="49">
        <f>IF(Table2[[#This Row],[Order Priority]]=Introduction!$B$45,1,0)</f>
        <v>0</v>
      </c>
      <c r="M1407" s="49">
        <f>IF(Table2[[#This Row],[Ship Mode]]=Introduction!$C$42,1,0)</f>
        <v>0</v>
      </c>
      <c r="N1407" s="48">
        <f>IF(Table2[[#This Row],[Ship Mode]]=Introduction!$C$44,1,0)</f>
        <v>1</v>
      </c>
      <c r="O1407" s="48">
        <f>IF(Table2[[#This Row],[Customer Segment]]=Introduction!$D$45,1,0)</f>
        <v>0</v>
      </c>
      <c r="P1407" s="48">
        <f>IF(Table2[[#This Row],[Customer Segment]]=Introduction!$D$42,1,0)</f>
        <v>1</v>
      </c>
      <c r="Q1407" s="48">
        <f>IF(Table2[[#This Row],[Customer Segment]]=Introduction!$D$44,1,0)</f>
        <v>0</v>
      </c>
      <c r="R1407" s="38">
        <v>59.79</v>
      </c>
      <c r="S14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customFormat="1" x14ac:dyDescent="0.2">
      <c r="A1408" s="1" t="s">
        <v>13</v>
      </c>
      <c r="B1408" s="1" t="s">
        <v>14</v>
      </c>
      <c r="C1408" s="1" t="s">
        <v>70</v>
      </c>
      <c r="D1408" s="44">
        <v>0.02</v>
      </c>
      <c r="E1408" s="44">
        <v>5.98</v>
      </c>
      <c r="F1408" s="44">
        <v>5.15</v>
      </c>
      <c r="G1408" s="44">
        <v>0.36</v>
      </c>
      <c r="H1408" s="44">
        <v>2.14</v>
      </c>
      <c r="I1408" s="49">
        <f>IF(Table2[[#This Row],[Order Priority]]=Introduction!$B$42,1,0)</f>
        <v>0</v>
      </c>
      <c r="J1408" s="49">
        <f>IF(Table2[[#This Row],[Order Priority]]=Introduction!$B$43,1,0)</f>
        <v>1</v>
      </c>
      <c r="K1408" s="49">
        <f>IF(Table2[[#This Row],[Order Priority]]=Introduction!$B$44,1,0)</f>
        <v>0</v>
      </c>
      <c r="L1408" s="49">
        <f>IF(Table2[[#This Row],[Order Priority]]=Introduction!$B$45,1,0)</f>
        <v>0</v>
      </c>
      <c r="M1408" s="49">
        <f>IF(Table2[[#This Row],[Ship Mode]]=Introduction!$C$42,1,0)</f>
        <v>0</v>
      </c>
      <c r="N1408" s="48">
        <f>IF(Table2[[#This Row],[Ship Mode]]=Introduction!$C$44,1,0)</f>
        <v>1</v>
      </c>
      <c r="O1408" s="48">
        <f>IF(Table2[[#This Row],[Customer Segment]]=Introduction!$D$45,1,0)</f>
        <v>0</v>
      </c>
      <c r="P1408" s="48">
        <f>IF(Table2[[#This Row],[Customer Segment]]=Introduction!$D$42,1,0)</f>
        <v>0</v>
      </c>
      <c r="Q1408" s="48">
        <f>IF(Table2[[#This Row],[Customer Segment]]=Introduction!$D$44,1,0)</f>
        <v>0</v>
      </c>
      <c r="R1408" s="41">
        <v>22.85</v>
      </c>
      <c r="S14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customFormat="1" x14ac:dyDescent="0.2">
      <c r="A1409" s="1" t="s">
        <v>13</v>
      </c>
      <c r="B1409" s="1" t="s">
        <v>14</v>
      </c>
      <c r="C1409" s="1" t="s">
        <v>70</v>
      </c>
      <c r="D1409" s="46">
        <v>0.05</v>
      </c>
      <c r="E1409" s="46">
        <v>6.48</v>
      </c>
      <c r="F1409" s="46">
        <v>2.74</v>
      </c>
      <c r="G1409" s="46">
        <v>0.71</v>
      </c>
      <c r="H1409" s="46">
        <v>15.096</v>
      </c>
      <c r="I1409" s="49">
        <f>IF(Table2[[#This Row],[Order Priority]]=Introduction!$B$42,1,0)</f>
        <v>0</v>
      </c>
      <c r="J1409" s="49">
        <f>IF(Table2[[#This Row],[Order Priority]]=Introduction!$B$43,1,0)</f>
        <v>1</v>
      </c>
      <c r="K1409" s="49">
        <f>IF(Table2[[#This Row],[Order Priority]]=Introduction!$B$44,1,0)</f>
        <v>0</v>
      </c>
      <c r="L1409" s="49">
        <f>IF(Table2[[#This Row],[Order Priority]]=Introduction!$B$45,1,0)</f>
        <v>0</v>
      </c>
      <c r="M1409" s="49">
        <f>IF(Table2[[#This Row],[Ship Mode]]=Introduction!$C$42,1,0)</f>
        <v>0</v>
      </c>
      <c r="N1409" s="48">
        <f>IF(Table2[[#This Row],[Ship Mode]]=Introduction!$C$44,1,0)</f>
        <v>1</v>
      </c>
      <c r="O1409" s="48">
        <f>IF(Table2[[#This Row],[Customer Segment]]=Introduction!$D$45,1,0)</f>
        <v>0</v>
      </c>
      <c r="P1409" s="48">
        <f>IF(Table2[[#This Row],[Customer Segment]]=Introduction!$D$42,1,0)</f>
        <v>0</v>
      </c>
      <c r="Q1409" s="48">
        <f>IF(Table2[[#This Row],[Customer Segment]]=Introduction!$D$44,1,0)</f>
        <v>0</v>
      </c>
      <c r="R1409" s="38">
        <v>94.27</v>
      </c>
      <c r="S14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customFormat="1" x14ac:dyDescent="0.2">
      <c r="A1410" s="1" t="s">
        <v>13</v>
      </c>
      <c r="B1410" s="1" t="s">
        <v>14</v>
      </c>
      <c r="C1410" s="1" t="s">
        <v>70</v>
      </c>
      <c r="D1410" s="44">
        <v>0.09</v>
      </c>
      <c r="E1410" s="44">
        <v>12.53</v>
      </c>
      <c r="F1410" s="44">
        <v>0.5</v>
      </c>
      <c r="G1410" s="44">
        <v>0.38</v>
      </c>
      <c r="H1410" s="44">
        <v>14.9124</v>
      </c>
      <c r="I1410" s="49">
        <f>IF(Table2[[#This Row],[Order Priority]]=Introduction!$B$42,1,0)</f>
        <v>0</v>
      </c>
      <c r="J1410" s="49">
        <f>IF(Table2[[#This Row],[Order Priority]]=Introduction!$B$43,1,0)</f>
        <v>1</v>
      </c>
      <c r="K1410" s="49">
        <f>IF(Table2[[#This Row],[Order Priority]]=Introduction!$B$44,1,0)</f>
        <v>0</v>
      </c>
      <c r="L1410" s="49">
        <f>IF(Table2[[#This Row],[Order Priority]]=Introduction!$B$45,1,0)</f>
        <v>0</v>
      </c>
      <c r="M1410" s="49">
        <f>IF(Table2[[#This Row],[Ship Mode]]=Introduction!$C$42,1,0)</f>
        <v>0</v>
      </c>
      <c r="N1410" s="48">
        <f>IF(Table2[[#This Row],[Ship Mode]]=Introduction!$C$44,1,0)</f>
        <v>1</v>
      </c>
      <c r="O1410" s="48">
        <f>IF(Table2[[#This Row],[Customer Segment]]=Introduction!$D$45,1,0)</f>
        <v>0</v>
      </c>
      <c r="P1410" s="48">
        <f>IF(Table2[[#This Row],[Customer Segment]]=Introduction!$D$42,1,0)</f>
        <v>0</v>
      </c>
      <c r="Q1410" s="48">
        <f>IF(Table2[[#This Row],[Customer Segment]]=Introduction!$D$44,1,0)</f>
        <v>0</v>
      </c>
      <c r="R1410" s="41">
        <v>82.21</v>
      </c>
      <c r="S14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customFormat="1" x14ac:dyDescent="0.2">
      <c r="A1411" s="1" t="s">
        <v>13</v>
      </c>
      <c r="B1411" s="1" t="s">
        <v>63</v>
      </c>
      <c r="C1411" s="1" t="s">
        <v>70</v>
      </c>
      <c r="D1411" s="46">
        <v>0.08</v>
      </c>
      <c r="E1411" s="46">
        <v>65.989999999999995</v>
      </c>
      <c r="F1411" s="46">
        <v>8.99</v>
      </c>
      <c r="G1411" s="46">
        <v>0.55000000000000004</v>
      </c>
      <c r="H1411" s="46">
        <v>-135.226</v>
      </c>
      <c r="I1411" s="49">
        <f>IF(Table2[[#This Row],[Order Priority]]=Introduction!$B$42,1,0)</f>
        <v>0</v>
      </c>
      <c r="J1411" s="49">
        <f>IF(Table2[[#This Row],[Order Priority]]=Introduction!$B$43,1,0)</f>
        <v>1</v>
      </c>
      <c r="K1411" s="49">
        <f>IF(Table2[[#This Row],[Order Priority]]=Introduction!$B$44,1,0)</f>
        <v>0</v>
      </c>
      <c r="L1411" s="49">
        <f>IF(Table2[[#This Row],[Order Priority]]=Introduction!$B$45,1,0)</f>
        <v>0</v>
      </c>
      <c r="M1411" s="49">
        <f>IF(Table2[[#This Row],[Ship Mode]]=Introduction!$C$42,1,0)</f>
        <v>0</v>
      </c>
      <c r="N1411" s="48">
        <f>IF(Table2[[#This Row],[Ship Mode]]=Introduction!$C$44,1,0)</f>
        <v>0</v>
      </c>
      <c r="O1411" s="48">
        <f>IF(Table2[[#This Row],[Customer Segment]]=Introduction!$D$45,1,0)</f>
        <v>0</v>
      </c>
      <c r="P1411" s="48">
        <f>IF(Table2[[#This Row],[Customer Segment]]=Introduction!$D$42,1,0)</f>
        <v>0</v>
      </c>
      <c r="Q1411" s="48">
        <f>IF(Table2[[#This Row],[Customer Segment]]=Introduction!$D$44,1,0)</f>
        <v>0</v>
      </c>
      <c r="R1411" s="38">
        <v>417.47</v>
      </c>
      <c r="S14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customFormat="1" x14ac:dyDescent="0.2">
      <c r="A1412" s="1" t="s">
        <v>13</v>
      </c>
      <c r="B1412" s="1" t="s">
        <v>14</v>
      </c>
      <c r="C1412" s="1" t="s">
        <v>15</v>
      </c>
      <c r="D1412" s="44">
        <v>0</v>
      </c>
      <c r="E1412" s="44">
        <v>99.99</v>
      </c>
      <c r="F1412" s="44">
        <v>19.989999999999998</v>
      </c>
      <c r="G1412" s="44">
        <v>0.52</v>
      </c>
      <c r="H1412" s="44">
        <v>25.913820000000001</v>
      </c>
      <c r="I1412" s="49">
        <f>IF(Table2[[#This Row],[Order Priority]]=Introduction!$B$42,1,0)</f>
        <v>0</v>
      </c>
      <c r="J1412" s="49">
        <f>IF(Table2[[#This Row],[Order Priority]]=Introduction!$B$43,1,0)</f>
        <v>1</v>
      </c>
      <c r="K1412" s="49">
        <f>IF(Table2[[#This Row],[Order Priority]]=Introduction!$B$44,1,0)</f>
        <v>0</v>
      </c>
      <c r="L1412" s="49">
        <f>IF(Table2[[#This Row],[Order Priority]]=Introduction!$B$45,1,0)</f>
        <v>0</v>
      </c>
      <c r="M1412" s="49">
        <f>IF(Table2[[#This Row],[Ship Mode]]=Introduction!$C$42,1,0)</f>
        <v>0</v>
      </c>
      <c r="N1412" s="48">
        <f>IF(Table2[[#This Row],[Ship Mode]]=Introduction!$C$44,1,0)</f>
        <v>1</v>
      </c>
      <c r="O1412" s="48">
        <f>IF(Table2[[#This Row],[Customer Segment]]=Introduction!$D$45,1,0)</f>
        <v>0</v>
      </c>
      <c r="P1412" s="48">
        <f>IF(Table2[[#This Row],[Customer Segment]]=Introduction!$D$42,1,0)</f>
        <v>1</v>
      </c>
      <c r="Q1412" s="48">
        <f>IF(Table2[[#This Row],[Customer Segment]]=Introduction!$D$44,1,0)</f>
        <v>0</v>
      </c>
      <c r="R1412" s="41">
        <v>647.07000000000005</v>
      </c>
      <c r="S14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customFormat="1" x14ac:dyDescent="0.2">
      <c r="A1413" s="1" t="s">
        <v>13</v>
      </c>
      <c r="B1413" s="1" t="s">
        <v>14</v>
      </c>
      <c r="C1413" s="1" t="s">
        <v>15</v>
      </c>
      <c r="D1413" s="46">
        <v>0.06</v>
      </c>
      <c r="E1413" s="46">
        <v>13.99</v>
      </c>
      <c r="F1413" s="46">
        <v>7.51</v>
      </c>
      <c r="G1413" s="46">
        <v>0.39</v>
      </c>
      <c r="H1413" s="46">
        <v>6.4832400000000003</v>
      </c>
      <c r="I1413" s="49">
        <f>IF(Table2[[#This Row],[Order Priority]]=Introduction!$B$42,1,0)</f>
        <v>0</v>
      </c>
      <c r="J1413" s="49">
        <f>IF(Table2[[#This Row],[Order Priority]]=Introduction!$B$43,1,0)</f>
        <v>1</v>
      </c>
      <c r="K1413" s="49">
        <f>IF(Table2[[#This Row],[Order Priority]]=Introduction!$B$44,1,0)</f>
        <v>0</v>
      </c>
      <c r="L1413" s="49">
        <f>IF(Table2[[#This Row],[Order Priority]]=Introduction!$B$45,1,0)</f>
        <v>0</v>
      </c>
      <c r="M1413" s="49">
        <f>IF(Table2[[#This Row],[Ship Mode]]=Introduction!$C$42,1,0)</f>
        <v>0</v>
      </c>
      <c r="N1413" s="48">
        <f>IF(Table2[[#This Row],[Ship Mode]]=Introduction!$C$44,1,0)</f>
        <v>1</v>
      </c>
      <c r="O1413" s="48">
        <f>IF(Table2[[#This Row],[Customer Segment]]=Introduction!$D$45,1,0)</f>
        <v>0</v>
      </c>
      <c r="P1413" s="48">
        <f>IF(Table2[[#This Row],[Customer Segment]]=Introduction!$D$42,1,0)</f>
        <v>1</v>
      </c>
      <c r="Q1413" s="48">
        <f>IF(Table2[[#This Row],[Customer Segment]]=Introduction!$D$44,1,0)</f>
        <v>0</v>
      </c>
      <c r="R1413" s="38">
        <v>287.99</v>
      </c>
      <c r="S14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customFormat="1" x14ac:dyDescent="0.2">
      <c r="A1414" s="1" t="s">
        <v>13</v>
      </c>
      <c r="B1414" s="1" t="s">
        <v>14</v>
      </c>
      <c r="C1414" s="1" t="s">
        <v>15</v>
      </c>
      <c r="D1414" s="44">
        <v>0.06</v>
      </c>
      <c r="E1414" s="44">
        <v>15.04</v>
      </c>
      <c r="F1414" s="44">
        <v>1.97</v>
      </c>
      <c r="G1414" s="44">
        <v>0.39</v>
      </c>
      <c r="H1414" s="44">
        <v>2.3319999999999999</v>
      </c>
      <c r="I1414" s="49">
        <f>IF(Table2[[#This Row],[Order Priority]]=Introduction!$B$42,1,0)</f>
        <v>0</v>
      </c>
      <c r="J1414" s="49">
        <f>IF(Table2[[#This Row],[Order Priority]]=Introduction!$B$43,1,0)</f>
        <v>1</v>
      </c>
      <c r="K1414" s="49">
        <f>IF(Table2[[#This Row],[Order Priority]]=Introduction!$B$44,1,0)</f>
        <v>0</v>
      </c>
      <c r="L1414" s="49">
        <f>IF(Table2[[#This Row],[Order Priority]]=Introduction!$B$45,1,0)</f>
        <v>0</v>
      </c>
      <c r="M1414" s="49">
        <f>IF(Table2[[#This Row],[Ship Mode]]=Introduction!$C$42,1,0)</f>
        <v>0</v>
      </c>
      <c r="N1414" s="48">
        <f>IF(Table2[[#This Row],[Ship Mode]]=Introduction!$C$44,1,0)</f>
        <v>1</v>
      </c>
      <c r="O1414" s="48">
        <f>IF(Table2[[#This Row],[Customer Segment]]=Introduction!$D$45,1,0)</f>
        <v>0</v>
      </c>
      <c r="P1414" s="48">
        <f>IF(Table2[[#This Row],[Customer Segment]]=Introduction!$D$42,1,0)</f>
        <v>1</v>
      </c>
      <c r="Q1414" s="48">
        <f>IF(Table2[[#This Row],[Customer Segment]]=Introduction!$D$44,1,0)</f>
        <v>0</v>
      </c>
      <c r="R1414" s="41">
        <v>46.86</v>
      </c>
      <c r="S14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customFormat="1" x14ac:dyDescent="0.2">
      <c r="A1415" s="1" t="s">
        <v>13</v>
      </c>
      <c r="B1415" s="1" t="s">
        <v>14</v>
      </c>
      <c r="C1415" s="1" t="s">
        <v>70</v>
      </c>
      <c r="D1415" s="46">
        <v>0.03</v>
      </c>
      <c r="E1415" s="46">
        <v>17.48</v>
      </c>
      <c r="F1415" s="46">
        <v>1.99</v>
      </c>
      <c r="G1415" s="46">
        <v>0.45</v>
      </c>
      <c r="H1415" s="46">
        <v>710.80740000000003</v>
      </c>
      <c r="I1415" s="49">
        <f>IF(Table2[[#This Row],[Order Priority]]=Introduction!$B$42,1,0)</f>
        <v>0</v>
      </c>
      <c r="J1415" s="49">
        <f>IF(Table2[[#This Row],[Order Priority]]=Introduction!$B$43,1,0)</f>
        <v>1</v>
      </c>
      <c r="K1415" s="49">
        <f>IF(Table2[[#This Row],[Order Priority]]=Introduction!$B$44,1,0)</f>
        <v>0</v>
      </c>
      <c r="L1415" s="49">
        <f>IF(Table2[[#This Row],[Order Priority]]=Introduction!$B$45,1,0)</f>
        <v>0</v>
      </c>
      <c r="M1415" s="49">
        <f>IF(Table2[[#This Row],[Ship Mode]]=Introduction!$C$42,1,0)</f>
        <v>0</v>
      </c>
      <c r="N1415" s="48">
        <f>IF(Table2[[#This Row],[Ship Mode]]=Introduction!$C$44,1,0)</f>
        <v>1</v>
      </c>
      <c r="O1415" s="48">
        <f>IF(Table2[[#This Row],[Customer Segment]]=Introduction!$D$45,1,0)</f>
        <v>0</v>
      </c>
      <c r="P1415" s="48">
        <f>IF(Table2[[#This Row],[Customer Segment]]=Introduction!$D$42,1,0)</f>
        <v>0</v>
      </c>
      <c r="Q1415" s="48">
        <f>IF(Table2[[#This Row],[Customer Segment]]=Introduction!$D$44,1,0)</f>
        <v>0</v>
      </c>
      <c r="R1415" s="38">
        <v>537.79999999999995</v>
      </c>
      <c r="S14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customFormat="1" x14ac:dyDescent="0.2">
      <c r="A1416" s="1" t="s">
        <v>23</v>
      </c>
      <c r="B1416" s="1" t="s">
        <v>14</v>
      </c>
      <c r="C1416" s="1" t="s">
        <v>3</v>
      </c>
      <c r="D1416" s="44">
        <v>0.09</v>
      </c>
      <c r="E1416" s="44">
        <v>7.64</v>
      </c>
      <c r="F1416" s="44">
        <v>5.83</v>
      </c>
      <c r="G1416" s="44">
        <v>0.36</v>
      </c>
      <c r="H1416" s="44">
        <v>4.032</v>
      </c>
      <c r="I1416" s="49">
        <f>IF(Table2[[#This Row],[Order Priority]]=Introduction!$B$42,1,0)</f>
        <v>0</v>
      </c>
      <c r="J1416" s="49">
        <f>IF(Table2[[#This Row],[Order Priority]]=Introduction!$B$43,1,0)</f>
        <v>0</v>
      </c>
      <c r="K1416" s="49">
        <f>IF(Table2[[#This Row],[Order Priority]]=Introduction!$B$44,1,0)</f>
        <v>1</v>
      </c>
      <c r="L1416" s="49">
        <f>IF(Table2[[#This Row],[Order Priority]]=Introduction!$B$45,1,0)</f>
        <v>0</v>
      </c>
      <c r="M1416" s="49">
        <f>IF(Table2[[#This Row],[Ship Mode]]=Introduction!$C$42,1,0)</f>
        <v>0</v>
      </c>
      <c r="N1416" s="48">
        <f>IF(Table2[[#This Row],[Ship Mode]]=Introduction!$C$44,1,0)</f>
        <v>1</v>
      </c>
      <c r="O1416" s="48">
        <f>IF(Table2[[#This Row],[Customer Segment]]=Introduction!$D$45,1,0)</f>
        <v>1</v>
      </c>
      <c r="P1416" s="48">
        <f>IF(Table2[[#This Row],[Customer Segment]]=Introduction!$D$42,1,0)</f>
        <v>0</v>
      </c>
      <c r="Q1416" s="48">
        <f>IF(Table2[[#This Row],[Customer Segment]]=Introduction!$D$44,1,0)</f>
        <v>0</v>
      </c>
      <c r="R1416" s="41">
        <v>72.83</v>
      </c>
      <c r="S14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customFormat="1" x14ac:dyDescent="0.2">
      <c r="A1417" s="1" t="s">
        <v>23</v>
      </c>
      <c r="B1417" s="1" t="s">
        <v>14</v>
      </c>
      <c r="C1417" s="1" t="s">
        <v>47</v>
      </c>
      <c r="D1417" s="46">
        <v>0.08</v>
      </c>
      <c r="E1417" s="46">
        <v>6.48</v>
      </c>
      <c r="F1417" s="46">
        <v>2.74</v>
      </c>
      <c r="G1417" s="46">
        <v>0.71</v>
      </c>
      <c r="H1417" s="46">
        <v>-82.64</v>
      </c>
      <c r="I1417" s="49">
        <f>IF(Table2[[#This Row],[Order Priority]]=Introduction!$B$42,1,0)</f>
        <v>0</v>
      </c>
      <c r="J1417" s="49">
        <f>IF(Table2[[#This Row],[Order Priority]]=Introduction!$B$43,1,0)</f>
        <v>0</v>
      </c>
      <c r="K1417" s="49">
        <f>IF(Table2[[#This Row],[Order Priority]]=Introduction!$B$44,1,0)</f>
        <v>1</v>
      </c>
      <c r="L1417" s="49">
        <f>IF(Table2[[#This Row],[Order Priority]]=Introduction!$B$45,1,0)</f>
        <v>0</v>
      </c>
      <c r="M1417" s="49">
        <f>IF(Table2[[#This Row],[Ship Mode]]=Introduction!$C$42,1,0)</f>
        <v>0</v>
      </c>
      <c r="N1417" s="48">
        <f>IF(Table2[[#This Row],[Ship Mode]]=Introduction!$C$44,1,0)</f>
        <v>1</v>
      </c>
      <c r="O1417" s="48">
        <f>IF(Table2[[#This Row],[Customer Segment]]=Introduction!$D$45,1,0)</f>
        <v>0</v>
      </c>
      <c r="P1417" s="48">
        <f>IF(Table2[[#This Row],[Customer Segment]]=Introduction!$D$42,1,0)</f>
        <v>0</v>
      </c>
      <c r="Q1417" s="48">
        <f>IF(Table2[[#This Row],[Customer Segment]]=Introduction!$D$44,1,0)</f>
        <v>1</v>
      </c>
      <c r="R1417" s="38">
        <v>113.68</v>
      </c>
      <c r="S14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customFormat="1" x14ac:dyDescent="0.2">
      <c r="A1418" s="1" t="s">
        <v>92</v>
      </c>
      <c r="B1418" s="1" t="s">
        <v>14</v>
      </c>
      <c r="C1418" s="1" t="s">
        <v>3</v>
      </c>
      <c r="D1418" s="44">
        <v>0.04</v>
      </c>
      <c r="E1418" s="44">
        <v>95.43</v>
      </c>
      <c r="F1418" s="44">
        <v>19.989999999999998</v>
      </c>
      <c r="G1418" s="44">
        <v>0.79</v>
      </c>
      <c r="H1418" s="44">
        <v>13.536</v>
      </c>
      <c r="I1418" s="49">
        <f>IF(Table2[[#This Row],[Order Priority]]=Introduction!$B$42,1,0)</f>
        <v>0</v>
      </c>
      <c r="J1418" s="49">
        <f>IF(Table2[[#This Row],[Order Priority]]=Introduction!$B$43,1,0)</f>
        <v>0</v>
      </c>
      <c r="K1418" s="49">
        <f>IF(Table2[[#This Row],[Order Priority]]=Introduction!$B$44,1,0)</f>
        <v>0</v>
      </c>
      <c r="L1418" s="49">
        <f>IF(Table2[[#This Row],[Order Priority]]=Introduction!$B$45,1,0)</f>
        <v>1</v>
      </c>
      <c r="M1418" s="49">
        <f>IF(Table2[[#This Row],[Ship Mode]]=Introduction!$C$42,1,0)</f>
        <v>0</v>
      </c>
      <c r="N1418" s="48">
        <f>IF(Table2[[#This Row],[Ship Mode]]=Introduction!$C$44,1,0)</f>
        <v>1</v>
      </c>
      <c r="O1418" s="48">
        <f>IF(Table2[[#This Row],[Customer Segment]]=Introduction!$D$45,1,0)</f>
        <v>1</v>
      </c>
      <c r="P1418" s="48">
        <f>IF(Table2[[#This Row],[Customer Segment]]=Introduction!$D$42,1,0)</f>
        <v>0</v>
      </c>
      <c r="Q1418" s="48">
        <f>IF(Table2[[#This Row],[Customer Segment]]=Introduction!$D$44,1,0)</f>
        <v>0</v>
      </c>
      <c r="R1418" s="41">
        <v>3251.76</v>
      </c>
      <c r="S14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customFormat="1" x14ac:dyDescent="0.2">
      <c r="A1419" s="1" t="s">
        <v>13</v>
      </c>
      <c r="B1419" s="1" t="s">
        <v>2</v>
      </c>
      <c r="C1419" s="1" t="s">
        <v>70</v>
      </c>
      <c r="D1419" s="46">
        <v>0.01</v>
      </c>
      <c r="E1419" s="46">
        <v>500.98</v>
      </c>
      <c r="F1419" s="46">
        <v>26</v>
      </c>
      <c r="G1419" s="46">
        <v>0.6</v>
      </c>
      <c r="H1419" s="46">
        <v>5078.5379999999996</v>
      </c>
      <c r="I1419" s="49">
        <f>IF(Table2[[#This Row],[Order Priority]]=Introduction!$B$42,1,0)</f>
        <v>0</v>
      </c>
      <c r="J1419" s="49">
        <f>IF(Table2[[#This Row],[Order Priority]]=Introduction!$B$43,1,0)</f>
        <v>1</v>
      </c>
      <c r="K1419" s="49">
        <f>IF(Table2[[#This Row],[Order Priority]]=Introduction!$B$44,1,0)</f>
        <v>0</v>
      </c>
      <c r="L1419" s="49">
        <f>IF(Table2[[#This Row],[Order Priority]]=Introduction!$B$45,1,0)</f>
        <v>0</v>
      </c>
      <c r="M1419" s="49">
        <f>IF(Table2[[#This Row],[Ship Mode]]=Introduction!$C$42,1,0)</f>
        <v>1</v>
      </c>
      <c r="N1419" s="48">
        <f>IF(Table2[[#This Row],[Ship Mode]]=Introduction!$C$44,1,0)</f>
        <v>0</v>
      </c>
      <c r="O1419" s="48">
        <f>IF(Table2[[#This Row],[Customer Segment]]=Introduction!$D$45,1,0)</f>
        <v>0</v>
      </c>
      <c r="P1419" s="48">
        <f>IF(Table2[[#This Row],[Customer Segment]]=Introduction!$D$42,1,0)</f>
        <v>0</v>
      </c>
      <c r="Q1419" s="48">
        <f>IF(Table2[[#This Row],[Customer Segment]]=Introduction!$D$44,1,0)</f>
        <v>0</v>
      </c>
      <c r="R1419" s="38">
        <v>7360.2</v>
      </c>
      <c r="S14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customFormat="1" x14ac:dyDescent="0.2">
      <c r="A1420" s="1" t="s">
        <v>13</v>
      </c>
      <c r="B1420" s="1" t="s">
        <v>14</v>
      </c>
      <c r="C1420" s="1" t="s">
        <v>70</v>
      </c>
      <c r="D1420" s="44">
        <v>0.08</v>
      </c>
      <c r="E1420" s="44">
        <v>9.77</v>
      </c>
      <c r="F1420" s="44">
        <v>6.02</v>
      </c>
      <c r="G1420" s="44">
        <v>0.48</v>
      </c>
      <c r="H1420" s="44">
        <v>23.276</v>
      </c>
      <c r="I1420" s="49">
        <f>IF(Table2[[#This Row],[Order Priority]]=Introduction!$B$42,1,0)</f>
        <v>0</v>
      </c>
      <c r="J1420" s="49">
        <f>IF(Table2[[#This Row],[Order Priority]]=Introduction!$B$43,1,0)</f>
        <v>1</v>
      </c>
      <c r="K1420" s="49">
        <f>IF(Table2[[#This Row],[Order Priority]]=Introduction!$B$44,1,0)</f>
        <v>0</v>
      </c>
      <c r="L1420" s="49">
        <f>IF(Table2[[#This Row],[Order Priority]]=Introduction!$B$45,1,0)</f>
        <v>0</v>
      </c>
      <c r="M1420" s="49">
        <f>IF(Table2[[#This Row],[Ship Mode]]=Introduction!$C$42,1,0)</f>
        <v>0</v>
      </c>
      <c r="N1420" s="48">
        <f>IF(Table2[[#This Row],[Ship Mode]]=Introduction!$C$44,1,0)</f>
        <v>1</v>
      </c>
      <c r="O1420" s="48">
        <f>IF(Table2[[#This Row],[Customer Segment]]=Introduction!$D$45,1,0)</f>
        <v>0</v>
      </c>
      <c r="P1420" s="48">
        <f>IF(Table2[[#This Row],[Customer Segment]]=Introduction!$D$42,1,0)</f>
        <v>0</v>
      </c>
      <c r="Q1420" s="48">
        <f>IF(Table2[[#This Row],[Customer Segment]]=Introduction!$D$44,1,0)</f>
        <v>0</v>
      </c>
      <c r="R1420" s="41">
        <v>89.06</v>
      </c>
      <c r="S14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customFormat="1" x14ac:dyDescent="0.2">
      <c r="A1421" s="1" t="s">
        <v>13</v>
      </c>
      <c r="B1421" s="1" t="s">
        <v>14</v>
      </c>
      <c r="C1421" s="1" t="s">
        <v>70</v>
      </c>
      <c r="D1421" s="46">
        <v>0.09</v>
      </c>
      <c r="E1421" s="46">
        <v>3.28</v>
      </c>
      <c r="F1421" s="46">
        <v>0.98</v>
      </c>
      <c r="G1421" s="46">
        <v>0.59</v>
      </c>
      <c r="H1421" s="46">
        <v>17.754000000000001</v>
      </c>
      <c r="I1421" s="49">
        <f>IF(Table2[[#This Row],[Order Priority]]=Introduction!$B$42,1,0)</f>
        <v>0</v>
      </c>
      <c r="J1421" s="49">
        <f>IF(Table2[[#This Row],[Order Priority]]=Introduction!$B$43,1,0)</f>
        <v>1</v>
      </c>
      <c r="K1421" s="49">
        <f>IF(Table2[[#This Row],[Order Priority]]=Introduction!$B$44,1,0)</f>
        <v>0</v>
      </c>
      <c r="L1421" s="49">
        <f>IF(Table2[[#This Row],[Order Priority]]=Introduction!$B$45,1,0)</f>
        <v>0</v>
      </c>
      <c r="M1421" s="49">
        <f>IF(Table2[[#This Row],[Ship Mode]]=Introduction!$C$42,1,0)</f>
        <v>0</v>
      </c>
      <c r="N1421" s="48">
        <f>IF(Table2[[#This Row],[Ship Mode]]=Introduction!$C$44,1,0)</f>
        <v>1</v>
      </c>
      <c r="O1421" s="48">
        <f>IF(Table2[[#This Row],[Customer Segment]]=Introduction!$D$45,1,0)</f>
        <v>0</v>
      </c>
      <c r="P1421" s="48">
        <f>IF(Table2[[#This Row],[Customer Segment]]=Introduction!$D$42,1,0)</f>
        <v>0</v>
      </c>
      <c r="Q1421" s="48">
        <f>IF(Table2[[#This Row],[Customer Segment]]=Introduction!$D$44,1,0)</f>
        <v>0</v>
      </c>
      <c r="R1421" s="38">
        <v>134.97</v>
      </c>
      <c r="S14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customFormat="1" x14ac:dyDescent="0.2">
      <c r="A1422" s="1" t="s">
        <v>13</v>
      </c>
      <c r="B1422" s="1" t="s">
        <v>14</v>
      </c>
      <c r="C1422" s="1" t="s">
        <v>15</v>
      </c>
      <c r="D1422" s="44">
        <v>0.03</v>
      </c>
      <c r="E1422" s="44">
        <v>2.16</v>
      </c>
      <c r="F1422" s="44">
        <v>6.05</v>
      </c>
      <c r="G1422" s="44">
        <v>0.37</v>
      </c>
      <c r="H1422" s="44">
        <v>-90.585499999999996</v>
      </c>
      <c r="I1422" s="49">
        <f>IF(Table2[[#This Row],[Order Priority]]=Introduction!$B$42,1,0)</f>
        <v>0</v>
      </c>
      <c r="J1422" s="49">
        <f>IF(Table2[[#This Row],[Order Priority]]=Introduction!$B$43,1,0)</f>
        <v>1</v>
      </c>
      <c r="K1422" s="49">
        <f>IF(Table2[[#This Row],[Order Priority]]=Introduction!$B$44,1,0)</f>
        <v>0</v>
      </c>
      <c r="L1422" s="49">
        <f>IF(Table2[[#This Row],[Order Priority]]=Introduction!$B$45,1,0)</f>
        <v>0</v>
      </c>
      <c r="M1422" s="49">
        <f>IF(Table2[[#This Row],[Ship Mode]]=Introduction!$C$42,1,0)</f>
        <v>0</v>
      </c>
      <c r="N1422" s="48">
        <f>IF(Table2[[#This Row],[Ship Mode]]=Introduction!$C$44,1,0)</f>
        <v>1</v>
      </c>
      <c r="O1422" s="48">
        <f>IF(Table2[[#This Row],[Customer Segment]]=Introduction!$D$45,1,0)</f>
        <v>0</v>
      </c>
      <c r="P1422" s="48">
        <f>IF(Table2[[#This Row],[Customer Segment]]=Introduction!$D$42,1,0)</f>
        <v>1</v>
      </c>
      <c r="Q1422" s="48">
        <f>IF(Table2[[#This Row],[Customer Segment]]=Introduction!$D$44,1,0)</f>
        <v>0</v>
      </c>
      <c r="R1422" s="41">
        <v>17.309999999999999</v>
      </c>
      <c r="S14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customFormat="1" x14ac:dyDescent="0.2">
      <c r="A1423" s="1" t="s">
        <v>13</v>
      </c>
      <c r="B1423" s="1" t="s">
        <v>14</v>
      </c>
      <c r="C1423" s="1" t="s">
        <v>15</v>
      </c>
      <c r="D1423" s="46">
        <v>0.03</v>
      </c>
      <c r="E1423" s="46">
        <v>9.7100000000000009</v>
      </c>
      <c r="F1423" s="46">
        <v>9.4499999999999993</v>
      </c>
      <c r="G1423" s="46">
        <v>0.6</v>
      </c>
      <c r="H1423" s="46">
        <v>-36.9</v>
      </c>
      <c r="I1423" s="49">
        <f>IF(Table2[[#This Row],[Order Priority]]=Introduction!$B$42,1,0)</f>
        <v>0</v>
      </c>
      <c r="J1423" s="49">
        <f>IF(Table2[[#This Row],[Order Priority]]=Introduction!$B$43,1,0)</f>
        <v>1</v>
      </c>
      <c r="K1423" s="49">
        <f>IF(Table2[[#This Row],[Order Priority]]=Introduction!$B$44,1,0)</f>
        <v>0</v>
      </c>
      <c r="L1423" s="49">
        <f>IF(Table2[[#This Row],[Order Priority]]=Introduction!$B$45,1,0)</f>
        <v>0</v>
      </c>
      <c r="M1423" s="49">
        <f>IF(Table2[[#This Row],[Ship Mode]]=Introduction!$C$42,1,0)</f>
        <v>0</v>
      </c>
      <c r="N1423" s="48">
        <f>IF(Table2[[#This Row],[Ship Mode]]=Introduction!$C$44,1,0)</f>
        <v>1</v>
      </c>
      <c r="O1423" s="48">
        <f>IF(Table2[[#This Row],[Customer Segment]]=Introduction!$D$45,1,0)</f>
        <v>0</v>
      </c>
      <c r="P1423" s="48">
        <f>IF(Table2[[#This Row],[Customer Segment]]=Introduction!$D$42,1,0)</f>
        <v>1</v>
      </c>
      <c r="Q1423" s="48">
        <f>IF(Table2[[#This Row],[Customer Segment]]=Introduction!$D$44,1,0)</f>
        <v>0</v>
      </c>
      <c r="R1423" s="38">
        <v>23.56</v>
      </c>
      <c r="S14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customFormat="1" x14ac:dyDescent="0.2">
      <c r="A1424" s="1" t="s">
        <v>13</v>
      </c>
      <c r="B1424" s="1" t="s">
        <v>63</v>
      </c>
      <c r="C1424" s="1" t="s">
        <v>15</v>
      </c>
      <c r="D1424" s="44">
        <v>0.09</v>
      </c>
      <c r="E1424" s="44">
        <v>1.74</v>
      </c>
      <c r="F1424" s="44">
        <v>4.08</v>
      </c>
      <c r="G1424" s="44">
        <v>0.53</v>
      </c>
      <c r="H1424" s="44">
        <v>608.26199999999994</v>
      </c>
      <c r="I1424" s="49">
        <f>IF(Table2[[#This Row],[Order Priority]]=Introduction!$B$42,1,0)</f>
        <v>0</v>
      </c>
      <c r="J1424" s="49">
        <f>IF(Table2[[#This Row],[Order Priority]]=Introduction!$B$43,1,0)</f>
        <v>1</v>
      </c>
      <c r="K1424" s="49">
        <f>IF(Table2[[#This Row],[Order Priority]]=Introduction!$B$44,1,0)</f>
        <v>0</v>
      </c>
      <c r="L1424" s="49">
        <f>IF(Table2[[#This Row],[Order Priority]]=Introduction!$B$45,1,0)</f>
        <v>0</v>
      </c>
      <c r="M1424" s="49">
        <f>IF(Table2[[#This Row],[Ship Mode]]=Introduction!$C$42,1,0)</f>
        <v>0</v>
      </c>
      <c r="N1424" s="48">
        <f>IF(Table2[[#This Row],[Ship Mode]]=Introduction!$C$44,1,0)</f>
        <v>0</v>
      </c>
      <c r="O1424" s="48">
        <f>IF(Table2[[#This Row],[Customer Segment]]=Introduction!$D$45,1,0)</f>
        <v>0</v>
      </c>
      <c r="P1424" s="48">
        <f>IF(Table2[[#This Row],[Customer Segment]]=Introduction!$D$42,1,0)</f>
        <v>1</v>
      </c>
      <c r="Q1424" s="48">
        <f>IF(Table2[[#This Row],[Customer Segment]]=Introduction!$D$44,1,0)</f>
        <v>0</v>
      </c>
      <c r="R1424" s="41">
        <v>10.41</v>
      </c>
      <c r="S14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customFormat="1" x14ac:dyDescent="0.2">
      <c r="A1425" s="1" t="s">
        <v>13</v>
      </c>
      <c r="B1425" s="1" t="s">
        <v>2</v>
      </c>
      <c r="C1425" s="1" t="s">
        <v>15</v>
      </c>
      <c r="D1425" s="46">
        <v>0.08</v>
      </c>
      <c r="E1425" s="46">
        <v>227.55</v>
      </c>
      <c r="F1425" s="46">
        <v>32.479999999999997</v>
      </c>
      <c r="G1425" s="46">
        <v>0.68</v>
      </c>
      <c r="H1425" s="46">
        <v>-570.16959999999995</v>
      </c>
      <c r="I1425" s="49">
        <f>IF(Table2[[#This Row],[Order Priority]]=Introduction!$B$42,1,0)</f>
        <v>0</v>
      </c>
      <c r="J1425" s="49">
        <f>IF(Table2[[#This Row],[Order Priority]]=Introduction!$B$43,1,0)</f>
        <v>1</v>
      </c>
      <c r="K1425" s="49">
        <f>IF(Table2[[#This Row],[Order Priority]]=Introduction!$B$44,1,0)</f>
        <v>0</v>
      </c>
      <c r="L1425" s="49">
        <f>IF(Table2[[#This Row],[Order Priority]]=Introduction!$B$45,1,0)</f>
        <v>0</v>
      </c>
      <c r="M1425" s="49">
        <f>IF(Table2[[#This Row],[Ship Mode]]=Introduction!$C$42,1,0)</f>
        <v>1</v>
      </c>
      <c r="N1425" s="48">
        <f>IF(Table2[[#This Row],[Ship Mode]]=Introduction!$C$44,1,0)</f>
        <v>0</v>
      </c>
      <c r="O1425" s="48">
        <f>IF(Table2[[#This Row],[Customer Segment]]=Introduction!$D$45,1,0)</f>
        <v>0</v>
      </c>
      <c r="P1425" s="48">
        <f>IF(Table2[[#This Row],[Customer Segment]]=Introduction!$D$42,1,0)</f>
        <v>1</v>
      </c>
      <c r="Q1425" s="48">
        <f>IF(Table2[[#This Row],[Customer Segment]]=Introduction!$D$44,1,0)</f>
        <v>0</v>
      </c>
      <c r="R1425" s="38">
        <v>2849.64</v>
      </c>
      <c r="S14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customFormat="1" x14ac:dyDescent="0.2">
      <c r="A1426" s="1" t="s">
        <v>23</v>
      </c>
      <c r="B1426" s="1" t="s">
        <v>63</v>
      </c>
      <c r="C1426" s="1" t="s">
        <v>15</v>
      </c>
      <c r="D1426" s="44">
        <v>0.01</v>
      </c>
      <c r="E1426" s="44">
        <v>15.67</v>
      </c>
      <c r="F1426" s="44">
        <v>1.39</v>
      </c>
      <c r="G1426" s="44">
        <v>0.38</v>
      </c>
      <c r="H1426" s="44">
        <v>-273.98</v>
      </c>
      <c r="I1426" s="49">
        <f>IF(Table2[[#This Row],[Order Priority]]=Introduction!$B$42,1,0)</f>
        <v>0</v>
      </c>
      <c r="J1426" s="49">
        <f>IF(Table2[[#This Row],[Order Priority]]=Introduction!$B$43,1,0)</f>
        <v>0</v>
      </c>
      <c r="K1426" s="49">
        <f>IF(Table2[[#This Row],[Order Priority]]=Introduction!$B$44,1,0)</f>
        <v>1</v>
      </c>
      <c r="L1426" s="49">
        <f>IF(Table2[[#This Row],[Order Priority]]=Introduction!$B$45,1,0)</f>
        <v>0</v>
      </c>
      <c r="M1426" s="49">
        <f>IF(Table2[[#This Row],[Ship Mode]]=Introduction!$C$42,1,0)</f>
        <v>0</v>
      </c>
      <c r="N1426" s="48">
        <f>IF(Table2[[#This Row],[Ship Mode]]=Introduction!$C$44,1,0)</f>
        <v>0</v>
      </c>
      <c r="O1426" s="48">
        <f>IF(Table2[[#This Row],[Customer Segment]]=Introduction!$D$45,1,0)</f>
        <v>0</v>
      </c>
      <c r="P1426" s="48">
        <f>IF(Table2[[#This Row],[Customer Segment]]=Introduction!$D$42,1,0)</f>
        <v>1</v>
      </c>
      <c r="Q1426" s="48">
        <f>IF(Table2[[#This Row],[Customer Segment]]=Introduction!$D$44,1,0)</f>
        <v>0</v>
      </c>
      <c r="R1426" s="41">
        <v>188.09</v>
      </c>
      <c r="S14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customFormat="1" x14ac:dyDescent="0.2">
      <c r="A1427" s="1" t="s">
        <v>23</v>
      </c>
      <c r="B1427" s="1" t="s">
        <v>14</v>
      </c>
      <c r="C1427" s="1" t="s">
        <v>3</v>
      </c>
      <c r="D1427" s="46">
        <v>0.02</v>
      </c>
      <c r="E1427" s="46">
        <v>3.8</v>
      </c>
      <c r="F1427" s="46">
        <v>1.49</v>
      </c>
      <c r="G1427" s="46">
        <v>0.38</v>
      </c>
      <c r="H1427" s="46">
        <v>7.31</v>
      </c>
      <c r="I1427" s="49">
        <f>IF(Table2[[#This Row],[Order Priority]]=Introduction!$B$42,1,0)</f>
        <v>0</v>
      </c>
      <c r="J1427" s="49">
        <f>IF(Table2[[#This Row],[Order Priority]]=Introduction!$B$43,1,0)</f>
        <v>0</v>
      </c>
      <c r="K1427" s="49">
        <f>IF(Table2[[#This Row],[Order Priority]]=Introduction!$B$44,1,0)</f>
        <v>1</v>
      </c>
      <c r="L1427" s="49">
        <f>IF(Table2[[#This Row],[Order Priority]]=Introduction!$B$45,1,0)</f>
        <v>0</v>
      </c>
      <c r="M1427" s="49">
        <f>IF(Table2[[#This Row],[Ship Mode]]=Introduction!$C$42,1,0)</f>
        <v>0</v>
      </c>
      <c r="N1427" s="48">
        <f>IF(Table2[[#This Row],[Ship Mode]]=Introduction!$C$44,1,0)</f>
        <v>1</v>
      </c>
      <c r="O1427" s="48">
        <f>IF(Table2[[#This Row],[Customer Segment]]=Introduction!$D$45,1,0)</f>
        <v>1</v>
      </c>
      <c r="P1427" s="48">
        <f>IF(Table2[[#This Row],[Customer Segment]]=Introduction!$D$42,1,0)</f>
        <v>0</v>
      </c>
      <c r="Q1427" s="48">
        <f>IF(Table2[[#This Row],[Customer Segment]]=Introduction!$D$44,1,0)</f>
        <v>0</v>
      </c>
      <c r="R1427" s="38">
        <v>20.46</v>
      </c>
      <c r="S14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customFormat="1" x14ac:dyDescent="0.2">
      <c r="A1428" s="1" t="s">
        <v>1</v>
      </c>
      <c r="B1428" s="1" t="s">
        <v>14</v>
      </c>
      <c r="C1428" s="1" t="s">
        <v>3</v>
      </c>
      <c r="D1428" s="44">
        <v>0.03</v>
      </c>
      <c r="E1428" s="44">
        <v>223.98</v>
      </c>
      <c r="F1428" s="44">
        <v>15.01</v>
      </c>
      <c r="G1428" s="44">
        <v>0.38</v>
      </c>
      <c r="H1428" s="44">
        <v>0.69599999999999995</v>
      </c>
      <c r="I1428" s="49">
        <f>IF(Table2[[#This Row],[Order Priority]]=Introduction!$B$42,1,0)</f>
        <v>1</v>
      </c>
      <c r="J1428" s="49">
        <f>IF(Table2[[#This Row],[Order Priority]]=Introduction!$B$43,1,0)</f>
        <v>0</v>
      </c>
      <c r="K1428" s="49">
        <f>IF(Table2[[#This Row],[Order Priority]]=Introduction!$B$44,1,0)</f>
        <v>0</v>
      </c>
      <c r="L1428" s="49">
        <f>IF(Table2[[#This Row],[Order Priority]]=Introduction!$B$45,1,0)</f>
        <v>0</v>
      </c>
      <c r="M1428" s="49">
        <f>IF(Table2[[#This Row],[Ship Mode]]=Introduction!$C$42,1,0)</f>
        <v>0</v>
      </c>
      <c r="N1428" s="48">
        <f>IF(Table2[[#This Row],[Ship Mode]]=Introduction!$C$44,1,0)</f>
        <v>1</v>
      </c>
      <c r="O1428" s="48">
        <f>IF(Table2[[#This Row],[Customer Segment]]=Introduction!$D$45,1,0)</f>
        <v>1</v>
      </c>
      <c r="P1428" s="48">
        <f>IF(Table2[[#This Row],[Customer Segment]]=Introduction!$D$42,1,0)</f>
        <v>0</v>
      </c>
      <c r="Q1428" s="48">
        <f>IF(Table2[[#This Row],[Customer Segment]]=Introduction!$D$44,1,0)</f>
        <v>0</v>
      </c>
      <c r="R1428" s="41">
        <v>4881.84</v>
      </c>
      <c r="S14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customFormat="1" x14ac:dyDescent="0.2">
      <c r="A1429" s="1" t="s">
        <v>92</v>
      </c>
      <c r="B1429" s="1" t="s">
        <v>14</v>
      </c>
      <c r="C1429" s="1" t="s">
        <v>3</v>
      </c>
      <c r="D1429" s="46">
        <v>0.09</v>
      </c>
      <c r="E1429" s="46">
        <v>78.69</v>
      </c>
      <c r="F1429" s="46">
        <v>19.989999999999998</v>
      </c>
      <c r="G1429" s="46">
        <v>0.43</v>
      </c>
      <c r="H1429" s="46">
        <v>803.47050000000002</v>
      </c>
      <c r="I1429" s="49">
        <f>IF(Table2[[#This Row],[Order Priority]]=Introduction!$B$42,1,0)</f>
        <v>0</v>
      </c>
      <c r="J1429" s="49">
        <f>IF(Table2[[#This Row],[Order Priority]]=Introduction!$B$43,1,0)</f>
        <v>0</v>
      </c>
      <c r="K1429" s="49">
        <f>IF(Table2[[#This Row],[Order Priority]]=Introduction!$B$44,1,0)</f>
        <v>0</v>
      </c>
      <c r="L1429" s="49">
        <f>IF(Table2[[#This Row],[Order Priority]]=Introduction!$B$45,1,0)</f>
        <v>1</v>
      </c>
      <c r="M1429" s="49">
        <f>IF(Table2[[#This Row],[Ship Mode]]=Introduction!$C$42,1,0)</f>
        <v>0</v>
      </c>
      <c r="N1429" s="48">
        <f>IF(Table2[[#This Row],[Ship Mode]]=Introduction!$C$44,1,0)</f>
        <v>1</v>
      </c>
      <c r="O1429" s="48">
        <f>IF(Table2[[#This Row],[Customer Segment]]=Introduction!$D$45,1,0)</f>
        <v>1</v>
      </c>
      <c r="P1429" s="48">
        <f>IF(Table2[[#This Row],[Customer Segment]]=Introduction!$D$42,1,0)</f>
        <v>0</v>
      </c>
      <c r="Q1429" s="48">
        <f>IF(Table2[[#This Row],[Customer Segment]]=Introduction!$D$44,1,0)</f>
        <v>0</v>
      </c>
      <c r="R1429" s="38">
        <v>1164.45</v>
      </c>
      <c r="S14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customFormat="1" x14ac:dyDescent="0.2">
      <c r="A1430" s="1" t="s">
        <v>92</v>
      </c>
      <c r="B1430" s="1" t="s">
        <v>14</v>
      </c>
      <c r="C1430" s="1" t="s">
        <v>3</v>
      </c>
      <c r="D1430" s="44">
        <v>0.08</v>
      </c>
      <c r="E1430" s="44">
        <v>3.28</v>
      </c>
      <c r="F1430" s="44">
        <v>2.31</v>
      </c>
      <c r="G1430" s="44">
        <v>0.56000000000000005</v>
      </c>
      <c r="H1430" s="44">
        <v>-24.03</v>
      </c>
      <c r="I1430" s="49">
        <f>IF(Table2[[#This Row],[Order Priority]]=Introduction!$B$42,1,0)</f>
        <v>0</v>
      </c>
      <c r="J1430" s="49">
        <f>IF(Table2[[#This Row],[Order Priority]]=Introduction!$B$43,1,0)</f>
        <v>0</v>
      </c>
      <c r="K1430" s="49">
        <f>IF(Table2[[#This Row],[Order Priority]]=Introduction!$B$44,1,0)</f>
        <v>0</v>
      </c>
      <c r="L1430" s="49">
        <f>IF(Table2[[#This Row],[Order Priority]]=Introduction!$B$45,1,0)</f>
        <v>1</v>
      </c>
      <c r="M1430" s="49">
        <f>IF(Table2[[#This Row],[Ship Mode]]=Introduction!$C$42,1,0)</f>
        <v>0</v>
      </c>
      <c r="N1430" s="48">
        <f>IF(Table2[[#This Row],[Ship Mode]]=Introduction!$C$44,1,0)</f>
        <v>1</v>
      </c>
      <c r="O1430" s="48">
        <f>IF(Table2[[#This Row],[Customer Segment]]=Introduction!$D$45,1,0)</f>
        <v>1</v>
      </c>
      <c r="P1430" s="48">
        <f>IF(Table2[[#This Row],[Customer Segment]]=Introduction!$D$42,1,0)</f>
        <v>0</v>
      </c>
      <c r="Q1430" s="48">
        <f>IF(Table2[[#This Row],[Customer Segment]]=Introduction!$D$44,1,0)</f>
        <v>0</v>
      </c>
      <c r="R1430" s="41">
        <v>22.23</v>
      </c>
      <c r="S14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customFormat="1" x14ac:dyDescent="0.2">
      <c r="A1431" s="1" t="s">
        <v>92</v>
      </c>
      <c r="B1431" s="1" t="s">
        <v>14</v>
      </c>
      <c r="C1431" s="1" t="s">
        <v>3</v>
      </c>
      <c r="D1431" s="46">
        <v>0.05</v>
      </c>
      <c r="E1431" s="46">
        <v>3.28</v>
      </c>
      <c r="F1431" s="46">
        <v>4.2</v>
      </c>
      <c r="G1431" s="46">
        <v>0.56000000000000005</v>
      </c>
      <c r="H1431" s="46">
        <v>-37.03</v>
      </c>
      <c r="I1431" s="49">
        <f>IF(Table2[[#This Row],[Order Priority]]=Introduction!$B$42,1,0)</f>
        <v>0</v>
      </c>
      <c r="J1431" s="49">
        <f>IF(Table2[[#This Row],[Order Priority]]=Introduction!$B$43,1,0)</f>
        <v>0</v>
      </c>
      <c r="K1431" s="49">
        <f>IF(Table2[[#This Row],[Order Priority]]=Introduction!$B$44,1,0)</f>
        <v>0</v>
      </c>
      <c r="L1431" s="49">
        <f>IF(Table2[[#This Row],[Order Priority]]=Introduction!$B$45,1,0)</f>
        <v>1</v>
      </c>
      <c r="M1431" s="49">
        <f>IF(Table2[[#This Row],[Ship Mode]]=Introduction!$C$42,1,0)</f>
        <v>0</v>
      </c>
      <c r="N1431" s="48">
        <f>IF(Table2[[#This Row],[Ship Mode]]=Introduction!$C$44,1,0)</f>
        <v>1</v>
      </c>
      <c r="O1431" s="48">
        <f>IF(Table2[[#This Row],[Customer Segment]]=Introduction!$D$45,1,0)</f>
        <v>1</v>
      </c>
      <c r="P1431" s="48">
        <f>IF(Table2[[#This Row],[Customer Segment]]=Introduction!$D$42,1,0)</f>
        <v>0</v>
      </c>
      <c r="Q1431" s="48">
        <f>IF(Table2[[#This Row],[Customer Segment]]=Introduction!$D$44,1,0)</f>
        <v>0</v>
      </c>
      <c r="R1431" s="38">
        <v>13.99</v>
      </c>
      <c r="S14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customFormat="1" x14ac:dyDescent="0.2">
      <c r="A1432" s="1" t="s">
        <v>92</v>
      </c>
      <c r="B1432" s="1" t="s">
        <v>14</v>
      </c>
      <c r="C1432" s="1" t="s">
        <v>3</v>
      </c>
      <c r="D1432" s="44">
        <v>0.05</v>
      </c>
      <c r="E1432" s="44">
        <v>3.58</v>
      </c>
      <c r="F1432" s="44">
        <v>1.63</v>
      </c>
      <c r="G1432" s="44">
        <v>0.36</v>
      </c>
      <c r="H1432" s="44">
        <v>-0.71</v>
      </c>
      <c r="I1432" s="49">
        <f>IF(Table2[[#This Row],[Order Priority]]=Introduction!$B$42,1,0)</f>
        <v>0</v>
      </c>
      <c r="J1432" s="49">
        <f>IF(Table2[[#This Row],[Order Priority]]=Introduction!$B$43,1,0)</f>
        <v>0</v>
      </c>
      <c r="K1432" s="49">
        <f>IF(Table2[[#This Row],[Order Priority]]=Introduction!$B$44,1,0)</f>
        <v>0</v>
      </c>
      <c r="L1432" s="49">
        <f>IF(Table2[[#This Row],[Order Priority]]=Introduction!$B$45,1,0)</f>
        <v>1</v>
      </c>
      <c r="M1432" s="49">
        <f>IF(Table2[[#This Row],[Ship Mode]]=Introduction!$C$42,1,0)</f>
        <v>0</v>
      </c>
      <c r="N1432" s="48">
        <f>IF(Table2[[#This Row],[Ship Mode]]=Introduction!$C$44,1,0)</f>
        <v>1</v>
      </c>
      <c r="O1432" s="48">
        <f>IF(Table2[[#This Row],[Customer Segment]]=Introduction!$D$45,1,0)</f>
        <v>1</v>
      </c>
      <c r="P1432" s="48">
        <f>IF(Table2[[#This Row],[Customer Segment]]=Introduction!$D$42,1,0)</f>
        <v>0</v>
      </c>
      <c r="Q1432" s="48">
        <f>IF(Table2[[#This Row],[Customer Segment]]=Introduction!$D$44,1,0)</f>
        <v>0</v>
      </c>
      <c r="R1432" s="41">
        <v>14.26</v>
      </c>
      <c r="S14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customFormat="1" x14ac:dyDescent="0.2">
      <c r="A1433" s="1" t="s">
        <v>92</v>
      </c>
      <c r="B1433" s="1" t="s">
        <v>14</v>
      </c>
      <c r="C1433" s="1" t="s">
        <v>70</v>
      </c>
      <c r="D1433" s="46">
        <v>0</v>
      </c>
      <c r="E1433" s="46">
        <v>9.27</v>
      </c>
      <c r="F1433" s="46">
        <v>4.3899999999999997</v>
      </c>
      <c r="G1433" s="46">
        <v>0.38</v>
      </c>
      <c r="H1433" s="46">
        <v>-7.61</v>
      </c>
      <c r="I1433" s="49">
        <f>IF(Table2[[#This Row],[Order Priority]]=Introduction!$B$42,1,0)</f>
        <v>0</v>
      </c>
      <c r="J1433" s="49">
        <f>IF(Table2[[#This Row],[Order Priority]]=Introduction!$B$43,1,0)</f>
        <v>0</v>
      </c>
      <c r="K1433" s="49">
        <f>IF(Table2[[#This Row],[Order Priority]]=Introduction!$B$44,1,0)</f>
        <v>0</v>
      </c>
      <c r="L1433" s="49">
        <f>IF(Table2[[#This Row],[Order Priority]]=Introduction!$B$45,1,0)</f>
        <v>1</v>
      </c>
      <c r="M1433" s="49">
        <f>IF(Table2[[#This Row],[Ship Mode]]=Introduction!$C$42,1,0)</f>
        <v>0</v>
      </c>
      <c r="N1433" s="48">
        <f>IF(Table2[[#This Row],[Ship Mode]]=Introduction!$C$44,1,0)</f>
        <v>1</v>
      </c>
      <c r="O1433" s="48">
        <f>IF(Table2[[#This Row],[Customer Segment]]=Introduction!$D$45,1,0)</f>
        <v>0</v>
      </c>
      <c r="P1433" s="48">
        <f>IF(Table2[[#This Row],[Customer Segment]]=Introduction!$D$42,1,0)</f>
        <v>0</v>
      </c>
      <c r="Q1433" s="48">
        <f>IF(Table2[[#This Row],[Customer Segment]]=Introduction!$D$44,1,0)</f>
        <v>0</v>
      </c>
      <c r="R1433" s="38">
        <v>10.65</v>
      </c>
      <c r="S14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customFormat="1" x14ac:dyDescent="0.2">
      <c r="A1434" s="1" t="s">
        <v>46</v>
      </c>
      <c r="B1434" s="1" t="s">
        <v>14</v>
      </c>
      <c r="C1434" s="1" t="s">
        <v>70</v>
      </c>
      <c r="D1434" s="44">
        <v>0.04</v>
      </c>
      <c r="E1434" s="44">
        <v>5.98</v>
      </c>
      <c r="F1434" s="44">
        <v>4.38</v>
      </c>
      <c r="G1434" s="44">
        <v>0.75</v>
      </c>
      <c r="H1434" s="44">
        <v>-1522.3040000000001</v>
      </c>
      <c r="I1434" s="49">
        <f>IF(Table2[[#This Row],[Order Priority]]=Introduction!$B$42,1,0)</f>
        <v>0</v>
      </c>
      <c r="J1434" s="49">
        <f>IF(Table2[[#This Row],[Order Priority]]=Introduction!$B$43,1,0)</f>
        <v>0</v>
      </c>
      <c r="K1434" s="49">
        <f>IF(Table2[[#This Row],[Order Priority]]=Introduction!$B$44,1,0)</f>
        <v>0</v>
      </c>
      <c r="L1434" s="49">
        <f>IF(Table2[[#This Row],[Order Priority]]=Introduction!$B$45,1,0)</f>
        <v>0</v>
      </c>
      <c r="M1434" s="49">
        <f>IF(Table2[[#This Row],[Ship Mode]]=Introduction!$C$42,1,0)</f>
        <v>0</v>
      </c>
      <c r="N1434" s="48">
        <f>IF(Table2[[#This Row],[Ship Mode]]=Introduction!$C$44,1,0)</f>
        <v>1</v>
      </c>
      <c r="O1434" s="48">
        <f>IF(Table2[[#This Row],[Customer Segment]]=Introduction!$D$45,1,0)</f>
        <v>0</v>
      </c>
      <c r="P1434" s="48">
        <f>IF(Table2[[#This Row],[Customer Segment]]=Introduction!$D$42,1,0)</f>
        <v>0</v>
      </c>
      <c r="Q1434" s="48">
        <f>IF(Table2[[#This Row],[Customer Segment]]=Introduction!$D$44,1,0)</f>
        <v>0</v>
      </c>
      <c r="R1434" s="41">
        <v>69.75</v>
      </c>
      <c r="S14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customFormat="1" x14ac:dyDescent="0.2">
      <c r="A1435" s="1" t="s">
        <v>13</v>
      </c>
      <c r="B1435" s="1" t="s">
        <v>63</v>
      </c>
      <c r="C1435" s="1" t="s">
        <v>3</v>
      </c>
      <c r="D1435" s="46">
        <v>0.08</v>
      </c>
      <c r="E1435" s="46">
        <v>2.62</v>
      </c>
      <c r="F1435" s="46">
        <v>0.8</v>
      </c>
      <c r="G1435" s="46">
        <v>0.39</v>
      </c>
      <c r="H1435" s="46">
        <v>21.769500000000001</v>
      </c>
      <c r="I1435" s="49">
        <f>IF(Table2[[#This Row],[Order Priority]]=Introduction!$B$42,1,0)</f>
        <v>0</v>
      </c>
      <c r="J1435" s="49">
        <f>IF(Table2[[#This Row],[Order Priority]]=Introduction!$B$43,1,0)</f>
        <v>1</v>
      </c>
      <c r="K1435" s="49">
        <f>IF(Table2[[#This Row],[Order Priority]]=Introduction!$B$44,1,0)</f>
        <v>0</v>
      </c>
      <c r="L1435" s="49">
        <f>IF(Table2[[#This Row],[Order Priority]]=Introduction!$B$45,1,0)</f>
        <v>0</v>
      </c>
      <c r="M1435" s="49">
        <f>IF(Table2[[#This Row],[Ship Mode]]=Introduction!$C$42,1,0)</f>
        <v>0</v>
      </c>
      <c r="N1435" s="48">
        <f>IF(Table2[[#This Row],[Ship Mode]]=Introduction!$C$44,1,0)</f>
        <v>0</v>
      </c>
      <c r="O1435" s="48">
        <f>IF(Table2[[#This Row],[Customer Segment]]=Introduction!$D$45,1,0)</f>
        <v>1</v>
      </c>
      <c r="P1435" s="48">
        <f>IF(Table2[[#This Row],[Customer Segment]]=Introduction!$D$42,1,0)</f>
        <v>0</v>
      </c>
      <c r="Q1435" s="48">
        <f>IF(Table2[[#This Row],[Customer Segment]]=Introduction!$D$44,1,0)</f>
        <v>0</v>
      </c>
      <c r="R1435" s="38">
        <v>31.55</v>
      </c>
      <c r="S14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customFormat="1" x14ac:dyDescent="0.2">
      <c r="A1436" s="1" t="s">
        <v>92</v>
      </c>
      <c r="B1436" s="1" t="s">
        <v>14</v>
      </c>
      <c r="C1436" s="1" t="s">
        <v>70</v>
      </c>
      <c r="D1436" s="44">
        <v>0.03</v>
      </c>
      <c r="E1436" s="44">
        <v>162.93</v>
      </c>
      <c r="F1436" s="44">
        <v>19.989999999999998</v>
      </c>
      <c r="G1436" s="44">
        <v>0.39</v>
      </c>
      <c r="H1436" s="44">
        <v>293.14</v>
      </c>
      <c r="I1436" s="49">
        <f>IF(Table2[[#This Row],[Order Priority]]=Introduction!$B$42,1,0)</f>
        <v>0</v>
      </c>
      <c r="J1436" s="49">
        <f>IF(Table2[[#This Row],[Order Priority]]=Introduction!$B$43,1,0)</f>
        <v>0</v>
      </c>
      <c r="K1436" s="49">
        <f>IF(Table2[[#This Row],[Order Priority]]=Introduction!$B$44,1,0)</f>
        <v>0</v>
      </c>
      <c r="L1436" s="49">
        <f>IF(Table2[[#This Row],[Order Priority]]=Introduction!$B$45,1,0)</f>
        <v>1</v>
      </c>
      <c r="M1436" s="49">
        <f>IF(Table2[[#This Row],[Ship Mode]]=Introduction!$C$42,1,0)</f>
        <v>0</v>
      </c>
      <c r="N1436" s="48">
        <f>IF(Table2[[#This Row],[Ship Mode]]=Introduction!$C$44,1,0)</f>
        <v>1</v>
      </c>
      <c r="O1436" s="48">
        <f>IF(Table2[[#This Row],[Customer Segment]]=Introduction!$D$45,1,0)</f>
        <v>0</v>
      </c>
      <c r="P1436" s="48">
        <f>IF(Table2[[#This Row],[Customer Segment]]=Introduction!$D$42,1,0)</f>
        <v>0</v>
      </c>
      <c r="Q1436" s="48">
        <f>IF(Table2[[#This Row],[Customer Segment]]=Introduction!$D$44,1,0)</f>
        <v>0</v>
      </c>
      <c r="R1436" s="41">
        <v>515.88</v>
      </c>
      <c r="S14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customFormat="1" x14ac:dyDescent="0.2">
      <c r="A1437" s="1" t="s">
        <v>92</v>
      </c>
      <c r="B1437" s="1" t="s">
        <v>14</v>
      </c>
      <c r="C1437" s="1" t="s">
        <v>70</v>
      </c>
      <c r="D1437" s="46">
        <v>0.01</v>
      </c>
      <c r="E1437" s="46">
        <v>11.58</v>
      </c>
      <c r="F1437" s="46">
        <v>5.72</v>
      </c>
      <c r="G1437" s="46">
        <v>0.35</v>
      </c>
      <c r="H1437" s="46">
        <v>-6.61</v>
      </c>
      <c r="I1437" s="49">
        <f>IF(Table2[[#This Row],[Order Priority]]=Introduction!$B$42,1,0)</f>
        <v>0</v>
      </c>
      <c r="J1437" s="49">
        <f>IF(Table2[[#This Row],[Order Priority]]=Introduction!$B$43,1,0)</f>
        <v>0</v>
      </c>
      <c r="K1437" s="49">
        <f>IF(Table2[[#This Row],[Order Priority]]=Introduction!$B$44,1,0)</f>
        <v>0</v>
      </c>
      <c r="L1437" s="49">
        <f>IF(Table2[[#This Row],[Order Priority]]=Introduction!$B$45,1,0)</f>
        <v>1</v>
      </c>
      <c r="M1437" s="49">
        <f>IF(Table2[[#This Row],[Ship Mode]]=Introduction!$C$42,1,0)</f>
        <v>0</v>
      </c>
      <c r="N1437" s="48">
        <f>IF(Table2[[#This Row],[Ship Mode]]=Introduction!$C$44,1,0)</f>
        <v>1</v>
      </c>
      <c r="O1437" s="48">
        <f>IF(Table2[[#This Row],[Customer Segment]]=Introduction!$D$45,1,0)</f>
        <v>0</v>
      </c>
      <c r="P1437" s="48">
        <f>IF(Table2[[#This Row],[Customer Segment]]=Introduction!$D$42,1,0)</f>
        <v>0</v>
      </c>
      <c r="Q1437" s="48">
        <f>IF(Table2[[#This Row],[Customer Segment]]=Introduction!$D$44,1,0)</f>
        <v>0</v>
      </c>
      <c r="R1437" s="38">
        <v>25.06</v>
      </c>
      <c r="S14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customFormat="1" x14ac:dyDescent="0.2">
      <c r="A1438" s="1" t="s">
        <v>92</v>
      </c>
      <c r="B1438" s="1" t="s">
        <v>14</v>
      </c>
      <c r="C1438" s="1" t="s">
        <v>70</v>
      </c>
      <c r="D1438" s="44">
        <v>0.01</v>
      </c>
      <c r="E1438" s="44">
        <v>55.99</v>
      </c>
      <c r="F1438" s="44">
        <v>5</v>
      </c>
      <c r="G1438" s="44">
        <v>0.8</v>
      </c>
      <c r="H1438" s="44">
        <v>-57.540999999999997</v>
      </c>
      <c r="I1438" s="49">
        <f>IF(Table2[[#This Row],[Order Priority]]=Introduction!$B$42,1,0)</f>
        <v>0</v>
      </c>
      <c r="J1438" s="49">
        <f>IF(Table2[[#This Row],[Order Priority]]=Introduction!$B$43,1,0)</f>
        <v>0</v>
      </c>
      <c r="K1438" s="49">
        <f>IF(Table2[[#This Row],[Order Priority]]=Introduction!$B$44,1,0)</f>
        <v>0</v>
      </c>
      <c r="L1438" s="49">
        <f>IF(Table2[[#This Row],[Order Priority]]=Introduction!$B$45,1,0)</f>
        <v>1</v>
      </c>
      <c r="M1438" s="49">
        <f>IF(Table2[[#This Row],[Ship Mode]]=Introduction!$C$42,1,0)</f>
        <v>0</v>
      </c>
      <c r="N1438" s="48">
        <f>IF(Table2[[#This Row],[Ship Mode]]=Introduction!$C$44,1,0)</f>
        <v>1</v>
      </c>
      <c r="O1438" s="48">
        <f>IF(Table2[[#This Row],[Customer Segment]]=Introduction!$D$45,1,0)</f>
        <v>0</v>
      </c>
      <c r="P1438" s="48">
        <f>IF(Table2[[#This Row],[Customer Segment]]=Introduction!$D$42,1,0)</f>
        <v>0</v>
      </c>
      <c r="Q1438" s="48">
        <f>IF(Table2[[#This Row],[Customer Segment]]=Introduction!$D$44,1,0)</f>
        <v>0</v>
      </c>
      <c r="R1438" s="41">
        <v>578.24</v>
      </c>
      <c r="S14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customFormat="1" x14ac:dyDescent="0.2">
      <c r="A1439" s="1" t="s">
        <v>92</v>
      </c>
      <c r="B1439" s="1" t="s">
        <v>14</v>
      </c>
      <c r="C1439" s="1" t="s">
        <v>70</v>
      </c>
      <c r="D1439" s="46">
        <v>0.06</v>
      </c>
      <c r="E1439" s="46">
        <v>13.9</v>
      </c>
      <c r="F1439" s="46">
        <v>7.59</v>
      </c>
      <c r="G1439" s="46">
        <v>0.56000000000000005</v>
      </c>
      <c r="H1439" s="46">
        <v>-67.59</v>
      </c>
      <c r="I1439" s="49">
        <f>IF(Table2[[#This Row],[Order Priority]]=Introduction!$B$42,1,0)</f>
        <v>0</v>
      </c>
      <c r="J1439" s="49">
        <f>IF(Table2[[#This Row],[Order Priority]]=Introduction!$B$43,1,0)</f>
        <v>0</v>
      </c>
      <c r="K1439" s="49">
        <f>IF(Table2[[#This Row],[Order Priority]]=Introduction!$B$44,1,0)</f>
        <v>0</v>
      </c>
      <c r="L1439" s="49">
        <f>IF(Table2[[#This Row],[Order Priority]]=Introduction!$B$45,1,0)</f>
        <v>1</v>
      </c>
      <c r="M1439" s="49">
        <f>IF(Table2[[#This Row],[Ship Mode]]=Introduction!$C$42,1,0)</f>
        <v>0</v>
      </c>
      <c r="N1439" s="48">
        <f>IF(Table2[[#This Row],[Ship Mode]]=Introduction!$C$44,1,0)</f>
        <v>1</v>
      </c>
      <c r="O1439" s="48">
        <f>IF(Table2[[#This Row],[Customer Segment]]=Introduction!$D$45,1,0)</f>
        <v>0</v>
      </c>
      <c r="P1439" s="48">
        <f>IF(Table2[[#This Row],[Customer Segment]]=Introduction!$D$42,1,0)</f>
        <v>0</v>
      </c>
      <c r="Q1439" s="48">
        <f>IF(Table2[[#This Row],[Customer Segment]]=Introduction!$D$44,1,0)</f>
        <v>0</v>
      </c>
      <c r="R1439" s="38">
        <v>170.45</v>
      </c>
      <c r="S14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customFormat="1" x14ac:dyDescent="0.2">
      <c r="A1440" s="1" t="s">
        <v>92</v>
      </c>
      <c r="B1440" s="1" t="s">
        <v>14</v>
      </c>
      <c r="C1440" s="1" t="s">
        <v>15</v>
      </c>
      <c r="D1440" s="44">
        <v>0</v>
      </c>
      <c r="E1440" s="44">
        <v>25.38</v>
      </c>
      <c r="F1440" s="44">
        <v>8.99</v>
      </c>
      <c r="G1440" s="44">
        <v>0.5</v>
      </c>
      <c r="H1440" s="44">
        <v>470.33800000000002</v>
      </c>
      <c r="I1440" s="49">
        <f>IF(Table2[[#This Row],[Order Priority]]=Introduction!$B$42,1,0)</f>
        <v>0</v>
      </c>
      <c r="J1440" s="49">
        <f>IF(Table2[[#This Row],[Order Priority]]=Introduction!$B$43,1,0)</f>
        <v>0</v>
      </c>
      <c r="K1440" s="49">
        <f>IF(Table2[[#This Row],[Order Priority]]=Introduction!$B$44,1,0)</f>
        <v>0</v>
      </c>
      <c r="L1440" s="49">
        <f>IF(Table2[[#This Row],[Order Priority]]=Introduction!$B$45,1,0)</f>
        <v>1</v>
      </c>
      <c r="M1440" s="49">
        <f>IF(Table2[[#This Row],[Ship Mode]]=Introduction!$C$42,1,0)</f>
        <v>0</v>
      </c>
      <c r="N1440" s="48">
        <f>IF(Table2[[#This Row],[Ship Mode]]=Introduction!$C$44,1,0)</f>
        <v>1</v>
      </c>
      <c r="O1440" s="48">
        <f>IF(Table2[[#This Row],[Customer Segment]]=Introduction!$D$45,1,0)</f>
        <v>0</v>
      </c>
      <c r="P1440" s="48">
        <f>IF(Table2[[#This Row],[Customer Segment]]=Introduction!$D$42,1,0)</f>
        <v>1</v>
      </c>
      <c r="Q1440" s="48">
        <f>IF(Table2[[#This Row],[Customer Segment]]=Introduction!$D$44,1,0)</f>
        <v>0</v>
      </c>
      <c r="R1440" s="41">
        <v>700.41</v>
      </c>
      <c r="S14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customFormat="1" x14ac:dyDescent="0.2">
      <c r="A1441" s="1" t="s">
        <v>46</v>
      </c>
      <c r="B1441" s="1" t="s">
        <v>14</v>
      </c>
      <c r="C1441" s="1" t="s">
        <v>70</v>
      </c>
      <c r="D1441" s="46">
        <v>0.06</v>
      </c>
      <c r="E1441" s="46">
        <v>30.42</v>
      </c>
      <c r="F1441" s="46">
        <v>8.65</v>
      </c>
      <c r="G1441" s="46">
        <v>0.74</v>
      </c>
      <c r="H1441" s="46">
        <v>-159.25</v>
      </c>
      <c r="I1441" s="49">
        <f>IF(Table2[[#This Row],[Order Priority]]=Introduction!$B$42,1,0)</f>
        <v>0</v>
      </c>
      <c r="J1441" s="49">
        <f>IF(Table2[[#This Row],[Order Priority]]=Introduction!$B$43,1,0)</f>
        <v>0</v>
      </c>
      <c r="K1441" s="49">
        <f>IF(Table2[[#This Row],[Order Priority]]=Introduction!$B$44,1,0)</f>
        <v>0</v>
      </c>
      <c r="L1441" s="49">
        <f>IF(Table2[[#This Row],[Order Priority]]=Introduction!$B$45,1,0)</f>
        <v>0</v>
      </c>
      <c r="M1441" s="49">
        <f>IF(Table2[[#This Row],[Ship Mode]]=Introduction!$C$42,1,0)</f>
        <v>0</v>
      </c>
      <c r="N1441" s="48">
        <f>IF(Table2[[#This Row],[Ship Mode]]=Introduction!$C$44,1,0)</f>
        <v>1</v>
      </c>
      <c r="O1441" s="48">
        <f>IF(Table2[[#This Row],[Customer Segment]]=Introduction!$D$45,1,0)</f>
        <v>0</v>
      </c>
      <c r="P1441" s="48">
        <f>IF(Table2[[#This Row],[Customer Segment]]=Introduction!$D$42,1,0)</f>
        <v>0</v>
      </c>
      <c r="Q1441" s="48">
        <f>IF(Table2[[#This Row],[Customer Segment]]=Introduction!$D$44,1,0)</f>
        <v>0</v>
      </c>
      <c r="R1441" s="38">
        <v>309.05</v>
      </c>
      <c r="S14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customFormat="1" x14ac:dyDescent="0.2">
      <c r="A1442" s="1" t="s">
        <v>46</v>
      </c>
      <c r="B1442" s="1" t="s">
        <v>14</v>
      </c>
      <c r="C1442" s="1" t="s">
        <v>70</v>
      </c>
      <c r="D1442" s="44">
        <v>0.02</v>
      </c>
      <c r="E1442" s="44">
        <v>37.94</v>
      </c>
      <c r="F1442" s="44">
        <v>5.08</v>
      </c>
      <c r="G1442" s="44">
        <v>0.38</v>
      </c>
      <c r="H1442" s="44">
        <v>206.517</v>
      </c>
      <c r="I1442" s="49">
        <f>IF(Table2[[#This Row],[Order Priority]]=Introduction!$B$42,1,0)</f>
        <v>0</v>
      </c>
      <c r="J1442" s="49">
        <f>IF(Table2[[#This Row],[Order Priority]]=Introduction!$B$43,1,0)</f>
        <v>0</v>
      </c>
      <c r="K1442" s="49">
        <f>IF(Table2[[#This Row],[Order Priority]]=Introduction!$B$44,1,0)</f>
        <v>0</v>
      </c>
      <c r="L1442" s="49">
        <f>IF(Table2[[#This Row],[Order Priority]]=Introduction!$B$45,1,0)</f>
        <v>0</v>
      </c>
      <c r="M1442" s="49">
        <f>IF(Table2[[#This Row],[Ship Mode]]=Introduction!$C$42,1,0)</f>
        <v>0</v>
      </c>
      <c r="N1442" s="48">
        <f>IF(Table2[[#This Row],[Ship Mode]]=Introduction!$C$44,1,0)</f>
        <v>1</v>
      </c>
      <c r="O1442" s="48">
        <f>IF(Table2[[#This Row],[Customer Segment]]=Introduction!$D$45,1,0)</f>
        <v>0</v>
      </c>
      <c r="P1442" s="48">
        <f>IF(Table2[[#This Row],[Customer Segment]]=Introduction!$D$42,1,0)</f>
        <v>0</v>
      </c>
      <c r="Q1442" s="48">
        <f>IF(Table2[[#This Row],[Customer Segment]]=Introduction!$D$44,1,0)</f>
        <v>0</v>
      </c>
      <c r="R1442" s="41">
        <v>299.3</v>
      </c>
      <c r="S14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customFormat="1" x14ac:dyDescent="0.2">
      <c r="A1443" s="1" t="s">
        <v>1</v>
      </c>
      <c r="B1443" s="1" t="s">
        <v>14</v>
      </c>
      <c r="C1443" s="1" t="s">
        <v>70</v>
      </c>
      <c r="D1443" s="46">
        <v>0.01</v>
      </c>
      <c r="E1443" s="46">
        <v>95.99</v>
      </c>
      <c r="F1443" s="46">
        <v>4.9000000000000004</v>
      </c>
      <c r="G1443" s="46">
        <v>0.56000000000000005</v>
      </c>
      <c r="H1443" s="46">
        <v>713.88</v>
      </c>
      <c r="I1443" s="49">
        <f>IF(Table2[[#This Row],[Order Priority]]=Introduction!$B$42,1,0)</f>
        <v>1</v>
      </c>
      <c r="J1443" s="49">
        <f>IF(Table2[[#This Row],[Order Priority]]=Introduction!$B$43,1,0)</f>
        <v>0</v>
      </c>
      <c r="K1443" s="49">
        <f>IF(Table2[[#This Row],[Order Priority]]=Introduction!$B$44,1,0)</f>
        <v>0</v>
      </c>
      <c r="L1443" s="49">
        <f>IF(Table2[[#This Row],[Order Priority]]=Introduction!$B$45,1,0)</f>
        <v>0</v>
      </c>
      <c r="M1443" s="49">
        <f>IF(Table2[[#This Row],[Ship Mode]]=Introduction!$C$42,1,0)</f>
        <v>0</v>
      </c>
      <c r="N1443" s="48">
        <f>IF(Table2[[#This Row],[Ship Mode]]=Introduction!$C$44,1,0)</f>
        <v>1</v>
      </c>
      <c r="O1443" s="48">
        <f>IF(Table2[[#This Row],[Customer Segment]]=Introduction!$D$45,1,0)</f>
        <v>0</v>
      </c>
      <c r="P1443" s="48">
        <f>IF(Table2[[#This Row],[Customer Segment]]=Introduction!$D$42,1,0)</f>
        <v>0</v>
      </c>
      <c r="Q1443" s="48">
        <f>IF(Table2[[#This Row],[Customer Segment]]=Introduction!$D$44,1,0)</f>
        <v>0</v>
      </c>
      <c r="R1443" s="38">
        <v>1050.08</v>
      </c>
      <c r="S14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customFormat="1" x14ac:dyDescent="0.2">
      <c r="A1444" s="1" t="s">
        <v>1</v>
      </c>
      <c r="B1444" s="1" t="s">
        <v>14</v>
      </c>
      <c r="C1444" s="1" t="s">
        <v>3</v>
      </c>
      <c r="D1444" s="44">
        <v>7.0000000000000007E-2</v>
      </c>
      <c r="E1444" s="44">
        <v>152.47999999999999</v>
      </c>
      <c r="F1444" s="44">
        <v>6.5</v>
      </c>
      <c r="G1444" s="44">
        <v>0.74</v>
      </c>
      <c r="H1444" s="44">
        <v>171.83879999999999</v>
      </c>
      <c r="I1444" s="49">
        <f>IF(Table2[[#This Row],[Order Priority]]=Introduction!$B$42,1,0)</f>
        <v>1</v>
      </c>
      <c r="J1444" s="49">
        <f>IF(Table2[[#This Row],[Order Priority]]=Introduction!$B$43,1,0)</f>
        <v>0</v>
      </c>
      <c r="K1444" s="49">
        <f>IF(Table2[[#This Row],[Order Priority]]=Introduction!$B$44,1,0)</f>
        <v>0</v>
      </c>
      <c r="L1444" s="49">
        <f>IF(Table2[[#This Row],[Order Priority]]=Introduction!$B$45,1,0)</f>
        <v>0</v>
      </c>
      <c r="M1444" s="49">
        <f>IF(Table2[[#This Row],[Ship Mode]]=Introduction!$C$42,1,0)</f>
        <v>0</v>
      </c>
      <c r="N1444" s="48">
        <f>IF(Table2[[#This Row],[Ship Mode]]=Introduction!$C$44,1,0)</f>
        <v>1</v>
      </c>
      <c r="O1444" s="48">
        <f>IF(Table2[[#This Row],[Customer Segment]]=Introduction!$D$45,1,0)</f>
        <v>1</v>
      </c>
      <c r="P1444" s="48">
        <f>IF(Table2[[#This Row],[Customer Segment]]=Introduction!$D$42,1,0)</f>
        <v>0</v>
      </c>
      <c r="Q1444" s="48">
        <f>IF(Table2[[#This Row],[Customer Segment]]=Introduction!$D$44,1,0)</f>
        <v>0</v>
      </c>
      <c r="R1444" s="41">
        <v>5062.49</v>
      </c>
      <c r="S14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customFormat="1" x14ac:dyDescent="0.2">
      <c r="A1445" s="1" t="s">
        <v>1</v>
      </c>
      <c r="B1445" s="1" t="s">
        <v>14</v>
      </c>
      <c r="C1445" s="1" t="s">
        <v>70</v>
      </c>
      <c r="D1445" s="46">
        <v>0</v>
      </c>
      <c r="E1445" s="46">
        <v>5.28</v>
      </c>
      <c r="F1445" s="46">
        <v>5.61</v>
      </c>
      <c r="G1445" s="46">
        <v>0.4</v>
      </c>
      <c r="H1445" s="46">
        <v>-149.21199999999999</v>
      </c>
      <c r="I1445" s="49">
        <f>IF(Table2[[#This Row],[Order Priority]]=Introduction!$B$42,1,0)</f>
        <v>1</v>
      </c>
      <c r="J1445" s="49">
        <f>IF(Table2[[#This Row],[Order Priority]]=Introduction!$B$43,1,0)</f>
        <v>0</v>
      </c>
      <c r="K1445" s="49">
        <f>IF(Table2[[#This Row],[Order Priority]]=Introduction!$B$44,1,0)</f>
        <v>0</v>
      </c>
      <c r="L1445" s="49">
        <f>IF(Table2[[#This Row],[Order Priority]]=Introduction!$B$45,1,0)</f>
        <v>0</v>
      </c>
      <c r="M1445" s="49">
        <f>IF(Table2[[#This Row],[Ship Mode]]=Introduction!$C$42,1,0)</f>
        <v>0</v>
      </c>
      <c r="N1445" s="48">
        <f>IF(Table2[[#This Row],[Ship Mode]]=Introduction!$C$44,1,0)</f>
        <v>1</v>
      </c>
      <c r="O1445" s="48">
        <f>IF(Table2[[#This Row],[Customer Segment]]=Introduction!$D$45,1,0)</f>
        <v>0</v>
      </c>
      <c r="P1445" s="48">
        <f>IF(Table2[[#This Row],[Customer Segment]]=Introduction!$D$42,1,0)</f>
        <v>0</v>
      </c>
      <c r="Q1445" s="48">
        <f>IF(Table2[[#This Row],[Customer Segment]]=Introduction!$D$44,1,0)</f>
        <v>0</v>
      </c>
      <c r="R1445" s="38">
        <v>85.26</v>
      </c>
      <c r="S14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customFormat="1" x14ac:dyDescent="0.2">
      <c r="A1446" s="1" t="s">
        <v>23</v>
      </c>
      <c r="B1446" s="1" t="s">
        <v>63</v>
      </c>
      <c r="C1446" s="1" t="s">
        <v>47</v>
      </c>
      <c r="D1446" s="44">
        <v>0.08</v>
      </c>
      <c r="E1446" s="44">
        <v>4.8899999999999997</v>
      </c>
      <c r="F1446" s="44">
        <v>4.93</v>
      </c>
      <c r="G1446" s="44">
        <v>0.66</v>
      </c>
      <c r="H1446" s="44">
        <v>-165.45</v>
      </c>
      <c r="I1446" s="49">
        <f>IF(Table2[[#This Row],[Order Priority]]=Introduction!$B$42,1,0)</f>
        <v>0</v>
      </c>
      <c r="J1446" s="49">
        <f>IF(Table2[[#This Row],[Order Priority]]=Introduction!$B$43,1,0)</f>
        <v>0</v>
      </c>
      <c r="K1446" s="49">
        <f>IF(Table2[[#This Row],[Order Priority]]=Introduction!$B$44,1,0)</f>
        <v>1</v>
      </c>
      <c r="L1446" s="49">
        <f>IF(Table2[[#This Row],[Order Priority]]=Introduction!$B$45,1,0)</f>
        <v>0</v>
      </c>
      <c r="M1446" s="49">
        <f>IF(Table2[[#This Row],[Ship Mode]]=Introduction!$C$42,1,0)</f>
        <v>0</v>
      </c>
      <c r="N1446" s="48">
        <f>IF(Table2[[#This Row],[Ship Mode]]=Introduction!$C$44,1,0)</f>
        <v>0</v>
      </c>
      <c r="O1446" s="48">
        <f>IF(Table2[[#This Row],[Customer Segment]]=Introduction!$D$45,1,0)</f>
        <v>0</v>
      </c>
      <c r="P1446" s="48">
        <f>IF(Table2[[#This Row],[Customer Segment]]=Introduction!$D$42,1,0)</f>
        <v>0</v>
      </c>
      <c r="Q1446" s="48">
        <f>IF(Table2[[#This Row],[Customer Segment]]=Introduction!$D$44,1,0)</f>
        <v>1</v>
      </c>
      <c r="R1446" s="41">
        <v>84.76</v>
      </c>
      <c r="S14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customFormat="1" x14ac:dyDescent="0.2">
      <c r="A1447" s="1" t="s">
        <v>23</v>
      </c>
      <c r="B1447" s="1" t="s">
        <v>14</v>
      </c>
      <c r="C1447" s="1" t="s">
        <v>47</v>
      </c>
      <c r="D1447" s="46">
        <v>7.0000000000000007E-2</v>
      </c>
      <c r="E1447" s="46">
        <v>6.68</v>
      </c>
      <c r="F1447" s="46">
        <v>6.92</v>
      </c>
      <c r="G1447" s="46">
        <v>0.37</v>
      </c>
      <c r="H1447" s="46">
        <v>-141.12</v>
      </c>
      <c r="I1447" s="49">
        <f>IF(Table2[[#This Row],[Order Priority]]=Introduction!$B$42,1,0)</f>
        <v>0</v>
      </c>
      <c r="J1447" s="49">
        <f>IF(Table2[[#This Row],[Order Priority]]=Introduction!$B$43,1,0)</f>
        <v>0</v>
      </c>
      <c r="K1447" s="49">
        <f>IF(Table2[[#This Row],[Order Priority]]=Introduction!$B$44,1,0)</f>
        <v>1</v>
      </c>
      <c r="L1447" s="49">
        <f>IF(Table2[[#This Row],[Order Priority]]=Introduction!$B$45,1,0)</f>
        <v>0</v>
      </c>
      <c r="M1447" s="49">
        <f>IF(Table2[[#This Row],[Ship Mode]]=Introduction!$C$42,1,0)</f>
        <v>0</v>
      </c>
      <c r="N1447" s="48">
        <f>IF(Table2[[#This Row],[Ship Mode]]=Introduction!$C$44,1,0)</f>
        <v>1</v>
      </c>
      <c r="O1447" s="48">
        <f>IF(Table2[[#This Row],[Customer Segment]]=Introduction!$D$45,1,0)</f>
        <v>0</v>
      </c>
      <c r="P1447" s="48">
        <f>IF(Table2[[#This Row],[Customer Segment]]=Introduction!$D$42,1,0)</f>
        <v>0</v>
      </c>
      <c r="Q1447" s="48">
        <f>IF(Table2[[#This Row],[Customer Segment]]=Introduction!$D$44,1,0)</f>
        <v>1</v>
      </c>
      <c r="R1447" s="38">
        <v>104.84</v>
      </c>
      <c r="S14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customFormat="1" x14ac:dyDescent="0.2">
      <c r="A1448" s="1" t="s">
        <v>92</v>
      </c>
      <c r="B1448" s="1" t="s">
        <v>14</v>
      </c>
      <c r="C1448" s="1" t="s">
        <v>3</v>
      </c>
      <c r="D1448" s="44">
        <v>0.05</v>
      </c>
      <c r="E1448" s="44">
        <v>59.78</v>
      </c>
      <c r="F1448" s="44">
        <v>10.29</v>
      </c>
      <c r="G1448" s="44">
        <v>0.39</v>
      </c>
      <c r="H1448" s="44">
        <v>159.52969999999999</v>
      </c>
      <c r="I1448" s="49">
        <f>IF(Table2[[#This Row],[Order Priority]]=Introduction!$B$42,1,0)</f>
        <v>0</v>
      </c>
      <c r="J1448" s="49">
        <f>IF(Table2[[#This Row],[Order Priority]]=Introduction!$B$43,1,0)</f>
        <v>0</v>
      </c>
      <c r="K1448" s="49">
        <f>IF(Table2[[#This Row],[Order Priority]]=Introduction!$B$44,1,0)</f>
        <v>0</v>
      </c>
      <c r="L1448" s="49">
        <f>IF(Table2[[#This Row],[Order Priority]]=Introduction!$B$45,1,0)</f>
        <v>1</v>
      </c>
      <c r="M1448" s="49">
        <f>IF(Table2[[#This Row],[Ship Mode]]=Introduction!$C$42,1,0)</f>
        <v>0</v>
      </c>
      <c r="N1448" s="48">
        <f>IF(Table2[[#This Row],[Ship Mode]]=Introduction!$C$44,1,0)</f>
        <v>1</v>
      </c>
      <c r="O1448" s="48">
        <f>IF(Table2[[#This Row],[Customer Segment]]=Introduction!$D$45,1,0)</f>
        <v>1</v>
      </c>
      <c r="P1448" s="48">
        <f>IF(Table2[[#This Row],[Customer Segment]]=Introduction!$D$42,1,0)</f>
        <v>0</v>
      </c>
      <c r="Q1448" s="48">
        <f>IF(Table2[[#This Row],[Customer Segment]]=Introduction!$D$44,1,0)</f>
        <v>0</v>
      </c>
      <c r="R1448" s="41">
        <v>414.49</v>
      </c>
      <c r="S14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customFormat="1" x14ac:dyDescent="0.2">
      <c r="A1449" s="1" t="s">
        <v>92</v>
      </c>
      <c r="B1449" s="1" t="s">
        <v>14</v>
      </c>
      <c r="C1449" s="1" t="s">
        <v>3</v>
      </c>
      <c r="D1449" s="46">
        <v>0.08</v>
      </c>
      <c r="E1449" s="46">
        <v>20.99</v>
      </c>
      <c r="F1449" s="46">
        <v>1.25</v>
      </c>
      <c r="G1449" s="46">
        <v>0.83</v>
      </c>
      <c r="H1449" s="46">
        <v>15.3714</v>
      </c>
      <c r="I1449" s="49">
        <f>IF(Table2[[#This Row],[Order Priority]]=Introduction!$B$42,1,0)</f>
        <v>0</v>
      </c>
      <c r="J1449" s="49">
        <f>IF(Table2[[#This Row],[Order Priority]]=Introduction!$B$43,1,0)</f>
        <v>0</v>
      </c>
      <c r="K1449" s="49">
        <f>IF(Table2[[#This Row],[Order Priority]]=Introduction!$B$44,1,0)</f>
        <v>0</v>
      </c>
      <c r="L1449" s="49">
        <f>IF(Table2[[#This Row],[Order Priority]]=Introduction!$B$45,1,0)</f>
        <v>1</v>
      </c>
      <c r="M1449" s="49">
        <f>IF(Table2[[#This Row],[Ship Mode]]=Introduction!$C$42,1,0)</f>
        <v>0</v>
      </c>
      <c r="N1449" s="48">
        <f>IF(Table2[[#This Row],[Ship Mode]]=Introduction!$C$44,1,0)</f>
        <v>1</v>
      </c>
      <c r="O1449" s="48">
        <f>IF(Table2[[#This Row],[Customer Segment]]=Introduction!$D$45,1,0)</f>
        <v>1</v>
      </c>
      <c r="P1449" s="48">
        <f>IF(Table2[[#This Row],[Customer Segment]]=Introduction!$D$42,1,0)</f>
        <v>0</v>
      </c>
      <c r="Q1449" s="48">
        <f>IF(Table2[[#This Row],[Customer Segment]]=Introduction!$D$44,1,0)</f>
        <v>0</v>
      </c>
      <c r="R1449" s="38">
        <v>469.69</v>
      </c>
      <c r="S14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customFormat="1" x14ac:dyDescent="0.2">
      <c r="A1450" s="1" t="s">
        <v>92</v>
      </c>
      <c r="B1450" s="1" t="s">
        <v>14</v>
      </c>
      <c r="C1450" s="1" t="s">
        <v>47</v>
      </c>
      <c r="D1450" s="44">
        <v>0.02</v>
      </c>
      <c r="E1450" s="44">
        <v>15.94</v>
      </c>
      <c r="F1450" s="44">
        <v>5.45</v>
      </c>
      <c r="G1450" s="44">
        <v>0.55000000000000004</v>
      </c>
      <c r="H1450" s="44">
        <v>139.61199999999999</v>
      </c>
      <c r="I1450" s="49">
        <f>IF(Table2[[#This Row],[Order Priority]]=Introduction!$B$42,1,0)</f>
        <v>0</v>
      </c>
      <c r="J1450" s="49">
        <f>IF(Table2[[#This Row],[Order Priority]]=Introduction!$B$43,1,0)</f>
        <v>0</v>
      </c>
      <c r="K1450" s="49">
        <f>IF(Table2[[#This Row],[Order Priority]]=Introduction!$B$44,1,0)</f>
        <v>0</v>
      </c>
      <c r="L1450" s="49">
        <f>IF(Table2[[#This Row],[Order Priority]]=Introduction!$B$45,1,0)</f>
        <v>1</v>
      </c>
      <c r="M1450" s="49">
        <f>IF(Table2[[#This Row],[Ship Mode]]=Introduction!$C$42,1,0)</f>
        <v>0</v>
      </c>
      <c r="N1450" s="48">
        <f>IF(Table2[[#This Row],[Ship Mode]]=Introduction!$C$44,1,0)</f>
        <v>1</v>
      </c>
      <c r="O1450" s="48">
        <f>IF(Table2[[#This Row],[Customer Segment]]=Introduction!$D$45,1,0)</f>
        <v>0</v>
      </c>
      <c r="P1450" s="48">
        <f>IF(Table2[[#This Row],[Customer Segment]]=Introduction!$D$42,1,0)</f>
        <v>0</v>
      </c>
      <c r="Q1450" s="48">
        <f>IF(Table2[[#This Row],[Customer Segment]]=Introduction!$D$44,1,0)</f>
        <v>1</v>
      </c>
      <c r="R1450" s="41">
        <v>664.34</v>
      </c>
      <c r="S14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customFormat="1" x14ac:dyDescent="0.2">
      <c r="A1451" s="1" t="s">
        <v>1</v>
      </c>
      <c r="B1451" s="1" t="s">
        <v>14</v>
      </c>
      <c r="C1451" s="1" t="s">
        <v>3</v>
      </c>
      <c r="D1451" s="46">
        <v>0.02</v>
      </c>
      <c r="E1451" s="46">
        <v>39.06</v>
      </c>
      <c r="F1451" s="46">
        <v>10.55</v>
      </c>
      <c r="G1451" s="46">
        <v>0.37</v>
      </c>
      <c r="H1451" s="46">
        <v>442.0899</v>
      </c>
      <c r="I1451" s="49">
        <f>IF(Table2[[#This Row],[Order Priority]]=Introduction!$B$42,1,0)</f>
        <v>1</v>
      </c>
      <c r="J1451" s="49">
        <f>IF(Table2[[#This Row],[Order Priority]]=Introduction!$B$43,1,0)</f>
        <v>0</v>
      </c>
      <c r="K1451" s="49">
        <f>IF(Table2[[#This Row],[Order Priority]]=Introduction!$B$44,1,0)</f>
        <v>0</v>
      </c>
      <c r="L1451" s="49">
        <f>IF(Table2[[#This Row],[Order Priority]]=Introduction!$B$45,1,0)</f>
        <v>0</v>
      </c>
      <c r="M1451" s="49">
        <f>IF(Table2[[#This Row],[Ship Mode]]=Introduction!$C$42,1,0)</f>
        <v>0</v>
      </c>
      <c r="N1451" s="48">
        <f>IF(Table2[[#This Row],[Ship Mode]]=Introduction!$C$44,1,0)</f>
        <v>1</v>
      </c>
      <c r="O1451" s="48">
        <f>IF(Table2[[#This Row],[Customer Segment]]=Introduction!$D$45,1,0)</f>
        <v>1</v>
      </c>
      <c r="P1451" s="48">
        <f>IF(Table2[[#This Row],[Customer Segment]]=Introduction!$D$42,1,0)</f>
        <v>0</v>
      </c>
      <c r="Q1451" s="48">
        <f>IF(Table2[[#This Row],[Customer Segment]]=Introduction!$D$44,1,0)</f>
        <v>0</v>
      </c>
      <c r="R1451" s="38">
        <v>640.71</v>
      </c>
      <c r="S14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customFormat="1" x14ac:dyDescent="0.2">
      <c r="A1452" s="1" t="s">
        <v>1</v>
      </c>
      <c r="B1452" s="1" t="s">
        <v>14</v>
      </c>
      <c r="C1452" s="1" t="s">
        <v>3</v>
      </c>
      <c r="D1452" s="44">
        <v>0.1</v>
      </c>
      <c r="E1452" s="44">
        <v>37.700000000000003</v>
      </c>
      <c r="F1452" s="44">
        <v>2.99</v>
      </c>
      <c r="G1452" s="44">
        <v>0.35</v>
      </c>
      <c r="H1452" s="44">
        <v>455.12400000000002</v>
      </c>
      <c r="I1452" s="49">
        <f>IF(Table2[[#This Row],[Order Priority]]=Introduction!$B$42,1,0)</f>
        <v>1</v>
      </c>
      <c r="J1452" s="49">
        <f>IF(Table2[[#This Row],[Order Priority]]=Introduction!$B$43,1,0)</f>
        <v>0</v>
      </c>
      <c r="K1452" s="49">
        <f>IF(Table2[[#This Row],[Order Priority]]=Introduction!$B$44,1,0)</f>
        <v>0</v>
      </c>
      <c r="L1452" s="49">
        <f>IF(Table2[[#This Row],[Order Priority]]=Introduction!$B$45,1,0)</f>
        <v>0</v>
      </c>
      <c r="M1452" s="49">
        <f>IF(Table2[[#This Row],[Ship Mode]]=Introduction!$C$42,1,0)</f>
        <v>0</v>
      </c>
      <c r="N1452" s="48">
        <f>IF(Table2[[#This Row],[Ship Mode]]=Introduction!$C$44,1,0)</f>
        <v>1</v>
      </c>
      <c r="O1452" s="48">
        <f>IF(Table2[[#This Row],[Customer Segment]]=Introduction!$D$45,1,0)</f>
        <v>1</v>
      </c>
      <c r="P1452" s="48">
        <f>IF(Table2[[#This Row],[Customer Segment]]=Introduction!$D$42,1,0)</f>
        <v>0</v>
      </c>
      <c r="Q1452" s="48">
        <f>IF(Table2[[#This Row],[Customer Segment]]=Introduction!$D$44,1,0)</f>
        <v>0</v>
      </c>
      <c r="R1452" s="41">
        <v>659.6</v>
      </c>
      <c r="S14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customFormat="1" x14ac:dyDescent="0.2">
      <c r="A1453" s="1" t="s">
        <v>13</v>
      </c>
      <c r="B1453" s="1" t="s">
        <v>14</v>
      </c>
      <c r="C1453" s="1" t="s">
        <v>3</v>
      </c>
      <c r="D1453" s="46">
        <v>0.05</v>
      </c>
      <c r="E1453" s="46">
        <v>26.48</v>
      </c>
      <c r="F1453" s="46">
        <v>6.93</v>
      </c>
      <c r="G1453" s="46">
        <v>0.49</v>
      </c>
      <c r="H1453" s="46">
        <v>314.48129999999998</v>
      </c>
      <c r="I1453" s="49">
        <f>IF(Table2[[#This Row],[Order Priority]]=Introduction!$B$42,1,0)</f>
        <v>0</v>
      </c>
      <c r="J1453" s="49">
        <f>IF(Table2[[#This Row],[Order Priority]]=Introduction!$B$43,1,0)</f>
        <v>1</v>
      </c>
      <c r="K1453" s="49">
        <f>IF(Table2[[#This Row],[Order Priority]]=Introduction!$B$44,1,0)</f>
        <v>0</v>
      </c>
      <c r="L1453" s="49">
        <f>IF(Table2[[#This Row],[Order Priority]]=Introduction!$B$45,1,0)</f>
        <v>0</v>
      </c>
      <c r="M1453" s="49">
        <f>IF(Table2[[#This Row],[Ship Mode]]=Introduction!$C$42,1,0)</f>
        <v>0</v>
      </c>
      <c r="N1453" s="48">
        <f>IF(Table2[[#This Row],[Ship Mode]]=Introduction!$C$44,1,0)</f>
        <v>1</v>
      </c>
      <c r="O1453" s="48">
        <f>IF(Table2[[#This Row],[Customer Segment]]=Introduction!$D$45,1,0)</f>
        <v>1</v>
      </c>
      <c r="P1453" s="48">
        <f>IF(Table2[[#This Row],[Customer Segment]]=Introduction!$D$42,1,0)</f>
        <v>0</v>
      </c>
      <c r="Q1453" s="48">
        <f>IF(Table2[[#This Row],[Customer Segment]]=Introduction!$D$44,1,0)</f>
        <v>0</v>
      </c>
      <c r="R1453" s="38">
        <v>455.77</v>
      </c>
      <c r="S14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customFormat="1" x14ac:dyDescent="0.2">
      <c r="A1454" s="1" t="s">
        <v>13</v>
      </c>
      <c r="B1454" s="1" t="s">
        <v>14</v>
      </c>
      <c r="C1454" s="1" t="s">
        <v>3</v>
      </c>
      <c r="D1454" s="44">
        <v>0.05</v>
      </c>
      <c r="E1454" s="44">
        <v>26.48</v>
      </c>
      <c r="F1454" s="44">
        <v>6.93</v>
      </c>
      <c r="G1454" s="44">
        <v>0.49</v>
      </c>
      <c r="H1454" s="44">
        <v>384.38</v>
      </c>
      <c r="I1454" s="49">
        <f>IF(Table2[[#This Row],[Order Priority]]=Introduction!$B$42,1,0)</f>
        <v>0</v>
      </c>
      <c r="J1454" s="49">
        <f>IF(Table2[[#This Row],[Order Priority]]=Introduction!$B$43,1,0)</f>
        <v>1</v>
      </c>
      <c r="K1454" s="49">
        <f>IF(Table2[[#This Row],[Order Priority]]=Introduction!$B$44,1,0)</f>
        <v>0</v>
      </c>
      <c r="L1454" s="49">
        <f>IF(Table2[[#This Row],[Order Priority]]=Introduction!$B$45,1,0)</f>
        <v>0</v>
      </c>
      <c r="M1454" s="49">
        <f>IF(Table2[[#This Row],[Ship Mode]]=Introduction!$C$42,1,0)</f>
        <v>0</v>
      </c>
      <c r="N1454" s="48">
        <f>IF(Table2[[#This Row],[Ship Mode]]=Introduction!$C$44,1,0)</f>
        <v>1</v>
      </c>
      <c r="O1454" s="48">
        <f>IF(Table2[[#This Row],[Customer Segment]]=Introduction!$D$45,1,0)</f>
        <v>1</v>
      </c>
      <c r="P1454" s="48">
        <f>IF(Table2[[#This Row],[Customer Segment]]=Introduction!$D$42,1,0)</f>
        <v>0</v>
      </c>
      <c r="Q1454" s="48">
        <f>IF(Table2[[#This Row],[Customer Segment]]=Introduction!$D$44,1,0)</f>
        <v>0</v>
      </c>
      <c r="R1454" s="41">
        <v>1876.69</v>
      </c>
      <c r="S14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customFormat="1" x14ac:dyDescent="0.2">
      <c r="A1455" s="1" t="s">
        <v>13</v>
      </c>
      <c r="B1455" s="1" t="s">
        <v>14</v>
      </c>
      <c r="C1455" s="1" t="s">
        <v>70</v>
      </c>
      <c r="D1455" s="46">
        <v>0.01</v>
      </c>
      <c r="E1455" s="46">
        <v>30.98</v>
      </c>
      <c r="F1455" s="46">
        <v>6.5</v>
      </c>
      <c r="G1455" s="46">
        <v>0.64</v>
      </c>
      <c r="H1455" s="46">
        <v>46.29</v>
      </c>
      <c r="I1455" s="49">
        <f>IF(Table2[[#This Row],[Order Priority]]=Introduction!$B$42,1,0)</f>
        <v>0</v>
      </c>
      <c r="J1455" s="49">
        <f>IF(Table2[[#This Row],[Order Priority]]=Introduction!$B$43,1,0)</f>
        <v>1</v>
      </c>
      <c r="K1455" s="49">
        <f>IF(Table2[[#This Row],[Order Priority]]=Introduction!$B$44,1,0)</f>
        <v>0</v>
      </c>
      <c r="L1455" s="49">
        <f>IF(Table2[[#This Row],[Order Priority]]=Introduction!$B$45,1,0)</f>
        <v>0</v>
      </c>
      <c r="M1455" s="49">
        <f>IF(Table2[[#This Row],[Ship Mode]]=Introduction!$C$42,1,0)</f>
        <v>0</v>
      </c>
      <c r="N1455" s="48">
        <f>IF(Table2[[#This Row],[Ship Mode]]=Introduction!$C$44,1,0)</f>
        <v>1</v>
      </c>
      <c r="O1455" s="48">
        <f>IF(Table2[[#This Row],[Customer Segment]]=Introduction!$D$45,1,0)</f>
        <v>0</v>
      </c>
      <c r="P1455" s="48">
        <f>IF(Table2[[#This Row],[Customer Segment]]=Introduction!$D$42,1,0)</f>
        <v>0</v>
      </c>
      <c r="Q1455" s="48">
        <f>IF(Table2[[#This Row],[Customer Segment]]=Introduction!$D$44,1,0)</f>
        <v>0</v>
      </c>
      <c r="R1455" s="38">
        <v>363.37</v>
      </c>
      <c r="S14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customFormat="1" x14ac:dyDescent="0.2">
      <c r="A1456" s="1" t="s">
        <v>13</v>
      </c>
      <c r="B1456" s="1" t="s">
        <v>14</v>
      </c>
      <c r="C1456" s="1" t="s">
        <v>70</v>
      </c>
      <c r="D1456" s="44">
        <v>0.01</v>
      </c>
      <c r="E1456" s="44">
        <v>40.99</v>
      </c>
      <c r="F1456" s="44">
        <v>19.989999999999998</v>
      </c>
      <c r="G1456" s="44">
        <v>0.36</v>
      </c>
      <c r="H1456" s="44">
        <v>177.79</v>
      </c>
      <c r="I1456" s="49">
        <f>IF(Table2[[#This Row],[Order Priority]]=Introduction!$B$42,1,0)</f>
        <v>0</v>
      </c>
      <c r="J1456" s="49">
        <f>IF(Table2[[#This Row],[Order Priority]]=Introduction!$B$43,1,0)</f>
        <v>1</v>
      </c>
      <c r="K1456" s="49">
        <f>IF(Table2[[#This Row],[Order Priority]]=Introduction!$B$44,1,0)</f>
        <v>0</v>
      </c>
      <c r="L1456" s="49">
        <f>IF(Table2[[#This Row],[Order Priority]]=Introduction!$B$45,1,0)</f>
        <v>0</v>
      </c>
      <c r="M1456" s="49">
        <f>IF(Table2[[#This Row],[Ship Mode]]=Introduction!$C$42,1,0)</f>
        <v>0</v>
      </c>
      <c r="N1456" s="48">
        <f>IF(Table2[[#This Row],[Ship Mode]]=Introduction!$C$44,1,0)</f>
        <v>1</v>
      </c>
      <c r="O1456" s="48">
        <f>IF(Table2[[#This Row],[Customer Segment]]=Introduction!$D$45,1,0)</f>
        <v>0</v>
      </c>
      <c r="P1456" s="48">
        <f>IF(Table2[[#This Row],[Customer Segment]]=Introduction!$D$42,1,0)</f>
        <v>0</v>
      </c>
      <c r="Q1456" s="48">
        <f>IF(Table2[[#This Row],[Customer Segment]]=Introduction!$D$44,1,0)</f>
        <v>0</v>
      </c>
      <c r="R1456" s="41">
        <v>480.75</v>
      </c>
      <c r="S14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customFormat="1" x14ac:dyDescent="0.2">
      <c r="A1457" s="1" t="s">
        <v>92</v>
      </c>
      <c r="B1457" s="1" t="s">
        <v>14</v>
      </c>
      <c r="C1457" s="1" t="s">
        <v>70</v>
      </c>
      <c r="D1457" s="46">
        <v>0.08</v>
      </c>
      <c r="E1457" s="46">
        <v>6.48</v>
      </c>
      <c r="F1457" s="46">
        <v>7.03</v>
      </c>
      <c r="G1457" s="46">
        <v>0.37</v>
      </c>
      <c r="H1457" s="46">
        <v>8.9320000000000004</v>
      </c>
      <c r="I1457" s="49">
        <f>IF(Table2[[#This Row],[Order Priority]]=Introduction!$B$42,1,0)</f>
        <v>0</v>
      </c>
      <c r="J1457" s="49">
        <f>IF(Table2[[#This Row],[Order Priority]]=Introduction!$B$43,1,0)</f>
        <v>0</v>
      </c>
      <c r="K1457" s="49">
        <f>IF(Table2[[#This Row],[Order Priority]]=Introduction!$B$44,1,0)</f>
        <v>0</v>
      </c>
      <c r="L1457" s="49">
        <f>IF(Table2[[#This Row],[Order Priority]]=Introduction!$B$45,1,0)</f>
        <v>1</v>
      </c>
      <c r="M1457" s="49">
        <f>IF(Table2[[#This Row],[Ship Mode]]=Introduction!$C$42,1,0)</f>
        <v>0</v>
      </c>
      <c r="N1457" s="48">
        <f>IF(Table2[[#This Row],[Ship Mode]]=Introduction!$C$44,1,0)</f>
        <v>1</v>
      </c>
      <c r="O1457" s="48">
        <f>IF(Table2[[#This Row],[Customer Segment]]=Introduction!$D$45,1,0)</f>
        <v>0</v>
      </c>
      <c r="P1457" s="48">
        <f>IF(Table2[[#This Row],[Customer Segment]]=Introduction!$D$42,1,0)</f>
        <v>0</v>
      </c>
      <c r="Q1457" s="48">
        <f>IF(Table2[[#This Row],[Customer Segment]]=Introduction!$D$44,1,0)</f>
        <v>0</v>
      </c>
      <c r="R1457" s="38">
        <v>67.86</v>
      </c>
      <c r="S14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customFormat="1" x14ac:dyDescent="0.2">
      <c r="A1458" s="1" t="s">
        <v>92</v>
      </c>
      <c r="B1458" s="1" t="s">
        <v>14</v>
      </c>
      <c r="C1458" s="1" t="s">
        <v>70</v>
      </c>
      <c r="D1458" s="44">
        <v>0.01</v>
      </c>
      <c r="E1458" s="44">
        <v>20.34</v>
      </c>
      <c r="F1458" s="44">
        <v>35</v>
      </c>
      <c r="G1458" s="44">
        <v>0.84</v>
      </c>
      <c r="H1458" s="44">
        <v>229.63800000000001</v>
      </c>
      <c r="I1458" s="49">
        <f>IF(Table2[[#This Row],[Order Priority]]=Introduction!$B$42,1,0)</f>
        <v>0</v>
      </c>
      <c r="J1458" s="49">
        <f>IF(Table2[[#This Row],[Order Priority]]=Introduction!$B$43,1,0)</f>
        <v>0</v>
      </c>
      <c r="K1458" s="49">
        <f>IF(Table2[[#This Row],[Order Priority]]=Introduction!$B$44,1,0)</f>
        <v>0</v>
      </c>
      <c r="L1458" s="49">
        <f>IF(Table2[[#This Row],[Order Priority]]=Introduction!$B$45,1,0)</f>
        <v>1</v>
      </c>
      <c r="M1458" s="49">
        <f>IF(Table2[[#This Row],[Ship Mode]]=Introduction!$C$42,1,0)</f>
        <v>0</v>
      </c>
      <c r="N1458" s="48">
        <f>IF(Table2[[#This Row],[Ship Mode]]=Introduction!$C$44,1,0)</f>
        <v>1</v>
      </c>
      <c r="O1458" s="48">
        <f>IF(Table2[[#This Row],[Customer Segment]]=Introduction!$D$45,1,0)</f>
        <v>0</v>
      </c>
      <c r="P1458" s="48">
        <f>IF(Table2[[#This Row],[Customer Segment]]=Introduction!$D$42,1,0)</f>
        <v>0</v>
      </c>
      <c r="Q1458" s="48">
        <f>IF(Table2[[#This Row],[Customer Segment]]=Introduction!$D$44,1,0)</f>
        <v>0</v>
      </c>
      <c r="R1458" s="41">
        <v>747.28</v>
      </c>
      <c r="S14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customFormat="1" x14ac:dyDescent="0.2">
      <c r="A1459" s="1" t="s">
        <v>92</v>
      </c>
      <c r="B1459" s="1" t="s">
        <v>14</v>
      </c>
      <c r="C1459" s="1" t="s">
        <v>15</v>
      </c>
      <c r="D1459" s="46">
        <v>0.08</v>
      </c>
      <c r="E1459" s="46">
        <v>2.94</v>
      </c>
      <c r="F1459" s="46">
        <v>0.96</v>
      </c>
      <c r="G1459" s="46">
        <v>0.57999999999999996</v>
      </c>
      <c r="H1459" s="46">
        <v>-2.12</v>
      </c>
      <c r="I1459" s="49">
        <f>IF(Table2[[#This Row],[Order Priority]]=Introduction!$B$42,1,0)</f>
        <v>0</v>
      </c>
      <c r="J1459" s="49">
        <f>IF(Table2[[#This Row],[Order Priority]]=Introduction!$B$43,1,0)</f>
        <v>0</v>
      </c>
      <c r="K1459" s="49">
        <f>IF(Table2[[#This Row],[Order Priority]]=Introduction!$B$44,1,0)</f>
        <v>0</v>
      </c>
      <c r="L1459" s="49">
        <f>IF(Table2[[#This Row],[Order Priority]]=Introduction!$B$45,1,0)</f>
        <v>1</v>
      </c>
      <c r="M1459" s="49">
        <f>IF(Table2[[#This Row],[Ship Mode]]=Introduction!$C$42,1,0)</f>
        <v>0</v>
      </c>
      <c r="N1459" s="48">
        <f>IF(Table2[[#This Row],[Ship Mode]]=Introduction!$C$44,1,0)</f>
        <v>1</v>
      </c>
      <c r="O1459" s="48">
        <f>IF(Table2[[#This Row],[Customer Segment]]=Introduction!$D$45,1,0)</f>
        <v>0</v>
      </c>
      <c r="P1459" s="48">
        <f>IF(Table2[[#This Row],[Customer Segment]]=Introduction!$D$42,1,0)</f>
        <v>1</v>
      </c>
      <c r="Q1459" s="48">
        <f>IF(Table2[[#This Row],[Customer Segment]]=Introduction!$D$44,1,0)</f>
        <v>0</v>
      </c>
      <c r="R1459" s="38">
        <v>66.7</v>
      </c>
      <c r="S14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customFormat="1" x14ac:dyDescent="0.2">
      <c r="A1460" s="1" t="s">
        <v>92</v>
      </c>
      <c r="B1460" s="1" t="s">
        <v>14</v>
      </c>
      <c r="C1460" s="1" t="s">
        <v>15</v>
      </c>
      <c r="D1460" s="44">
        <v>0.06</v>
      </c>
      <c r="E1460" s="44">
        <v>8.32</v>
      </c>
      <c r="F1460" s="44">
        <v>2.38</v>
      </c>
      <c r="G1460" s="44">
        <v>0.74</v>
      </c>
      <c r="H1460" s="44">
        <v>-36.630000000000003</v>
      </c>
      <c r="I1460" s="49">
        <f>IF(Table2[[#This Row],[Order Priority]]=Introduction!$B$42,1,0)</f>
        <v>0</v>
      </c>
      <c r="J1460" s="49">
        <f>IF(Table2[[#This Row],[Order Priority]]=Introduction!$B$43,1,0)</f>
        <v>0</v>
      </c>
      <c r="K1460" s="49">
        <f>IF(Table2[[#This Row],[Order Priority]]=Introduction!$B$44,1,0)</f>
        <v>0</v>
      </c>
      <c r="L1460" s="49">
        <f>IF(Table2[[#This Row],[Order Priority]]=Introduction!$B$45,1,0)</f>
        <v>1</v>
      </c>
      <c r="M1460" s="49">
        <f>IF(Table2[[#This Row],[Ship Mode]]=Introduction!$C$42,1,0)</f>
        <v>0</v>
      </c>
      <c r="N1460" s="48">
        <f>IF(Table2[[#This Row],[Ship Mode]]=Introduction!$C$44,1,0)</f>
        <v>1</v>
      </c>
      <c r="O1460" s="48">
        <f>IF(Table2[[#This Row],[Customer Segment]]=Introduction!$D$45,1,0)</f>
        <v>0</v>
      </c>
      <c r="P1460" s="48">
        <f>IF(Table2[[#This Row],[Customer Segment]]=Introduction!$D$42,1,0)</f>
        <v>1</v>
      </c>
      <c r="Q1460" s="48">
        <f>IF(Table2[[#This Row],[Customer Segment]]=Introduction!$D$44,1,0)</f>
        <v>0</v>
      </c>
      <c r="R1460" s="41">
        <v>101.26</v>
      </c>
      <c r="S14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customFormat="1" x14ac:dyDescent="0.2">
      <c r="A1461" s="1" t="s">
        <v>92</v>
      </c>
      <c r="B1461" s="1" t="s">
        <v>14</v>
      </c>
      <c r="C1461" s="1" t="s">
        <v>15</v>
      </c>
      <c r="D1461" s="46">
        <v>0.08</v>
      </c>
      <c r="E1461" s="46">
        <v>2.94</v>
      </c>
      <c r="F1461" s="46">
        <v>0.96</v>
      </c>
      <c r="G1461" s="46">
        <v>0.57999999999999996</v>
      </c>
      <c r="H1461" s="46">
        <v>-2.12</v>
      </c>
      <c r="I1461" s="49">
        <f>IF(Table2[[#This Row],[Order Priority]]=Introduction!$B$42,1,0)</f>
        <v>0</v>
      </c>
      <c r="J1461" s="49">
        <f>IF(Table2[[#This Row],[Order Priority]]=Introduction!$B$43,1,0)</f>
        <v>0</v>
      </c>
      <c r="K1461" s="49">
        <f>IF(Table2[[#This Row],[Order Priority]]=Introduction!$B$44,1,0)</f>
        <v>0</v>
      </c>
      <c r="L1461" s="49">
        <f>IF(Table2[[#This Row],[Order Priority]]=Introduction!$B$45,1,0)</f>
        <v>1</v>
      </c>
      <c r="M1461" s="49">
        <f>IF(Table2[[#This Row],[Ship Mode]]=Introduction!$C$42,1,0)</f>
        <v>0</v>
      </c>
      <c r="N1461" s="48">
        <f>IF(Table2[[#This Row],[Ship Mode]]=Introduction!$C$44,1,0)</f>
        <v>1</v>
      </c>
      <c r="O1461" s="48">
        <f>IF(Table2[[#This Row],[Customer Segment]]=Introduction!$D$45,1,0)</f>
        <v>0</v>
      </c>
      <c r="P1461" s="48">
        <f>IF(Table2[[#This Row],[Customer Segment]]=Introduction!$D$42,1,0)</f>
        <v>1</v>
      </c>
      <c r="Q1461" s="48">
        <f>IF(Table2[[#This Row],[Customer Segment]]=Introduction!$D$44,1,0)</f>
        <v>0</v>
      </c>
      <c r="R1461" s="38">
        <v>17.399999999999999</v>
      </c>
      <c r="S14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customFormat="1" x14ac:dyDescent="0.2">
      <c r="A1462" s="1" t="s">
        <v>46</v>
      </c>
      <c r="B1462" s="1" t="s">
        <v>14</v>
      </c>
      <c r="C1462" s="1" t="s">
        <v>70</v>
      </c>
      <c r="D1462" s="44">
        <v>0.08</v>
      </c>
      <c r="E1462" s="44">
        <v>73.98</v>
      </c>
      <c r="F1462" s="44">
        <v>4</v>
      </c>
      <c r="G1462" s="44">
        <v>0.77</v>
      </c>
      <c r="H1462" s="44">
        <v>97.16</v>
      </c>
      <c r="I1462" s="49">
        <f>IF(Table2[[#This Row],[Order Priority]]=Introduction!$B$42,1,0)</f>
        <v>0</v>
      </c>
      <c r="J1462" s="49">
        <f>IF(Table2[[#This Row],[Order Priority]]=Introduction!$B$43,1,0)</f>
        <v>0</v>
      </c>
      <c r="K1462" s="49">
        <f>IF(Table2[[#This Row],[Order Priority]]=Introduction!$B$44,1,0)</f>
        <v>0</v>
      </c>
      <c r="L1462" s="49">
        <f>IF(Table2[[#This Row],[Order Priority]]=Introduction!$B$45,1,0)</f>
        <v>0</v>
      </c>
      <c r="M1462" s="49">
        <f>IF(Table2[[#This Row],[Ship Mode]]=Introduction!$C$42,1,0)</f>
        <v>0</v>
      </c>
      <c r="N1462" s="48">
        <f>IF(Table2[[#This Row],[Ship Mode]]=Introduction!$C$44,1,0)</f>
        <v>1</v>
      </c>
      <c r="O1462" s="48">
        <f>IF(Table2[[#This Row],[Customer Segment]]=Introduction!$D$45,1,0)</f>
        <v>0</v>
      </c>
      <c r="P1462" s="48">
        <f>IF(Table2[[#This Row],[Customer Segment]]=Introduction!$D$42,1,0)</f>
        <v>0</v>
      </c>
      <c r="Q1462" s="48">
        <f>IF(Table2[[#This Row],[Customer Segment]]=Introduction!$D$44,1,0)</f>
        <v>0</v>
      </c>
      <c r="R1462" s="41">
        <v>1181.67</v>
      </c>
      <c r="S14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customFormat="1" x14ac:dyDescent="0.2">
      <c r="A1463" s="1" t="s">
        <v>46</v>
      </c>
      <c r="B1463" s="1" t="s">
        <v>14</v>
      </c>
      <c r="C1463" s="1" t="s">
        <v>70</v>
      </c>
      <c r="D1463" s="46">
        <v>0.02</v>
      </c>
      <c r="E1463" s="46">
        <v>3.68</v>
      </c>
      <c r="F1463" s="46">
        <v>1.32</v>
      </c>
      <c r="G1463" s="46">
        <v>0.83</v>
      </c>
      <c r="H1463" s="46">
        <v>-20.65</v>
      </c>
      <c r="I1463" s="49">
        <f>IF(Table2[[#This Row],[Order Priority]]=Introduction!$B$42,1,0)</f>
        <v>0</v>
      </c>
      <c r="J1463" s="49">
        <f>IF(Table2[[#This Row],[Order Priority]]=Introduction!$B$43,1,0)</f>
        <v>0</v>
      </c>
      <c r="K1463" s="49">
        <f>IF(Table2[[#This Row],[Order Priority]]=Introduction!$B$44,1,0)</f>
        <v>0</v>
      </c>
      <c r="L1463" s="49">
        <f>IF(Table2[[#This Row],[Order Priority]]=Introduction!$B$45,1,0)</f>
        <v>0</v>
      </c>
      <c r="M1463" s="49">
        <f>IF(Table2[[#This Row],[Ship Mode]]=Introduction!$C$42,1,0)</f>
        <v>0</v>
      </c>
      <c r="N1463" s="48">
        <f>IF(Table2[[#This Row],[Ship Mode]]=Introduction!$C$44,1,0)</f>
        <v>1</v>
      </c>
      <c r="O1463" s="48">
        <f>IF(Table2[[#This Row],[Customer Segment]]=Introduction!$D$45,1,0)</f>
        <v>0</v>
      </c>
      <c r="P1463" s="48">
        <f>IF(Table2[[#This Row],[Customer Segment]]=Introduction!$D$42,1,0)</f>
        <v>0</v>
      </c>
      <c r="Q1463" s="48">
        <f>IF(Table2[[#This Row],[Customer Segment]]=Introduction!$D$44,1,0)</f>
        <v>0</v>
      </c>
      <c r="R1463" s="38">
        <v>29.93</v>
      </c>
      <c r="S14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customFormat="1" x14ac:dyDescent="0.2">
      <c r="A1464" s="1" t="s">
        <v>1</v>
      </c>
      <c r="B1464" s="1" t="s">
        <v>14</v>
      </c>
      <c r="C1464" s="1" t="s">
        <v>3</v>
      </c>
      <c r="D1464" s="44">
        <v>0.04</v>
      </c>
      <c r="E1464" s="44">
        <v>18.97</v>
      </c>
      <c r="F1464" s="44">
        <v>9.5399999999999991</v>
      </c>
      <c r="G1464" s="44">
        <v>0.37</v>
      </c>
      <c r="H1464" s="44">
        <v>3.04</v>
      </c>
      <c r="I1464" s="49">
        <f>IF(Table2[[#This Row],[Order Priority]]=Introduction!$B$42,1,0)</f>
        <v>1</v>
      </c>
      <c r="J1464" s="49">
        <f>IF(Table2[[#This Row],[Order Priority]]=Introduction!$B$43,1,0)</f>
        <v>0</v>
      </c>
      <c r="K1464" s="49">
        <f>IF(Table2[[#This Row],[Order Priority]]=Introduction!$B$44,1,0)</f>
        <v>0</v>
      </c>
      <c r="L1464" s="49">
        <f>IF(Table2[[#This Row],[Order Priority]]=Introduction!$B$45,1,0)</f>
        <v>0</v>
      </c>
      <c r="M1464" s="49">
        <f>IF(Table2[[#This Row],[Ship Mode]]=Introduction!$C$42,1,0)</f>
        <v>0</v>
      </c>
      <c r="N1464" s="48">
        <f>IF(Table2[[#This Row],[Ship Mode]]=Introduction!$C$44,1,0)</f>
        <v>1</v>
      </c>
      <c r="O1464" s="48">
        <f>IF(Table2[[#This Row],[Customer Segment]]=Introduction!$D$45,1,0)</f>
        <v>1</v>
      </c>
      <c r="P1464" s="48">
        <f>IF(Table2[[#This Row],[Customer Segment]]=Introduction!$D$42,1,0)</f>
        <v>0</v>
      </c>
      <c r="Q1464" s="48">
        <f>IF(Table2[[#This Row],[Customer Segment]]=Introduction!$D$44,1,0)</f>
        <v>0</v>
      </c>
      <c r="R1464" s="41">
        <v>101.74</v>
      </c>
      <c r="S14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customFormat="1" x14ac:dyDescent="0.2">
      <c r="A1465" s="1" t="s">
        <v>1</v>
      </c>
      <c r="B1465" s="1" t="s">
        <v>14</v>
      </c>
      <c r="C1465" s="1" t="s">
        <v>3</v>
      </c>
      <c r="D1465" s="46">
        <v>0.09</v>
      </c>
      <c r="E1465" s="46">
        <v>10.98</v>
      </c>
      <c r="F1465" s="46">
        <v>3.37</v>
      </c>
      <c r="G1465" s="46">
        <v>0.56999999999999995</v>
      </c>
      <c r="H1465" s="46">
        <v>2.706</v>
      </c>
      <c r="I1465" s="49">
        <f>IF(Table2[[#This Row],[Order Priority]]=Introduction!$B$42,1,0)</f>
        <v>1</v>
      </c>
      <c r="J1465" s="49">
        <f>IF(Table2[[#This Row],[Order Priority]]=Introduction!$B$43,1,0)</f>
        <v>0</v>
      </c>
      <c r="K1465" s="49">
        <f>IF(Table2[[#This Row],[Order Priority]]=Introduction!$B$44,1,0)</f>
        <v>0</v>
      </c>
      <c r="L1465" s="49">
        <f>IF(Table2[[#This Row],[Order Priority]]=Introduction!$B$45,1,0)</f>
        <v>0</v>
      </c>
      <c r="M1465" s="49">
        <f>IF(Table2[[#This Row],[Ship Mode]]=Introduction!$C$42,1,0)</f>
        <v>0</v>
      </c>
      <c r="N1465" s="48">
        <f>IF(Table2[[#This Row],[Ship Mode]]=Introduction!$C$44,1,0)</f>
        <v>1</v>
      </c>
      <c r="O1465" s="48">
        <f>IF(Table2[[#This Row],[Customer Segment]]=Introduction!$D$45,1,0)</f>
        <v>1</v>
      </c>
      <c r="P1465" s="48">
        <f>IF(Table2[[#This Row],[Customer Segment]]=Introduction!$D$42,1,0)</f>
        <v>0</v>
      </c>
      <c r="Q1465" s="48">
        <f>IF(Table2[[#This Row],[Customer Segment]]=Introduction!$D$44,1,0)</f>
        <v>0</v>
      </c>
      <c r="R1465" s="38">
        <v>84.52</v>
      </c>
      <c r="S14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customFormat="1" x14ac:dyDescent="0.2">
      <c r="A1466" s="1" t="s">
        <v>1</v>
      </c>
      <c r="B1466" s="1" t="s">
        <v>14</v>
      </c>
      <c r="C1466" s="1" t="s">
        <v>3</v>
      </c>
      <c r="D1466" s="44">
        <v>7.0000000000000007E-2</v>
      </c>
      <c r="E1466" s="44">
        <v>279.48</v>
      </c>
      <c r="F1466" s="44">
        <v>35</v>
      </c>
      <c r="G1466" s="44">
        <v>0.8</v>
      </c>
      <c r="H1466" s="44">
        <v>-207.28</v>
      </c>
      <c r="I1466" s="49">
        <f>IF(Table2[[#This Row],[Order Priority]]=Introduction!$B$42,1,0)</f>
        <v>1</v>
      </c>
      <c r="J1466" s="49">
        <f>IF(Table2[[#This Row],[Order Priority]]=Introduction!$B$43,1,0)</f>
        <v>0</v>
      </c>
      <c r="K1466" s="49">
        <f>IF(Table2[[#This Row],[Order Priority]]=Introduction!$B$44,1,0)</f>
        <v>0</v>
      </c>
      <c r="L1466" s="49">
        <f>IF(Table2[[#This Row],[Order Priority]]=Introduction!$B$45,1,0)</f>
        <v>0</v>
      </c>
      <c r="M1466" s="49">
        <f>IF(Table2[[#This Row],[Ship Mode]]=Introduction!$C$42,1,0)</f>
        <v>0</v>
      </c>
      <c r="N1466" s="48">
        <f>IF(Table2[[#This Row],[Ship Mode]]=Introduction!$C$44,1,0)</f>
        <v>1</v>
      </c>
      <c r="O1466" s="48">
        <f>IF(Table2[[#This Row],[Customer Segment]]=Introduction!$D$45,1,0)</f>
        <v>1</v>
      </c>
      <c r="P1466" s="48">
        <f>IF(Table2[[#This Row],[Customer Segment]]=Introduction!$D$42,1,0)</f>
        <v>0</v>
      </c>
      <c r="Q1466" s="48">
        <f>IF(Table2[[#This Row],[Customer Segment]]=Introduction!$D$44,1,0)</f>
        <v>0</v>
      </c>
      <c r="R1466" s="41">
        <v>2716.09</v>
      </c>
      <c r="S14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customFormat="1" x14ac:dyDescent="0.2">
      <c r="A1467" s="1" t="s">
        <v>1</v>
      </c>
      <c r="B1467" s="1" t="s">
        <v>63</v>
      </c>
      <c r="C1467" s="1" t="s">
        <v>3</v>
      </c>
      <c r="D1467" s="46">
        <v>0</v>
      </c>
      <c r="E1467" s="46">
        <v>14.42</v>
      </c>
      <c r="F1467" s="46">
        <v>6.75</v>
      </c>
      <c r="G1467" s="46">
        <v>0.52</v>
      </c>
      <c r="H1467" s="46">
        <v>9.33</v>
      </c>
      <c r="I1467" s="49">
        <f>IF(Table2[[#This Row],[Order Priority]]=Introduction!$B$42,1,0)</f>
        <v>1</v>
      </c>
      <c r="J1467" s="49">
        <f>IF(Table2[[#This Row],[Order Priority]]=Introduction!$B$43,1,0)</f>
        <v>0</v>
      </c>
      <c r="K1467" s="49">
        <f>IF(Table2[[#This Row],[Order Priority]]=Introduction!$B$44,1,0)</f>
        <v>0</v>
      </c>
      <c r="L1467" s="49">
        <f>IF(Table2[[#This Row],[Order Priority]]=Introduction!$B$45,1,0)</f>
        <v>0</v>
      </c>
      <c r="M1467" s="49">
        <f>IF(Table2[[#This Row],[Ship Mode]]=Introduction!$C$42,1,0)</f>
        <v>0</v>
      </c>
      <c r="N1467" s="48">
        <f>IF(Table2[[#This Row],[Ship Mode]]=Introduction!$C$44,1,0)</f>
        <v>0</v>
      </c>
      <c r="O1467" s="48">
        <f>IF(Table2[[#This Row],[Customer Segment]]=Introduction!$D$45,1,0)</f>
        <v>1</v>
      </c>
      <c r="P1467" s="48">
        <f>IF(Table2[[#This Row],[Customer Segment]]=Introduction!$D$42,1,0)</f>
        <v>0</v>
      </c>
      <c r="Q1467" s="48">
        <f>IF(Table2[[#This Row],[Customer Segment]]=Introduction!$D$44,1,0)</f>
        <v>0</v>
      </c>
      <c r="R1467" s="38">
        <v>98.96</v>
      </c>
      <c r="S14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customFormat="1" x14ac:dyDescent="0.2">
      <c r="A1468" s="1" t="s">
        <v>1</v>
      </c>
      <c r="B1468" s="1" t="s">
        <v>14</v>
      </c>
      <c r="C1468" s="1" t="s">
        <v>70</v>
      </c>
      <c r="D1468" s="44">
        <v>0.1</v>
      </c>
      <c r="E1468" s="44">
        <v>8.17</v>
      </c>
      <c r="F1468" s="44">
        <v>1.69</v>
      </c>
      <c r="G1468" s="44">
        <v>0.38</v>
      </c>
      <c r="H1468" s="44">
        <v>100.2984</v>
      </c>
      <c r="I1468" s="49">
        <f>IF(Table2[[#This Row],[Order Priority]]=Introduction!$B$42,1,0)</f>
        <v>1</v>
      </c>
      <c r="J1468" s="49">
        <f>IF(Table2[[#This Row],[Order Priority]]=Introduction!$B$43,1,0)</f>
        <v>0</v>
      </c>
      <c r="K1468" s="49">
        <f>IF(Table2[[#This Row],[Order Priority]]=Introduction!$B$44,1,0)</f>
        <v>0</v>
      </c>
      <c r="L1468" s="49">
        <f>IF(Table2[[#This Row],[Order Priority]]=Introduction!$B$45,1,0)</f>
        <v>0</v>
      </c>
      <c r="M1468" s="49">
        <f>IF(Table2[[#This Row],[Ship Mode]]=Introduction!$C$42,1,0)</f>
        <v>0</v>
      </c>
      <c r="N1468" s="48">
        <f>IF(Table2[[#This Row],[Ship Mode]]=Introduction!$C$44,1,0)</f>
        <v>1</v>
      </c>
      <c r="O1468" s="48">
        <f>IF(Table2[[#This Row],[Customer Segment]]=Introduction!$D$45,1,0)</f>
        <v>0</v>
      </c>
      <c r="P1468" s="48">
        <f>IF(Table2[[#This Row],[Customer Segment]]=Introduction!$D$42,1,0)</f>
        <v>0</v>
      </c>
      <c r="Q1468" s="48">
        <f>IF(Table2[[#This Row],[Customer Segment]]=Introduction!$D$44,1,0)</f>
        <v>0</v>
      </c>
      <c r="R1468" s="41">
        <v>145.36000000000001</v>
      </c>
      <c r="S14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customFormat="1" x14ac:dyDescent="0.2">
      <c r="A1469" s="1" t="s">
        <v>1</v>
      </c>
      <c r="B1469" s="1" t="s">
        <v>14</v>
      </c>
      <c r="C1469" s="1" t="s">
        <v>70</v>
      </c>
      <c r="D1469" s="46">
        <v>0.03</v>
      </c>
      <c r="E1469" s="46">
        <v>110.99</v>
      </c>
      <c r="F1469" s="46">
        <v>2.5</v>
      </c>
      <c r="G1469" s="46">
        <v>0.56999999999999995</v>
      </c>
      <c r="H1469" s="46">
        <v>2495.3987999999999</v>
      </c>
      <c r="I1469" s="49">
        <f>IF(Table2[[#This Row],[Order Priority]]=Introduction!$B$42,1,0)</f>
        <v>1</v>
      </c>
      <c r="J1469" s="49">
        <f>IF(Table2[[#This Row],[Order Priority]]=Introduction!$B$43,1,0)</f>
        <v>0</v>
      </c>
      <c r="K1469" s="49">
        <f>IF(Table2[[#This Row],[Order Priority]]=Introduction!$B$44,1,0)</f>
        <v>0</v>
      </c>
      <c r="L1469" s="49">
        <f>IF(Table2[[#This Row],[Order Priority]]=Introduction!$B$45,1,0)</f>
        <v>0</v>
      </c>
      <c r="M1469" s="49">
        <f>IF(Table2[[#This Row],[Ship Mode]]=Introduction!$C$42,1,0)</f>
        <v>0</v>
      </c>
      <c r="N1469" s="48">
        <f>IF(Table2[[#This Row],[Ship Mode]]=Introduction!$C$44,1,0)</f>
        <v>1</v>
      </c>
      <c r="O1469" s="48">
        <f>IF(Table2[[#This Row],[Customer Segment]]=Introduction!$D$45,1,0)</f>
        <v>0</v>
      </c>
      <c r="P1469" s="48">
        <f>IF(Table2[[#This Row],[Customer Segment]]=Introduction!$D$42,1,0)</f>
        <v>0</v>
      </c>
      <c r="Q1469" s="48">
        <f>IF(Table2[[#This Row],[Customer Segment]]=Introduction!$D$44,1,0)</f>
        <v>0</v>
      </c>
      <c r="R1469" s="38">
        <v>3616.52</v>
      </c>
      <c r="S14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customFormat="1" x14ac:dyDescent="0.2">
      <c r="A1470" s="1" t="s">
        <v>13</v>
      </c>
      <c r="B1470" s="1" t="s">
        <v>14</v>
      </c>
      <c r="C1470" s="1" t="s">
        <v>70</v>
      </c>
      <c r="D1470" s="44">
        <v>0.04</v>
      </c>
      <c r="E1470" s="44">
        <v>12.44</v>
      </c>
      <c r="F1470" s="44">
        <v>6.27</v>
      </c>
      <c r="G1470" s="44">
        <v>0.56999999999999995</v>
      </c>
      <c r="H1470" s="44">
        <v>-258.56599999999997</v>
      </c>
      <c r="I1470" s="49">
        <f>IF(Table2[[#This Row],[Order Priority]]=Introduction!$B$42,1,0)</f>
        <v>0</v>
      </c>
      <c r="J1470" s="49">
        <f>IF(Table2[[#This Row],[Order Priority]]=Introduction!$B$43,1,0)</f>
        <v>1</v>
      </c>
      <c r="K1470" s="49">
        <f>IF(Table2[[#This Row],[Order Priority]]=Introduction!$B$44,1,0)</f>
        <v>0</v>
      </c>
      <c r="L1470" s="49">
        <f>IF(Table2[[#This Row],[Order Priority]]=Introduction!$B$45,1,0)</f>
        <v>0</v>
      </c>
      <c r="M1470" s="49">
        <f>IF(Table2[[#This Row],[Ship Mode]]=Introduction!$C$42,1,0)</f>
        <v>0</v>
      </c>
      <c r="N1470" s="48">
        <f>IF(Table2[[#This Row],[Ship Mode]]=Introduction!$C$44,1,0)</f>
        <v>1</v>
      </c>
      <c r="O1470" s="48">
        <f>IF(Table2[[#This Row],[Customer Segment]]=Introduction!$D$45,1,0)</f>
        <v>0</v>
      </c>
      <c r="P1470" s="48">
        <f>IF(Table2[[#This Row],[Customer Segment]]=Introduction!$D$42,1,0)</f>
        <v>0</v>
      </c>
      <c r="Q1470" s="48">
        <f>IF(Table2[[#This Row],[Customer Segment]]=Introduction!$D$44,1,0)</f>
        <v>0</v>
      </c>
      <c r="R1470" s="41">
        <v>464.94</v>
      </c>
      <c r="S14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customFormat="1" x14ac:dyDescent="0.2">
      <c r="A1471" s="1" t="s">
        <v>13</v>
      </c>
      <c r="B1471" s="1" t="s">
        <v>14</v>
      </c>
      <c r="C1471" s="1" t="s">
        <v>70</v>
      </c>
      <c r="D1471" s="46">
        <v>0.04</v>
      </c>
      <c r="E1471" s="46">
        <v>12.44</v>
      </c>
      <c r="F1471" s="46">
        <v>6.27</v>
      </c>
      <c r="G1471" s="46">
        <v>0.56999999999999995</v>
      </c>
      <c r="H1471" s="46">
        <v>-59.06</v>
      </c>
      <c r="I1471" s="49">
        <f>IF(Table2[[#This Row],[Order Priority]]=Introduction!$B$42,1,0)</f>
        <v>0</v>
      </c>
      <c r="J1471" s="49">
        <f>IF(Table2[[#This Row],[Order Priority]]=Introduction!$B$43,1,0)</f>
        <v>1</v>
      </c>
      <c r="K1471" s="49">
        <f>IF(Table2[[#This Row],[Order Priority]]=Introduction!$B$44,1,0)</f>
        <v>0</v>
      </c>
      <c r="L1471" s="49">
        <f>IF(Table2[[#This Row],[Order Priority]]=Introduction!$B$45,1,0)</f>
        <v>0</v>
      </c>
      <c r="M1471" s="49">
        <f>IF(Table2[[#This Row],[Ship Mode]]=Introduction!$C$42,1,0)</f>
        <v>0</v>
      </c>
      <c r="N1471" s="48">
        <f>IF(Table2[[#This Row],[Ship Mode]]=Introduction!$C$44,1,0)</f>
        <v>1</v>
      </c>
      <c r="O1471" s="48">
        <f>IF(Table2[[#This Row],[Customer Segment]]=Introduction!$D$45,1,0)</f>
        <v>0</v>
      </c>
      <c r="P1471" s="48">
        <f>IF(Table2[[#This Row],[Customer Segment]]=Introduction!$D$42,1,0)</f>
        <v>0</v>
      </c>
      <c r="Q1471" s="48">
        <f>IF(Table2[[#This Row],[Customer Segment]]=Introduction!$D$44,1,0)</f>
        <v>0</v>
      </c>
      <c r="R1471" s="38">
        <v>1834.61</v>
      </c>
      <c r="S14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customFormat="1" x14ac:dyDescent="0.2">
      <c r="A1472" s="1" t="s">
        <v>13</v>
      </c>
      <c r="B1472" s="1" t="s">
        <v>14</v>
      </c>
      <c r="C1472" s="1" t="s">
        <v>70</v>
      </c>
      <c r="D1472" s="44">
        <v>0.09</v>
      </c>
      <c r="E1472" s="44">
        <v>5.4</v>
      </c>
      <c r="F1472" s="44">
        <v>7.78</v>
      </c>
      <c r="G1472" s="44">
        <v>0.37</v>
      </c>
      <c r="H1472" s="44">
        <v>-136.25200000000001</v>
      </c>
      <c r="I1472" s="49">
        <f>IF(Table2[[#This Row],[Order Priority]]=Introduction!$B$42,1,0)</f>
        <v>0</v>
      </c>
      <c r="J1472" s="49">
        <f>IF(Table2[[#This Row],[Order Priority]]=Introduction!$B$43,1,0)</f>
        <v>1</v>
      </c>
      <c r="K1472" s="49">
        <f>IF(Table2[[#This Row],[Order Priority]]=Introduction!$B$44,1,0)</f>
        <v>0</v>
      </c>
      <c r="L1472" s="49">
        <f>IF(Table2[[#This Row],[Order Priority]]=Introduction!$B$45,1,0)</f>
        <v>0</v>
      </c>
      <c r="M1472" s="49">
        <f>IF(Table2[[#This Row],[Ship Mode]]=Introduction!$C$42,1,0)</f>
        <v>0</v>
      </c>
      <c r="N1472" s="48">
        <f>IF(Table2[[#This Row],[Ship Mode]]=Introduction!$C$44,1,0)</f>
        <v>1</v>
      </c>
      <c r="O1472" s="48">
        <f>IF(Table2[[#This Row],[Customer Segment]]=Introduction!$D$45,1,0)</f>
        <v>0</v>
      </c>
      <c r="P1472" s="48">
        <f>IF(Table2[[#This Row],[Customer Segment]]=Introduction!$D$42,1,0)</f>
        <v>0</v>
      </c>
      <c r="Q1472" s="48">
        <f>IF(Table2[[#This Row],[Customer Segment]]=Introduction!$D$44,1,0)</f>
        <v>0</v>
      </c>
      <c r="R1472" s="41">
        <v>49.24</v>
      </c>
      <c r="S14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customFormat="1" x14ac:dyDescent="0.2">
      <c r="A1473" s="1" t="s">
        <v>13</v>
      </c>
      <c r="B1473" s="1" t="s">
        <v>14</v>
      </c>
      <c r="C1473" s="1" t="s">
        <v>70</v>
      </c>
      <c r="D1473" s="46">
        <v>0.03</v>
      </c>
      <c r="E1473" s="46">
        <v>28.53</v>
      </c>
      <c r="F1473" s="46">
        <v>1.49</v>
      </c>
      <c r="G1473" s="46">
        <v>0.38</v>
      </c>
      <c r="H1473" s="46">
        <v>137.67570000000001</v>
      </c>
      <c r="I1473" s="49">
        <f>IF(Table2[[#This Row],[Order Priority]]=Introduction!$B$42,1,0)</f>
        <v>0</v>
      </c>
      <c r="J1473" s="49">
        <f>IF(Table2[[#This Row],[Order Priority]]=Introduction!$B$43,1,0)</f>
        <v>1</v>
      </c>
      <c r="K1473" s="49">
        <f>IF(Table2[[#This Row],[Order Priority]]=Introduction!$B$44,1,0)</f>
        <v>0</v>
      </c>
      <c r="L1473" s="49">
        <f>IF(Table2[[#This Row],[Order Priority]]=Introduction!$B$45,1,0)</f>
        <v>0</v>
      </c>
      <c r="M1473" s="49">
        <f>IF(Table2[[#This Row],[Ship Mode]]=Introduction!$C$42,1,0)</f>
        <v>0</v>
      </c>
      <c r="N1473" s="48">
        <f>IF(Table2[[#This Row],[Ship Mode]]=Introduction!$C$44,1,0)</f>
        <v>1</v>
      </c>
      <c r="O1473" s="48">
        <f>IF(Table2[[#This Row],[Customer Segment]]=Introduction!$D$45,1,0)</f>
        <v>0</v>
      </c>
      <c r="P1473" s="48">
        <f>IF(Table2[[#This Row],[Customer Segment]]=Introduction!$D$42,1,0)</f>
        <v>0</v>
      </c>
      <c r="Q1473" s="48">
        <f>IF(Table2[[#This Row],[Customer Segment]]=Introduction!$D$44,1,0)</f>
        <v>0</v>
      </c>
      <c r="R1473" s="38">
        <v>199.53</v>
      </c>
      <c r="S14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customFormat="1" x14ac:dyDescent="0.2">
      <c r="A1474" s="1" t="s">
        <v>13</v>
      </c>
      <c r="B1474" s="1" t="s">
        <v>14</v>
      </c>
      <c r="C1474" s="1" t="s">
        <v>70</v>
      </c>
      <c r="D1474" s="44">
        <v>7.0000000000000007E-2</v>
      </c>
      <c r="E1474" s="44">
        <v>5.98</v>
      </c>
      <c r="F1474" s="44">
        <v>7.15</v>
      </c>
      <c r="G1474" s="44">
        <v>0.36</v>
      </c>
      <c r="H1474" s="44">
        <v>-62</v>
      </c>
      <c r="I1474" s="49">
        <f>IF(Table2[[#This Row],[Order Priority]]=Introduction!$B$42,1,0)</f>
        <v>0</v>
      </c>
      <c r="J1474" s="49">
        <f>IF(Table2[[#This Row],[Order Priority]]=Introduction!$B$43,1,0)</f>
        <v>1</v>
      </c>
      <c r="K1474" s="49">
        <f>IF(Table2[[#This Row],[Order Priority]]=Introduction!$B$44,1,0)</f>
        <v>0</v>
      </c>
      <c r="L1474" s="49">
        <f>IF(Table2[[#This Row],[Order Priority]]=Introduction!$B$45,1,0)</f>
        <v>0</v>
      </c>
      <c r="M1474" s="49">
        <f>IF(Table2[[#This Row],[Ship Mode]]=Introduction!$C$42,1,0)</f>
        <v>0</v>
      </c>
      <c r="N1474" s="48">
        <f>IF(Table2[[#This Row],[Ship Mode]]=Introduction!$C$44,1,0)</f>
        <v>1</v>
      </c>
      <c r="O1474" s="48">
        <f>IF(Table2[[#This Row],[Customer Segment]]=Introduction!$D$45,1,0)</f>
        <v>0</v>
      </c>
      <c r="P1474" s="48">
        <f>IF(Table2[[#This Row],[Customer Segment]]=Introduction!$D$42,1,0)</f>
        <v>0</v>
      </c>
      <c r="Q1474" s="48">
        <f>IF(Table2[[#This Row],[Customer Segment]]=Introduction!$D$44,1,0)</f>
        <v>0</v>
      </c>
      <c r="R1474" s="41">
        <v>37.049999999999997</v>
      </c>
      <c r="S14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customFormat="1" x14ac:dyDescent="0.2">
      <c r="A1475" s="1" t="s">
        <v>23</v>
      </c>
      <c r="B1475" s="1" t="s">
        <v>14</v>
      </c>
      <c r="C1475" s="1" t="s">
        <v>70</v>
      </c>
      <c r="D1475" s="46">
        <v>7.0000000000000007E-2</v>
      </c>
      <c r="E1475" s="46">
        <v>35.99</v>
      </c>
      <c r="F1475" s="46">
        <v>5.99</v>
      </c>
      <c r="G1475" s="46">
        <v>0.38</v>
      </c>
      <c r="H1475" s="46">
        <v>17.8398</v>
      </c>
      <c r="I1475" s="49">
        <f>IF(Table2[[#This Row],[Order Priority]]=Introduction!$B$42,1,0)</f>
        <v>0</v>
      </c>
      <c r="J1475" s="49">
        <f>IF(Table2[[#This Row],[Order Priority]]=Introduction!$B$43,1,0)</f>
        <v>0</v>
      </c>
      <c r="K1475" s="49">
        <f>IF(Table2[[#This Row],[Order Priority]]=Introduction!$B$44,1,0)</f>
        <v>1</v>
      </c>
      <c r="L1475" s="49">
        <f>IF(Table2[[#This Row],[Order Priority]]=Introduction!$B$45,1,0)</f>
        <v>0</v>
      </c>
      <c r="M1475" s="49">
        <f>IF(Table2[[#This Row],[Ship Mode]]=Introduction!$C$42,1,0)</f>
        <v>0</v>
      </c>
      <c r="N1475" s="48">
        <f>IF(Table2[[#This Row],[Ship Mode]]=Introduction!$C$44,1,0)</f>
        <v>1</v>
      </c>
      <c r="O1475" s="48">
        <f>IF(Table2[[#This Row],[Customer Segment]]=Introduction!$D$45,1,0)</f>
        <v>0</v>
      </c>
      <c r="P1475" s="48">
        <f>IF(Table2[[#This Row],[Customer Segment]]=Introduction!$D$42,1,0)</f>
        <v>0</v>
      </c>
      <c r="Q1475" s="48">
        <f>IF(Table2[[#This Row],[Customer Segment]]=Introduction!$D$44,1,0)</f>
        <v>0</v>
      </c>
      <c r="R1475" s="38">
        <v>153.61000000000001</v>
      </c>
      <c r="S14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customFormat="1" x14ac:dyDescent="0.2">
      <c r="A1476" s="1" t="s">
        <v>23</v>
      </c>
      <c r="B1476" s="1" t="s">
        <v>63</v>
      </c>
      <c r="C1476" s="1" t="s">
        <v>70</v>
      </c>
      <c r="D1476" s="44">
        <v>0.08</v>
      </c>
      <c r="E1476" s="44">
        <v>65.989999999999995</v>
      </c>
      <c r="F1476" s="44">
        <v>5.92</v>
      </c>
      <c r="G1476" s="44">
        <v>0.57999999999999996</v>
      </c>
      <c r="H1476" s="44">
        <v>183.84299999999999</v>
      </c>
      <c r="I1476" s="49">
        <f>IF(Table2[[#This Row],[Order Priority]]=Introduction!$B$42,1,0)</f>
        <v>0</v>
      </c>
      <c r="J1476" s="49">
        <f>IF(Table2[[#This Row],[Order Priority]]=Introduction!$B$43,1,0)</f>
        <v>0</v>
      </c>
      <c r="K1476" s="49">
        <f>IF(Table2[[#This Row],[Order Priority]]=Introduction!$B$44,1,0)</f>
        <v>1</v>
      </c>
      <c r="L1476" s="49">
        <f>IF(Table2[[#This Row],[Order Priority]]=Introduction!$B$45,1,0)</f>
        <v>0</v>
      </c>
      <c r="M1476" s="49">
        <f>IF(Table2[[#This Row],[Ship Mode]]=Introduction!$C$42,1,0)</f>
        <v>0</v>
      </c>
      <c r="N1476" s="48">
        <f>IF(Table2[[#This Row],[Ship Mode]]=Introduction!$C$44,1,0)</f>
        <v>0</v>
      </c>
      <c r="O1476" s="48">
        <f>IF(Table2[[#This Row],[Customer Segment]]=Introduction!$D$45,1,0)</f>
        <v>0</v>
      </c>
      <c r="P1476" s="48">
        <f>IF(Table2[[#This Row],[Customer Segment]]=Introduction!$D$42,1,0)</f>
        <v>0</v>
      </c>
      <c r="Q1476" s="48">
        <f>IF(Table2[[#This Row],[Customer Segment]]=Introduction!$D$44,1,0)</f>
        <v>0</v>
      </c>
      <c r="R1476" s="41">
        <v>1063.81</v>
      </c>
      <c r="S14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customFormat="1" x14ac:dyDescent="0.2">
      <c r="A1477" s="1" t="s">
        <v>46</v>
      </c>
      <c r="B1477" s="1" t="s">
        <v>14</v>
      </c>
      <c r="C1477" s="1" t="s">
        <v>15</v>
      </c>
      <c r="D1477" s="46">
        <v>0.1</v>
      </c>
      <c r="E1477" s="46">
        <v>7.37</v>
      </c>
      <c r="F1477" s="46">
        <v>5.53</v>
      </c>
      <c r="G1477" s="46">
        <v>0.69</v>
      </c>
      <c r="H1477" s="46">
        <v>290.202</v>
      </c>
      <c r="I1477" s="49">
        <f>IF(Table2[[#This Row],[Order Priority]]=Introduction!$B$42,1,0)</f>
        <v>0</v>
      </c>
      <c r="J1477" s="49">
        <f>IF(Table2[[#This Row],[Order Priority]]=Introduction!$B$43,1,0)</f>
        <v>0</v>
      </c>
      <c r="K1477" s="49">
        <f>IF(Table2[[#This Row],[Order Priority]]=Introduction!$B$44,1,0)</f>
        <v>0</v>
      </c>
      <c r="L1477" s="49">
        <f>IF(Table2[[#This Row],[Order Priority]]=Introduction!$B$45,1,0)</f>
        <v>0</v>
      </c>
      <c r="M1477" s="49">
        <f>IF(Table2[[#This Row],[Ship Mode]]=Introduction!$C$42,1,0)</f>
        <v>0</v>
      </c>
      <c r="N1477" s="48">
        <f>IF(Table2[[#This Row],[Ship Mode]]=Introduction!$C$44,1,0)</f>
        <v>1</v>
      </c>
      <c r="O1477" s="48">
        <f>IF(Table2[[#This Row],[Customer Segment]]=Introduction!$D$45,1,0)</f>
        <v>0</v>
      </c>
      <c r="P1477" s="48">
        <f>IF(Table2[[#This Row],[Customer Segment]]=Introduction!$D$42,1,0)</f>
        <v>1</v>
      </c>
      <c r="Q1477" s="48">
        <f>IF(Table2[[#This Row],[Customer Segment]]=Introduction!$D$44,1,0)</f>
        <v>0</v>
      </c>
      <c r="R1477" s="38">
        <v>269.33</v>
      </c>
      <c r="S14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customFormat="1" x14ac:dyDescent="0.2">
      <c r="A1478" s="1" t="s">
        <v>13</v>
      </c>
      <c r="B1478" s="1" t="s">
        <v>14</v>
      </c>
      <c r="C1478" s="1" t="s">
        <v>47</v>
      </c>
      <c r="D1478" s="44">
        <v>7.0000000000000007E-2</v>
      </c>
      <c r="E1478" s="44">
        <v>19.84</v>
      </c>
      <c r="F1478" s="44">
        <v>4.0999999999999996</v>
      </c>
      <c r="G1478" s="44">
        <v>0.44</v>
      </c>
      <c r="H1478" s="44">
        <v>117.852</v>
      </c>
      <c r="I1478" s="49">
        <f>IF(Table2[[#This Row],[Order Priority]]=Introduction!$B$42,1,0)</f>
        <v>0</v>
      </c>
      <c r="J1478" s="49">
        <f>IF(Table2[[#This Row],[Order Priority]]=Introduction!$B$43,1,0)</f>
        <v>1</v>
      </c>
      <c r="K1478" s="49">
        <f>IF(Table2[[#This Row],[Order Priority]]=Introduction!$B$44,1,0)</f>
        <v>0</v>
      </c>
      <c r="L1478" s="49">
        <f>IF(Table2[[#This Row],[Order Priority]]=Introduction!$B$45,1,0)</f>
        <v>0</v>
      </c>
      <c r="M1478" s="49">
        <f>IF(Table2[[#This Row],[Ship Mode]]=Introduction!$C$42,1,0)</f>
        <v>0</v>
      </c>
      <c r="N1478" s="48">
        <f>IF(Table2[[#This Row],[Ship Mode]]=Introduction!$C$44,1,0)</f>
        <v>1</v>
      </c>
      <c r="O1478" s="48">
        <f>IF(Table2[[#This Row],[Customer Segment]]=Introduction!$D$45,1,0)</f>
        <v>0</v>
      </c>
      <c r="P1478" s="48">
        <f>IF(Table2[[#This Row],[Customer Segment]]=Introduction!$D$42,1,0)</f>
        <v>0</v>
      </c>
      <c r="Q1478" s="48">
        <f>IF(Table2[[#This Row],[Customer Segment]]=Introduction!$D$44,1,0)</f>
        <v>1</v>
      </c>
      <c r="R1478" s="41">
        <v>170.8</v>
      </c>
      <c r="S14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customFormat="1" x14ac:dyDescent="0.2">
      <c r="A1479" s="1" t="s">
        <v>13</v>
      </c>
      <c r="B1479" s="1" t="s">
        <v>14</v>
      </c>
      <c r="C1479" s="1" t="s">
        <v>47</v>
      </c>
      <c r="D1479" s="46">
        <v>7.0000000000000007E-2</v>
      </c>
      <c r="E1479" s="46">
        <v>8.34</v>
      </c>
      <c r="F1479" s="46">
        <v>1.43</v>
      </c>
      <c r="G1479" s="46">
        <v>0.35</v>
      </c>
      <c r="H1479" s="46">
        <v>-190.68</v>
      </c>
      <c r="I1479" s="49">
        <f>IF(Table2[[#This Row],[Order Priority]]=Introduction!$B$42,1,0)</f>
        <v>0</v>
      </c>
      <c r="J1479" s="49">
        <f>IF(Table2[[#This Row],[Order Priority]]=Introduction!$B$43,1,0)</f>
        <v>1</v>
      </c>
      <c r="K1479" s="49">
        <f>IF(Table2[[#This Row],[Order Priority]]=Introduction!$B$44,1,0)</f>
        <v>0</v>
      </c>
      <c r="L1479" s="49">
        <f>IF(Table2[[#This Row],[Order Priority]]=Introduction!$B$45,1,0)</f>
        <v>0</v>
      </c>
      <c r="M1479" s="49">
        <f>IF(Table2[[#This Row],[Ship Mode]]=Introduction!$C$42,1,0)</f>
        <v>0</v>
      </c>
      <c r="N1479" s="48">
        <f>IF(Table2[[#This Row],[Ship Mode]]=Introduction!$C$44,1,0)</f>
        <v>1</v>
      </c>
      <c r="O1479" s="48">
        <f>IF(Table2[[#This Row],[Customer Segment]]=Introduction!$D$45,1,0)</f>
        <v>0</v>
      </c>
      <c r="P1479" s="48">
        <f>IF(Table2[[#This Row],[Customer Segment]]=Introduction!$D$42,1,0)</f>
        <v>0</v>
      </c>
      <c r="Q1479" s="48">
        <f>IF(Table2[[#This Row],[Customer Segment]]=Introduction!$D$44,1,0)</f>
        <v>1</v>
      </c>
      <c r="R1479" s="38">
        <v>132.08000000000001</v>
      </c>
      <c r="S14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customFormat="1" x14ac:dyDescent="0.2">
      <c r="A1480" s="1" t="s">
        <v>13</v>
      </c>
      <c r="B1480" s="1" t="s">
        <v>14</v>
      </c>
      <c r="C1480" s="1" t="s">
        <v>47</v>
      </c>
      <c r="D1480" s="44">
        <v>0.09</v>
      </c>
      <c r="E1480" s="44">
        <v>4.9800000000000004</v>
      </c>
      <c r="F1480" s="44">
        <v>6.07</v>
      </c>
      <c r="G1480" s="44">
        <v>0.36</v>
      </c>
      <c r="H1480" s="44">
        <v>325.39800000000002</v>
      </c>
      <c r="I1480" s="49">
        <f>IF(Table2[[#This Row],[Order Priority]]=Introduction!$B$42,1,0)</f>
        <v>0</v>
      </c>
      <c r="J1480" s="49">
        <f>IF(Table2[[#This Row],[Order Priority]]=Introduction!$B$43,1,0)</f>
        <v>1</v>
      </c>
      <c r="K1480" s="49">
        <f>IF(Table2[[#This Row],[Order Priority]]=Introduction!$B$44,1,0)</f>
        <v>0</v>
      </c>
      <c r="L1480" s="49">
        <f>IF(Table2[[#This Row],[Order Priority]]=Introduction!$B$45,1,0)</f>
        <v>0</v>
      </c>
      <c r="M1480" s="49">
        <f>IF(Table2[[#This Row],[Ship Mode]]=Introduction!$C$42,1,0)</f>
        <v>0</v>
      </c>
      <c r="N1480" s="48">
        <f>IF(Table2[[#This Row],[Ship Mode]]=Introduction!$C$44,1,0)</f>
        <v>1</v>
      </c>
      <c r="O1480" s="48">
        <f>IF(Table2[[#This Row],[Customer Segment]]=Introduction!$D$45,1,0)</f>
        <v>0</v>
      </c>
      <c r="P1480" s="48">
        <f>IF(Table2[[#This Row],[Customer Segment]]=Introduction!$D$42,1,0)</f>
        <v>0</v>
      </c>
      <c r="Q1480" s="48">
        <f>IF(Table2[[#This Row],[Customer Segment]]=Introduction!$D$44,1,0)</f>
        <v>1</v>
      </c>
      <c r="R1480" s="41">
        <v>45.34</v>
      </c>
      <c r="S14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customFormat="1" x14ac:dyDescent="0.2">
      <c r="A1481" s="1" t="s">
        <v>23</v>
      </c>
      <c r="B1481" s="1" t="s">
        <v>63</v>
      </c>
      <c r="C1481" s="1" t="s">
        <v>3</v>
      </c>
      <c r="D1481" s="46">
        <v>0.02</v>
      </c>
      <c r="E1481" s="46">
        <v>4.0599999999999996</v>
      </c>
      <c r="F1481" s="46">
        <v>6.89</v>
      </c>
      <c r="G1481" s="46">
        <v>0.6</v>
      </c>
      <c r="H1481" s="46">
        <v>12.706</v>
      </c>
      <c r="I1481" s="49">
        <f>IF(Table2[[#This Row],[Order Priority]]=Introduction!$B$42,1,0)</f>
        <v>0</v>
      </c>
      <c r="J1481" s="49">
        <f>IF(Table2[[#This Row],[Order Priority]]=Introduction!$B$43,1,0)</f>
        <v>0</v>
      </c>
      <c r="K1481" s="49">
        <f>IF(Table2[[#This Row],[Order Priority]]=Introduction!$B$44,1,0)</f>
        <v>1</v>
      </c>
      <c r="L1481" s="49">
        <f>IF(Table2[[#This Row],[Order Priority]]=Introduction!$B$45,1,0)</f>
        <v>0</v>
      </c>
      <c r="M1481" s="49">
        <f>IF(Table2[[#This Row],[Ship Mode]]=Introduction!$C$42,1,0)</f>
        <v>0</v>
      </c>
      <c r="N1481" s="48">
        <f>IF(Table2[[#This Row],[Ship Mode]]=Introduction!$C$44,1,0)</f>
        <v>0</v>
      </c>
      <c r="O1481" s="48">
        <f>IF(Table2[[#This Row],[Customer Segment]]=Introduction!$D$45,1,0)</f>
        <v>1</v>
      </c>
      <c r="P1481" s="48">
        <f>IF(Table2[[#This Row],[Customer Segment]]=Introduction!$D$42,1,0)</f>
        <v>0</v>
      </c>
      <c r="Q1481" s="48">
        <f>IF(Table2[[#This Row],[Customer Segment]]=Introduction!$D$44,1,0)</f>
        <v>0</v>
      </c>
      <c r="R1481" s="38">
        <v>64.41</v>
      </c>
      <c r="S14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customFormat="1" x14ac:dyDescent="0.2">
      <c r="A1482" s="1" t="s">
        <v>23</v>
      </c>
      <c r="B1482" s="1" t="s">
        <v>14</v>
      </c>
      <c r="C1482" s="1" t="s">
        <v>3</v>
      </c>
      <c r="D1482" s="44">
        <v>7.0000000000000007E-2</v>
      </c>
      <c r="E1482" s="44">
        <v>9.49</v>
      </c>
      <c r="F1482" s="44">
        <v>5.76</v>
      </c>
      <c r="G1482" s="44">
        <v>0.39</v>
      </c>
      <c r="H1482" s="44">
        <v>7.71516</v>
      </c>
      <c r="I1482" s="49">
        <f>IF(Table2[[#This Row],[Order Priority]]=Introduction!$B$42,1,0)</f>
        <v>0</v>
      </c>
      <c r="J1482" s="49">
        <f>IF(Table2[[#This Row],[Order Priority]]=Introduction!$B$43,1,0)</f>
        <v>0</v>
      </c>
      <c r="K1482" s="49">
        <f>IF(Table2[[#This Row],[Order Priority]]=Introduction!$B$44,1,0)</f>
        <v>1</v>
      </c>
      <c r="L1482" s="49">
        <f>IF(Table2[[#This Row],[Order Priority]]=Introduction!$B$45,1,0)</f>
        <v>0</v>
      </c>
      <c r="M1482" s="49">
        <f>IF(Table2[[#This Row],[Ship Mode]]=Introduction!$C$42,1,0)</f>
        <v>0</v>
      </c>
      <c r="N1482" s="48">
        <f>IF(Table2[[#This Row],[Ship Mode]]=Introduction!$C$44,1,0)</f>
        <v>1</v>
      </c>
      <c r="O1482" s="48">
        <f>IF(Table2[[#This Row],[Customer Segment]]=Introduction!$D$45,1,0)</f>
        <v>1</v>
      </c>
      <c r="P1482" s="48">
        <f>IF(Table2[[#This Row],[Customer Segment]]=Introduction!$D$42,1,0)</f>
        <v>0</v>
      </c>
      <c r="Q1482" s="48">
        <f>IF(Table2[[#This Row],[Customer Segment]]=Introduction!$D$44,1,0)</f>
        <v>0</v>
      </c>
      <c r="R1482" s="41">
        <v>344.57</v>
      </c>
      <c r="S14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customFormat="1" x14ac:dyDescent="0.2">
      <c r="A1483" s="1" t="s">
        <v>23</v>
      </c>
      <c r="B1483" s="1" t="s">
        <v>14</v>
      </c>
      <c r="C1483" s="1" t="s">
        <v>70</v>
      </c>
      <c r="D1483" s="46">
        <v>7.0000000000000007E-2</v>
      </c>
      <c r="E1483" s="46">
        <v>172.99</v>
      </c>
      <c r="F1483" s="46">
        <v>19.989999999999998</v>
      </c>
      <c r="G1483" s="46">
        <v>0.39</v>
      </c>
      <c r="H1483" s="46">
        <v>2502.6851999999999</v>
      </c>
      <c r="I1483" s="49">
        <f>IF(Table2[[#This Row],[Order Priority]]=Introduction!$B$42,1,0)</f>
        <v>0</v>
      </c>
      <c r="J1483" s="49">
        <f>IF(Table2[[#This Row],[Order Priority]]=Introduction!$B$43,1,0)</f>
        <v>0</v>
      </c>
      <c r="K1483" s="49">
        <f>IF(Table2[[#This Row],[Order Priority]]=Introduction!$B$44,1,0)</f>
        <v>1</v>
      </c>
      <c r="L1483" s="49">
        <f>IF(Table2[[#This Row],[Order Priority]]=Introduction!$B$45,1,0)</f>
        <v>0</v>
      </c>
      <c r="M1483" s="49">
        <f>IF(Table2[[#This Row],[Ship Mode]]=Introduction!$C$42,1,0)</f>
        <v>0</v>
      </c>
      <c r="N1483" s="48">
        <f>IF(Table2[[#This Row],[Ship Mode]]=Introduction!$C$44,1,0)</f>
        <v>1</v>
      </c>
      <c r="O1483" s="48">
        <f>IF(Table2[[#This Row],[Customer Segment]]=Introduction!$D$45,1,0)</f>
        <v>0</v>
      </c>
      <c r="P1483" s="48">
        <f>IF(Table2[[#This Row],[Customer Segment]]=Introduction!$D$42,1,0)</f>
        <v>0</v>
      </c>
      <c r="Q1483" s="48">
        <f>IF(Table2[[#This Row],[Customer Segment]]=Introduction!$D$44,1,0)</f>
        <v>0</v>
      </c>
      <c r="R1483" s="38">
        <v>3627.08</v>
      </c>
      <c r="S14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customFormat="1" x14ac:dyDescent="0.2">
      <c r="A1484" s="1" t="s">
        <v>23</v>
      </c>
      <c r="B1484" s="1" t="s">
        <v>14</v>
      </c>
      <c r="C1484" s="1" t="s">
        <v>70</v>
      </c>
      <c r="D1484" s="44">
        <v>0.09</v>
      </c>
      <c r="E1484" s="44">
        <v>7.64</v>
      </c>
      <c r="F1484" s="44">
        <v>1.39</v>
      </c>
      <c r="G1484" s="44">
        <v>0.36</v>
      </c>
      <c r="H1484" s="44">
        <v>0.68799999999999994</v>
      </c>
      <c r="I1484" s="49">
        <f>IF(Table2[[#This Row],[Order Priority]]=Introduction!$B$42,1,0)</f>
        <v>0</v>
      </c>
      <c r="J1484" s="49">
        <f>IF(Table2[[#This Row],[Order Priority]]=Introduction!$B$43,1,0)</f>
        <v>0</v>
      </c>
      <c r="K1484" s="49">
        <f>IF(Table2[[#This Row],[Order Priority]]=Introduction!$B$44,1,0)</f>
        <v>1</v>
      </c>
      <c r="L1484" s="49">
        <f>IF(Table2[[#This Row],[Order Priority]]=Introduction!$B$45,1,0)</f>
        <v>0</v>
      </c>
      <c r="M1484" s="49">
        <f>IF(Table2[[#This Row],[Ship Mode]]=Introduction!$C$42,1,0)</f>
        <v>0</v>
      </c>
      <c r="N1484" s="48">
        <f>IF(Table2[[#This Row],[Ship Mode]]=Introduction!$C$44,1,0)</f>
        <v>1</v>
      </c>
      <c r="O1484" s="48">
        <f>IF(Table2[[#This Row],[Customer Segment]]=Introduction!$D$45,1,0)</f>
        <v>0</v>
      </c>
      <c r="P1484" s="48">
        <f>IF(Table2[[#This Row],[Customer Segment]]=Introduction!$D$42,1,0)</f>
        <v>0</v>
      </c>
      <c r="Q1484" s="48">
        <f>IF(Table2[[#This Row],[Customer Segment]]=Introduction!$D$44,1,0)</f>
        <v>0</v>
      </c>
      <c r="R1484" s="41">
        <v>8.34</v>
      </c>
      <c r="S14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customFormat="1" x14ac:dyDescent="0.2">
      <c r="A1485" s="1" t="s">
        <v>92</v>
      </c>
      <c r="B1485" s="1" t="s">
        <v>14</v>
      </c>
      <c r="C1485" s="1" t="s">
        <v>70</v>
      </c>
      <c r="D1485" s="46">
        <v>0.06</v>
      </c>
      <c r="E1485" s="46">
        <v>2.94</v>
      </c>
      <c r="F1485" s="46">
        <v>0.96</v>
      </c>
      <c r="G1485" s="46">
        <v>0.57999999999999996</v>
      </c>
      <c r="H1485" s="46">
        <v>-8.8759999999999994</v>
      </c>
      <c r="I1485" s="49">
        <f>IF(Table2[[#This Row],[Order Priority]]=Introduction!$B$42,1,0)</f>
        <v>0</v>
      </c>
      <c r="J1485" s="49">
        <f>IF(Table2[[#This Row],[Order Priority]]=Introduction!$B$43,1,0)</f>
        <v>0</v>
      </c>
      <c r="K1485" s="49">
        <f>IF(Table2[[#This Row],[Order Priority]]=Introduction!$B$44,1,0)</f>
        <v>0</v>
      </c>
      <c r="L1485" s="49">
        <f>IF(Table2[[#This Row],[Order Priority]]=Introduction!$B$45,1,0)</f>
        <v>1</v>
      </c>
      <c r="M1485" s="49">
        <f>IF(Table2[[#This Row],[Ship Mode]]=Introduction!$C$42,1,0)</f>
        <v>0</v>
      </c>
      <c r="N1485" s="48">
        <f>IF(Table2[[#This Row],[Ship Mode]]=Introduction!$C$44,1,0)</f>
        <v>1</v>
      </c>
      <c r="O1485" s="48">
        <f>IF(Table2[[#This Row],[Customer Segment]]=Introduction!$D$45,1,0)</f>
        <v>0</v>
      </c>
      <c r="P1485" s="48">
        <f>IF(Table2[[#This Row],[Customer Segment]]=Introduction!$D$42,1,0)</f>
        <v>0</v>
      </c>
      <c r="Q1485" s="48">
        <f>IF(Table2[[#This Row],[Customer Segment]]=Introduction!$D$44,1,0)</f>
        <v>0</v>
      </c>
      <c r="R1485" s="38">
        <v>8.7899999999999991</v>
      </c>
      <c r="S14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customFormat="1" x14ac:dyDescent="0.2">
      <c r="A1486" s="1" t="s">
        <v>92</v>
      </c>
      <c r="B1486" s="1" t="s">
        <v>14</v>
      </c>
      <c r="C1486" s="1" t="s">
        <v>70</v>
      </c>
      <c r="D1486" s="44">
        <v>0.04</v>
      </c>
      <c r="E1486" s="44">
        <v>62.05</v>
      </c>
      <c r="F1486" s="44">
        <v>3.99</v>
      </c>
      <c r="G1486" s="44">
        <v>0.55000000000000004</v>
      </c>
      <c r="H1486" s="44">
        <v>1644.0768</v>
      </c>
      <c r="I1486" s="49">
        <f>IF(Table2[[#This Row],[Order Priority]]=Introduction!$B$42,1,0)</f>
        <v>0</v>
      </c>
      <c r="J1486" s="49">
        <f>IF(Table2[[#This Row],[Order Priority]]=Introduction!$B$43,1,0)</f>
        <v>0</v>
      </c>
      <c r="K1486" s="49">
        <f>IF(Table2[[#This Row],[Order Priority]]=Introduction!$B$44,1,0)</f>
        <v>0</v>
      </c>
      <c r="L1486" s="49">
        <f>IF(Table2[[#This Row],[Order Priority]]=Introduction!$B$45,1,0)</f>
        <v>1</v>
      </c>
      <c r="M1486" s="49">
        <f>IF(Table2[[#This Row],[Ship Mode]]=Introduction!$C$42,1,0)</f>
        <v>0</v>
      </c>
      <c r="N1486" s="48">
        <f>IF(Table2[[#This Row],[Ship Mode]]=Introduction!$C$44,1,0)</f>
        <v>1</v>
      </c>
      <c r="O1486" s="48">
        <f>IF(Table2[[#This Row],[Customer Segment]]=Introduction!$D$45,1,0)</f>
        <v>0</v>
      </c>
      <c r="P1486" s="48">
        <f>IF(Table2[[#This Row],[Customer Segment]]=Introduction!$D$42,1,0)</f>
        <v>0</v>
      </c>
      <c r="Q1486" s="48">
        <f>IF(Table2[[#This Row],[Customer Segment]]=Introduction!$D$44,1,0)</f>
        <v>0</v>
      </c>
      <c r="R1486" s="41">
        <v>2382.7199999999998</v>
      </c>
      <c r="S14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customFormat="1" x14ac:dyDescent="0.2">
      <c r="A1487" s="1" t="s">
        <v>46</v>
      </c>
      <c r="B1487" s="1" t="s">
        <v>14</v>
      </c>
      <c r="C1487" s="1" t="s">
        <v>70</v>
      </c>
      <c r="D1487" s="46">
        <v>7.0000000000000007E-2</v>
      </c>
      <c r="E1487" s="46">
        <v>34.54</v>
      </c>
      <c r="F1487" s="46">
        <v>14.72</v>
      </c>
      <c r="G1487" s="46">
        <v>0.37</v>
      </c>
      <c r="H1487" s="46">
        <v>-20.182259999999999</v>
      </c>
      <c r="I1487" s="49">
        <f>IF(Table2[[#This Row],[Order Priority]]=Introduction!$B$42,1,0)</f>
        <v>0</v>
      </c>
      <c r="J1487" s="49">
        <f>IF(Table2[[#This Row],[Order Priority]]=Introduction!$B$43,1,0)</f>
        <v>0</v>
      </c>
      <c r="K1487" s="49">
        <f>IF(Table2[[#This Row],[Order Priority]]=Introduction!$B$44,1,0)</f>
        <v>0</v>
      </c>
      <c r="L1487" s="49">
        <f>IF(Table2[[#This Row],[Order Priority]]=Introduction!$B$45,1,0)</f>
        <v>0</v>
      </c>
      <c r="M1487" s="49">
        <f>IF(Table2[[#This Row],[Ship Mode]]=Introduction!$C$42,1,0)</f>
        <v>0</v>
      </c>
      <c r="N1487" s="48">
        <f>IF(Table2[[#This Row],[Ship Mode]]=Introduction!$C$44,1,0)</f>
        <v>1</v>
      </c>
      <c r="O1487" s="48">
        <f>IF(Table2[[#This Row],[Customer Segment]]=Introduction!$D$45,1,0)</f>
        <v>0</v>
      </c>
      <c r="P1487" s="48">
        <f>IF(Table2[[#This Row],[Customer Segment]]=Introduction!$D$42,1,0)</f>
        <v>0</v>
      </c>
      <c r="Q1487" s="48">
        <f>IF(Table2[[#This Row],[Customer Segment]]=Introduction!$D$44,1,0)</f>
        <v>0</v>
      </c>
      <c r="R1487" s="38">
        <v>574.97</v>
      </c>
      <c r="S14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customFormat="1" x14ac:dyDescent="0.2">
      <c r="A1488" s="1" t="s">
        <v>46</v>
      </c>
      <c r="B1488" s="1" t="s">
        <v>14</v>
      </c>
      <c r="C1488" s="1" t="s">
        <v>70</v>
      </c>
      <c r="D1488" s="44">
        <v>0.02</v>
      </c>
      <c r="E1488" s="44">
        <v>12.28</v>
      </c>
      <c r="F1488" s="44">
        <v>6.47</v>
      </c>
      <c r="G1488" s="44">
        <v>0.38</v>
      </c>
      <c r="H1488" s="44">
        <v>-156.97219999999999</v>
      </c>
      <c r="I1488" s="49">
        <f>IF(Table2[[#This Row],[Order Priority]]=Introduction!$B$42,1,0)</f>
        <v>0</v>
      </c>
      <c r="J1488" s="49">
        <f>IF(Table2[[#This Row],[Order Priority]]=Introduction!$B$43,1,0)</f>
        <v>0</v>
      </c>
      <c r="K1488" s="49">
        <f>IF(Table2[[#This Row],[Order Priority]]=Introduction!$B$44,1,0)</f>
        <v>0</v>
      </c>
      <c r="L1488" s="49">
        <f>IF(Table2[[#This Row],[Order Priority]]=Introduction!$B$45,1,0)</f>
        <v>0</v>
      </c>
      <c r="M1488" s="49">
        <f>IF(Table2[[#This Row],[Ship Mode]]=Introduction!$C$42,1,0)</f>
        <v>0</v>
      </c>
      <c r="N1488" s="48">
        <f>IF(Table2[[#This Row],[Ship Mode]]=Introduction!$C$44,1,0)</f>
        <v>1</v>
      </c>
      <c r="O1488" s="48">
        <f>IF(Table2[[#This Row],[Customer Segment]]=Introduction!$D$45,1,0)</f>
        <v>0</v>
      </c>
      <c r="P1488" s="48">
        <f>IF(Table2[[#This Row],[Customer Segment]]=Introduction!$D$42,1,0)</f>
        <v>0</v>
      </c>
      <c r="Q1488" s="48">
        <f>IF(Table2[[#This Row],[Customer Segment]]=Introduction!$D$44,1,0)</f>
        <v>0</v>
      </c>
      <c r="R1488" s="41">
        <v>115.22</v>
      </c>
      <c r="S14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customFormat="1" x14ac:dyDescent="0.2">
      <c r="A1489" s="1" t="s">
        <v>46</v>
      </c>
      <c r="B1489" s="1" t="s">
        <v>63</v>
      </c>
      <c r="C1489" s="1" t="s">
        <v>70</v>
      </c>
      <c r="D1489" s="46">
        <v>0.06</v>
      </c>
      <c r="E1489" s="46">
        <v>34.58</v>
      </c>
      <c r="F1489" s="46">
        <v>8.99</v>
      </c>
      <c r="G1489" s="46">
        <v>0.56000000000000005</v>
      </c>
      <c r="H1489" s="46">
        <v>384.5043</v>
      </c>
      <c r="I1489" s="49">
        <f>IF(Table2[[#This Row],[Order Priority]]=Introduction!$B$42,1,0)</f>
        <v>0</v>
      </c>
      <c r="J1489" s="49">
        <f>IF(Table2[[#This Row],[Order Priority]]=Introduction!$B$43,1,0)</f>
        <v>0</v>
      </c>
      <c r="K1489" s="49">
        <f>IF(Table2[[#This Row],[Order Priority]]=Introduction!$B$44,1,0)</f>
        <v>0</v>
      </c>
      <c r="L1489" s="49">
        <f>IF(Table2[[#This Row],[Order Priority]]=Introduction!$B$45,1,0)</f>
        <v>0</v>
      </c>
      <c r="M1489" s="49">
        <f>IF(Table2[[#This Row],[Ship Mode]]=Introduction!$C$42,1,0)</f>
        <v>0</v>
      </c>
      <c r="N1489" s="48">
        <f>IF(Table2[[#This Row],[Ship Mode]]=Introduction!$C$44,1,0)</f>
        <v>0</v>
      </c>
      <c r="O1489" s="48">
        <f>IF(Table2[[#This Row],[Customer Segment]]=Introduction!$D$45,1,0)</f>
        <v>0</v>
      </c>
      <c r="P1489" s="48">
        <f>IF(Table2[[#This Row],[Customer Segment]]=Introduction!$D$42,1,0)</f>
        <v>0</v>
      </c>
      <c r="Q1489" s="48">
        <f>IF(Table2[[#This Row],[Customer Segment]]=Introduction!$D$44,1,0)</f>
        <v>0</v>
      </c>
      <c r="R1489" s="38">
        <v>456.58</v>
      </c>
      <c r="S14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customFormat="1" x14ac:dyDescent="0.2">
      <c r="A1490" s="1" t="s">
        <v>1</v>
      </c>
      <c r="B1490" s="1" t="s">
        <v>14</v>
      </c>
      <c r="C1490" s="1" t="s">
        <v>15</v>
      </c>
      <c r="D1490" s="44">
        <v>0.1</v>
      </c>
      <c r="E1490" s="44">
        <v>1.89</v>
      </c>
      <c r="F1490" s="44">
        <v>0.76</v>
      </c>
      <c r="G1490" s="44">
        <v>0.83</v>
      </c>
      <c r="H1490" s="44">
        <v>-40.432000000000002</v>
      </c>
      <c r="I1490" s="49">
        <f>IF(Table2[[#This Row],[Order Priority]]=Introduction!$B$42,1,0)</f>
        <v>1</v>
      </c>
      <c r="J1490" s="49">
        <f>IF(Table2[[#This Row],[Order Priority]]=Introduction!$B$43,1,0)</f>
        <v>0</v>
      </c>
      <c r="K1490" s="49">
        <f>IF(Table2[[#This Row],[Order Priority]]=Introduction!$B$44,1,0)</f>
        <v>0</v>
      </c>
      <c r="L1490" s="49">
        <f>IF(Table2[[#This Row],[Order Priority]]=Introduction!$B$45,1,0)</f>
        <v>0</v>
      </c>
      <c r="M1490" s="49">
        <f>IF(Table2[[#This Row],[Ship Mode]]=Introduction!$C$42,1,0)</f>
        <v>0</v>
      </c>
      <c r="N1490" s="48">
        <f>IF(Table2[[#This Row],[Ship Mode]]=Introduction!$C$44,1,0)</f>
        <v>1</v>
      </c>
      <c r="O1490" s="48">
        <f>IF(Table2[[#This Row],[Customer Segment]]=Introduction!$D$45,1,0)</f>
        <v>0</v>
      </c>
      <c r="P1490" s="48">
        <f>IF(Table2[[#This Row],[Customer Segment]]=Introduction!$D$42,1,0)</f>
        <v>1</v>
      </c>
      <c r="Q1490" s="48">
        <f>IF(Table2[[#This Row],[Customer Segment]]=Introduction!$D$44,1,0)</f>
        <v>0</v>
      </c>
      <c r="R1490" s="41">
        <v>36.72</v>
      </c>
      <c r="S14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customFormat="1" x14ac:dyDescent="0.2">
      <c r="A1491" s="1" t="s">
        <v>13</v>
      </c>
      <c r="B1491" s="1" t="s">
        <v>14</v>
      </c>
      <c r="C1491" s="1" t="s">
        <v>3</v>
      </c>
      <c r="D1491" s="46">
        <v>0.04</v>
      </c>
      <c r="E1491" s="46">
        <v>10.98</v>
      </c>
      <c r="F1491" s="46">
        <v>3.99</v>
      </c>
      <c r="G1491" s="46">
        <v>0.57999999999999996</v>
      </c>
      <c r="H1491" s="46">
        <v>481.03199999999998</v>
      </c>
      <c r="I1491" s="49">
        <f>IF(Table2[[#This Row],[Order Priority]]=Introduction!$B$42,1,0)</f>
        <v>0</v>
      </c>
      <c r="J1491" s="49">
        <f>IF(Table2[[#This Row],[Order Priority]]=Introduction!$B$43,1,0)</f>
        <v>1</v>
      </c>
      <c r="K1491" s="49">
        <f>IF(Table2[[#This Row],[Order Priority]]=Introduction!$B$44,1,0)</f>
        <v>0</v>
      </c>
      <c r="L1491" s="49">
        <f>IF(Table2[[#This Row],[Order Priority]]=Introduction!$B$45,1,0)</f>
        <v>0</v>
      </c>
      <c r="M1491" s="49">
        <f>IF(Table2[[#This Row],[Ship Mode]]=Introduction!$C$42,1,0)</f>
        <v>0</v>
      </c>
      <c r="N1491" s="48">
        <f>IF(Table2[[#This Row],[Ship Mode]]=Introduction!$C$44,1,0)</f>
        <v>1</v>
      </c>
      <c r="O1491" s="48">
        <f>IF(Table2[[#This Row],[Customer Segment]]=Introduction!$D$45,1,0)</f>
        <v>1</v>
      </c>
      <c r="P1491" s="48">
        <f>IF(Table2[[#This Row],[Customer Segment]]=Introduction!$D$42,1,0)</f>
        <v>0</v>
      </c>
      <c r="Q1491" s="48">
        <f>IF(Table2[[#This Row],[Customer Segment]]=Introduction!$D$44,1,0)</f>
        <v>0</v>
      </c>
      <c r="R1491" s="38">
        <v>172.22</v>
      </c>
      <c r="S14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customFormat="1" x14ac:dyDescent="0.2">
      <c r="A1492" s="1" t="s">
        <v>13</v>
      </c>
      <c r="B1492" s="1" t="s">
        <v>63</v>
      </c>
      <c r="C1492" s="1" t="s">
        <v>15</v>
      </c>
      <c r="D1492" s="44">
        <v>0.05</v>
      </c>
      <c r="E1492" s="44">
        <v>39.99</v>
      </c>
      <c r="F1492" s="44">
        <v>10.25</v>
      </c>
      <c r="G1492" s="44">
        <v>0.55000000000000004</v>
      </c>
      <c r="H1492" s="44">
        <v>4.29</v>
      </c>
      <c r="I1492" s="49">
        <f>IF(Table2[[#This Row],[Order Priority]]=Introduction!$B$42,1,0)</f>
        <v>0</v>
      </c>
      <c r="J1492" s="49">
        <f>IF(Table2[[#This Row],[Order Priority]]=Introduction!$B$43,1,0)</f>
        <v>1</v>
      </c>
      <c r="K1492" s="49">
        <f>IF(Table2[[#This Row],[Order Priority]]=Introduction!$B$44,1,0)</f>
        <v>0</v>
      </c>
      <c r="L1492" s="49">
        <f>IF(Table2[[#This Row],[Order Priority]]=Introduction!$B$45,1,0)</f>
        <v>0</v>
      </c>
      <c r="M1492" s="49">
        <f>IF(Table2[[#This Row],[Ship Mode]]=Introduction!$C$42,1,0)</f>
        <v>0</v>
      </c>
      <c r="N1492" s="48">
        <f>IF(Table2[[#This Row],[Ship Mode]]=Introduction!$C$44,1,0)</f>
        <v>0</v>
      </c>
      <c r="O1492" s="48">
        <f>IF(Table2[[#This Row],[Customer Segment]]=Introduction!$D$45,1,0)</f>
        <v>0</v>
      </c>
      <c r="P1492" s="48">
        <f>IF(Table2[[#This Row],[Customer Segment]]=Introduction!$D$42,1,0)</f>
        <v>1</v>
      </c>
      <c r="Q1492" s="48">
        <f>IF(Table2[[#This Row],[Customer Segment]]=Introduction!$D$44,1,0)</f>
        <v>0</v>
      </c>
      <c r="R1492" s="41">
        <v>130.91</v>
      </c>
      <c r="S14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customFormat="1" x14ac:dyDescent="0.2">
      <c r="A1493" s="1" t="s">
        <v>92</v>
      </c>
      <c r="B1493" s="1" t="s">
        <v>63</v>
      </c>
      <c r="C1493" s="1" t="s">
        <v>70</v>
      </c>
      <c r="D1493" s="46">
        <v>0.1</v>
      </c>
      <c r="E1493" s="46">
        <v>3.36</v>
      </c>
      <c r="F1493" s="46">
        <v>6.27</v>
      </c>
      <c r="G1493" s="46">
        <v>0.4</v>
      </c>
      <c r="H1493" s="46">
        <v>-67.0565</v>
      </c>
      <c r="I1493" s="49">
        <f>IF(Table2[[#This Row],[Order Priority]]=Introduction!$B$42,1,0)</f>
        <v>0</v>
      </c>
      <c r="J1493" s="49">
        <f>IF(Table2[[#This Row],[Order Priority]]=Introduction!$B$43,1,0)</f>
        <v>0</v>
      </c>
      <c r="K1493" s="49">
        <f>IF(Table2[[#This Row],[Order Priority]]=Introduction!$B$44,1,0)</f>
        <v>0</v>
      </c>
      <c r="L1493" s="49">
        <f>IF(Table2[[#This Row],[Order Priority]]=Introduction!$B$45,1,0)</f>
        <v>1</v>
      </c>
      <c r="M1493" s="49">
        <f>IF(Table2[[#This Row],[Ship Mode]]=Introduction!$C$42,1,0)</f>
        <v>0</v>
      </c>
      <c r="N1493" s="48">
        <f>IF(Table2[[#This Row],[Ship Mode]]=Introduction!$C$44,1,0)</f>
        <v>0</v>
      </c>
      <c r="O1493" s="48">
        <f>IF(Table2[[#This Row],[Customer Segment]]=Introduction!$D$45,1,0)</f>
        <v>0</v>
      </c>
      <c r="P1493" s="48">
        <f>IF(Table2[[#This Row],[Customer Segment]]=Introduction!$D$42,1,0)</f>
        <v>0</v>
      </c>
      <c r="Q1493" s="48">
        <f>IF(Table2[[#This Row],[Customer Segment]]=Introduction!$D$44,1,0)</f>
        <v>0</v>
      </c>
      <c r="R1493" s="38">
        <v>20.87</v>
      </c>
      <c r="S14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customFormat="1" x14ac:dyDescent="0.2">
      <c r="A1494" s="1" t="s">
        <v>92</v>
      </c>
      <c r="B1494" s="1" t="s">
        <v>14</v>
      </c>
      <c r="C1494" s="1" t="s">
        <v>70</v>
      </c>
      <c r="D1494" s="44">
        <v>7.0000000000000007E-2</v>
      </c>
      <c r="E1494" s="44">
        <v>12.28</v>
      </c>
      <c r="F1494" s="44">
        <v>4.8600000000000003</v>
      </c>
      <c r="G1494" s="44">
        <v>0.38</v>
      </c>
      <c r="H1494" s="44">
        <v>-7.94</v>
      </c>
      <c r="I1494" s="49">
        <f>IF(Table2[[#This Row],[Order Priority]]=Introduction!$B$42,1,0)</f>
        <v>0</v>
      </c>
      <c r="J1494" s="49">
        <f>IF(Table2[[#This Row],[Order Priority]]=Introduction!$B$43,1,0)</f>
        <v>0</v>
      </c>
      <c r="K1494" s="49">
        <f>IF(Table2[[#This Row],[Order Priority]]=Introduction!$B$44,1,0)</f>
        <v>0</v>
      </c>
      <c r="L1494" s="49">
        <f>IF(Table2[[#This Row],[Order Priority]]=Introduction!$B$45,1,0)</f>
        <v>1</v>
      </c>
      <c r="M1494" s="49">
        <f>IF(Table2[[#This Row],[Ship Mode]]=Introduction!$C$42,1,0)</f>
        <v>0</v>
      </c>
      <c r="N1494" s="48">
        <f>IF(Table2[[#This Row],[Ship Mode]]=Introduction!$C$44,1,0)</f>
        <v>1</v>
      </c>
      <c r="O1494" s="48">
        <f>IF(Table2[[#This Row],[Customer Segment]]=Introduction!$D$45,1,0)</f>
        <v>0</v>
      </c>
      <c r="P1494" s="48">
        <f>IF(Table2[[#This Row],[Customer Segment]]=Introduction!$D$42,1,0)</f>
        <v>0</v>
      </c>
      <c r="Q1494" s="48">
        <f>IF(Table2[[#This Row],[Customer Segment]]=Introduction!$D$44,1,0)</f>
        <v>0</v>
      </c>
      <c r="R1494" s="41">
        <v>25.7</v>
      </c>
      <c r="S14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customFormat="1" x14ac:dyDescent="0.2">
      <c r="A1495" s="1" t="s">
        <v>92</v>
      </c>
      <c r="B1495" s="1" t="s">
        <v>14</v>
      </c>
      <c r="C1495" s="1" t="s">
        <v>70</v>
      </c>
      <c r="D1495" s="46">
        <v>0.09</v>
      </c>
      <c r="E1495" s="46">
        <v>20.99</v>
      </c>
      <c r="F1495" s="46">
        <v>0.99</v>
      </c>
      <c r="G1495" s="46">
        <v>0.56999999999999995</v>
      </c>
      <c r="H1495" s="46">
        <v>122.292</v>
      </c>
      <c r="I1495" s="49">
        <f>IF(Table2[[#This Row],[Order Priority]]=Introduction!$B$42,1,0)</f>
        <v>0</v>
      </c>
      <c r="J1495" s="49">
        <f>IF(Table2[[#This Row],[Order Priority]]=Introduction!$B$43,1,0)</f>
        <v>0</v>
      </c>
      <c r="K1495" s="49">
        <f>IF(Table2[[#This Row],[Order Priority]]=Introduction!$B$44,1,0)</f>
        <v>0</v>
      </c>
      <c r="L1495" s="49">
        <f>IF(Table2[[#This Row],[Order Priority]]=Introduction!$B$45,1,0)</f>
        <v>1</v>
      </c>
      <c r="M1495" s="49">
        <f>IF(Table2[[#This Row],[Ship Mode]]=Introduction!$C$42,1,0)</f>
        <v>0</v>
      </c>
      <c r="N1495" s="48">
        <f>IF(Table2[[#This Row],[Ship Mode]]=Introduction!$C$44,1,0)</f>
        <v>1</v>
      </c>
      <c r="O1495" s="48">
        <f>IF(Table2[[#This Row],[Customer Segment]]=Introduction!$D$45,1,0)</f>
        <v>0</v>
      </c>
      <c r="P1495" s="48">
        <f>IF(Table2[[#This Row],[Customer Segment]]=Introduction!$D$42,1,0)</f>
        <v>0</v>
      </c>
      <c r="Q1495" s="48">
        <f>IF(Table2[[#This Row],[Customer Segment]]=Introduction!$D$44,1,0)</f>
        <v>0</v>
      </c>
      <c r="R1495" s="38">
        <v>229.57</v>
      </c>
      <c r="S14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customFormat="1" x14ac:dyDescent="0.2">
      <c r="A1496" s="1" t="s">
        <v>46</v>
      </c>
      <c r="B1496" s="1" t="s">
        <v>63</v>
      </c>
      <c r="C1496" s="1" t="s">
        <v>70</v>
      </c>
      <c r="D1496" s="44">
        <v>0</v>
      </c>
      <c r="E1496" s="44">
        <v>73.98</v>
      </c>
      <c r="F1496" s="44">
        <v>12.14</v>
      </c>
      <c r="G1496" s="44">
        <v>0.67</v>
      </c>
      <c r="H1496" s="44">
        <v>326.25</v>
      </c>
      <c r="I1496" s="49">
        <f>IF(Table2[[#This Row],[Order Priority]]=Introduction!$B$42,1,0)</f>
        <v>0</v>
      </c>
      <c r="J1496" s="49">
        <f>IF(Table2[[#This Row],[Order Priority]]=Introduction!$B$43,1,0)</f>
        <v>0</v>
      </c>
      <c r="K1496" s="49">
        <f>IF(Table2[[#This Row],[Order Priority]]=Introduction!$B$44,1,0)</f>
        <v>0</v>
      </c>
      <c r="L1496" s="49">
        <f>IF(Table2[[#This Row],[Order Priority]]=Introduction!$B$45,1,0)</f>
        <v>0</v>
      </c>
      <c r="M1496" s="49">
        <f>IF(Table2[[#This Row],[Ship Mode]]=Introduction!$C$42,1,0)</f>
        <v>0</v>
      </c>
      <c r="N1496" s="48">
        <f>IF(Table2[[#This Row],[Ship Mode]]=Introduction!$C$44,1,0)</f>
        <v>0</v>
      </c>
      <c r="O1496" s="48">
        <f>IF(Table2[[#This Row],[Customer Segment]]=Introduction!$D$45,1,0)</f>
        <v>0</v>
      </c>
      <c r="P1496" s="48">
        <f>IF(Table2[[#This Row],[Customer Segment]]=Introduction!$D$42,1,0)</f>
        <v>0</v>
      </c>
      <c r="Q1496" s="48">
        <f>IF(Table2[[#This Row],[Customer Segment]]=Introduction!$D$44,1,0)</f>
        <v>0</v>
      </c>
      <c r="R1496" s="41">
        <v>1300.81</v>
      </c>
      <c r="S14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customFormat="1" x14ac:dyDescent="0.2">
      <c r="A1497" s="1" t="s">
        <v>13</v>
      </c>
      <c r="B1497" s="1" t="s">
        <v>2</v>
      </c>
      <c r="C1497" s="1" t="s">
        <v>70</v>
      </c>
      <c r="D1497" s="46">
        <v>7.0000000000000007E-2</v>
      </c>
      <c r="E1497" s="46">
        <v>300.98</v>
      </c>
      <c r="F1497" s="46">
        <v>64.73</v>
      </c>
      <c r="G1497" s="46">
        <v>0.56000000000000005</v>
      </c>
      <c r="H1497" s="46">
        <v>1399.64</v>
      </c>
      <c r="I1497" s="49">
        <f>IF(Table2[[#This Row],[Order Priority]]=Introduction!$B$42,1,0)</f>
        <v>0</v>
      </c>
      <c r="J1497" s="49">
        <f>IF(Table2[[#This Row],[Order Priority]]=Introduction!$B$43,1,0)</f>
        <v>1</v>
      </c>
      <c r="K1497" s="49">
        <f>IF(Table2[[#This Row],[Order Priority]]=Introduction!$B$44,1,0)</f>
        <v>0</v>
      </c>
      <c r="L1497" s="49">
        <f>IF(Table2[[#This Row],[Order Priority]]=Introduction!$B$45,1,0)</f>
        <v>0</v>
      </c>
      <c r="M1497" s="49">
        <f>IF(Table2[[#This Row],[Ship Mode]]=Introduction!$C$42,1,0)</f>
        <v>1</v>
      </c>
      <c r="N1497" s="48">
        <f>IF(Table2[[#This Row],[Ship Mode]]=Introduction!$C$44,1,0)</f>
        <v>0</v>
      </c>
      <c r="O1497" s="48">
        <f>IF(Table2[[#This Row],[Customer Segment]]=Introduction!$D$45,1,0)</f>
        <v>0</v>
      </c>
      <c r="P1497" s="48">
        <f>IF(Table2[[#This Row],[Customer Segment]]=Introduction!$D$42,1,0)</f>
        <v>0</v>
      </c>
      <c r="Q1497" s="48">
        <f>IF(Table2[[#This Row],[Customer Segment]]=Introduction!$D$44,1,0)</f>
        <v>0</v>
      </c>
      <c r="R1497" s="38">
        <v>4285.5600000000004</v>
      </c>
      <c r="S14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customFormat="1" x14ac:dyDescent="0.2">
      <c r="A1498" s="1" t="s">
        <v>13</v>
      </c>
      <c r="B1498" s="1" t="s">
        <v>2</v>
      </c>
      <c r="C1498" s="1" t="s">
        <v>70</v>
      </c>
      <c r="D1498" s="44">
        <v>0.01</v>
      </c>
      <c r="E1498" s="44">
        <v>20.98</v>
      </c>
      <c r="F1498" s="44">
        <v>45</v>
      </c>
      <c r="G1498" s="44">
        <v>0.61</v>
      </c>
      <c r="H1498" s="44">
        <v>232.642</v>
      </c>
      <c r="I1498" s="49">
        <f>IF(Table2[[#This Row],[Order Priority]]=Introduction!$B$42,1,0)</f>
        <v>0</v>
      </c>
      <c r="J1498" s="49">
        <f>IF(Table2[[#This Row],[Order Priority]]=Introduction!$B$43,1,0)</f>
        <v>1</v>
      </c>
      <c r="K1498" s="49">
        <f>IF(Table2[[#This Row],[Order Priority]]=Introduction!$B$44,1,0)</f>
        <v>0</v>
      </c>
      <c r="L1498" s="49">
        <f>IF(Table2[[#This Row],[Order Priority]]=Introduction!$B$45,1,0)</f>
        <v>0</v>
      </c>
      <c r="M1498" s="49">
        <f>IF(Table2[[#This Row],[Ship Mode]]=Introduction!$C$42,1,0)</f>
        <v>1</v>
      </c>
      <c r="N1498" s="48">
        <f>IF(Table2[[#This Row],[Ship Mode]]=Introduction!$C$44,1,0)</f>
        <v>0</v>
      </c>
      <c r="O1498" s="48">
        <f>IF(Table2[[#This Row],[Customer Segment]]=Introduction!$D$45,1,0)</f>
        <v>0</v>
      </c>
      <c r="P1498" s="48">
        <f>IF(Table2[[#This Row],[Customer Segment]]=Introduction!$D$42,1,0)</f>
        <v>0</v>
      </c>
      <c r="Q1498" s="48">
        <f>IF(Table2[[#This Row],[Customer Segment]]=Introduction!$D$44,1,0)</f>
        <v>0</v>
      </c>
      <c r="R1498" s="41">
        <v>631.37</v>
      </c>
      <c r="S14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customFormat="1" x14ac:dyDescent="0.2">
      <c r="A1499" s="1" t="s">
        <v>13</v>
      </c>
      <c r="B1499" s="1" t="s">
        <v>14</v>
      </c>
      <c r="C1499" s="1" t="s">
        <v>15</v>
      </c>
      <c r="D1499" s="46">
        <v>7.0000000000000007E-2</v>
      </c>
      <c r="E1499" s="46">
        <v>155.06</v>
      </c>
      <c r="F1499" s="46">
        <v>7.07</v>
      </c>
      <c r="G1499" s="46">
        <v>0.59</v>
      </c>
      <c r="H1499" s="46">
        <v>-121.75</v>
      </c>
      <c r="I1499" s="49">
        <f>IF(Table2[[#This Row],[Order Priority]]=Introduction!$B$42,1,0)</f>
        <v>0</v>
      </c>
      <c r="J1499" s="49">
        <f>IF(Table2[[#This Row],[Order Priority]]=Introduction!$B$43,1,0)</f>
        <v>1</v>
      </c>
      <c r="K1499" s="49">
        <f>IF(Table2[[#This Row],[Order Priority]]=Introduction!$B$44,1,0)</f>
        <v>0</v>
      </c>
      <c r="L1499" s="49">
        <f>IF(Table2[[#This Row],[Order Priority]]=Introduction!$B$45,1,0)</f>
        <v>0</v>
      </c>
      <c r="M1499" s="49">
        <f>IF(Table2[[#This Row],[Ship Mode]]=Introduction!$C$42,1,0)</f>
        <v>0</v>
      </c>
      <c r="N1499" s="48">
        <f>IF(Table2[[#This Row],[Ship Mode]]=Introduction!$C$44,1,0)</f>
        <v>1</v>
      </c>
      <c r="O1499" s="48">
        <f>IF(Table2[[#This Row],[Customer Segment]]=Introduction!$D$45,1,0)</f>
        <v>0</v>
      </c>
      <c r="P1499" s="48">
        <f>IF(Table2[[#This Row],[Customer Segment]]=Introduction!$D$42,1,0)</f>
        <v>1</v>
      </c>
      <c r="Q1499" s="48">
        <f>IF(Table2[[#This Row],[Customer Segment]]=Introduction!$D$44,1,0)</f>
        <v>0</v>
      </c>
      <c r="R1499" s="38">
        <v>2039.07</v>
      </c>
      <c r="S14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customFormat="1" x14ac:dyDescent="0.2">
      <c r="A1500" s="1" t="s">
        <v>13</v>
      </c>
      <c r="B1500" s="1" t="s">
        <v>14</v>
      </c>
      <c r="C1500" s="1" t="s">
        <v>15</v>
      </c>
      <c r="D1500" s="44">
        <v>7.0000000000000007E-2</v>
      </c>
      <c r="E1500" s="44">
        <v>155.06</v>
      </c>
      <c r="F1500" s="44">
        <v>7.07</v>
      </c>
      <c r="G1500" s="44">
        <v>0.59</v>
      </c>
      <c r="H1500" s="44">
        <v>24.35</v>
      </c>
      <c r="I1500" s="49">
        <f>IF(Table2[[#This Row],[Order Priority]]=Introduction!$B$42,1,0)</f>
        <v>0</v>
      </c>
      <c r="J1500" s="49">
        <f>IF(Table2[[#This Row],[Order Priority]]=Introduction!$B$43,1,0)</f>
        <v>1</v>
      </c>
      <c r="K1500" s="49">
        <f>IF(Table2[[#This Row],[Order Priority]]=Introduction!$B$44,1,0)</f>
        <v>0</v>
      </c>
      <c r="L1500" s="49">
        <f>IF(Table2[[#This Row],[Order Priority]]=Introduction!$B$45,1,0)</f>
        <v>0</v>
      </c>
      <c r="M1500" s="49">
        <f>IF(Table2[[#This Row],[Ship Mode]]=Introduction!$C$42,1,0)</f>
        <v>0</v>
      </c>
      <c r="N1500" s="48">
        <f>IF(Table2[[#This Row],[Ship Mode]]=Introduction!$C$44,1,0)</f>
        <v>1</v>
      </c>
      <c r="O1500" s="48">
        <f>IF(Table2[[#This Row],[Customer Segment]]=Introduction!$D$45,1,0)</f>
        <v>0</v>
      </c>
      <c r="P1500" s="48">
        <f>IF(Table2[[#This Row],[Customer Segment]]=Introduction!$D$42,1,0)</f>
        <v>1</v>
      </c>
      <c r="Q1500" s="48">
        <f>IF(Table2[[#This Row],[Customer Segment]]=Introduction!$D$44,1,0)</f>
        <v>0</v>
      </c>
      <c r="R1500" s="41">
        <v>436.94</v>
      </c>
      <c r="S15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customFormat="1" x14ac:dyDescent="0.2">
      <c r="A1501" s="1" t="s">
        <v>92</v>
      </c>
      <c r="B1501" s="1" t="s">
        <v>14</v>
      </c>
      <c r="C1501" s="1" t="s">
        <v>70</v>
      </c>
      <c r="D1501" s="46">
        <v>0.04</v>
      </c>
      <c r="E1501" s="46">
        <v>9.99</v>
      </c>
      <c r="F1501" s="46">
        <v>11.59</v>
      </c>
      <c r="G1501" s="46">
        <v>0.4</v>
      </c>
      <c r="H1501" s="46">
        <v>-92.32</v>
      </c>
      <c r="I1501" s="49">
        <f>IF(Table2[[#This Row],[Order Priority]]=Introduction!$B$42,1,0)</f>
        <v>0</v>
      </c>
      <c r="J1501" s="49">
        <f>IF(Table2[[#This Row],[Order Priority]]=Introduction!$B$43,1,0)</f>
        <v>0</v>
      </c>
      <c r="K1501" s="49">
        <f>IF(Table2[[#This Row],[Order Priority]]=Introduction!$B$44,1,0)</f>
        <v>0</v>
      </c>
      <c r="L1501" s="49">
        <f>IF(Table2[[#This Row],[Order Priority]]=Introduction!$B$45,1,0)</f>
        <v>1</v>
      </c>
      <c r="M1501" s="49">
        <f>IF(Table2[[#This Row],[Ship Mode]]=Introduction!$C$42,1,0)</f>
        <v>0</v>
      </c>
      <c r="N1501" s="48">
        <f>IF(Table2[[#This Row],[Ship Mode]]=Introduction!$C$44,1,0)</f>
        <v>1</v>
      </c>
      <c r="O1501" s="48">
        <f>IF(Table2[[#This Row],[Customer Segment]]=Introduction!$D$45,1,0)</f>
        <v>0</v>
      </c>
      <c r="P1501" s="48">
        <f>IF(Table2[[#This Row],[Customer Segment]]=Introduction!$D$42,1,0)</f>
        <v>0</v>
      </c>
      <c r="Q1501" s="48">
        <f>IF(Table2[[#This Row],[Customer Segment]]=Introduction!$D$44,1,0)</f>
        <v>0</v>
      </c>
      <c r="R1501" s="38">
        <v>52.09</v>
      </c>
      <c r="S15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customFormat="1" x14ac:dyDescent="0.2">
      <c r="A1502" s="1" t="s">
        <v>1</v>
      </c>
      <c r="B1502" s="1" t="s">
        <v>2</v>
      </c>
      <c r="C1502" s="1" t="s">
        <v>70</v>
      </c>
      <c r="D1502" s="44">
        <v>0.09</v>
      </c>
      <c r="E1502" s="44">
        <v>58.14</v>
      </c>
      <c r="F1502" s="44">
        <v>36.61</v>
      </c>
      <c r="G1502" s="44">
        <v>0.61</v>
      </c>
      <c r="H1502" s="44">
        <v>187.41200000000001</v>
      </c>
      <c r="I1502" s="49">
        <f>IF(Table2[[#This Row],[Order Priority]]=Introduction!$B$42,1,0)</f>
        <v>1</v>
      </c>
      <c r="J1502" s="49">
        <f>IF(Table2[[#This Row],[Order Priority]]=Introduction!$B$43,1,0)</f>
        <v>0</v>
      </c>
      <c r="K1502" s="49">
        <f>IF(Table2[[#This Row],[Order Priority]]=Introduction!$B$44,1,0)</f>
        <v>0</v>
      </c>
      <c r="L1502" s="49">
        <f>IF(Table2[[#This Row],[Order Priority]]=Introduction!$B$45,1,0)</f>
        <v>0</v>
      </c>
      <c r="M1502" s="49">
        <f>IF(Table2[[#This Row],[Ship Mode]]=Introduction!$C$42,1,0)</f>
        <v>1</v>
      </c>
      <c r="N1502" s="48">
        <f>IF(Table2[[#This Row],[Ship Mode]]=Introduction!$C$44,1,0)</f>
        <v>0</v>
      </c>
      <c r="O1502" s="48">
        <f>IF(Table2[[#This Row],[Customer Segment]]=Introduction!$D$45,1,0)</f>
        <v>0</v>
      </c>
      <c r="P1502" s="48">
        <f>IF(Table2[[#This Row],[Customer Segment]]=Introduction!$D$42,1,0)</f>
        <v>0</v>
      </c>
      <c r="Q1502" s="48">
        <f>IF(Table2[[#This Row],[Customer Segment]]=Introduction!$D$44,1,0)</f>
        <v>0</v>
      </c>
      <c r="R1502" s="41">
        <v>2115.06</v>
      </c>
      <c r="S15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customFormat="1" x14ac:dyDescent="0.2">
      <c r="A1503" s="1" t="s">
        <v>1</v>
      </c>
      <c r="B1503" s="1" t="s">
        <v>2</v>
      </c>
      <c r="C1503" s="1" t="s">
        <v>47</v>
      </c>
      <c r="D1503" s="46">
        <v>0.1</v>
      </c>
      <c r="E1503" s="46">
        <v>442.14</v>
      </c>
      <c r="F1503" s="46">
        <v>14.7</v>
      </c>
      <c r="G1503" s="46">
        <v>0.56000000000000005</v>
      </c>
      <c r="H1503" s="46">
        <v>137.68794</v>
      </c>
      <c r="I1503" s="49">
        <f>IF(Table2[[#This Row],[Order Priority]]=Introduction!$B$42,1,0)</f>
        <v>1</v>
      </c>
      <c r="J1503" s="49">
        <f>IF(Table2[[#This Row],[Order Priority]]=Introduction!$B$43,1,0)</f>
        <v>0</v>
      </c>
      <c r="K1503" s="49">
        <f>IF(Table2[[#This Row],[Order Priority]]=Introduction!$B$44,1,0)</f>
        <v>0</v>
      </c>
      <c r="L1503" s="49">
        <f>IF(Table2[[#This Row],[Order Priority]]=Introduction!$B$45,1,0)</f>
        <v>0</v>
      </c>
      <c r="M1503" s="49">
        <f>IF(Table2[[#This Row],[Ship Mode]]=Introduction!$C$42,1,0)</f>
        <v>1</v>
      </c>
      <c r="N1503" s="48">
        <f>IF(Table2[[#This Row],[Ship Mode]]=Introduction!$C$44,1,0)</f>
        <v>0</v>
      </c>
      <c r="O1503" s="48">
        <f>IF(Table2[[#This Row],[Customer Segment]]=Introduction!$D$45,1,0)</f>
        <v>0</v>
      </c>
      <c r="P1503" s="48">
        <f>IF(Table2[[#This Row],[Customer Segment]]=Introduction!$D$42,1,0)</f>
        <v>0</v>
      </c>
      <c r="Q1503" s="48">
        <f>IF(Table2[[#This Row],[Customer Segment]]=Introduction!$D$44,1,0)</f>
        <v>1</v>
      </c>
      <c r="R1503" s="38">
        <v>2411.4299999999998</v>
      </c>
      <c r="S15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customFormat="1" x14ac:dyDescent="0.2">
      <c r="A1504" s="1" t="s">
        <v>13</v>
      </c>
      <c r="B1504" s="1" t="s">
        <v>2</v>
      </c>
      <c r="C1504" s="1" t="s">
        <v>15</v>
      </c>
      <c r="D1504" s="44">
        <v>0.04</v>
      </c>
      <c r="E1504" s="44">
        <v>100.98</v>
      </c>
      <c r="F1504" s="44">
        <v>35.840000000000003</v>
      </c>
      <c r="G1504" s="44">
        <v>0.62</v>
      </c>
      <c r="H1504" s="44">
        <v>-152.76</v>
      </c>
      <c r="I1504" s="49">
        <f>IF(Table2[[#This Row],[Order Priority]]=Introduction!$B$42,1,0)</f>
        <v>0</v>
      </c>
      <c r="J1504" s="49">
        <f>IF(Table2[[#This Row],[Order Priority]]=Introduction!$B$43,1,0)</f>
        <v>1</v>
      </c>
      <c r="K1504" s="49">
        <f>IF(Table2[[#This Row],[Order Priority]]=Introduction!$B$44,1,0)</f>
        <v>0</v>
      </c>
      <c r="L1504" s="49">
        <f>IF(Table2[[#This Row],[Order Priority]]=Introduction!$B$45,1,0)</f>
        <v>0</v>
      </c>
      <c r="M1504" s="49">
        <f>IF(Table2[[#This Row],[Ship Mode]]=Introduction!$C$42,1,0)</f>
        <v>1</v>
      </c>
      <c r="N1504" s="48">
        <f>IF(Table2[[#This Row],[Ship Mode]]=Introduction!$C$44,1,0)</f>
        <v>0</v>
      </c>
      <c r="O1504" s="48">
        <f>IF(Table2[[#This Row],[Customer Segment]]=Introduction!$D$45,1,0)</f>
        <v>0</v>
      </c>
      <c r="P1504" s="48">
        <f>IF(Table2[[#This Row],[Customer Segment]]=Introduction!$D$42,1,0)</f>
        <v>1</v>
      </c>
      <c r="Q1504" s="48">
        <f>IF(Table2[[#This Row],[Customer Segment]]=Introduction!$D$44,1,0)</f>
        <v>0</v>
      </c>
      <c r="R1504" s="41">
        <v>110.75</v>
      </c>
      <c r="S15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customFormat="1" x14ac:dyDescent="0.2">
      <c r="A1505" s="1" t="s">
        <v>13</v>
      </c>
      <c r="B1505" s="1" t="s">
        <v>2</v>
      </c>
      <c r="C1505" s="1" t="s">
        <v>70</v>
      </c>
      <c r="D1505" s="46">
        <v>0.1</v>
      </c>
      <c r="E1505" s="46">
        <v>218.75</v>
      </c>
      <c r="F1505" s="46">
        <v>69.64</v>
      </c>
      <c r="G1505" s="46">
        <v>0.77</v>
      </c>
      <c r="H1505" s="46">
        <v>62.298000000000002</v>
      </c>
      <c r="I1505" s="49">
        <f>IF(Table2[[#This Row],[Order Priority]]=Introduction!$B$42,1,0)</f>
        <v>0</v>
      </c>
      <c r="J1505" s="49">
        <f>IF(Table2[[#This Row],[Order Priority]]=Introduction!$B$43,1,0)</f>
        <v>1</v>
      </c>
      <c r="K1505" s="49">
        <f>IF(Table2[[#This Row],[Order Priority]]=Introduction!$B$44,1,0)</f>
        <v>0</v>
      </c>
      <c r="L1505" s="49">
        <f>IF(Table2[[#This Row],[Order Priority]]=Introduction!$B$45,1,0)</f>
        <v>0</v>
      </c>
      <c r="M1505" s="49">
        <f>IF(Table2[[#This Row],[Ship Mode]]=Introduction!$C$42,1,0)</f>
        <v>1</v>
      </c>
      <c r="N1505" s="48">
        <f>IF(Table2[[#This Row],[Ship Mode]]=Introduction!$C$44,1,0)</f>
        <v>0</v>
      </c>
      <c r="O1505" s="48">
        <f>IF(Table2[[#This Row],[Customer Segment]]=Introduction!$D$45,1,0)</f>
        <v>0</v>
      </c>
      <c r="P1505" s="48">
        <f>IF(Table2[[#This Row],[Customer Segment]]=Introduction!$D$42,1,0)</f>
        <v>0</v>
      </c>
      <c r="Q1505" s="48">
        <f>IF(Table2[[#This Row],[Customer Segment]]=Introduction!$D$44,1,0)</f>
        <v>0</v>
      </c>
      <c r="R1505" s="38">
        <v>2805.18</v>
      </c>
      <c r="S15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customFormat="1" x14ac:dyDescent="0.2">
      <c r="A1506" s="1" t="s">
        <v>23</v>
      </c>
      <c r="B1506" s="1" t="s">
        <v>14</v>
      </c>
      <c r="C1506" s="1" t="s">
        <v>15</v>
      </c>
      <c r="D1506" s="44">
        <v>0.02</v>
      </c>
      <c r="E1506" s="44">
        <v>27.48</v>
      </c>
      <c r="F1506" s="44">
        <v>4</v>
      </c>
      <c r="G1506" s="44">
        <v>0.75</v>
      </c>
      <c r="H1506" s="44">
        <v>19.308</v>
      </c>
      <c r="I1506" s="49">
        <f>IF(Table2[[#This Row],[Order Priority]]=Introduction!$B$42,1,0)</f>
        <v>0</v>
      </c>
      <c r="J1506" s="49">
        <f>IF(Table2[[#This Row],[Order Priority]]=Introduction!$B$43,1,0)</f>
        <v>0</v>
      </c>
      <c r="K1506" s="49">
        <f>IF(Table2[[#This Row],[Order Priority]]=Introduction!$B$44,1,0)</f>
        <v>1</v>
      </c>
      <c r="L1506" s="49">
        <f>IF(Table2[[#This Row],[Order Priority]]=Introduction!$B$45,1,0)</f>
        <v>0</v>
      </c>
      <c r="M1506" s="49">
        <f>IF(Table2[[#This Row],[Ship Mode]]=Introduction!$C$42,1,0)</f>
        <v>0</v>
      </c>
      <c r="N1506" s="48">
        <f>IF(Table2[[#This Row],[Ship Mode]]=Introduction!$C$44,1,0)</f>
        <v>1</v>
      </c>
      <c r="O1506" s="48">
        <f>IF(Table2[[#This Row],[Customer Segment]]=Introduction!$D$45,1,0)</f>
        <v>0</v>
      </c>
      <c r="P1506" s="48">
        <f>IF(Table2[[#This Row],[Customer Segment]]=Introduction!$D$42,1,0)</f>
        <v>1</v>
      </c>
      <c r="Q1506" s="48">
        <f>IF(Table2[[#This Row],[Customer Segment]]=Introduction!$D$44,1,0)</f>
        <v>0</v>
      </c>
      <c r="R1506" s="41">
        <v>87.21</v>
      </c>
      <c r="S15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customFormat="1" x14ac:dyDescent="0.2">
      <c r="A1507" s="1" t="s">
        <v>23</v>
      </c>
      <c r="B1507" s="1" t="s">
        <v>14</v>
      </c>
      <c r="C1507" s="1" t="s">
        <v>15</v>
      </c>
      <c r="D1507" s="46">
        <v>0.08</v>
      </c>
      <c r="E1507" s="46">
        <v>10.06</v>
      </c>
      <c r="F1507" s="46">
        <v>2.06</v>
      </c>
      <c r="G1507" s="46">
        <v>0.39</v>
      </c>
      <c r="H1507" s="46">
        <v>0.33</v>
      </c>
      <c r="I1507" s="49">
        <f>IF(Table2[[#This Row],[Order Priority]]=Introduction!$B$42,1,0)</f>
        <v>0</v>
      </c>
      <c r="J1507" s="49">
        <f>IF(Table2[[#This Row],[Order Priority]]=Introduction!$B$43,1,0)</f>
        <v>0</v>
      </c>
      <c r="K1507" s="49">
        <f>IF(Table2[[#This Row],[Order Priority]]=Introduction!$B$44,1,0)</f>
        <v>1</v>
      </c>
      <c r="L1507" s="49">
        <f>IF(Table2[[#This Row],[Order Priority]]=Introduction!$B$45,1,0)</f>
        <v>0</v>
      </c>
      <c r="M1507" s="49">
        <f>IF(Table2[[#This Row],[Ship Mode]]=Introduction!$C$42,1,0)</f>
        <v>0</v>
      </c>
      <c r="N1507" s="48">
        <f>IF(Table2[[#This Row],[Ship Mode]]=Introduction!$C$44,1,0)</f>
        <v>1</v>
      </c>
      <c r="O1507" s="48">
        <f>IF(Table2[[#This Row],[Customer Segment]]=Introduction!$D$45,1,0)</f>
        <v>0</v>
      </c>
      <c r="P1507" s="48">
        <f>IF(Table2[[#This Row],[Customer Segment]]=Introduction!$D$42,1,0)</f>
        <v>1</v>
      </c>
      <c r="Q1507" s="48">
        <f>IF(Table2[[#This Row],[Customer Segment]]=Introduction!$D$44,1,0)</f>
        <v>0</v>
      </c>
      <c r="R1507" s="38">
        <v>40.15</v>
      </c>
      <c r="S15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customFormat="1" x14ac:dyDescent="0.2">
      <c r="A1508" s="1" t="s">
        <v>92</v>
      </c>
      <c r="B1508" s="1" t="s">
        <v>14</v>
      </c>
      <c r="C1508" s="1" t="s">
        <v>15</v>
      </c>
      <c r="D1508" s="44">
        <v>0.1</v>
      </c>
      <c r="E1508" s="44">
        <v>4.26</v>
      </c>
      <c r="F1508" s="44">
        <v>1.2</v>
      </c>
      <c r="G1508" s="44">
        <v>0.44</v>
      </c>
      <c r="H1508" s="44">
        <v>15.42</v>
      </c>
      <c r="I1508" s="49">
        <f>IF(Table2[[#This Row],[Order Priority]]=Introduction!$B$42,1,0)</f>
        <v>0</v>
      </c>
      <c r="J1508" s="49">
        <f>IF(Table2[[#This Row],[Order Priority]]=Introduction!$B$43,1,0)</f>
        <v>0</v>
      </c>
      <c r="K1508" s="49">
        <f>IF(Table2[[#This Row],[Order Priority]]=Introduction!$B$44,1,0)</f>
        <v>0</v>
      </c>
      <c r="L1508" s="49">
        <f>IF(Table2[[#This Row],[Order Priority]]=Introduction!$B$45,1,0)</f>
        <v>1</v>
      </c>
      <c r="M1508" s="49">
        <f>IF(Table2[[#This Row],[Ship Mode]]=Introduction!$C$42,1,0)</f>
        <v>0</v>
      </c>
      <c r="N1508" s="48">
        <f>IF(Table2[[#This Row],[Ship Mode]]=Introduction!$C$44,1,0)</f>
        <v>1</v>
      </c>
      <c r="O1508" s="48">
        <f>IF(Table2[[#This Row],[Customer Segment]]=Introduction!$D$45,1,0)</f>
        <v>0</v>
      </c>
      <c r="P1508" s="48">
        <f>IF(Table2[[#This Row],[Customer Segment]]=Introduction!$D$42,1,0)</f>
        <v>1</v>
      </c>
      <c r="Q1508" s="48">
        <f>IF(Table2[[#This Row],[Customer Segment]]=Introduction!$D$44,1,0)</f>
        <v>0</v>
      </c>
      <c r="R1508" s="41">
        <v>351.56</v>
      </c>
      <c r="S15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customFormat="1" x14ac:dyDescent="0.2">
      <c r="A1509" s="1" t="s">
        <v>92</v>
      </c>
      <c r="B1509" s="1" t="s">
        <v>14</v>
      </c>
      <c r="C1509" s="1" t="s">
        <v>15</v>
      </c>
      <c r="D1509" s="46">
        <v>0.1</v>
      </c>
      <c r="E1509" s="46">
        <v>4.26</v>
      </c>
      <c r="F1509" s="46">
        <v>1.2</v>
      </c>
      <c r="G1509" s="46">
        <v>0.44</v>
      </c>
      <c r="H1509" s="46">
        <v>33.923999999999999</v>
      </c>
      <c r="I1509" s="49">
        <f>IF(Table2[[#This Row],[Order Priority]]=Introduction!$B$42,1,0)</f>
        <v>0</v>
      </c>
      <c r="J1509" s="49">
        <f>IF(Table2[[#This Row],[Order Priority]]=Introduction!$B$43,1,0)</f>
        <v>0</v>
      </c>
      <c r="K1509" s="49">
        <f>IF(Table2[[#This Row],[Order Priority]]=Introduction!$B$44,1,0)</f>
        <v>0</v>
      </c>
      <c r="L1509" s="49">
        <f>IF(Table2[[#This Row],[Order Priority]]=Introduction!$B$45,1,0)</f>
        <v>1</v>
      </c>
      <c r="M1509" s="49">
        <f>IF(Table2[[#This Row],[Ship Mode]]=Introduction!$C$42,1,0)</f>
        <v>0</v>
      </c>
      <c r="N1509" s="48">
        <f>IF(Table2[[#This Row],[Ship Mode]]=Introduction!$C$44,1,0)</f>
        <v>1</v>
      </c>
      <c r="O1509" s="48">
        <f>IF(Table2[[#This Row],[Customer Segment]]=Introduction!$D$45,1,0)</f>
        <v>0</v>
      </c>
      <c r="P1509" s="48">
        <f>IF(Table2[[#This Row],[Customer Segment]]=Introduction!$D$42,1,0)</f>
        <v>1</v>
      </c>
      <c r="Q1509" s="48">
        <f>IF(Table2[[#This Row],[Customer Segment]]=Introduction!$D$44,1,0)</f>
        <v>0</v>
      </c>
      <c r="R1509" s="38">
        <v>87.89</v>
      </c>
      <c r="S15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customFormat="1" x14ac:dyDescent="0.2">
      <c r="A1510" s="1" t="s">
        <v>92</v>
      </c>
      <c r="B1510" s="1" t="s">
        <v>14</v>
      </c>
      <c r="C1510" s="1" t="s">
        <v>3</v>
      </c>
      <c r="D1510" s="44">
        <v>0.04</v>
      </c>
      <c r="E1510" s="44">
        <v>6.35</v>
      </c>
      <c r="F1510" s="44">
        <v>1.02</v>
      </c>
      <c r="G1510" s="44">
        <v>0.39</v>
      </c>
      <c r="H1510" s="44">
        <v>81.91</v>
      </c>
      <c r="I1510" s="49">
        <f>IF(Table2[[#This Row],[Order Priority]]=Introduction!$B$42,1,0)</f>
        <v>0</v>
      </c>
      <c r="J1510" s="49">
        <f>IF(Table2[[#This Row],[Order Priority]]=Introduction!$B$43,1,0)</f>
        <v>0</v>
      </c>
      <c r="K1510" s="49">
        <f>IF(Table2[[#This Row],[Order Priority]]=Introduction!$B$44,1,0)</f>
        <v>0</v>
      </c>
      <c r="L1510" s="49">
        <f>IF(Table2[[#This Row],[Order Priority]]=Introduction!$B$45,1,0)</f>
        <v>1</v>
      </c>
      <c r="M1510" s="49">
        <f>IF(Table2[[#This Row],[Ship Mode]]=Introduction!$C$42,1,0)</f>
        <v>0</v>
      </c>
      <c r="N1510" s="48">
        <f>IF(Table2[[#This Row],[Ship Mode]]=Introduction!$C$44,1,0)</f>
        <v>1</v>
      </c>
      <c r="O1510" s="48">
        <f>IF(Table2[[#This Row],[Customer Segment]]=Introduction!$D$45,1,0)</f>
        <v>1</v>
      </c>
      <c r="P1510" s="48">
        <f>IF(Table2[[#This Row],[Customer Segment]]=Introduction!$D$42,1,0)</f>
        <v>0</v>
      </c>
      <c r="Q1510" s="48">
        <f>IF(Table2[[#This Row],[Customer Segment]]=Introduction!$D$44,1,0)</f>
        <v>0</v>
      </c>
      <c r="R1510" s="41">
        <v>318.47000000000003</v>
      </c>
      <c r="S15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customFormat="1" x14ac:dyDescent="0.2">
      <c r="A1511" s="1" t="s">
        <v>92</v>
      </c>
      <c r="B1511" s="1" t="s">
        <v>63</v>
      </c>
      <c r="C1511" s="1" t="s">
        <v>3</v>
      </c>
      <c r="D1511" s="46">
        <v>0.09</v>
      </c>
      <c r="E1511" s="46">
        <v>31.74</v>
      </c>
      <c r="F1511" s="46">
        <v>12.62</v>
      </c>
      <c r="G1511" s="46">
        <v>0.37</v>
      </c>
      <c r="H1511" s="46">
        <v>67.107500000000002</v>
      </c>
      <c r="I1511" s="49">
        <f>IF(Table2[[#This Row],[Order Priority]]=Introduction!$B$42,1,0)</f>
        <v>0</v>
      </c>
      <c r="J1511" s="49">
        <f>IF(Table2[[#This Row],[Order Priority]]=Introduction!$B$43,1,0)</f>
        <v>0</v>
      </c>
      <c r="K1511" s="49">
        <f>IF(Table2[[#This Row],[Order Priority]]=Introduction!$B$44,1,0)</f>
        <v>0</v>
      </c>
      <c r="L1511" s="49">
        <f>IF(Table2[[#This Row],[Order Priority]]=Introduction!$B$45,1,0)</f>
        <v>1</v>
      </c>
      <c r="M1511" s="49">
        <f>IF(Table2[[#This Row],[Ship Mode]]=Introduction!$C$42,1,0)</f>
        <v>0</v>
      </c>
      <c r="N1511" s="48">
        <f>IF(Table2[[#This Row],[Ship Mode]]=Introduction!$C$44,1,0)</f>
        <v>0</v>
      </c>
      <c r="O1511" s="48">
        <f>IF(Table2[[#This Row],[Customer Segment]]=Introduction!$D$45,1,0)</f>
        <v>1</v>
      </c>
      <c r="P1511" s="48">
        <f>IF(Table2[[#This Row],[Customer Segment]]=Introduction!$D$42,1,0)</f>
        <v>0</v>
      </c>
      <c r="Q1511" s="48">
        <f>IF(Table2[[#This Row],[Customer Segment]]=Introduction!$D$44,1,0)</f>
        <v>0</v>
      </c>
      <c r="R1511" s="38">
        <v>270.55</v>
      </c>
      <c r="S15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customFormat="1" x14ac:dyDescent="0.2">
      <c r="A1512" s="1" t="s">
        <v>92</v>
      </c>
      <c r="B1512" s="1" t="s">
        <v>14</v>
      </c>
      <c r="C1512" s="1" t="s">
        <v>3</v>
      </c>
      <c r="D1512" s="44">
        <v>0.04</v>
      </c>
      <c r="E1512" s="44">
        <v>6.35</v>
      </c>
      <c r="F1512" s="44">
        <v>1.02</v>
      </c>
      <c r="G1512" s="44">
        <v>0.39</v>
      </c>
      <c r="H1512" s="44">
        <v>54.937800000000003</v>
      </c>
      <c r="I1512" s="49">
        <f>IF(Table2[[#This Row],[Order Priority]]=Introduction!$B$42,1,0)</f>
        <v>0</v>
      </c>
      <c r="J1512" s="49">
        <f>IF(Table2[[#This Row],[Order Priority]]=Introduction!$B$43,1,0)</f>
        <v>0</v>
      </c>
      <c r="K1512" s="49">
        <f>IF(Table2[[#This Row],[Order Priority]]=Introduction!$B$44,1,0)</f>
        <v>0</v>
      </c>
      <c r="L1512" s="49">
        <f>IF(Table2[[#This Row],[Order Priority]]=Introduction!$B$45,1,0)</f>
        <v>1</v>
      </c>
      <c r="M1512" s="49">
        <f>IF(Table2[[#This Row],[Ship Mode]]=Introduction!$C$42,1,0)</f>
        <v>0</v>
      </c>
      <c r="N1512" s="48">
        <f>IF(Table2[[#This Row],[Ship Mode]]=Introduction!$C$44,1,0)</f>
        <v>1</v>
      </c>
      <c r="O1512" s="48">
        <f>IF(Table2[[#This Row],[Customer Segment]]=Introduction!$D$45,1,0)</f>
        <v>1</v>
      </c>
      <c r="P1512" s="48">
        <f>IF(Table2[[#This Row],[Customer Segment]]=Introduction!$D$42,1,0)</f>
        <v>0</v>
      </c>
      <c r="Q1512" s="48">
        <f>IF(Table2[[#This Row],[Customer Segment]]=Introduction!$D$44,1,0)</f>
        <v>0</v>
      </c>
      <c r="R1512" s="41">
        <v>79.62</v>
      </c>
      <c r="S15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customFormat="1" x14ac:dyDescent="0.2">
      <c r="A1513" s="1" t="s">
        <v>92</v>
      </c>
      <c r="B1513" s="1" t="s">
        <v>63</v>
      </c>
      <c r="C1513" s="1" t="s">
        <v>3</v>
      </c>
      <c r="D1513" s="46">
        <v>0.02</v>
      </c>
      <c r="E1513" s="46">
        <v>65.989999999999995</v>
      </c>
      <c r="F1513" s="46">
        <v>8.99</v>
      </c>
      <c r="G1513" s="46">
        <v>0.56000000000000005</v>
      </c>
      <c r="H1513" s="46">
        <v>168.23699999999999</v>
      </c>
      <c r="I1513" s="49">
        <f>IF(Table2[[#This Row],[Order Priority]]=Introduction!$B$42,1,0)</f>
        <v>0</v>
      </c>
      <c r="J1513" s="49">
        <f>IF(Table2[[#This Row],[Order Priority]]=Introduction!$B$43,1,0)</f>
        <v>0</v>
      </c>
      <c r="K1513" s="49">
        <f>IF(Table2[[#This Row],[Order Priority]]=Introduction!$B$44,1,0)</f>
        <v>0</v>
      </c>
      <c r="L1513" s="49">
        <f>IF(Table2[[#This Row],[Order Priority]]=Introduction!$B$45,1,0)</f>
        <v>1</v>
      </c>
      <c r="M1513" s="49">
        <f>IF(Table2[[#This Row],[Ship Mode]]=Introduction!$C$42,1,0)</f>
        <v>0</v>
      </c>
      <c r="N1513" s="48">
        <f>IF(Table2[[#This Row],[Ship Mode]]=Introduction!$C$44,1,0)</f>
        <v>0</v>
      </c>
      <c r="O1513" s="48">
        <f>IF(Table2[[#This Row],[Customer Segment]]=Introduction!$D$45,1,0)</f>
        <v>1</v>
      </c>
      <c r="P1513" s="48">
        <f>IF(Table2[[#This Row],[Customer Segment]]=Introduction!$D$42,1,0)</f>
        <v>0</v>
      </c>
      <c r="Q1513" s="48">
        <f>IF(Table2[[#This Row],[Customer Segment]]=Introduction!$D$44,1,0)</f>
        <v>0</v>
      </c>
      <c r="R1513" s="38">
        <v>479.79</v>
      </c>
      <c r="S15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customFormat="1" x14ac:dyDescent="0.2">
      <c r="A1514" s="1" t="s">
        <v>92</v>
      </c>
      <c r="B1514" s="1" t="s">
        <v>14</v>
      </c>
      <c r="C1514" s="1" t="s">
        <v>15</v>
      </c>
      <c r="D1514" s="44">
        <v>0.09</v>
      </c>
      <c r="E1514" s="44">
        <v>20.48</v>
      </c>
      <c r="F1514" s="44">
        <v>6.32</v>
      </c>
      <c r="G1514" s="44">
        <v>0.57999999999999996</v>
      </c>
      <c r="H1514" s="44">
        <v>-16.89</v>
      </c>
      <c r="I1514" s="49">
        <f>IF(Table2[[#This Row],[Order Priority]]=Introduction!$B$42,1,0)</f>
        <v>0</v>
      </c>
      <c r="J1514" s="49">
        <f>IF(Table2[[#This Row],[Order Priority]]=Introduction!$B$43,1,0)</f>
        <v>0</v>
      </c>
      <c r="K1514" s="49">
        <f>IF(Table2[[#This Row],[Order Priority]]=Introduction!$B$44,1,0)</f>
        <v>0</v>
      </c>
      <c r="L1514" s="49">
        <f>IF(Table2[[#This Row],[Order Priority]]=Introduction!$B$45,1,0)</f>
        <v>1</v>
      </c>
      <c r="M1514" s="49">
        <f>IF(Table2[[#This Row],[Ship Mode]]=Introduction!$C$42,1,0)</f>
        <v>0</v>
      </c>
      <c r="N1514" s="48">
        <f>IF(Table2[[#This Row],[Ship Mode]]=Introduction!$C$44,1,0)</f>
        <v>1</v>
      </c>
      <c r="O1514" s="48">
        <f>IF(Table2[[#This Row],[Customer Segment]]=Introduction!$D$45,1,0)</f>
        <v>0</v>
      </c>
      <c r="P1514" s="48">
        <f>IF(Table2[[#This Row],[Customer Segment]]=Introduction!$D$42,1,0)</f>
        <v>1</v>
      </c>
      <c r="Q1514" s="48">
        <f>IF(Table2[[#This Row],[Customer Segment]]=Introduction!$D$44,1,0)</f>
        <v>0</v>
      </c>
      <c r="R1514" s="41">
        <v>99.02</v>
      </c>
      <c r="S15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customFormat="1" x14ac:dyDescent="0.2">
      <c r="A1515" s="1" t="s">
        <v>92</v>
      </c>
      <c r="B1515" s="1" t="s">
        <v>14</v>
      </c>
      <c r="C1515" s="1" t="s">
        <v>15</v>
      </c>
      <c r="D1515" s="46">
        <v>0.06</v>
      </c>
      <c r="E1515" s="46">
        <v>15.67</v>
      </c>
      <c r="F1515" s="46">
        <v>1.39</v>
      </c>
      <c r="G1515" s="46">
        <v>0.38</v>
      </c>
      <c r="H1515" s="46">
        <v>25.51</v>
      </c>
      <c r="I1515" s="49">
        <f>IF(Table2[[#This Row],[Order Priority]]=Introduction!$B$42,1,0)</f>
        <v>0</v>
      </c>
      <c r="J1515" s="49">
        <f>IF(Table2[[#This Row],[Order Priority]]=Introduction!$B$43,1,0)</f>
        <v>0</v>
      </c>
      <c r="K1515" s="49">
        <f>IF(Table2[[#This Row],[Order Priority]]=Introduction!$B$44,1,0)</f>
        <v>0</v>
      </c>
      <c r="L1515" s="49">
        <f>IF(Table2[[#This Row],[Order Priority]]=Introduction!$B$45,1,0)</f>
        <v>1</v>
      </c>
      <c r="M1515" s="49">
        <f>IF(Table2[[#This Row],[Ship Mode]]=Introduction!$C$42,1,0)</f>
        <v>0</v>
      </c>
      <c r="N1515" s="48">
        <f>IF(Table2[[#This Row],[Ship Mode]]=Introduction!$C$44,1,0)</f>
        <v>1</v>
      </c>
      <c r="O1515" s="48">
        <f>IF(Table2[[#This Row],[Customer Segment]]=Introduction!$D$45,1,0)</f>
        <v>0</v>
      </c>
      <c r="P1515" s="48">
        <f>IF(Table2[[#This Row],[Customer Segment]]=Introduction!$D$42,1,0)</f>
        <v>1</v>
      </c>
      <c r="Q1515" s="48">
        <f>IF(Table2[[#This Row],[Customer Segment]]=Introduction!$D$44,1,0)</f>
        <v>0</v>
      </c>
      <c r="R1515" s="38">
        <v>46.4</v>
      </c>
      <c r="S15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customFormat="1" x14ac:dyDescent="0.2">
      <c r="A1516" s="1" t="s">
        <v>92</v>
      </c>
      <c r="B1516" s="1" t="s">
        <v>14</v>
      </c>
      <c r="C1516" s="1" t="s">
        <v>70</v>
      </c>
      <c r="D1516" s="44">
        <v>0.08</v>
      </c>
      <c r="E1516" s="44">
        <v>30.98</v>
      </c>
      <c r="F1516" s="44">
        <v>8.74</v>
      </c>
      <c r="G1516" s="44">
        <v>0.4</v>
      </c>
      <c r="H1516" s="44">
        <v>371.27199999999999</v>
      </c>
      <c r="I1516" s="49">
        <f>IF(Table2[[#This Row],[Order Priority]]=Introduction!$B$42,1,0)</f>
        <v>0</v>
      </c>
      <c r="J1516" s="49">
        <f>IF(Table2[[#This Row],[Order Priority]]=Introduction!$B$43,1,0)</f>
        <v>0</v>
      </c>
      <c r="K1516" s="49">
        <f>IF(Table2[[#This Row],[Order Priority]]=Introduction!$B$44,1,0)</f>
        <v>0</v>
      </c>
      <c r="L1516" s="49">
        <f>IF(Table2[[#This Row],[Order Priority]]=Introduction!$B$45,1,0)</f>
        <v>1</v>
      </c>
      <c r="M1516" s="49">
        <f>IF(Table2[[#This Row],[Ship Mode]]=Introduction!$C$42,1,0)</f>
        <v>0</v>
      </c>
      <c r="N1516" s="48">
        <f>IF(Table2[[#This Row],[Ship Mode]]=Introduction!$C$44,1,0)</f>
        <v>1</v>
      </c>
      <c r="O1516" s="48">
        <f>IF(Table2[[#This Row],[Customer Segment]]=Introduction!$D$45,1,0)</f>
        <v>0</v>
      </c>
      <c r="P1516" s="48">
        <f>IF(Table2[[#This Row],[Customer Segment]]=Introduction!$D$42,1,0)</f>
        <v>0</v>
      </c>
      <c r="Q1516" s="48">
        <f>IF(Table2[[#This Row],[Customer Segment]]=Introduction!$D$44,1,0)</f>
        <v>0</v>
      </c>
      <c r="R1516" s="41">
        <v>727.2</v>
      </c>
      <c r="S15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customFormat="1" x14ac:dyDescent="0.2">
      <c r="A1517" s="1" t="s">
        <v>92</v>
      </c>
      <c r="B1517" s="1" t="s">
        <v>2</v>
      </c>
      <c r="C1517" s="1" t="s">
        <v>70</v>
      </c>
      <c r="D1517" s="46">
        <v>0.09</v>
      </c>
      <c r="E1517" s="46">
        <v>159.31</v>
      </c>
      <c r="F1517" s="46">
        <v>60</v>
      </c>
      <c r="G1517" s="46">
        <v>0.55000000000000004</v>
      </c>
      <c r="H1517" s="46">
        <v>77.000895400000005</v>
      </c>
      <c r="I1517" s="49">
        <f>IF(Table2[[#This Row],[Order Priority]]=Introduction!$B$42,1,0)</f>
        <v>0</v>
      </c>
      <c r="J1517" s="49">
        <f>IF(Table2[[#This Row],[Order Priority]]=Introduction!$B$43,1,0)</f>
        <v>0</v>
      </c>
      <c r="K1517" s="49">
        <f>IF(Table2[[#This Row],[Order Priority]]=Introduction!$B$44,1,0)</f>
        <v>0</v>
      </c>
      <c r="L1517" s="49">
        <f>IF(Table2[[#This Row],[Order Priority]]=Introduction!$B$45,1,0)</f>
        <v>1</v>
      </c>
      <c r="M1517" s="49">
        <f>IF(Table2[[#This Row],[Ship Mode]]=Introduction!$C$42,1,0)</f>
        <v>1</v>
      </c>
      <c r="N1517" s="48">
        <f>IF(Table2[[#This Row],[Ship Mode]]=Introduction!$C$44,1,0)</f>
        <v>0</v>
      </c>
      <c r="O1517" s="48">
        <f>IF(Table2[[#This Row],[Customer Segment]]=Introduction!$D$45,1,0)</f>
        <v>0</v>
      </c>
      <c r="P1517" s="48">
        <f>IF(Table2[[#This Row],[Customer Segment]]=Introduction!$D$42,1,0)</f>
        <v>0</v>
      </c>
      <c r="Q1517" s="48">
        <f>IF(Table2[[#This Row],[Customer Segment]]=Introduction!$D$44,1,0)</f>
        <v>0</v>
      </c>
      <c r="R1517" s="38">
        <v>6173.42</v>
      </c>
      <c r="S15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customFormat="1" x14ac:dyDescent="0.2">
      <c r="A1518" s="1" t="s">
        <v>92</v>
      </c>
      <c r="B1518" s="1" t="s">
        <v>14</v>
      </c>
      <c r="C1518" s="1" t="s">
        <v>70</v>
      </c>
      <c r="D1518" s="44">
        <v>0.06</v>
      </c>
      <c r="E1518" s="44">
        <v>55.99</v>
      </c>
      <c r="F1518" s="44">
        <v>5</v>
      </c>
      <c r="G1518" s="44">
        <v>0.83</v>
      </c>
      <c r="H1518" s="44">
        <v>27.968599999999999</v>
      </c>
      <c r="I1518" s="49">
        <f>IF(Table2[[#This Row],[Order Priority]]=Introduction!$B$42,1,0)</f>
        <v>0</v>
      </c>
      <c r="J1518" s="49">
        <f>IF(Table2[[#This Row],[Order Priority]]=Introduction!$B$43,1,0)</f>
        <v>0</v>
      </c>
      <c r="K1518" s="49">
        <f>IF(Table2[[#This Row],[Order Priority]]=Introduction!$B$44,1,0)</f>
        <v>0</v>
      </c>
      <c r="L1518" s="49">
        <f>IF(Table2[[#This Row],[Order Priority]]=Introduction!$B$45,1,0)</f>
        <v>1</v>
      </c>
      <c r="M1518" s="49">
        <f>IF(Table2[[#This Row],[Ship Mode]]=Introduction!$C$42,1,0)</f>
        <v>0</v>
      </c>
      <c r="N1518" s="48">
        <f>IF(Table2[[#This Row],[Ship Mode]]=Introduction!$C$44,1,0)</f>
        <v>1</v>
      </c>
      <c r="O1518" s="48">
        <f>IF(Table2[[#This Row],[Customer Segment]]=Introduction!$D$45,1,0)</f>
        <v>0</v>
      </c>
      <c r="P1518" s="48">
        <f>IF(Table2[[#This Row],[Customer Segment]]=Introduction!$D$42,1,0)</f>
        <v>0</v>
      </c>
      <c r="Q1518" s="48">
        <f>IF(Table2[[#This Row],[Customer Segment]]=Introduction!$D$44,1,0)</f>
        <v>0</v>
      </c>
      <c r="R1518" s="41">
        <v>1553.7</v>
      </c>
      <c r="S15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customFormat="1" x14ac:dyDescent="0.2">
      <c r="A1519" s="1" t="s">
        <v>46</v>
      </c>
      <c r="B1519" s="1" t="s">
        <v>14</v>
      </c>
      <c r="C1519" s="1" t="s">
        <v>47</v>
      </c>
      <c r="D1519" s="46">
        <v>0.01</v>
      </c>
      <c r="E1519" s="46">
        <v>5.94</v>
      </c>
      <c r="F1519" s="46">
        <v>9.92</v>
      </c>
      <c r="G1519" s="46">
        <v>0.38</v>
      </c>
      <c r="H1519" s="46">
        <v>-239.315</v>
      </c>
      <c r="I1519" s="49">
        <f>IF(Table2[[#This Row],[Order Priority]]=Introduction!$B$42,1,0)</f>
        <v>0</v>
      </c>
      <c r="J1519" s="49">
        <f>IF(Table2[[#This Row],[Order Priority]]=Introduction!$B$43,1,0)</f>
        <v>0</v>
      </c>
      <c r="K1519" s="49">
        <f>IF(Table2[[#This Row],[Order Priority]]=Introduction!$B$44,1,0)</f>
        <v>0</v>
      </c>
      <c r="L1519" s="49">
        <f>IF(Table2[[#This Row],[Order Priority]]=Introduction!$B$45,1,0)</f>
        <v>0</v>
      </c>
      <c r="M1519" s="49">
        <f>IF(Table2[[#This Row],[Ship Mode]]=Introduction!$C$42,1,0)</f>
        <v>0</v>
      </c>
      <c r="N1519" s="48">
        <f>IF(Table2[[#This Row],[Ship Mode]]=Introduction!$C$44,1,0)</f>
        <v>1</v>
      </c>
      <c r="O1519" s="48">
        <f>IF(Table2[[#This Row],[Customer Segment]]=Introduction!$D$45,1,0)</f>
        <v>0</v>
      </c>
      <c r="P1519" s="48">
        <f>IF(Table2[[#This Row],[Customer Segment]]=Introduction!$D$42,1,0)</f>
        <v>0</v>
      </c>
      <c r="Q1519" s="48">
        <f>IF(Table2[[#This Row],[Customer Segment]]=Introduction!$D$44,1,0)</f>
        <v>1</v>
      </c>
      <c r="R1519" s="38">
        <v>74.77</v>
      </c>
      <c r="S15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customFormat="1" x14ac:dyDescent="0.2">
      <c r="A1520" s="1" t="s">
        <v>46</v>
      </c>
      <c r="B1520" s="1" t="s">
        <v>14</v>
      </c>
      <c r="C1520" s="1" t="s">
        <v>47</v>
      </c>
      <c r="D1520" s="44">
        <v>0</v>
      </c>
      <c r="E1520" s="44">
        <v>6.48</v>
      </c>
      <c r="F1520" s="44">
        <v>5.1100000000000003</v>
      </c>
      <c r="G1520" s="44">
        <v>0.37</v>
      </c>
      <c r="H1520" s="44">
        <v>-33.31</v>
      </c>
      <c r="I1520" s="49">
        <f>IF(Table2[[#This Row],[Order Priority]]=Introduction!$B$42,1,0)</f>
        <v>0</v>
      </c>
      <c r="J1520" s="49">
        <f>IF(Table2[[#This Row],[Order Priority]]=Introduction!$B$43,1,0)</f>
        <v>0</v>
      </c>
      <c r="K1520" s="49">
        <f>IF(Table2[[#This Row],[Order Priority]]=Introduction!$B$44,1,0)</f>
        <v>0</v>
      </c>
      <c r="L1520" s="49">
        <f>IF(Table2[[#This Row],[Order Priority]]=Introduction!$B$45,1,0)</f>
        <v>0</v>
      </c>
      <c r="M1520" s="49">
        <f>IF(Table2[[#This Row],[Ship Mode]]=Introduction!$C$42,1,0)</f>
        <v>0</v>
      </c>
      <c r="N1520" s="48">
        <f>IF(Table2[[#This Row],[Ship Mode]]=Introduction!$C$44,1,0)</f>
        <v>1</v>
      </c>
      <c r="O1520" s="48">
        <f>IF(Table2[[#This Row],[Customer Segment]]=Introduction!$D$45,1,0)</f>
        <v>0</v>
      </c>
      <c r="P1520" s="48">
        <f>IF(Table2[[#This Row],[Customer Segment]]=Introduction!$D$42,1,0)</f>
        <v>0</v>
      </c>
      <c r="Q1520" s="48">
        <f>IF(Table2[[#This Row],[Customer Segment]]=Introduction!$D$44,1,0)</f>
        <v>1</v>
      </c>
      <c r="R1520" s="41">
        <v>127.81</v>
      </c>
      <c r="S15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customFormat="1" x14ac:dyDescent="0.2">
      <c r="A1521" s="1" t="s">
        <v>46</v>
      </c>
      <c r="B1521" s="1" t="s">
        <v>63</v>
      </c>
      <c r="C1521" s="1" t="s">
        <v>3</v>
      </c>
      <c r="D1521" s="46">
        <v>0.01</v>
      </c>
      <c r="E1521" s="46">
        <v>65.989999999999995</v>
      </c>
      <c r="F1521" s="46">
        <v>8.99</v>
      </c>
      <c r="G1521" s="46">
        <v>0.56000000000000005</v>
      </c>
      <c r="H1521" s="46">
        <v>396.97199999999998</v>
      </c>
      <c r="I1521" s="49">
        <f>IF(Table2[[#This Row],[Order Priority]]=Introduction!$B$42,1,0)</f>
        <v>0</v>
      </c>
      <c r="J1521" s="49">
        <f>IF(Table2[[#This Row],[Order Priority]]=Introduction!$B$43,1,0)</f>
        <v>0</v>
      </c>
      <c r="K1521" s="49">
        <f>IF(Table2[[#This Row],[Order Priority]]=Introduction!$B$44,1,0)</f>
        <v>0</v>
      </c>
      <c r="L1521" s="49">
        <f>IF(Table2[[#This Row],[Order Priority]]=Introduction!$B$45,1,0)</f>
        <v>0</v>
      </c>
      <c r="M1521" s="49">
        <f>IF(Table2[[#This Row],[Ship Mode]]=Introduction!$C$42,1,0)</f>
        <v>0</v>
      </c>
      <c r="N1521" s="48">
        <f>IF(Table2[[#This Row],[Ship Mode]]=Introduction!$C$44,1,0)</f>
        <v>0</v>
      </c>
      <c r="O1521" s="48">
        <f>IF(Table2[[#This Row],[Customer Segment]]=Introduction!$D$45,1,0)</f>
        <v>1</v>
      </c>
      <c r="P1521" s="48">
        <f>IF(Table2[[#This Row],[Customer Segment]]=Introduction!$D$42,1,0)</f>
        <v>0</v>
      </c>
      <c r="Q1521" s="48">
        <f>IF(Table2[[#This Row],[Customer Segment]]=Introduction!$D$44,1,0)</f>
        <v>0</v>
      </c>
      <c r="R1521" s="38">
        <v>782</v>
      </c>
      <c r="S15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customFormat="1" x14ac:dyDescent="0.2">
      <c r="A1522" s="1" t="s">
        <v>46</v>
      </c>
      <c r="B1522" s="1" t="s">
        <v>14</v>
      </c>
      <c r="C1522" s="1" t="s">
        <v>3</v>
      </c>
      <c r="D1522" s="44">
        <v>0.03</v>
      </c>
      <c r="E1522" s="44">
        <v>205.99</v>
      </c>
      <c r="F1522" s="44">
        <v>3</v>
      </c>
      <c r="G1522" s="44">
        <v>0.57999999999999996</v>
      </c>
      <c r="H1522" s="44">
        <v>3670.3515000000002</v>
      </c>
      <c r="I1522" s="49">
        <f>IF(Table2[[#This Row],[Order Priority]]=Introduction!$B$42,1,0)</f>
        <v>0</v>
      </c>
      <c r="J1522" s="49">
        <f>IF(Table2[[#This Row],[Order Priority]]=Introduction!$B$43,1,0)</f>
        <v>0</v>
      </c>
      <c r="K1522" s="49">
        <f>IF(Table2[[#This Row],[Order Priority]]=Introduction!$B$44,1,0)</f>
        <v>0</v>
      </c>
      <c r="L1522" s="49">
        <f>IF(Table2[[#This Row],[Order Priority]]=Introduction!$B$45,1,0)</f>
        <v>0</v>
      </c>
      <c r="M1522" s="49">
        <f>IF(Table2[[#This Row],[Ship Mode]]=Introduction!$C$42,1,0)</f>
        <v>0</v>
      </c>
      <c r="N1522" s="48">
        <f>IF(Table2[[#This Row],[Ship Mode]]=Introduction!$C$44,1,0)</f>
        <v>1</v>
      </c>
      <c r="O1522" s="48">
        <f>IF(Table2[[#This Row],[Customer Segment]]=Introduction!$D$45,1,0)</f>
        <v>1</v>
      </c>
      <c r="P1522" s="48">
        <f>IF(Table2[[#This Row],[Customer Segment]]=Introduction!$D$42,1,0)</f>
        <v>0</v>
      </c>
      <c r="Q1522" s="48">
        <f>IF(Table2[[#This Row],[Customer Segment]]=Introduction!$D$44,1,0)</f>
        <v>0</v>
      </c>
      <c r="R1522" s="41">
        <v>5319.35</v>
      </c>
      <c r="S15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customFormat="1" x14ac:dyDescent="0.2">
      <c r="A1523" s="1" t="s">
        <v>1</v>
      </c>
      <c r="B1523" s="1" t="s">
        <v>63</v>
      </c>
      <c r="C1523" s="1" t="s">
        <v>70</v>
      </c>
      <c r="D1523" s="46">
        <v>0.04</v>
      </c>
      <c r="E1523" s="46">
        <v>1.98</v>
      </c>
      <c r="F1523" s="46">
        <v>0.7</v>
      </c>
      <c r="G1523" s="46">
        <v>0.83</v>
      </c>
      <c r="H1523" s="46">
        <v>-1</v>
      </c>
      <c r="I1523" s="49">
        <f>IF(Table2[[#This Row],[Order Priority]]=Introduction!$B$42,1,0)</f>
        <v>1</v>
      </c>
      <c r="J1523" s="49">
        <f>IF(Table2[[#This Row],[Order Priority]]=Introduction!$B$43,1,0)</f>
        <v>0</v>
      </c>
      <c r="K1523" s="49">
        <f>IF(Table2[[#This Row],[Order Priority]]=Introduction!$B$44,1,0)</f>
        <v>0</v>
      </c>
      <c r="L1523" s="49">
        <f>IF(Table2[[#This Row],[Order Priority]]=Introduction!$B$45,1,0)</f>
        <v>0</v>
      </c>
      <c r="M1523" s="49">
        <f>IF(Table2[[#This Row],[Ship Mode]]=Introduction!$C$42,1,0)</f>
        <v>0</v>
      </c>
      <c r="N1523" s="48">
        <f>IF(Table2[[#This Row],[Ship Mode]]=Introduction!$C$44,1,0)</f>
        <v>0</v>
      </c>
      <c r="O1523" s="48">
        <f>IF(Table2[[#This Row],[Customer Segment]]=Introduction!$D$45,1,0)</f>
        <v>0</v>
      </c>
      <c r="P1523" s="48">
        <f>IF(Table2[[#This Row],[Customer Segment]]=Introduction!$D$42,1,0)</f>
        <v>0</v>
      </c>
      <c r="Q1523" s="48">
        <f>IF(Table2[[#This Row],[Customer Segment]]=Introduction!$D$44,1,0)</f>
        <v>0</v>
      </c>
      <c r="R1523" s="38">
        <v>8.3000000000000007</v>
      </c>
      <c r="S15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customFormat="1" x14ac:dyDescent="0.2">
      <c r="A1524" s="1" t="s">
        <v>1</v>
      </c>
      <c r="B1524" s="1" t="s">
        <v>14</v>
      </c>
      <c r="C1524" s="1" t="s">
        <v>70</v>
      </c>
      <c r="D1524" s="44">
        <v>0.03</v>
      </c>
      <c r="E1524" s="44">
        <v>55.99</v>
      </c>
      <c r="F1524" s="44">
        <v>5</v>
      </c>
      <c r="G1524" s="44">
        <v>0.83</v>
      </c>
      <c r="H1524" s="44">
        <v>-221.25399999999999</v>
      </c>
      <c r="I1524" s="49">
        <f>IF(Table2[[#This Row],[Order Priority]]=Introduction!$B$42,1,0)</f>
        <v>1</v>
      </c>
      <c r="J1524" s="49">
        <f>IF(Table2[[#This Row],[Order Priority]]=Introduction!$B$43,1,0)</f>
        <v>0</v>
      </c>
      <c r="K1524" s="49">
        <f>IF(Table2[[#This Row],[Order Priority]]=Introduction!$B$44,1,0)</f>
        <v>0</v>
      </c>
      <c r="L1524" s="49">
        <f>IF(Table2[[#This Row],[Order Priority]]=Introduction!$B$45,1,0)</f>
        <v>0</v>
      </c>
      <c r="M1524" s="49">
        <f>IF(Table2[[#This Row],[Ship Mode]]=Introduction!$C$42,1,0)</f>
        <v>0</v>
      </c>
      <c r="N1524" s="48">
        <f>IF(Table2[[#This Row],[Ship Mode]]=Introduction!$C$44,1,0)</f>
        <v>1</v>
      </c>
      <c r="O1524" s="48">
        <f>IF(Table2[[#This Row],[Customer Segment]]=Introduction!$D$45,1,0)</f>
        <v>0</v>
      </c>
      <c r="P1524" s="48">
        <f>IF(Table2[[#This Row],[Customer Segment]]=Introduction!$D$42,1,0)</f>
        <v>0</v>
      </c>
      <c r="Q1524" s="48">
        <f>IF(Table2[[#This Row],[Customer Segment]]=Introduction!$D$44,1,0)</f>
        <v>0</v>
      </c>
      <c r="R1524" s="41">
        <v>416.95</v>
      </c>
      <c r="S15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customFormat="1" x14ac:dyDescent="0.2">
      <c r="A1525" s="1" t="s">
        <v>1</v>
      </c>
      <c r="B1525" s="1" t="s">
        <v>14</v>
      </c>
      <c r="C1525" s="1" t="s">
        <v>47</v>
      </c>
      <c r="D1525" s="46">
        <v>0</v>
      </c>
      <c r="E1525" s="46">
        <v>11.97</v>
      </c>
      <c r="F1525" s="46">
        <v>4.9800000000000004</v>
      </c>
      <c r="G1525" s="46">
        <v>0.57999999999999996</v>
      </c>
      <c r="H1525" s="46">
        <v>3.3839999999999999</v>
      </c>
      <c r="I1525" s="49">
        <f>IF(Table2[[#This Row],[Order Priority]]=Introduction!$B$42,1,0)</f>
        <v>1</v>
      </c>
      <c r="J1525" s="49">
        <f>IF(Table2[[#This Row],[Order Priority]]=Introduction!$B$43,1,0)</f>
        <v>0</v>
      </c>
      <c r="K1525" s="49">
        <f>IF(Table2[[#This Row],[Order Priority]]=Introduction!$B$44,1,0)</f>
        <v>0</v>
      </c>
      <c r="L1525" s="49">
        <f>IF(Table2[[#This Row],[Order Priority]]=Introduction!$B$45,1,0)</f>
        <v>0</v>
      </c>
      <c r="M1525" s="49">
        <f>IF(Table2[[#This Row],[Ship Mode]]=Introduction!$C$42,1,0)</f>
        <v>0</v>
      </c>
      <c r="N1525" s="48">
        <f>IF(Table2[[#This Row],[Ship Mode]]=Introduction!$C$44,1,0)</f>
        <v>1</v>
      </c>
      <c r="O1525" s="48">
        <f>IF(Table2[[#This Row],[Customer Segment]]=Introduction!$D$45,1,0)</f>
        <v>0</v>
      </c>
      <c r="P1525" s="48">
        <f>IF(Table2[[#This Row],[Customer Segment]]=Introduction!$D$42,1,0)</f>
        <v>0</v>
      </c>
      <c r="Q1525" s="48">
        <f>IF(Table2[[#This Row],[Customer Segment]]=Introduction!$D$44,1,0)</f>
        <v>1</v>
      </c>
      <c r="R1525" s="38">
        <v>53.3</v>
      </c>
      <c r="S15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customFormat="1" x14ac:dyDescent="0.2">
      <c r="A1526" s="1" t="s">
        <v>13</v>
      </c>
      <c r="B1526" s="1" t="s">
        <v>14</v>
      </c>
      <c r="C1526" s="1" t="s">
        <v>3</v>
      </c>
      <c r="D1526" s="44">
        <v>0.03</v>
      </c>
      <c r="E1526" s="44">
        <v>4.9800000000000004</v>
      </c>
      <c r="F1526" s="44">
        <v>0.8</v>
      </c>
      <c r="G1526" s="44">
        <v>0.36</v>
      </c>
      <c r="H1526" s="44">
        <v>50.2044</v>
      </c>
      <c r="I1526" s="49">
        <f>IF(Table2[[#This Row],[Order Priority]]=Introduction!$B$42,1,0)</f>
        <v>0</v>
      </c>
      <c r="J1526" s="49">
        <f>IF(Table2[[#This Row],[Order Priority]]=Introduction!$B$43,1,0)</f>
        <v>1</v>
      </c>
      <c r="K1526" s="49">
        <f>IF(Table2[[#This Row],[Order Priority]]=Introduction!$B$44,1,0)</f>
        <v>0</v>
      </c>
      <c r="L1526" s="49">
        <f>IF(Table2[[#This Row],[Order Priority]]=Introduction!$B$45,1,0)</f>
        <v>0</v>
      </c>
      <c r="M1526" s="49">
        <f>IF(Table2[[#This Row],[Ship Mode]]=Introduction!$C$42,1,0)</f>
        <v>0</v>
      </c>
      <c r="N1526" s="48">
        <f>IF(Table2[[#This Row],[Ship Mode]]=Introduction!$C$44,1,0)</f>
        <v>1</v>
      </c>
      <c r="O1526" s="48">
        <f>IF(Table2[[#This Row],[Customer Segment]]=Introduction!$D$45,1,0)</f>
        <v>1</v>
      </c>
      <c r="P1526" s="48">
        <f>IF(Table2[[#This Row],[Customer Segment]]=Introduction!$D$42,1,0)</f>
        <v>0</v>
      </c>
      <c r="Q1526" s="48">
        <f>IF(Table2[[#This Row],[Customer Segment]]=Introduction!$D$44,1,0)</f>
        <v>0</v>
      </c>
      <c r="R1526" s="41">
        <v>72.760000000000005</v>
      </c>
      <c r="S15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customFormat="1" x14ac:dyDescent="0.2">
      <c r="A1527" s="1" t="s">
        <v>13</v>
      </c>
      <c r="B1527" s="1" t="s">
        <v>14</v>
      </c>
      <c r="C1527" s="1" t="s">
        <v>3</v>
      </c>
      <c r="D1527" s="46">
        <v>0.01</v>
      </c>
      <c r="E1527" s="46">
        <v>9.31</v>
      </c>
      <c r="F1527" s="46">
        <v>3.98</v>
      </c>
      <c r="G1527" s="46">
        <v>0.56000000000000005</v>
      </c>
      <c r="H1527" s="46">
        <v>-10.9</v>
      </c>
      <c r="I1527" s="49">
        <f>IF(Table2[[#This Row],[Order Priority]]=Introduction!$B$42,1,0)</f>
        <v>0</v>
      </c>
      <c r="J1527" s="49">
        <f>IF(Table2[[#This Row],[Order Priority]]=Introduction!$B$43,1,0)</f>
        <v>1</v>
      </c>
      <c r="K1527" s="49">
        <f>IF(Table2[[#This Row],[Order Priority]]=Introduction!$B$44,1,0)</f>
        <v>0</v>
      </c>
      <c r="L1527" s="49">
        <f>IF(Table2[[#This Row],[Order Priority]]=Introduction!$B$45,1,0)</f>
        <v>0</v>
      </c>
      <c r="M1527" s="49">
        <f>IF(Table2[[#This Row],[Ship Mode]]=Introduction!$C$42,1,0)</f>
        <v>0</v>
      </c>
      <c r="N1527" s="48">
        <f>IF(Table2[[#This Row],[Ship Mode]]=Introduction!$C$44,1,0)</f>
        <v>1</v>
      </c>
      <c r="O1527" s="48">
        <f>IF(Table2[[#This Row],[Customer Segment]]=Introduction!$D$45,1,0)</f>
        <v>1</v>
      </c>
      <c r="P1527" s="48">
        <f>IF(Table2[[#This Row],[Customer Segment]]=Introduction!$D$42,1,0)</f>
        <v>0</v>
      </c>
      <c r="Q1527" s="48">
        <f>IF(Table2[[#This Row],[Customer Segment]]=Introduction!$D$44,1,0)</f>
        <v>0</v>
      </c>
      <c r="R1527" s="38">
        <v>586.96</v>
      </c>
      <c r="S15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customFormat="1" x14ac:dyDescent="0.2">
      <c r="A1528" s="1" t="s">
        <v>13</v>
      </c>
      <c r="B1528" s="1" t="s">
        <v>14</v>
      </c>
      <c r="C1528" s="1" t="s">
        <v>3</v>
      </c>
      <c r="D1528" s="44">
        <v>0.01</v>
      </c>
      <c r="E1528" s="44">
        <v>9.31</v>
      </c>
      <c r="F1528" s="44">
        <v>3.98</v>
      </c>
      <c r="G1528" s="44">
        <v>0.56000000000000005</v>
      </c>
      <c r="H1528" s="44">
        <v>2.1800000000000002</v>
      </c>
      <c r="I1528" s="49">
        <f>IF(Table2[[#This Row],[Order Priority]]=Introduction!$B$42,1,0)</f>
        <v>0</v>
      </c>
      <c r="J1528" s="49">
        <f>IF(Table2[[#This Row],[Order Priority]]=Introduction!$B$43,1,0)</f>
        <v>1</v>
      </c>
      <c r="K1528" s="49">
        <f>IF(Table2[[#This Row],[Order Priority]]=Introduction!$B$44,1,0)</f>
        <v>0</v>
      </c>
      <c r="L1528" s="49">
        <f>IF(Table2[[#This Row],[Order Priority]]=Introduction!$B$45,1,0)</f>
        <v>0</v>
      </c>
      <c r="M1528" s="49">
        <f>IF(Table2[[#This Row],[Ship Mode]]=Introduction!$C$42,1,0)</f>
        <v>0</v>
      </c>
      <c r="N1528" s="48">
        <f>IF(Table2[[#This Row],[Ship Mode]]=Introduction!$C$44,1,0)</f>
        <v>1</v>
      </c>
      <c r="O1528" s="48">
        <f>IF(Table2[[#This Row],[Customer Segment]]=Introduction!$D$45,1,0)</f>
        <v>1</v>
      </c>
      <c r="P1528" s="48">
        <f>IF(Table2[[#This Row],[Customer Segment]]=Introduction!$D$42,1,0)</f>
        <v>0</v>
      </c>
      <c r="Q1528" s="48">
        <f>IF(Table2[[#This Row],[Customer Segment]]=Introduction!$D$44,1,0)</f>
        <v>0</v>
      </c>
      <c r="R1528" s="41">
        <v>144.33000000000001</v>
      </c>
      <c r="S15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customFormat="1" x14ac:dyDescent="0.2">
      <c r="A1529" s="1" t="s">
        <v>23</v>
      </c>
      <c r="B1529" s="1" t="s">
        <v>14</v>
      </c>
      <c r="C1529" s="1" t="s">
        <v>3</v>
      </c>
      <c r="D1529" s="46">
        <v>0.09</v>
      </c>
      <c r="E1529" s="46">
        <v>5.84</v>
      </c>
      <c r="F1529" s="46">
        <v>0.83</v>
      </c>
      <c r="G1529" s="46">
        <v>0.49</v>
      </c>
      <c r="H1529" s="46">
        <v>-2.87</v>
      </c>
      <c r="I1529" s="49">
        <f>IF(Table2[[#This Row],[Order Priority]]=Introduction!$B$42,1,0)</f>
        <v>0</v>
      </c>
      <c r="J1529" s="49">
        <f>IF(Table2[[#This Row],[Order Priority]]=Introduction!$B$43,1,0)</f>
        <v>0</v>
      </c>
      <c r="K1529" s="49">
        <f>IF(Table2[[#This Row],[Order Priority]]=Introduction!$B$44,1,0)</f>
        <v>1</v>
      </c>
      <c r="L1529" s="49">
        <f>IF(Table2[[#This Row],[Order Priority]]=Introduction!$B$45,1,0)</f>
        <v>0</v>
      </c>
      <c r="M1529" s="49">
        <f>IF(Table2[[#This Row],[Ship Mode]]=Introduction!$C$42,1,0)</f>
        <v>0</v>
      </c>
      <c r="N1529" s="48">
        <f>IF(Table2[[#This Row],[Ship Mode]]=Introduction!$C$44,1,0)</f>
        <v>1</v>
      </c>
      <c r="O1529" s="48">
        <f>IF(Table2[[#This Row],[Customer Segment]]=Introduction!$D$45,1,0)</f>
        <v>1</v>
      </c>
      <c r="P1529" s="48">
        <f>IF(Table2[[#This Row],[Customer Segment]]=Introduction!$D$42,1,0)</f>
        <v>0</v>
      </c>
      <c r="Q1529" s="48">
        <f>IF(Table2[[#This Row],[Customer Segment]]=Introduction!$D$44,1,0)</f>
        <v>0</v>
      </c>
      <c r="R1529" s="38">
        <v>5.9</v>
      </c>
      <c r="S15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customFormat="1" x14ac:dyDescent="0.2">
      <c r="A1530" s="1" t="s">
        <v>23</v>
      </c>
      <c r="B1530" s="1" t="s">
        <v>14</v>
      </c>
      <c r="C1530" s="1" t="s">
        <v>47</v>
      </c>
      <c r="D1530" s="44">
        <v>0.09</v>
      </c>
      <c r="E1530" s="44">
        <v>50.98</v>
      </c>
      <c r="F1530" s="44">
        <v>6.5</v>
      </c>
      <c r="G1530" s="44">
        <v>0.73</v>
      </c>
      <c r="H1530" s="44">
        <v>70.176000000000002</v>
      </c>
      <c r="I1530" s="49">
        <f>IF(Table2[[#This Row],[Order Priority]]=Introduction!$B$42,1,0)</f>
        <v>0</v>
      </c>
      <c r="J1530" s="49">
        <f>IF(Table2[[#This Row],[Order Priority]]=Introduction!$B$43,1,0)</f>
        <v>0</v>
      </c>
      <c r="K1530" s="49">
        <f>IF(Table2[[#This Row],[Order Priority]]=Introduction!$B$44,1,0)</f>
        <v>1</v>
      </c>
      <c r="L1530" s="49">
        <f>IF(Table2[[#This Row],[Order Priority]]=Introduction!$B$45,1,0)</f>
        <v>0</v>
      </c>
      <c r="M1530" s="49">
        <f>IF(Table2[[#This Row],[Ship Mode]]=Introduction!$C$42,1,0)</f>
        <v>0</v>
      </c>
      <c r="N1530" s="48">
        <f>IF(Table2[[#This Row],[Ship Mode]]=Introduction!$C$44,1,0)</f>
        <v>1</v>
      </c>
      <c r="O1530" s="48">
        <f>IF(Table2[[#This Row],[Customer Segment]]=Introduction!$D$45,1,0)</f>
        <v>0</v>
      </c>
      <c r="P1530" s="48">
        <f>IF(Table2[[#This Row],[Customer Segment]]=Introduction!$D$42,1,0)</f>
        <v>0</v>
      </c>
      <c r="Q1530" s="48">
        <f>IF(Table2[[#This Row],[Customer Segment]]=Introduction!$D$44,1,0)</f>
        <v>1</v>
      </c>
      <c r="R1530" s="41">
        <v>1395.41</v>
      </c>
      <c r="S15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customFormat="1" x14ac:dyDescent="0.2">
      <c r="A1531" s="1" t="s">
        <v>23</v>
      </c>
      <c r="B1531" s="1" t="s">
        <v>14</v>
      </c>
      <c r="C1531" s="1" t="s">
        <v>3</v>
      </c>
      <c r="D1531" s="46">
        <v>0.03</v>
      </c>
      <c r="E1531" s="46">
        <v>20.98</v>
      </c>
      <c r="F1531" s="46">
        <v>1.49</v>
      </c>
      <c r="G1531" s="46">
        <v>0.35</v>
      </c>
      <c r="H1531" s="46">
        <v>30.024000000000001</v>
      </c>
      <c r="I1531" s="49">
        <f>IF(Table2[[#This Row],[Order Priority]]=Introduction!$B$42,1,0)</f>
        <v>0</v>
      </c>
      <c r="J1531" s="49">
        <f>IF(Table2[[#This Row],[Order Priority]]=Introduction!$B$43,1,0)</f>
        <v>0</v>
      </c>
      <c r="K1531" s="49">
        <f>IF(Table2[[#This Row],[Order Priority]]=Introduction!$B$44,1,0)</f>
        <v>1</v>
      </c>
      <c r="L1531" s="49">
        <f>IF(Table2[[#This Row],[Order Priority]]=Introduction!$B$45,1,0)</f>
        <v>0</v>
      </c>
      <c r="M1531" s="49">
        <f>IF(Table2[[#This Row],[Ship Mode]]=Introduction!$C$42,1,0)</f>
        <v>0</v>
      </c>
      <c r="N1531" s="48">
        <f>IF(Table2[[#This Row],[Ship Mode]]=Introduction!$C$44,1,0)</f>
        <v>1</v>
      </c>
      <c r="O1531" s="48">
        <f>IF(Table2[[#This Row],[Customer Segment]]=Introduction!$D$45,1,0)</f>
        <v>1</v>
      </c>
      <c r="P1531" s="48">
        <f>IF(Table2[[#This Row],[Customer Segment]]=Introduction!$D$42,1,0)</f>
        <v>0</v>
      </c>
      <c r="Q1531" s="48">
        <f>IF(Table2[[#This Row],[Customer Segment]]=Introduction!$D$44,1,0)</f>
        <v>0</v>
      </c>
      <c r="R1531" s="38">
        <v>431.43</v>
      </c>
      <c r="S15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customFormat="1" x14ac:dyDescent="0.2">
      <c r="A1532" s="1" t="s">
        <v>92</v>
      </c>
      <c r="B1532" s="1" t="s">
        <v>14</v>
      </c>
      <c r="C1532" s="1" t="s">
        <v>47</v>
      </c>
      <c r="D1532" s="44">
        <v>0.02</v>
      </c>
      <c r="E1532" s="44">
        <v>7.64</v>
      </c>
      <c r="F1532" s="44">
        <v>1.39</v>
      </c>
      <c r="G1532" s="44">
        <v>0.36</v>
      </c>
      <c r="H1532" s="44">
        <v>117.38</v>
      </c>
      <c r="I1532" s="49">
        <f>IF(Table2[[#This Row],[Order Priority]]=Introduction!$B$42,1,0)</f>
        <v>0</v>
      </c>
      <c r="J1532" s="49">
        <f>IF(Table2[[#This Row],[Order Priority]]=Introduction!$B$43,1,0)</f>
        <v>0</v>
      </c>
      <c r="K1532" s="49">
        <f>IF(Table2[[#This Row],[Order Priority]]=Introduction!$B$44,1,0)</f>
        <v>0</v>
      </c>
      <c r="L1532" s="49">
        <f>IF(Table2[[#This Row],[Order Priority]]=Introduction!$B$45,1,0)</f>
        <v>1</v>
      </c>
      <c r="M1532" s="49">
        <f>IF(Table2[[#This Row],[Ship Mode]]=Introduction!$C$42,1,0)</f>
        <v>0</v>
      </c>
      <c r="N1532" s="48">
        <f>IF(Table2[[#This Row],[Ship Mode]]=Introduction!$C$44,1,0)</f>
        <v>1</v>
      </c>
      <c r="O1532" s="48">
        <f>IF(Table2[[#This Row],[Customer Segment]]=Introduction!$D$45,1,0)</f>
        <v>0</v>
      </c>
      <c r="P1532" s="48">
        <f>IF(Table2[[#This Row],[Customer Segment]]=Introduction!$D$42,1,0)</f>
        <v>0</v>
      </c>
      <c r="Q1532" s="48">
        <f>IF(Table2[[#This Row],[Customer Segment]]=Introduction!$D$44,1,0)</f>
        <v>1</v>
      </c>
      <c r="R1532" s="41">
        <v>406.91</v>
      </c>
      <c r="S15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customFormat="1" x14ac:dyDescent="0.2">
      <c r="A1533" s="1" t="s">
        <v>92</v>
      </c>
      <c r="B1533" s="1" t="s">
        <v>14</v>
      </c>
      <c r="C1533" s="1" t="s">
        <v>47</v>
      </c>
      <c r="D1533" s="46">
        <v>0.02</v>
      </c>
      <c r="E1533" s="46">
        <v>7.64</v>
      </c>
      <c r="F1533" s="46">
        <v>1.39</v>
      </c>
      <c r="G1533" s="46">
        <v>0.36</v>
      </c>
      <c r="H1533" s="46">
        <v>70.193700000000007</v>
      </c>
      <c r="I1533" s="49">
        <f>IF(Table2[[#This Row],[Order Priority]]=Introduction!$B$42,1,0)</f>
        <v>0</v>
      </c>
      <c r="J1533" s="49">
        <f>IF(Table2[[#This Row],[Order Priority]]=Introduction!$B$43,1,0)</f>
        <v>0</v>
      </c>
      <c r="K1533" s="49">
        <f>IF(Table2[[#This Row],[Order Priority]]=Introduction!$B$44,1,0)</f>
        <v>0</v>
      </c>
      <c r="L1533" s="49">
        <f>IF(Table2[[#This Row],[Order Priority]]=Introduction!$B$45,1,0)</f>
        <v>1</v>
      </c>
      <c r="M1533" s="49">
        <f>IF(Table2[[#This Row],[Ship Mode]]=Introduction!$C$42,1,0)</f>
        <v>0</v>
      </c>
      <c r="N1533" s="48">
        <f>IF(Table2[[#This Row],[Ship Mode]]=Introduction!$C$44,1,0)</f>
        <v>1</v>
      </c>
      <c r="O1533" s="48">
        <f>IF(Table2[[#This Row],[Customer Segment]]=Introduction!$D$45,1,0)</f>
        <v>0</v>
      </c>
      <c r="P1533" s="48">
        <f>IF(Table2[[#This Row],[Customer Segment]]=Introduction!$D$42,1,0)</f>
        <v>0</v>
      </c>
      <c r="Q1533" s="48">
        <f>IF(Table2[[#This Row],[Customer Segment]]=Introduction!$D$44,1,0)</f>
        <v>1</v>
      </c>
      <c r="R1533" s="38">
        <v>101.73</v>
      </c>
      <c r="S15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customFormat="1" x14ac:dyDescent="0.2">
      <c r="A1534" s="1" t="s">
        <v>92</v>
      </c>
      <c r="B1534" s="1" t="s">
        <v>14</v>
      </c>
      <c r="C1534" s="1" t="s">
        <v>47</v>
      </c>
      <c r="D1534" s="44">
        <v>0.04</v>
      </c>
      <c r="E1534" s="44">
        <v>2.08</v>
      </c>
      <c r="F1534" s="44">
        <v>1.49</v>
      </c>
      <c r="G1534" s="44">
        <v>0.36</v>
      </c>
      <c r="H1534" s="44">
        <v>-11.281499999999999</v>
      </c>
      <c r="I1534" s="49">
        <f>IF(Table2[[#This Row],[Order Priority]]=Introduction!$B$42,1,0)</f>
        <v>0</v>
      </c>
      <c r="J1534" s="49">
        <f>IF(Table2[[#This Row],[Order Priority]]=Introduction!$B$43,1,0)</f>
        <v>0</v>
      </c>
      <c r="K1534" s="49">
        <f>IF(Table2[[#This Row],[Order Priority]]=Introduction!$B$44,1,0)</f>
        <v>0</v>
      </c>
      <c r="L1534" s="49">
        <f>IF(Table2[[#This Row],[Order Priority]]=Introduction!$B$45,1,0)</f>
        <v>1</v>
      </c>
      <c r="M1534" s="49">
        <f>IF(Table2[[#This Row],[Ship Mode]]=Introduction!$C$42,1,0)</f>
        <v>0</v>
      </c>
      <c r="N1534" s="48">
        <f>IF(Table2[[#This Row],[Ship Mode]]=Introduction!$C$44,1,0)</f>
        <v>1</v>
      </c>
      <c r="O1534" s="48">
        <f>IF(Table2[[#This Row],[Customer Segment]]=Introduction!$D$45,1,0)</f>
        <v>0</v>
      </c>
      <c r="P1534" s="48">
        <f>IF(Table2[[#This Row],[Customer Segment]]=Introduction!$D$42,1,0)</f>
        <v>0</v>
      </c>
      <c r="Q1534" s="48">
        <f>IF(Table2[[#This Row],[Customer Segment]]=Introduction!$D$44,1,0)</f>
        <v>1</v>
      </c>
      <c r="R1534" s="41">
        <v>33.770000000000003</v>
      </c>
      <c r="S15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customFormat="1" x14ac:dyDescent="0.2">
      <c r="A1535" s="1" t="s">
        <v>46</v>
      </c>
      <c r="B1535" s="1" t="s">
        <v>14</v>
      </c>
      <c r="C1535" s="1" t="s">
        <v>3</v>
      </c>
      <c r="D1535" s="46">
        <v>7.0000000000000007E-2</v>
      </c>
      <c r="E1535" s="46">
        <v>12.99</v>
      </c>
      <c r="F1535" s="46">
        <v>9.44</v>
      </c>
      <c r="G1535" s="46">
        <v>0.39</v>
      </c>
      <c r="H1535" s="46">
        <v>-114.6399</v>
      </c>
      <c r="I1535" s="49">
        <f>IF(Table2[[#This Row],[Order Priority]]=Introduction!$B$42,1,0)</f>
        <v>0</v>
      </c>
      <c r="J1535" s="49">
        <f>IF(Table2[[#This Row],[Order Priority]]=Introduction!$B$43,1,0)</f>
        <v>0</v>
      </c>
      <c r="K1535" s="49">
        <f>IF(Table2[[#This Row],[Order Priority]]=Introduction!$B$44,1,0)</f>
        <v>0</v>
      </c>
      <c r="L1535" s="49">
        <f>IF(Table2[[#This Row],[Order Priority]]=Introduction!$B$45,1,0)</f>
        <v>0</v>
      </c>
      <c r="M1535" s="49">
        <f>IF(Table2[[#This Row],[Ship Mode]]=Introduction!$C$42,1,0)</f>
        <v>0</v>
      </c>
      <c r="N1535" s="48">
        <f>IF(Table2[[#This Row],[Ship Mode]]=Introduction!$C$44,1,0)</f>
        <v>1</v>
      </c>
      <c r="O1535" s="48">
        <f>IF(Table2[[#This Row],[Customer Segment]]=Introduction!$D$45,1,0)</f>
        <v>1</v>
      </c>
      <c r="P1535" s="48">
        <f>IF(Table2[[#This Row],[Customer Segment]]=Introduction!$D$42,1,0)</f>
        <v>0</v>
      </c>
      <c r="Q1535" s="48">
        <f>IF(Table2[[#This Row],[Customer Segment]]=Introduction!$D$44,1,0)</f>
        <v>0</v>
      </c>
      <c r="R1535" s="38">
        <v>231.79</v>
      </c>
      <c r="S15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customFormat="1" x14ac:dyDescent="0.2">
      <c r="A1536" s="1" t="s">
        <v>46</v>
      </c>
      <c r="B1536" s="1" t="s">
        <v>14</v>
      </c>
      <c r="C1536" s="1" t="s">
        <v>3</v>
      </c>
      <c r="D1536" s="44">
        <v>0.08</v>
      </c>
      <c r="E1536" s="44">
        <v>5</v>
      </c>
      <c r="F1536" s="44">
        <v>3.39</v>
      </c>
      <c r="G1536" s="44">
        <v>0.37</v>
      </c>
      <c r="H1536" s="44">
        <v>-17.489999999999998</v>
      </c>
      <c r="I1536" s="49">
        <f>IF(Table2[[#This Row],[Order Priority]]=Introduction!$B$42,1,0)</f>
        <v>0</v>
      </c>
      <c r="J1536" s="49">
        <f>IF(Table2[[#This Row],[Order Priority]]=Introduction!$B$43,1,0)</f>
        <v>0</v>
      </c>
      <c r="K1536" s="49">
        <f>IF(Table2[[#This Row],[Order Priority]]=Introduction!$B$44,1,0)</f>
        <v>0</v>
      </c>
      <c r="L1536" s="49">
        <f>IF(Table2[[#This Row],[Order Priority]]=Introduction!$B$45,1,0)</f>
        <v>0</v>
      </c>
      <c r="M1536" s="49">
        <f>IF(Table2[[#This Row],[Ship Mode]]=Introduction!$C$42,1,0)</f>
        <v>0</v>
      </c>
      <c r="N1536" s="48">
        <f>IF(Table2[[#This Row],[Ship Mode]]=Introduction!$C$44,1,0)</f>
        <v>1</v>
      </c>
      <c r="O1536" s="48">
        <f>IF(Table2[[#This Row],[Customer Segment]]=Introduction!$D$45,1,0)</f>
        <v>1</v>
      </c>
      <c r="P1536" s="48">
        <f>IF(Table2[[#This Row],[Customer Segment]]=Introduction!$D$42,1,0)</f>
        <v>0</v>
      </c>
      <c r="Q1536" s="48">
        <f>IF(Table2[[#This Row],[Customer Segment]]=Introduction!$D$44,1,0)</f>
        <v>0</v>
      </c>
      <c r="R1536" s="41">
        <v>293.06</v>
      </c>
      <c r="S15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customFormat="1" x14ac:dyDescent="0.2">
      <c r="A1537" s="1" t="s">
        <v>46</v>
      </c>
      <c r="B1537" s="1" t="s">
        <v>14</v>
      </c>
      <c r="C1537" s="1" t="s">
        <v>3</v>
      </c>
      <c r="D1537" s="46">
        <v>7.0000000000000007E-2</v>
      </c>
      <c r="E1537" s="46">
        <v>12.99</v>
      </c>
      <c r="F1537" s="46">
        <v>9.44</v>
      </c>
      <c r="G1537" s="46">
        <v>0.39</v>
      </c>
      <c r="H1537" s="46">
        <v>-114.6399</v>
      </c>
      <c r="I1537" s="49">
        <f>IF(Table2[[#This Row],[Order Priority]]=Introduction!$B$42,1,0)</f>
        <v>0</v>
      </c>
      <c r="J1537" s="49">
        <f>IF(Table2[[#This Row],[Order Priority]]=Introduction!$B$43,1,0)</f>
        <v>0</v>
      </c>
      <c r="K1537" s="49">
        <f>IF(Table2[[#This Row],[Order Priority]]=Introduction!$B$44,1,0)</f>
        <v>0</v>
      </c>
      <c r="L1537" s="49">
        <f>IF(Table2[[#This Row],[Order Priority]]=Introduction!$B$45,1,0)</f>
        <v>0</v>
      </c>
      <c r="M1537" s="49">
        <f>IF(Table2[[#This Row],[Ship Mode]]=Introduction!$C$42,1,0)</f>
        <v>0</v>
      </c>
      <c r="N1537" s="48">
        <f>IF(Table2[[#This Row],[Ship Mode]]=Introduction!$C$44,1,0)</f>
        <v>1</v>
      </c>
      <c r="O1537" s="48">
        <f>IF(Table2[[#This Row],[Customer Segment]]=Introduction!$D$45,1,0)</f>
        <v>1</v>
      </c>
      <c r="P1537" s="48">
        <f>IF(Table2[[#This Row],[Customer Segment]]=Introduction!$D$42,1,0)</f>
        <v>0</v>
      </c>
      <c r="Q1537" s="48">
        <f>IF(Table2[[#This Row],[Customer Segment]]=Introduction!$D$44,1,0)</f>
        <v>0</v>
      </c>
      <c r="R1537" s="38">
        <v>914.29</v>
      </c>
      <c r="S15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customFormat="1" x14ac:dyDescent="0.2">
      <c r="A1538" s="1" t="s">
        <v>46</v>
      </c>
      <c r="B1538" s="1" t="s">
        <v>63</v>
      </c>
      <c r="C1538" s="1" t="s">
        <v>15</v>
      </c>
      <c r="D1538" s="44">
        <v>0.06</v>
      </c>
      <c r="E1538" s="44">
        <v>218.08</v>
      </c>
      <c r="F1538" s="44">
        <v>18.059999999999999</v>
      </c>
      <c r="G1538" s="44">
        <v>0.56999999999999995</v>
      </c>
      <c r="H1538" s="44">
        <v>969.42</v>
      </c>
      <c r="I1538" s="49">
        <f>IF(Table2[[#This Row],[Order Priority]]=Introduction!$B$42,1,0)</f>
        <v>0</v>
      </c>
      <c r="J1538" s="49">
        <f>IF(Table2[[#This Row],[Order Priority]]=Introduction!$B$43,1,0)</f>
        <v>0</v>
      </c>
      <c r="K1538" s="49">
        <f>IF(Table2[[#This Row],[Order Priority]]=Introduction!$B$44,1,0)</f>
        <v>0</v>
      </c>
      <c r="L1538" s="49">
        <f>IF(Table2[[#This Row],[Order Priority]]=Introduction!$B$45,1,0)</f>
        <v>0</v>
      </c>
      <c r="M1538" s="49">
        <f>IF(Table2[[#This Row],[Ship Mode]]=Introduction!$C$42,1,0)</f>
        <v>0</v>
      </c>
      <c r="N1538" s="48">
        <f>IF(Table2[[#This Row],[Ship Mode]]=Introduction!$C$44,1,0)</f>
        <v>0</v>
      </c>
      <c r="O1538" s="48">
        <f>IF(Table2[[#This Row],[Customer Segment]]=Introduction!$D$45,1,0)</f>
        <v>0</v>
      </c>
      <c r="P1538" s="48">
        <f>IF(Table2[[#This Row],[Customer Segment]]=Introduction!$D$42,1,0)</f>
        <v>1</v>
      </c>
      <c r="Q1538" s="48">
        <f>IF(Table2[[#This Row],[Customer Segment]]=Introduction!$D$44,1,0)</f>
        <v>0</v>
      </c>
      <c r="R1538" s="41">
        <v>1488.51</v>
      </c>
      <c r="S15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customFormat="1" x14ac:dyDescent="0.2">
      <c r="A1539" s="1" t="s">
        <v>1</v>
      </c>
      <c r="B1539" s="1" t="s">
        <v>2</v>
      </c>
      <c r="C1539" s="1" t="s">
        <v>3</v>
      </c>
      <c r="D1539" s="46">
        <v>0.1</v>
      </c>
      <c r="E1539" s="46">
        <v>130.97999999999999</v>
      </c>
      <c r="F1539" s="46">
        <v>30</v>
      </c>
      <c r="G1539" s="46">
        <v>0.78</v>
      </c>
      <c r="H1539" s="46">
        <v>2000.11</v>
      </c>
      <c r="I1539" s="49">
        <f>IF(Table2[[#This Row],[Order Priority]]=Introduction!$B$42,1,0)</f>
        <v>1</v>
      </c>
      <c r="J1539" s="49">
        <f>IF(Table2[[#This Row],[Order Priority]]=Introduction!$B$43,1,0)</f>
        <v>0</v>
      </c>
      <c r="K1539" s="49">
        <f>IF(Table2[[#This Row],[Order Priority]]=Introduction!$B$44,1,0)</f>
        <v>0</v>
      </c>
      <c r="L1539" s="49">
        <f>IF(Table2[[#This Row],[Order Priority]]=Introduction!$B$45,1,0)</f>
        <v>0</v>
      </c>
      <c r="M1539" s="49">
        <f>IF(Table2[[#This Row],[Ship Mode]]=Introduction!$C$42,1,0)</f>
        <v>1</v>
      </c>
      <c r="N1539" s="48">
        <f>IF(Table2[[#This Row],[Ship Mode]]=Introduction!$C$44,1,0)</f>
        <v>0</v>
      </c>
      <c r="O1539" s="48">
        <f>IF(Table2[[#This Row],[Customer Segment]]=Introduction!$D$45,1,0)</f>
        <v>1</v>
      </c>
      <c r="P1539" s="48">
        <f>IF(Table2[[#This Row],[Customer Segment]]=Introduction!$D$42,1,0)</f>
        <v>0</v>
      </c>
      <c r="Q1539" s="48">
        <f>IF(Table2[[#This Row],[Customer Segment]]=Introduction!$D$44,1,0)</f>
        <v>0</v>
      </c>
      <c r="R1539" s="38">
        <v>2259.9899999999998</v>
      </c>
      <c r="S15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customFormat="1" x14ac:dyDescent="0.2">
      <c r="A1540" s="1" t="s">
        <v>1</v>
      </c>
      <c r="B1540" s="1" t="s">
        <v>14</v>
      </c>
      <c r="C1540" s="1" t="s">
        <v>70</v>
      </c>
      <c r="D1540" s="44">
        <v>0.06</v>
      </c>
      <c r="E1540" s="44">
        <v>4.9800000000000004</v>
      </c>
      <c r="F1540" s="44">
        <v>4.95</v>
      </c>
      <c r="G1540" s="44">
        <v>0.37</v>
      </c>
      <c r="H1540" s="44">
        <v>-103.224</v>
      </c>
      <c r="I1540" s="49">
        <f>IF(Table2[[#This Row],[Order Priority]]=Introduction!$B$42,1,0)</f>
        <v>1</v>
      </c>
      <c r="J1540" s="49">
        <f>IF(Table2[[#This Row],[Order Priority]]=Introduction!$B$43,1,0)</f>
        <v>0</v>
      </c>
      <c r="K1540" s="49">
        <f>IF(Table2[[#This Row],[Order Priority]]=Introduction!$B$44,1,0)</f>
        <v>0</v>
      </c>
      <c r="L1540" s="49">
        <f>IF(Table2[[#This Row],[Order Priority]]=Introduction!$B$45,1,0)</f>
        <v>0</v>
      </c>
      <c r="M1540" s="49">
        <f>IF(Table2[[#This Row],[Ship Mode]]=Introduction!$C$42,1,0)</f>
        <v>0</v>
      </c>
      <c r="N1540" s="48">
        <f>IF(Table2[[#This Row],[Ship Mode]]=Introduction!$C$44,1,0)</f>
        <v>1</v>
      </c>
      <c r="O1540" s="48">
        <f>IF(Table2[[#This Row],[Customer Segment]]=Introduction!$D$45,1,0)</f>
        <v>0</v>
      </c>
      <c r="P1540" s="48">
        <f>IF(Table2[[#This Row],[Customer Segment]]=Introduction!$D$42,1,0)</f>
        <v>0</v>
      </c>
      <c r="Q1540" s="48">
        <f>IF(Table2[[#This Row],[Customer Segment]]=Introduction!$D$44,1,0)</f>
        <v>0</v>
      </c>
      <c r="R1540" s="41">
        <v>78.989999999999995</v>
      </c>
      <c r="S15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customFormat="1" x14ac:dyDescent="0.2">
      <c r="A1541" s="1" t="s">
        <v>13</v>
      </c>
      <c r="B1541" s="1" t="s">
        <v>14</v>
      </c>
      <c r="C1541" s="1" t="s">
        <v>70</v>
      </c>
      <c r="D1541" s="46">
        <v>7.0000000000000007E-2</v>
      </c>
      <c r="E1541" s="46">
        <v>1.68</v>
      </c>
      <c r="F1541" s="46">
        <v>1.57</v>
      </c>
      <c r="G1541" s="46">
        <v>0.59</v>
      </c>
      <c r="H1541" s="46">
        <v>-35.75</v>
      </c>
      <c r="I1541" s="49">
        <f>IF(Table2[[#This Row],[Order Priority]]=Introduction!$B$42,1,0)</f>
        <v>0</v>
      </c>
      <c r="J1541" s="49">
        <f>IF(Table2[[#This Row],[Order Priority]]=Introduction!$B$43,1,0)</f>
        <v>1</v>
      </c>
      <c r="K1541" s="49">
        <f>IF(Table2[[#This Row],[Order Priority]]=Introduction!$B$44,1,0)</f>
        <v>0</v>
      </c>
      <c r="L1541" s="49">
        <f>IF(Table2[[#This Row],[Order Priority]]=Introduction!$B$45,1,0)</f>
        <v>0</v>
      </c>
      <c r="M1541" s="49">
        <f>IF(Table2[[#This Row],[Ship Mode]]=Introduction!$C$42,1,0)</f>
        <v>0</v>
      </c>
      <c r="N1541" s="48">
        <f>IF(Table2[[#This Row],[Ship Mode]]=Introduction!$C$44,1,0)</f>
        <v>1</v>
      </c>
      <c r="O1541" s="48">
        <f>IF(Table2[[#This Row],[Customer Segment]]=Introduction!$D$45,1,0)</f>
        <v>0</v>
      </c>
      <c r="P1541" s="48">
        <f>IF(Table2[[#This Row],[Customer Segment]]=Introduction!$D$42,1,0)</f>
        <v>0</v>
      </c>
      <c r="Q1541" s="48">
        <f>IF(Table2[[#This Row],[Customer Segment]]=Introduction!$D$44,1,0)</f>
        <v>0</v>
      </c>
      <c r="R1541" s="38">
        <v>186.59</v>
      </c>
      <c r="S15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customFormat="1" x14ac:dyDescent="0.2">
      <c r="A1542" s="1" t="s">
        <v>13</v>
      </c>
      <c r="B1542" s="1" t="s">
        <v>14</v>
      </c>
      <c r="C1542" s="1" t="s">
        <v>70</v>
      </c>
      <c r="D1542" s="44">
        <v>7.0000000000000007E-2</v>
      </c>
      <c r="E1542" s="44">
        <v>10.06</v>
      </c>
      <c r="F1542" s="44">
        <v>2.06</v>
      </c>
      <c r="G1542" s="44">
        <v>0.39</v>
      </c>
      <c r="H1542" s="44">
        <v>152.65559999999999</v>
      </c>
      <c r="I1542" s="49">
        <f>IF(Table2[[#This Row],[Order Priority]]=Introduction!$B$42,1,0)</f>
        <v>0</v>
      </c>
      <c r="J1542" s="49">
        <f>IF(Table2[[#This Row],[Order Priority]]=Introduction!$B$43,1,0)</f>
        <v>1</v>
      </c>
      <c r="K1542" s="49">
        <f>IF(Table2[[#This Row],[Order Priority]]=Introduction!$B$44,1,0)</f>
        <v>0</v>
      </c>
      <c r="L1542" s="49">
        <f>IF(Table2[[#This Row],[Order Priority]]=Introduction!$B$45,1,0)</f>
        <v>0</v>
      </c>
      <c r="M1542" s="49">
        <f>IF(Table2[[#This Row],[Ship Mode]]=Introduction!$C$42,1,0)</f>
        <v>0</v>
      </c>
      <c r="N1542" s="48">
        <f>IF(Table2[[#This Row],[Ship Mode]]=Introduction!$C$44,1,0)</f>
        <v>1</v>
      </c>
      <c r="O1542" s="48">
        <f>IF(Table2[[#This Row],[Customer Segment]]=Introduction!$D$45,1,0)</f>
        <v>0</v>
      </c>
      <c r="P1542" s="48">
        <f>IF(Table2[[#This Row],[Customer Segment]]=Introduction!$D$42,1,0)</f>
        <v>0</v>
      </c>
      <c r="Q1542" s="48">
        <f>IF(Table2[[#This Row],[Customer Segment]]=Introduction!$D$44,1,0)</f>
        <v>0</v>
      </c>
      <c r="R1542" s="41">
        <v>221.24</v>
      </c>
      <c r="S15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customFormat="1" x14ac:dyDescent="0.2">
      <c r="A1543" s="1" t="s">
        <v>13</v>
      </c>
      <c r="B1543" s="1" t="s">
        <v>14</v>
      </c>
      <c r="C1543" s="1" t="s">
        <v>70</v>
      </c>
      <c r="D1543" s="46">
        <v>7.0000000000000007E-2</v>
      </c>
      <c r="E1543" s="46">
        <v>1.68</v>
      </c>
      <c r="F1543" s="46">
        <v>1.57</v>
      </c>
      <c r="G1543" s="46">
        <v>0.59</v>
      </c>
      <c r="H1543" s="46">
        <v>7.15</v>
      </c>
      <c r="I1543" s="49">
        <f>IF(Table2[[#This Row],[Order Priority]]=Introduction!$B$42,1,0)</f>
        <v>0</v>
      </c>
      <c r="J1543" s="49">
        <f>IF(Table2[[#This Row],[Order Priority]]=Introduction!$B$43,1,0)</f>
        <v>1</v>
      </c>
      <c r="K1543" s="49">
        <f>IF(Table2[[#This Row],[Order Priority]]=Introduction!$B$44,1,0)</f>
        <v>0</v>
      </c>
      <c r="L1543" s="49">
        <f>IF(Table2[[#This Row],[Order Priority]]=Introduction!$B$45,1,0)</f>
        <v>0</v>
      </c>
      <c r="M1543" s="49">
        <f>IF(Table2[[#This Row],[Ship Mode]]=Introduction!$C$42,1,0)</f>
        <v>0</v>
      </c>
      <c r="N1543" s="48">
        <f>IF(Table2[[#This Row],[Ship Mode]]=Introduction!$C$44,1,0)</f>
        <v>1</v>
      </c>
      <c r="O1543" s="48">
        <f>IF(Table2[[#This Row],[Customer Segment]]=Introduction!$D$45,1,0)</f>
        <v>0</v>
      </c>
      <c r="P1543" s="48">
        <f>IF(Table2[[#This Row],[Customer Segment]]=Introduction!$D$42,1,0)</f>
        <v>0</v>
      </c>
      <c r="Q1543" s="48">
        <f>IF(Table2[[#This Row],[Customer Segment]]=Introduction!$D$44,1,0)</f>
        <v>0</v>
      </c>
      <c r="R1543" s="38">
        <v>46.65</v>
      </c>
      <c r="S15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customFormat="1" x14ac:dyDescent="0.2">
      <c r="A1544" s="1" t="s">
        <v>23</v>
      </c>
      <c r="B1544" s="1" t="s">
        <v>14</v>
      </c>
      <c r="C1544" s="1" t="s">
        <v>47</v>
      </c>
      <c r="D1544" s="44">
        <v>0.03</v>
      </c>
      <c r="E1544" s="44">
        <v>256.99</v>
      </c>
      <c r="F1544" s="44">
        <v>11.25</v>
      </c>
      <c r="G1544" s="44">
        <v>0.51</v>
      </c>
      <c r="H1544" s="44">
        <v>1489.8</v>
      </c>
      <c r="I1544" s="49">
        <f>IF(Table2[[#This Row],[Order Priority]]=Introduction!$B$42,1,0)</f>
        <v>0</v>
      </c>
      <c r="J1544" s="49">
        <f>IF(Table2[[#This Row],[Order Priority]]=Introduction!$B$43,1,0)</f>
        <v>0</v>
      </c>
      <c r="K1544" s="49">
        <f>IF(Table2[[#This Row],[Order Priority]]=Introduction!$B$44,1,0)</f>
        <v>1</v>
      </c>
      <c r="L1544" s="49">
        <f>IF(Table2[[#This Row],[Order Priority]]=Introduction!$B$45,1,0)</f>
        <v>0</v>
      </c>
      <c r="M1544" s="49">
        <f>IF(Table2[[#This Row],[Ship Mode]]=Introduction!$C$42,1,0)</f>
        <v>0</v>
      </c>
      <c r="N1544" s="48">
        <f>IF(Table2[[#This Row],[Ship Mode]]=Introduction!$C$44,1,0)</f>
        <v>1</v>
      </c>
      <c r="O1544" s="48">
        <f>IF(Table2[[#This Row],[Customer Segment]]=Introduction!$D$45,1,0)</f>
        <v>0</v>
      </c>
      <c r="P1544" s="48">
        <f>IF(Table2[[#This Row],[Customer Segment]]=Introduction!$D$42,1,0)</f>
        <v>0</v>
      </c>
      <c r="Q1544" s="48">
        <f>IF(Table2[[#This Row],[Customer Segment]]=Introduction!$D$44,1,0)</f>
        <v>1</v>
      </c>
      <c r="R1544" s="41">
        <v>8216.2800000000007</v>
      </c>
      <c r="S15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customFormat="1" x14ac:dyDescent="0.2">
      <c r="A1545" s="1" t="s">
        <v>92</v>
      </c>
      <c r="B1545" s="1" t="s">
        <v>2</v>
      </c>
      <c r="C1545" s="1" t="s">
        <v>47</v>
      </c>
      <c r="D1545" s="46">
        <v>0.01</v>
      </c>
      <c r="E1545" s="46">
        <v>115.99</v>
      </c>
      <c r="F1545" s="46">
        <v>56.14</v>
      </c>
      <c r="G1545" s="46">
        <v>0.4</v>
      </c>
      <c r="H1545" s="46">
        <v>-164.39519999999999</v>
      </c>
      <c r="I1545" s="49">
        <f>IF(Table2[[#This Row],[Order Priority]]=Introduction!$B$42,1,0)</f>
        <v>0</v>
      </c>
      <c r="J1545" s="49">
        <f>IF(Table2[[#This Row],[Order Priority]]=Introduction!$B$43,1,0)</f>
        <v>0</v>
      </c>
      <c r="K1545" s="49">
        <f>IF(Table2[[#This Row],[Order Priority]]=Introduction!$B$44,1,0)</f>
        <v>0</v>
      </c>
      <c r="L1545" s="49">
        <f>IF(Table2[[#This Row],[Order Priority]]=Introduction!$B$45,1,0)</f>
        <v>1</v>
      </c>
      <c r="M1545" s="49">
        <f>IF(Table2[[#This Row],[Ship Mode]]=Introduction!$C$42,1,0)</f>
        <v>1</v>
      </c>
      <c r="N1545" s="48">
        <f>IF(Table2[[#This Row],[Ship Mode]]=Introduction!$C$44,1,0)</f>
        <v>0</v>
      </c>
      <c r="O1545" s="48">
        <f>IF(Table2[[#This Row],[Customer Segment]]=Introduction!$D$45,1,0)</f>
        <v>0</v>
      </c>
      <c r="P1545" s="48">
        <f>IF(Table2[[#This Row],[Customer Segment]]=Introduction!$D$42,1,0)</f>
        <v>0</v>
      </c>
      <c r="Q1545" s="48">
        <f>IF(Table2[[#This Row],[Customer Segment]]=Introduction!$D$44,1,0)</f>
        <v>1</v>
      </c>
      <c r="R1545" s="38">
        <v>604.35</v>
      </c>
      <c r="S15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customFormat="1" x14ac:dyDescent="0.2">
      <c r="A1546" s="1" t="s">
        <v>92</v>
      </c>
      <c r="B1546" s="1" t="s">
        <v>14</v>
      </c>
      <c r="C1546" s="1" t="s">
        <v>3</v>
      </c>
      <c r="D1546" s="44">
        <v>0.01</v>
      </c>
      <c r="E1546" s="44">
        <v>35.99</v>
      </c>
      <c r="F1546" s="44">
        <v>0.99</v>
      </c>
      <c r="G1546" s="44">
        <v>0.35</v>
      </c>
      <c r="H1546" s="44">
        <v>882.48239999999998</v>
      </c>
      <c r="I1546" s="49">
        <f>IF(Table2[[#This Row],[Order Priority]]=Introduction!$B$42,1,0)</f>
        <v>0</v>
      </c>
      <c r="J1546" s="49">
        <f>IF(Table2[[#This Row],[Order Priority]]=Introduction!$B$43,1,0)</f>
        <v>0</v>
      </c>
      <c r="K1546" s="49">
        <f>IF(Table2[[#This Row],[Order Priority]]=Introduction!$B$44,1,0)</f>
        <v>0</v>
      </c>
      <c r="L1546" s="49">
        <f>IF(Table2[[#This Row],[Order Priority]]=Introduction!$B$45,1,0)</f>
        <v>1</v>
      </c>
      <c r="M1546" s="49">
        <f>IF(Table2[[#This Row],[Ship Mode]]=Introduction!$C$42,1,0)</f>
        <v>0</v>
      </c>
      <c r="N1546" s="48">
        <f>IF(Table2[[#This Row],[Ship Mode]]=Introduction!$C$44,1,0)</f>
        <v>1</v>
      </c>
      <c r="O1546" s="48">
        <f>IF(Table2[[#This Row],[Customer Segment]]=Introduction!$D$45,1,0)</f>
        <v>1</v>
      </c>
      <c r="P1546" s="48">
        <f>IF(Table2[[#This Row],[Customer Segment]]=Introduction!$D$42,1,0)</f>
        <v>0</v>
      </c>
      <c r="Q1546" s="48">
        <f>IF(Table2[[#This Row],[Customer Segment]]=Introduction!$D$44,1,0)</f>
        <v>0</v>
      </c>
      <c r="R1546" s="41">
        <v>1278.96</v>
      </c>
      <c r="S15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customFormat="1" x14ac:dyDescent="0.2">
      <c r="A1547" s="1" t="s">
        <v>46</v>
      </c>
      <c r="B1547" s="1" t="s">
        <v>14</v>
      </c>
      <c r="C1547" s="1" t="s">
        <v>3</v>
      </c>
      <c r="D1547" s="46">
        <v>0.03</v>
      </c>
      <c r="E1547" s="46">
        <v>25.98</v>
      </c>
      <c r="F1547" s="46">
        <v>4.08</v>
      </c>
      <c r="G1547" s="46">
        <v>0.56999999999999995</v>
      </c>
      <c r="H1547" s="46">
        <v>295.90649999999999</v>
      </c>
      <c r="I1547" s="49">
        <f>IF(Table2[[#This Row],[Order Priority]]=Introduction!$B$42,1,0)</f>
        <v>0</v>
      </c>
      <c r="J1547" s="49">
        <f>IF(Table2[[#This Row],[Order Priority]]=Introduction!$B$43,1,0)</f>
        <v>0</v>
      </c>
      <c r="K1547" s="49">
        <f>IF(Table2[[#This Row],[Order Priority]]=Introduction!$B$44,1,0)</f>
        <v>0</v>
      </c>
      <c r="L1547" s="49">
        <f>IF(Table2[[#This Row],[Order Priority]]=Introduction!$B$45,1,0)</f>
        <v>0</v>
      </c>
      <c r="M1547" s="49">
        <f>IF(Table2[[#This Row],[Ship Mode]]=Introduction!$C$42,1,0)</f>
        <v>0</v>
      </c>
      <c r="N1547" s="48">
        <f>IF(Table2[[#This Row],[Ship Mode]]=Introduction!$C$44,1,0)</f>
        <v>1</v>
      </c>
      <c r="O1547" s="48">
        <f>IF(Table2[[#This Row],[Customer Segment]]=Introduction!$D$45,1,0)</f>
        <v>1</v>
      </c>
      <c r="P1547" s="48">
        <f>IF(Table2[[#This Row],[Customer Segment]]=Introduction!$D$42,1,0)</f>
        <v>0</v>
      </c>
      <c r="Q1547" s="48">
        <f>IF(Table2[[#This Row],[Customer Segment]]=Introduction!$D$44,1,0)</f>
        <v>0</v>
      </c>
      <c r="R1547" s="38">
        <v>428.85</v>
      </c>
      <c r="S15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customFormat="1" x14ac:dyDescent="0.2">
      <c r="A1548" s="1" t="s">
        <v>46</v>
      </c>
      <c r="B1548" s="1" t="s">
        <v>2</v>
      </c>
      <c r="C1548" s="1" t="s">
        <v>3</v>
      </c>
      <c r="D1548" s="44">
        <v>0.1</v>
      </c>
      <c r="E1548" s="44">
        <v>20.98</v>
      </c>
      <c r="F1548" s="44">
        <v>53.03</v>
      </c>
      <c r="G1548" s="44">
        <v>0.78</v>
      </c>
      <c r="H1548" s="44">
        <v>-2111.36</v>
      </c>
      <c r="I1548" s="49">
        <f>IF(Table2[[#This Row],[Order Priority]]=Introduction!$B$42,1,0)</f>
        <v>0</v>
      </c>
      <c r="J1548" s="49">
        <f>IF(Table2[[#This Row],[Order Priority]]=Introduction!$B$43,1,0)</f>
        <v>0</v>
      </c>
      <c r="K1548" s="49">
        <f>IF(Table2[[#This Row],[Order Priority]]=Introduction!$B$44,1,0)</f>
        <v>0</v>
      </c>
      <c r="L1548" s="49">
        <f>IF(Table2[[#This Row],[Order Priority]]=Introduction!$B$45,1,0)</f>
        <v>0</v>
      </c>
      <c r="M1548" s="49">
        <f>IF(Table2[[#This Row],[Ship Mode]]=Introduction!$C$42,1,0)</f>
        <v>1</v>
      </c>
      <c r="N1548" s="48">
        <f>IF(Table2[[#This Row],[Ship Mode]]=Introduction!$C$44,1,0)</f>
        <v>0</v>
      </c>
      <c r="O1548" s="48">
        <f>IF(Table2[[#This Row],[Customer Segment]]=Introduction!$D$45,1,0)</f>
        <v>1</v>
      </c>
      <c r="P1548" s="48">
        <f>IF(Table2[[#This Row],[Customer Segment]]=Introduction!$D$42,1,0)</f>
        <v>0</v>
      </c>
      <c r="Q1548" s="48">
        <f>IF(Table2[[#This Row],[Customer Segment]]=Introduction!$D$44,1,0)</f>
        <v>0</v>
      </c>
      <c r="R1548" s="41">
        <v>342.54</v>
      </c>
      <c r="S15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customFormat="1" x14ac:dyDescent="0.2">
      <c r="A1549" s="1" t="s">
        <v>1</v>
      </c>
      <c r="B1549" s="1" t="s">
        <v>14</v>
      </c>
      <c r="C1549" s="1" t="s">
        <v>70</v>
      </c>
      <c r="D1549" s="46">
        <v>0.01</v>
      </c>
      <c r="E1549" s="46">
        <v>2.16</v>
      </c>
      <c r="F1549" s="46">
        <v>6.05</v>
      </c>
      <c r="G1549" s="46">
        <v>0.37</v>
      </c>
      <c r="H1549" s="46">
        <v>395.76</v>
      </c>
      <c r="I1549" s="49">
        <f>IF(Table2[[#This Row],[Order Priority]]=Introduction!$B$42,1,0)</f>
        <v>1</v>
      </c>
      <c r="J1549" s="49">
        <f>IF(Table2[[#This Row],[Order Priority]]=Introduction!$B$43,1,0)</f>
        <v>0</v>
      </c>
      <c r="K1549" s="49">
        <f>IF(Table2[[#This Row],[Order Priority]]=Introduction!$B$44,1,0)</f>
        <v>0</v>
      </c>
      <c r="L1549" s="49">
        <f>IF(Table2[[#This Row],[Order Priority]]=Introduction!$B$45,1,0)</f>
        <v>0</v>
      </c>
      <c r="M1549" s="49">
        <f>IF(Table2[[#This Row],[Ship Mode]]=Introduction!$C$42,1,0)</f>
        <v>0</v>
      </c>
      <c r="N1549" s="48">
        <f>IF(Table2[[#This Row],[Ship Mode]]=Introduction!$C$44,1,0)</f>
        <v>1</v>
      </c>
      <c r="O1549" s="48">
        <f>IF(Table2[[#This Row],[Customer Segment]]=Introduction!$D$45,1,0)</f>
        <v>0</v>
      </c>
      <c r="P1549" s="48">
        <f>IF(Table2[[#This Row],[Customer Segment]]=Introduction!$D$42,1,0)</f>
        <v>0</v>
      </c>
      <c r="Q1549" s="48">
        <f>IF(Table2[[#This Row],[Customer Segment]]=Introduction!$D$44,1,0)</f>
        <v>0</v>
      </c>
      <c r="R1549" s="38">
        <v>58.05</v>
      </c>
      <c r="S15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customFormat="1" x14ac:dyDescent="0.2">
      <c r="A1550" s="1" t="s">
        <v>1</v>
      </c>
      <c r="B1550" s="1" t="s">
        <v>14</v>
      </c>
      <c r="C1550" s="1" t="s">
        <v>70</v>
      </c>
      <c r="D1550" s="44">
        <v>7.0000000000000007E-2</v>
      </c>
      <c r="E1550" s="44">
        <v>21.38</v>
      </c>
      <c r="F1550" s="44">
        <v>8.99</v>
      </c>
      <c r="G1550" s="44">
        <v>0.59</v>
      </c>
      <c r="H1550" s="44">
        <v>-39.396000000000001</v>
      </c>
      <c r="I1550" s="49">
        <f>IF(Table2[[#This Row],[Order Priority]]=Introduction!$B$42,1,0)</f>
        <v>1</v>
      </c>
      <c r="J1550" s="49">
        <f>IF(Table2[[#This Row],[Order Priority]]=Introduction!$B$43,1,0)</f>
        <v>0</v>
      </c>
      <c r="K1550" s="49">
        <f>IF(Table2[[#This Row],[Order Priority]]=Introduction!$B$44,1,0)</f>
        <v>0</v>
      </c>
      <c r="L1550" s="49">
        <f>IF(Table2[[#This Row],[Order Priority]]=Introduction!$B$45,1,0)</f>
        <v>0</v>
      </c>
      <c r="M1550" s="49">
        <f>IF(Table2[[#This Row],[Ship Mode]]=Introduction!$C$42,1,0)</f>
        <v>0</v>
      </c>
      <c r="N1550" s="48">
        <f>IF(Table2[[#This Row],[Ship Mode]]=Introduction!$C$44,1,0)</f>
        <v>1</v>
      </c>
      <c r="O1550" s="48">
        <f>IF(Table2[[#This Row],[Customer Segment]]=Introduction!$D$45,1,0)</f>
        <v>0</v>
      </c>
      <c r="P1550" s="48">
        <f>IF(Table2[[#This Row],[Customer Segment]]=Introduction!$D$42,1,0)</f>
        <v>0</v>
      </c>
      <c r="Q1550" s="48">
        <f>IF(Table2[[#This Row],[Customer Segment]]=Introduction!$D$44,1,0)</f>
        <v>0</v>
      </c>
      <c r="R1550" s="41">
        <v>68.64</v>
      </c>
      <c r="S15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customFormat="1" x14ac:dyDescent="0.2">
      <c r="A1551" s="1" t="s">
        <v>13</v>
      </c>
      <c r="B1551" s="1" t="s">
        <v>14</v>
      </c>
      <c r="C1551" s="1" t="s">
        <v>47</v>
      </c>
      <c r="D1551" s="46">
        <v>7.0000000000000007E-2</v>
      </c>
      <c r="E1551" s="46">
        <v>2.61</v>
      </c>
      <c r="F1551" s="46">
        <v>0.5</v>
      </c>
      <c r="G1551" s="46">
        <v>0.39</v>
      </c>
      <c r="H1551" s="46">
        <v>27.013500000000001</v>
      </c>
      <c r="I1551" s="49">
        <f>IF(Table2[[#This Row],[Order Priority]]=Introduction!$B$42,1,0)</f>
        <v>0</v>
      </c>
      <c r="J1551" s="49">
        <f>IF(Table2[[#This Row],[Order Priority]]=Introduction!$B$43,1,0)</f>
        <v>1</v>
      </c>
      <c r="K1551" s="49">
        <f>IF(Table2[[#This Row],[Order Priority]]=Introduction!$B$44,1,0)</f>
        <v>0</v>
      </c>
      <c r="L1551" s="49">
        <f>IF(Table2[[#This Row],[Order Priority]]=Introduction!$B$45,1,0)</f>
        <v>0</v>
      </c>
      <c r="M1551" s="49">
        <f>IF(Table2[[#This Row],[Ship Mode]]=Introduction!$C$42,1,0)</f>
        <v>0</v>
      </c>
      <c r="N1551" s="48">
        <f>IF(Table2[[#This Row],[Ship Mode]]=Introduction!$C$44,1,0)</f>
        <v>1</v>
      </c>
      <c r="O1551" s="48">
        <f>IF(Table2[[#This Row],[Customer Segment]]=Introduction!$D$45,1,0)</f>
        <v>0</v>
      </c>
      <c r="P1551" s="48">
        <f>IF(Table2[[#This Row],[Customer Segment]]=Introduction!$D$42,1,0)</f>
        <v>0</v>
      </c>
      <c r="Q1551" s="48">
        <f>IF(Table2[[#This Row],[Customer Segment]]=Introduction!$D$44,1,0)</f>
        <v>1</v>
      </c>
      <c r="R1551" s="38">
        <v>39.15</v>
      </c>
      <c r="S15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customFormat="1" x14ac:dyDescent="0.2">
      <c r="A1552" s="1" t="s">
        <v>13</v>
      </c>
      <c r="B1552" s="1" t="s">
        <v>14</v>
      </c>
      <c r="C1552" s="1" t="s">
        <v>70</v>
      </c>
      <c r="D1552" s="44">
        <v>0.03</v>
      </c>
      <c r="E1552" s="44">
        <v>42.8</v>
      </c>
      <c r="F1552" s="44">
        <v>2.99</v>
      </c>
      <c r="G1552" s="44">
        <v>0.36</v>
      </c>
      <c r="H1552" s="44">
        <v>462.92099999999999</v>
      </c>
      <c r="I1552" s="49">
        <f>IF(Table2[[#This Row],[Order Priority]]=Introduction!$B$42,1,0)</f>
        <v>0</v>
      </c>
      <c r="J1552" s="49">
        <f>IF(Table2[[#This Row],[Order Priority]]=Introduction!$B$43,1,0)</f>
        <v>1</v>
      </c>
      <c r="K1552" s="49">
        <f>IF(Table2[[#This Row],[Order Priority]]=Introduction!$B$44,1,0)</f>
        <v>0</v>
      </c>
      <c r="L1552" s="49">
        <f>IF(Table2[[#This Row],[Order Priority]]=Introduction!$B$45,1,0)</f>
        <v>0</v>
      </c>
      <c r="M1552" s="49">
        <f>IF(Table2[[#This Row],[Ship Mode]]=Introduction!$C$42,1,0)</f>
        <v>0</v>
      </c>
      <c r="N1552" s="48">
        <f>IF(Table2[[#This Row],[Ship Mode]]=Introduction!$C$44,1,0)</f>
        <v>1</v>
      </c>
      <c r="O1552" s="48">
        <f>IF(Table2[[#This Row],[Customer Segment]]=Introduction!$D$45,1,0)</f>
        <v>0</v>
      </c>
      <c r="P1552" s="48">
        <f>IF(Table2[[#This Row],[Customer Segment]]=Introduction!$D$42,1,0)</f>
        <v>0</v>
      </c>
      <c r="Q1552" s="48">
        <f>IF(Table2[[#This Row],[Customer Segment]]=Introduction!$D$44,1,0)</f>
        <v>0</v>
      </c>
      <c r="R1552" s="41">
        <v>670.9</v>
      </c>
      <c r="S15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customFormat="1" x14ac:dyDescent="0.2">
      <c r="A1553" s="1" t="s">
        <v>23</v>
      </c>
      <c r="B1553" s="1" t="s">
        <v>14</v>
      </c>
      <c r="C1553" s="1" t="s">
        <v>47</v>
      </c>
      <c r="D1553" s="46">
        <v>7.0000000000000007E-2</v>
      </c>
      <c r="E1553" s="46">
        <v>16.91</v>
      </c>
      <c r="F1553" s="46">
        <v>6.25</v>
      </c>
      <c r="G1553" s="46">
        <v>0.57999999999999996</v>
      </c>
      <c r="H1553" s="46">
        <v>7.9</v>
      </c>
      <c r="I1553" s="49">
        <f>IF(Table2[[#This Row],[Order Priority]]=Introduction!$B$42,1,0)</f>
        <v>0</v>
      </c>
      <c r="J1553" s="49">
        <f>IF(Table2[[#This Row],[Order Priority]]=Introduction!$B$43,1,0)</f>
        <v>0</v>
      </c>
      <c r="K1553" s="49">
        <f>IF(Table2[[#This Row],[Order Priority]]=Introduction!$B$44,1,0)</f>
        <v>1</v>
      </c>
      <c r="L1553" s="49">
        <f>IF(Table2[[#This Row],[Order Priority]]=Introduction!$B$45,1,0)</f>
        <v>0</v>
      </c>
      <c r="M1553" s="49">
        <f>IF(Table2[[#This Row],[Ship Mode]]=Introduction!$C$42,1,0)</f>
        <v>0</v>
      </c>
      <c r="N1553" s="48">
        <f>IF(Table2[[#This Row],[Ship Mode]]=Introduction!$C$44,1,0)</f>
        <v>1</v>
      </c>
      <c r="O1553" s="48">
        <f>IF(Table2[[#This Row],[Customer Segment]]=Introduction!$D$45,1,0)</f>
        <v>0</v>
      </c>
      <c r="P1553" s="48">
        <f>IF(Table2[[#This Row],[Customer Segment]]=Introduction!$D$42,1,0)</f>
        <v>0</v>
      </c>
      <c r="Q1553" s="48">
        <f>IF(Table2[[#This Row],[Customer Segment]]=Introduction!$D$44,1,0)</f>
        <v>1</v>
      </c>
      <c r="R1553" s="38">
        <v>492.9</v>
      </c>
      <c r="S15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customFormat="1" x14ac:dyDescent="0.2">
      <c r="A1554" s="1" t="s">
        <v>23</v>
      </c>
      <c r="B1554" s="1" t="s">
        <v>14</v>
      </c>
      <c r="C1554" s="1" t="s">
        <v>70</v>
      </c>
      <c r="D1554" s="44">
        <v>0.04</v>
      </c>
      <c r="E1554" s="44">
        <v>67.28</v>
      </c>
      <c r="F1554" s="44">
        <v>19.989999999999998</v>
      </c>
      <c r="G1554" s="44">
        <v>0.4</v>
      </c>
      <c r="H1554" s="44">
        <v>14.754</v>
      </c>
      <c r="I1554" s="49">
        <f>IF(Table2[[#This Row],[Order Priority]]=Introduction!$B$42,1,0)</f>
        <v>0</v>
      </c>
      <c r="J1554" s="49">
        <f>IF(Table2[[#This Row],[Order Priority]]=Introduction!$B$43,1,0)</f>
        <v>0</v>
      </c>
      <c r="K1554" s="49">
        <f>IF(Table2[[#This Row],[Order Priority]]=Introduction!$B$44,1,0)</f>
        <v>1</v>
      </c>
      <c r="L1554" s="49">
        <f>IF(Table2[[#This Row],[Order Priority]]=Introduction!$B$45,1,0)</f>
        <v>0</v>
      </c>
      <c r="M1554" s="49">
        <f>IF(Table2[[#This Row],[Ship Mode]]=Introduction!$C$42,1,0)</f>
        <v>0</v>
      </c>
      <c r="N1554" s="48">
        <f>IF(Table2[[#This Row],[Ship Mode]]=Introduction!$C$44,1,0)</f>
        <v>1</v>
      </c>
      <c r="O1554" s="48">
        <f>IF(Table2[[#This Row],[Customer Segment]]=Introduction!$D$45,1,0)</f>
        <v>0</v>
      </c>
      <c r="P1554" s="48">
        <f>IF(Table2[[#This Row],[Customer Segment]]=Introduction!$D$42,1,0)</f>
        <v>0</v>
      </c>
      <c r="Q1554" s="48">
        <f>IF(Table2[[#This Row],[Customer Segment]]=Introduction!$D$44,1,0)</f>
        <v>0</v>
      </c>
      <c r="R1554" s="41">
        <v>2051.6799999999998</v>
      </c>
      <c r="S15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customFormat="1" x14ac:dyDescent="0.2">
      <c r="A1555" s="1" t="s">
        <v>23</v>
      </c>
      <c r="B1555" s="1" t="s">
        <v>2</v>
      </c>
      <c r="C1555" s="1" t="s">
        <v>70</v>
      </c>
      <c r="D1555" s="46">
        <v>0.1</v>
      </c>
      <c r="E1555" s="46">
        <v>130.97999999999999</v>
      </c>
      <c r="F1555" s="46">
        <v>54.74</v>
      </c>
      <c r="G1555" s="46">
        <v>0.69</v>
      </c>
      <c r="H1555" s="46">
        <v>669.61199999999997</v>
      </c>
      <c r="I1555" s="49">
        <f>IF(Table2[[#This Row],[Order Priority]]=Introduction!$B$42,1,0)</f>
        <v>0</v>
      </c>
      <c r="J1555" s="49">
        <f>IF(Table2[[#This Row],[Order Priority]]=Introduction!$B$43,1,0)</f>
        <v>0</v>
      </c>
      <c r="K1555" s="49">
        <f>IF(Table2[[#This Row],[Order Priority]]=Introduction!$B$44,1,0)</f>
        <v>1</v>
      </c>
      <c r="L1555" s="49">
        <f>IF(Table2[[#This Row],[Order Priority]]=Introduction!$B$45,1,0)</f>
        <v>0</v>
      </c>
      <c r="M1555" s="49">
        <f>IF(Table2[[#This Row],[Ship Mode]]=Introduction!$C$42,1,0)</f>
        <v>1</v>
      </c>
      <c r="N1555" s="48">
        <f>IF(Table2[[#This Row],[Ship Mode]]=Introduction!$C$44,1,0)</f>
        <v>0</v>
      </c>
      <c r="O1555" s="48">
        <f>IF(Table2[[#This Row],[Customer Segment]]=Introduction!$D$45,1,0)</f>
        <v>0</v>
      </c>
      <c r="P1555" s="48">
        <f>IF(Table2[[#This Row],[Customer Segment]]=Introduction!$D$42,1,0)</f>
        <v>0</v>
      </c>
      <c r="Q1555" s="48">
        <f>IF(Table2[[#This Row],[Customer Segment]]=Introduction!$D$44,1,0)</f>
        <v>0</v>
      </c>
      <c r="R1555" s="38">
        <v>5295.03</v>
      </c>
      <c r="S15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customFormat="1" x14ac:dyDescent="0.2">
      <c r="A1556" s="1" t="s">
        <v>23</v>
      </c>
      <c r="B1556" s="1" t="s">
        <v>14</v>
      </c>
      <c r="C1556" s="1" t="s">
        <v>70</v>
      </c>
      <c r="D1556" s="44">
        <v>0.04</v>
      </c>
      <c r="E1556" s="44">
        <v>2.78</v>
      </c>
      <c r="F1556" s="44">
        <v>1.25</v>
      </c>
      <c r="G1556" s="44">
        <v>0.59</v>
      </c>
      <c r="H1556" s="44">
        <v>213</v>
      </c>
      <c r="I1556" s="49">
        <f>IF(Table2[[#This Row],[Order Priority]]=Introduction!$B$42,1,0)</f>
        <v>0</v>
      </c>
      <c r="J1556" s="49">
        <f>IF(Table2[[#This Row],[Order Priority]]=Introduction!$B$43,1,0)</f>
        <v>0</v>
      </c>
      <c r="K1556" s="49">
        <f>IF(Table2[[#This Row],[Order Priority]]=Introduction!$B$44,1,0)</f>
        <v>1</v>
      </c>
      <c r="L1556" s="49">
        <f>IF(Table2[[#This Row],[Order Priority]]=Introduction!$B$45,1,0)</f>
        <v>0</v>
      </c>
      <c r="M1556" s="49">
        <f>IF(Table2[[#This Row],[Ship Mode]]=Introduction!$C$42,1,0)</f>
        <v>0</v>
      </c>
      <c r="N1556" s="48">
        <f>IF(Table2[[#This Row],[Ship Mode]]=Introduction!$C$44,1,0)</f>
        <v>1</v>
      </c>
      <c r="O1556" s="48">
        <f>IF(Table2[[#This Row],[Customer Segment]]=Introduction!$D$45,1,0)</f>
        <v>0</v>
      </c>
      <c r="P1556" s="48">
        <f>IF(Table2[[#This Row],[Customer Segment]]=Introduction!$D$42,1,0)</f>
        <v>0</v>
      </c>
      <c r="Q1556" s="48">
        <f>IF(Table2[[#This Row],[Customer Segment]]=Introduction!$D$44,1,0)</f>
        <v>0</v>
      </c>
      <c r="R1556" s="41">
        <v>80.27</v>
      </c>
      <c r="S15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customFormat="1" x14ac:dyDescent="0.2">
      <c r="A1557" s="1" t="s">
        <v>92</v>
      </c>
      <c r="B1557" s="1" t="s">
        <v>14</v>
      </c>
      <c r="C1557" s="1" t="s">
        <v>70</v>
      </c>
      <c r="D1557" s="46">
        <v>0.05</v>
      </c>
      <c r="E1557" s="46">
        <v>63.94</v>
      </c>
      <c r="F1557" s="46">
        <v>14.48</v>
      </c>
      <c r="G1557" s="46">
        <v>0.46</v>
      </c>
      <c r="H1557" s="46">
        <v>1372.6307999999999</v>
      </c>
      <c r="I1557" s="49">
        <f>IF(Table2[[#This Row],[Order Priority]]=Introduction!$B$42,1,0)</f>
        <v>0</v>
      </c>
      <c r="J1557" s="49">
        <f>IF(Table2[[#This Row],[Order Priority]]=Introduction!$B$43,1,0)</f>
        <v>0</v>
      </c>
      <c r="K1557" s="49">
        <f>IF(Table2[[#This Row],[Order Priority]]=Introduction!$B$44,1,0)</f>
        <v>0</v>
      </c>
      <c r="L1557" s="49">
        <f>IF(Table2[[#This Row],[Order Priority]]=Introduction!$B$45,1,0)</f>
        <v>1</v>
      </c>
      <c r="M1557" s="49">
        <f>IF(Table2[[#This Row],[Ship Mode]]=Introduction!$C$42,1,0)</f>
        <v>0</v>
      </c>
      <c r="N1557" s="48">
        <f>IF(Table2[[#This Row],[Ship Mode]]=Introduction!$C$44,1,0)</f>
        <v>1</v>
      </c>
      <c r="O1557" s="48">
        <f>IF(Table2[[#This Row],[Customer Segment]]=Introduction!$D$45,1,0)</f>
        <v>0</v>
      </c>
      <c r="P1557" s="48">
        <f>IF(Table2[[#This Row],[Customer Segment]]=Introduction!$D$42,1,0)</f>
        <v>0</v>
      </c>
      <c r="Q1557" s="48">
        <f>IF(Table2[[#This Row],[Customer Segment]]=Introduction!$D$44,1,0)</f>
        <v>0</v>
      </c>
      <c r="R1557" s="38">
        <v>1989.32</v>
      </c>
      <c r="S15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customFormat="1" x14ac:dyDescent="0.2">
      <c r="A1558" s="1" t="s">
        <v>92</v>
      </c>
      <c r="B1558" s="1" t="s">
        <v>14</v>
      </c>
      <c r="C1558" s="1" t="s">
        <v>3</v>
      </c>
      <c r="D1558" s="44">
        <v>0.05</v>
      </c>
      <c r="E1558" s="44">
        <v>204.1</v>
      </c>
      <c r="F1558" s="44">
        <v>13.99</v>
      </c>
      <c r="G1558" s="44">
        <v>0.37</v>
      </c>
      <c r="H1558" s="44">
        <v>5924.1122999999998</v>
      </c>
      <c r="I1558" s="49">
        <f>IF(Table2[[#This Row],[Order Priority]]=Introduction!$B$42,1,0)</f>
        <v>0</v>
      </c>
      <c r="J1558" s="49">
        <f>IF(Table2[[#This Row],[Order Priority]]=Introduction!$B$43,1,0)</f>
        <v>0</v>
      </c>
      <c r="K1558" s="49">
        <f>IF(Table2[[#This Row],[Order Priority]]=Introduction!$B$44,1,0)</f>
        <v>0</v>
      </c>
      <c r="L1558" s="49">
        <f>IF(Table2[[#This Row],[Order Priority]]=Introduction!$B$45,1,0)</f>
        <v>1</v>
      </c>
      <c r="M1558" s="49">
        <f>IF(Table2[[#This Row],[Ship Mode]]=Introduction!$C$42,1,0)</f>
        <v>0</v>
      </c>
      <c r="N1558" s="48">
        <f>IF(Table2[[#This Row],[Ship Mode]]=Introduction!$C$44,1,0)</f>
        <v>1</v>
      </c>
      <c r="O1558" s="48">
        <f>IF(Table2[[#This Row],[Customer Segment]]=Introduction!$D$45,1,0)</f>
        <v>1</v>
      </c>
      <c r="P1558" s="48">
        <f>IF(Table2[[#This Row],[Customer Segment]]=Introduction!$D$42,1,0)</f>
        <v>0</v>
      </c>
      <c r="Q1558" s="48">
        <f>IF(Table2[[#This Row],[Customer Segment]]=Introduction!$D$44,1,0)</f>
        <v>0</v>
      </c>
      <c r="R1558" s="41">
        <v>8585.67</v>
      </c>
      <c r="S15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customFormat="1" x14ac:dyDescent="0.2">
      <c r="A1559" s="1" t="s">
        <v>92</v>
      </c>
      <c r="B1559" s="1" t="s">
        <v>14</v>
      </c>
      <c r="C1559" s="1" t="s">
        <v>47</v>
      </c>
      <c r="D1559" s="46">
        <v>0.05</v>
      </c>
      <c r="E1559" s="46">
        <v>12.88</v>
      </c>
      <c r="F1559" s="46">
        <v>4.59</v>
      </c>
      <c r="G1559" s="46">
        <v>0.82</v>
      </c>
      <c r="H1559" s="46">
        <v>5.98</v>
      </c>
      <c r="I1559" s="49">
        <f>IF(Table2[[#This Row],[Order Priority]]=Introduction!$B$42,1,0)</f>
        <v>0</v>
      </c>
      <c r="J1559" s="49">
        <f>IF(Table2[[#This Row],[Order Priority]]=Introduction!$B$43,1,0)</f>
        <v>0</v>
      </c>
      <c r="K1559" s="49">
        <f>IF(Table2[[#This Row],[Order Priority]]=Introduction!$B$44,1,0)</f>
        <v>0</v>
      </c>
      <c r="L1559" s="49">
        <f>IF(Table2[[#This Row],[Order Priority]]=Introduction!$B$45,1,0)</f>
        <v>1</v>
      </c>
      <c r="M1559" s="49">
        <f>IF(Table2[[#This Row],[Ship Mode]]=Introduction!$C$42,1,0)</f>
        <v>0</v>
      </c>
      <c r="N1559" s="48">
        <f>IF(Table2[[#This Row],[Ship Mode]]=Introduction!$C$44,1,0)</f>
        <v>1</v>
      </c>
      <c r="O1559" s="48">
        <f>IF(Table2[[#This Row],[Customer Segment]]=Introduction!$D$45,1,0)</f>
        <v>0</v>
      </c>
      <c r="P1559" s="48">
        <f>IF(Table2[[#This Row],[Customer Segment]]=Introduction!$D$42,1,0)</f>
        <v>0</v>
      </c>
      <c r="Q1559" s="48">
        <f>IF(Table2[[#This Row],[Customer Segment]]=Introduction!$D$44,1,0)</f>
        <v>1</v>
      </c>
      <c r="R1559" s="38">
        <v>42.35</v>
      </c>
      <c r="S15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customFormat="1" x14ac:dyDescent="0.2">
      <c r="A1560" s="1" t="s">
        <v>46</v>
      </c>
      <c r="B1560" s="1" t="s">
        <v>63</v>
      </c>
      <c r="C1560" s="1" t="s">
        <v>47</v>
      </c>
      <c r="D1560" s="44">
        <v>0.09</v>
      </c>
      <c r="E1560" s="44">
        <v>77.510000000000005</v>
      </c>
      <c r="F1560" s="44">
        <v>4</v>
      </c>
      <c r="G1560" s="44">
        <v>0.76</v>
      </c>
      <c r="H1560" s="44">
        <v>-986.524</v>
      </c>
      <c r="I1560" s="49">
        <f>IF(Table2[[#This Row],[Order Priority]]=Introduction!$B$42,1,0)</f>
        <v>0</v>
      </c>
      <c r="J1560" s="49">
        <f>IF(Table2[[#This Row],[Order Priority]]=Introduction!$B$43,1,0)</f>
        <v>0</v>
      </c>
      <c r="K1560" s="49">
        <f>IF(Table2[[#This Row],[Order Priority]]=Introduction!$B$44,1,0)</f>
        <v>0</v>
      </c>
      <c r="L1560" s="49">
        <f>IF(Table2[[#This Row],[Order Priority]]=Introduction!$B$45,1,0)</f>
        <v>0</v>
      </c>
      <c r="M1560" s="49">
        <f>IF(Table2[[#This Row],[Ship Mode]]=Introduction!$C$42,1,0)</f>
        <v>0</v>
      </c>
      <c r="N1560" s="48">
        <f>IF(Table2[[#This Row],[Ship Mode]]=Introduction!$C$44,1,0)</f>
        <v>0</v>
      </c>
      <c r="O1560" s="48">
        <f>IF(Table2[[#This Row],[Customer Segment]]=Introduction!$D$45,1,0)</f>
        <v>0</v>
      </c>
      <c r="P1560" s="48">
        <f>IF(Table2[[#This Row],[Customer Segment]]=Introduction!$D$42,1,0)</f>
        <v>0</v>
      </c>
      <c r="Q1560" s="48">
        <f>IF(Table2[[#This Row],[Customer Segment]]=Introduction!$D$44,1,0)</f>
        <v>1</v>
      </c>
      <c r="R1560" s="41">
        <v>1300.54</v>
      </c>
      <c r="S15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customFormat="1" x14ac:dyDescent="0.2">
      <c r="A1561" s="1" t="s">
        <v>46</v>
      </c>
      <c r="B1561" s="1" t="s">
        <v>14</v>
      </c>
      <c r="C1561" s="1" t="s">
        <v>47</v>
      </c>
      <c r="D1561" s="46">
        <v>0</v>
      </c>
      <c r="E1561" s="46">
        <v>2.88</v>
      </c>
      <c r="F1561" s="46">
        <v>0.7</v>
      </c>
      <c r="G1561" s="46">
        <v>0.56000000000000005</v>
      </c>
      <c r="H1561" s="46">
        <v>-141.666</v>
      </c>
      <c r="I1561" s="49">
        <f>IF(Table2[[#This Row],[Order Priority]]=Introduction!$B$42,1,0)</f>
        <v>0</v>
      </c>
      <c r="J1561" s="49">
        <f>IF(Table2[[#This Row],[Order Priority]]=Introduction!$B$43,1,0)</f>
        <v>0</v>
      </c>
      <c r="K1561" s="49">
        <f>IF(Table2[[#This Row],[Order Priority]]=Introduction!$B$44,1,0)</f>
        <v>0</v>
      </c>
      <c r="L1561" s="49">
        <f>IF(Table2[[#This Row],[Order Priority]]=Introduction!$B$45,1,0)</f>
        <v>0</v>
      </c>
      <c r="M1561" s="49">
        <f>IF(Table2[[#This Row],[Ship Mode]]=Introduction!$C$42,1,0)</f>
        <v>0</v>
      </c>
      <c r="N1561" s="48">
        <f>IF(Table2[[#This Row],[Ship Mode]]=Introduction!$C$44,1,0)</f>
        <v>1</v>
      </c>
      <c r="O1561" s="48">
        <f>IF(Table2[[#This Row],[Customer Segment]]=Introduction!$D$45,1,0)</f>
        <v>0</v>
      </c>
      <c r="P1561" s="48">
        <f>IF(Table2[[#This Row],[Customer Segment]]=Introduction!$D$42,1,0)</f>
        <v>0</v>
      </c>
      <c r="Q1561" s="48">
        <f>IF(Table2[[#This Row],[Customer Segment]]=Introduction!$D$44,1,0)</f>
        <v>1</v>
      </c>
      <c r="R1561" s="38">
        <v>38.06</v>
      </c>
      <c r="S15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customFormat="1" x14ac:dyDescent="0.2">
      <c r="A1562" s="1" t="s">
        <v>46</v>
      </c>
      <c r="B1562" s="1" t="s">
        <v>14</v>
      </c>
      <c r="C1562" s="1" t="s">
        <v>47</v>
      </c>
      <c r="D1562" s="44">
        <v>0.08</v>
      </c>
      <c r="E1562" s="44">
        <v>4.13</v>
      </c>
      <c r="F1562" s="44">
        <v>1.17</v>
      </c>
      <c r="G1562" s="44">
        <v>0.56999999999999995</v>
      </c>
      <c r="H1562" s="44">
        <v>-5.54</v>
      </c>
      <c r="I1562" s="49">
        <f>IF(Table2[[#This Row],[Order Priority]]=Introduction!$B$42,1,0)</f>
        <v>0</v>
      </c>
      <c r="J1562" s="49">
        <f>IF(Table2[[#This Row],[Order Priority]]=Introduction!$B$43,1,0)</f>
        <v>0</v>
      </c>
      <c r="K1562" s="49">
        <f>IF(Table2[[#This Row],[Order Priority]]=Introduction!$B$44,1,0)</f>
        <v>0</v>
      </c>
      <c r="L1562" s="49">
        <f>IF(Table2[[#This Row],[Order Priority]]=Introduction!$B$45,1,0)</f>
        <v>0</v>
      </c>
      <c r="M1562" s="49">
        <f>IF(Table2[[#This Row],[Ship Mode]]=Introduction!$C$42,1,0)</f>
        <v>0</v>
      </c>
      <c r="N1562" s="48">
        <f>IF(Table2[[#This Row],[Ship Mode]]=Introduction!$C$44,1,0)</f>
        <v>1</v>
      </c>
      <c r="O1562" s="48">
        <f>IF(Table2[[#This Row],[Customer Segment]]=Introduction!$D$45,1,0)</f>
        <v>0</v>
      </c>
      <c r="P1562" s="48">
        <f>IF(Table2[[#This Row],[Customer Segment]]=Introduction!$D$42,1,0)</f>
        <v>0</v>
      </c>
      <c r="Q1562" s="48">
        <f>IF(Table2[[#This Row],[Customer Segment]]=Introduction!$D$44,1,0)</f>
        <v>1</v>
      </c>
      <c r="R1562" s="41">
        <v>4.21</v>
      </c>
      <c r="S15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customFormat="1" x14ac:dyDescent="0.2">
      <c r="A1563" s="1" t="s">
        <v>1</v>
      </c>
      <c r="B1563" s="1" t="s">
        <v>2</v>
      </c>
      <c r="C1563" s="1" t="s">
        <v>70</v>
      </c>
      <c r="D1563" s="46">
        <v>7.0000000000000007E-2</v>
      </c>
      <c r="E1563" s="46">
        <v>124.49</v>
      </c>
      <c r="F1563" s="46">
        <v>51.94</v>
      </c>
      <c r="G1563" s="46">
        <v>0.63</v>
      </c>
      <c r="H1563" s="46">
        <v>1074.44</v>
      </c>
      <c r="I1563" s="49">
        <f>IF(Table2[[#This Row],[Order Priority]]=Introduction!$B$42,1,0)</f>
        <v>1</v>
      </c>
      <c r="J1563" s="49">
        <f>IF(Table2[[#This Row],[Order Priority]]=Introduction!$B$43,1,0)</f>
        <v>0</v>
      </c>
      <c r="K1563" s="49">
        <f>IF(Table2[[#This Row],[Order Priority]]=Introduction!$B$44,1,0)</f>
        <v>0</v>
      </c>
      <c r="L1563" s="49">
        <f>IF(Table2[[#This Row],[Order Priority]]=Introduction!$B$45,1,0)</f>
        <v>0</v>
      </c>
      <c r="M1563" s="49">
        <f>IF(Table2[[#This Row],[Ship Mode]]=Introduction!$C$42,1,0)</f>
        <v>1</v>
      </c>
      <c r="N1563" s="48">
        <f>IF(Table2[[#This Row],[Ship Mode]]=Introduction!$C$44,1,0)</f>
        <v>0</v>
      </c>
      <c r="O1563" s="48">
        <f>IF(Table2[[#This Row],[Customer Segment]]=Introduction!$D$45,1,0)</f>
        <v>0</v>
      </c>
      <c r="P1563" s="48">
        <f>IF(Table2[[#This Row],[Customer Segment]]=Introduction!$D$42,1,0)</f>
        <v>0</v>
      </c>
      <c r="Q1563" s="48">
        <f>IF(Table2[[#This Row],[Customer Segment]]=Introduction!$D$44,1,0)</f>
        <v>0</v>
      </c>
      <c r="R1563" s="38">
        <v>1714.93</v>
      </c>
      <c r="S15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customFormat="1" x14ac:dyDescent="0.2">
      <c r="A1564" s="1" t="s">
        <v>1</v>
      </c>
      <c r="B1564" s="1" t="s">
        <v>2</v>
      </c>
      <c r="C1564" s="1" t="s">
        <v>70</v>
      </c>
      <c r="D1564" s="44">
        <v>0.06</v>
      </c>
      <c r="E1564" s="44">
        <v>25.98</v>
      </c>
      <c r="F1564" s="44">
        <v>14.36</v>
      </c>
      <c r="G1564" s="44">
        <v>0.6</v>
      </c>
      <c r="H1564" s="44">
        <v>55.887999999999998</v>
      </c>
      <c r="I1564" s="49">
        <f>IF(Table2[[#This Row],[Order Priority]]=Introduction!$B$42,1,0)</f>
        <v>1</v>
      </c>
      <c r="J1564" s="49">
        <f>IF(Table2[[#This Row],[Order Priority]]=Introduction!$B$43,1,0)</f>
        <v>0</v>
      </c>
      <c r="K1564" s="49">
        <f>IF(Table2[[#This Row],[Order Priority]]=Introduction!$B$44,1,0)</f>
        <v>0</v>
      </c>
      <c r="L1564" s="49">
        <f>IF(Table2[[#This Row],[Order Priority]]=Introduction!$B$45,1,0)</f>
        <v>0</v>
      </c>
      <c r="M1564" s="49">
        <f>IF(Table2[[#This Row],[Ship Mode]]=Introduction!$C$42,1,0)</f>
        <v>1</v>
      </c>
      <c r="N1564" s="48">
        <f>IF(Table2[[#This Row],[Ship Mode]]=Introduction!$C$44,1,0)</f>
        <v>0</v>
      </c>
      <c r="O1564" s="48">
        <f>IF(Table2[[#This Row],[Customer Segment]]=Introduction!$D$45,1,0)</f>
        <v>0</v>
      </c>
      <c r="P1564" s="48">
        <f>IF(Table2[[#This Row],[Customer Segment]]=Introduction!$D$42,1,0)</f>
        <v>0</v>
      </c>
      <c r="Q1564" s="48">
        <f>IF(Table2[[#This Row],[Customer Segment]]=Introduction!$D$44,1,0)</f>
        <v>0</v>
      </c>
      <c r="R1564" s="41">
        <v>1033.56</v>
      </c>
      <c r="S15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customFormat="1" x14ac:dyDescent="0.2">
      <c r="A1565" s="1" t="s">
        <v>13</v>
      </c>
      <c r="B1565" s="1" t="s">
        <v>14</v>
      </c>
      <c r="C1565" s="1" t="s">
        <v>3</v>
      </c>
      <c r="D1565" s="46">
        <v>0.06</v>
      </c>
      <c r="E1565" s="46">
        <v>15.01</v>
      </c>
      <c r="F1565" s="46">
        <v>8.4</v>
      </c>
      <c r="G1565" s="46">
        <v>0.39</v>
      </c>
      <c r="H1565" s="46">
        <v>1.6169</v>
      </c>
      <c r="I1565" s="49">
        <f>IF(Table2[[#This Row],[Order Priority]]=Introduction!$B$42,1,0)</f>
        <v>0</v>
      </c>
      <c r="J1565" s="49">
        <f>IF(Table2[[#This Row],[Order Priority]]=Introduction!$B$43,1,0)</f>
        <v>1</v>
      </c>
      <c r="K1565" s="49">
        <f>IF(Table2[[#This Row],[Order Priority]]=Introduction!$B$44,1,0)</f>
        <v>0</v>
      </c>
      <c r="L1565" s="49">
        <f>IF(Table2[[#This Row],[Order Priority]]=Introduction!$B$45,1,0)</f>
        <v>0</v>
      </c>
      <c r="M1565" s="49">
        <f>IF(Table2[[#This Row],[Ship Mode]]=Introduction!$C$42,1,0)</f>
        <v>0</v>
      </c>
      <c r="N1565" s="48">
        <f>IF(Table2[[#This Row],[Ship Mode]]=Introduction!$C$44,1,0)</f>
        <v>1</v>
      </c>
      <c r="O1565" s="48">
        <f>IF(Table2[[#This Row],[Customer Segment]]=Introduction!$D$45,1,0)</f>
        <v>1</v>
      </c>
      <c r="P1565" s="48">
        <f>IF(Table2[[#This Row],[Customer Segment]]=Introduction!$D$42,1,0)</f>
        <v>0</v>
      </c>
      <c r="Q1565" s="48">
        <f>IF(Table2[[#This Row],[Customer Segment]]=Introduction!$D$44,1,0)</f>
        <v>0</v>
      </c>
      <c r="R1565" s="38">
        <v>333.04</v>
      </c>
      <c r="S15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customFormat="1" x14ac:dyDescent="0.2">
      <c r="A1566" s="1" t="s">
        <v>13</v>
      </c>
      <c r="B1566" s="1" t="s">
        <v>14</v>
      </c>
      <c r="C1566" s="1" t="s">
        <v>3</v>
      </c>
      <c r="D1566" s="44">
        <v>0.09</v>
      </c>
      <c r="E1566" s="44">
        <v>40.479999999999997</v>
      </c>
      <c r="F1566" s="44">
        <v>19.989999999999998</v>
      </c>
      <c r="G1566" s="44">
        <v>0.77</v>
      </c>
      <c r="H1566" s="44">
        <v>65.394000000000005</v>
      </c>
      <c r="I1566" s="49">
        <f>IF(Table2[[#This Row],[Order Priority]]=Introduction!$B$42,1,0)</f>
        <v>0</v>
      </c>
      <c r="J1566" s="49">
        <f>IF(Table2[[#This Row],[Order Priority]]=Introduction!$B$43,1,0)</f>
        <v>1</v>
      </c>
      <c r="K1566" s="49">
        <f>IF(Table2[[#This Row],[Order Priority]]=Introduction!$B$44,1,0)</f>
        <v>0</v>
      </c>
      <c r="L1566" s="49">
        <f>IF(Table2[[#This Row],[Order Priority]]=Introduction!$B$45,1,0)</f>
        <v>0</v>
      </c>
      <c r="M1566" s="49">
        <f>IF(Table2[[#This Row],[Ship Mode]]=Introduction!$C$42,1,0)</f>
        <v>0</v>
      </c>
      <c r="N1566" s="48">
        <f>IF(Table2[[#This Row],[Ship Mode]]=Introduction!$C$44,1,0)</f>
        <v>1</v>
      </c>
      <c r="O1566" s="48">
        <f>IF(Table2[[#This Row],[Customer Segment]]=Introduction!$D$45,1,0)</f>
        <v>1</v>
      </c>
      <c r="P1566" s="48">
        <f>IF(Table2[[#This Row],[Customer Segment]]=Introduction!$D$42,1,0)</f>
        <v>0</v>
      </c>
      <c r="Q1566" s="48">
        <f>IF(Table2[[#This Row],[Customer Segment]]=Introduction!$D$44,1,0)</f>
        <v>0</v>
      </c>
      <c r="R1566" s="41">
        <v>472.44</v>
      </c>
      <c r="S15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customFormat="1" x14ac:dyDescent="0.2">
      <c r="A1567" s="1" t="s">
        <v>13</v>
      </c>
      <c r="B1567" s="1" t="s">
        <v>14</v>
      </c>
      <c r="C1567" s="1" t="s">
        <v>3</v>
      </c>
      <c r="D1567" s="46">
        <v>0.05</v>
      </c>
      <c r="E1567" s="46">
        <v>12.28</v>
      </c>
      <c r="F1567" s="46">
        <v>6.13</v>
      </c>
      <c r="G1567" s="46">
        <v>0.56999999999999995</v>
      </c>
      <c r="H1567" s="46">
        <v>1.3360000000000001</v>
      </c>
      <c r="I1567" s="49">
        <f>IF(Table2[[#This Row],[Order Priority]]=Introduction!$B$42,1,0)</f>
        <v>0</v>
      </c>
      <c r="J1567" s="49">
        <f>IF(Table2[[#This Row],[Order Priority]]=Introduction!$B$43,1,0)</f>
        <v>1</v>
      </c>
      <c r="K1567" s="49">
        <f>IF(Table2[[#This Row],[Order Priority]]=Introduction!$B$44,1,0)</f>
        <v>0</v>
      </c>
      <c r="L1567" s="49">
        <f>IF(Table2[[#This Row],[Order Priority]]=Introduction!$B$45,1,0)</f>
        <v>0</v>
      </c>
      <c r="M1567" s="49">
        <f>IF(Table2[[#This Row],[Ship Mode]]=Introduction!$C$42,1,0)</f>
        <v>0</v>
      </c>
      <c r="N1567" s="48">
        <f>IF(Table2[[#This Row],[Ship Mode]]=Introduction!$C$44,1,0)</f>
        <v>1</v>
      </c>
      <c r="O1567" s="48">
        <f>IF(Table2[[#This Row],[Customer Segment]]=Introduction!$D$45,1,0)</f>
        <v>1</v>
      </c>
      <c r="P1567" s="48">
        <f>IF(Table2[[#This Row],[Customer Segment]]=Introduction!$D$42,1,0)</f>
        <v>0</v>
      </c>
      <c r="Q1567" s="48">
        <f>IF(Table2[[#This Row],[Customer Segment]]=Introduction!$D$44,1,0)</f>
        <v>0</v>
      </c>
      <c r="R1567" s="38">
        <v>18.73</v>
      </c>
      <c r="S15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customFormat="1" x14ac:dyDescent="0.2">
      <c r="A1568" s="1" t="s">
        <v>13</v>
      </c>
      <c r="B1568" s="1" t="s">
        <v>63</v>
      </c>
      <c r="C1568" s="1" t="s">
        <v>15</v>
      </c>
      <c r="D1568" s="44">
        <v>0.08</v>
      </c>
      <c r="E1568" s="44">
        <v>40.98</v>
      </c>
      <c r="F1568" s="44">
        <v>7.2</v>
      </c>
      <c r="G1568" s="44">
        <v>0.6</v>
      </c>
      <c r="H1568" s="44">
        <v>-16.64</v>
      </c>
      <c r="I1568" s="49">
        <f>IF(Table2[[#This Row],[Order Priority]]=Introduction!$B$42,1,0)</f>
        <v>0</v>
      </c>
      <c r="J1568" s="49">
        <f>IF(Table2[[#This Row],[Order Priority]]=Introduction!$B$43,1,0)</f>
        <v>1</v>
      </c>
      <c r="K1568" s="49">
        <f>IF(Table2[[#This Row],[Order Priority]]=Introduction!$B$44,1,0)</f>
        <v>0</v>
      </c>
      <c r="L1568" s="49">
        <f>IF(Table2[[#This Row],[Order Priority]]=Introduction!$B$45,1,0)</f>
        <v>0</v>
      </c>
      <c r="M1568" s="49">
        <f>IF(Table2[[#This Row],[Ship Mode]]=Introduction!$C$42,1,0)</f>
        <v>0</v>
      </c>
      <c r="N1568" s="48">
        <f>IF(Table2[[#This Row],[Ship Mode]]=Introduction!$C$44,1,0)</f>
        <v>0</v>
      </c>
      <c r="O1568" s="48">
        <f>IF(Table2[[#This Row],[Customer Segment]]=Introduction!$D$45,1,0)</f>
        <v>0</v>
      </c>
      <c r="P1568" s="48">
        <f>IF(Table2[[#This Row],[Customer Segment]]=Introduction!$D$42,1,0)</f>
        <v>1</v>
      </c>
      <c r="Q1568" s="48">
        <f>IF(Table2[[#This Row],[Customer Segment]]=Introduction!$D$44,1,0)</f>
        <v>0</v>
      </c>
      <c r="R1568" s="41">
        <v>119.86</v>
      </c>
      <c r="S15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customFormat="1" x14ac:dyDescent="0.2">
      <c r="A1569" s="1" t="s">
        <v>13</v>
      </c>
      <c r="B1569" s="1" t="s">
        <v>63</v>
      </c>
      <c r="C1569" s="1" t="s">
        <v>15</v>
      </c>
      <c r="D1569" s="46">
        <v>0.08</v>
      </c>
      <c r="E1569" s="46">
        <v>8.1199999999999992</v>
      </c>
      <c r="F1569" s="46">
        <v>2.83</v>
      </c>
      <c r="G1569" s="46">
        <v>0.77</v>
      </c>
      <c r="H1569" s="46">
        <v>-59.73</v>
      </c>
      <c r="I1569" s="49">
        <f>IF(Table2[[#This Row],[Order Priority]]=Introduction!$B$42,1,0)</f>
        <v>0</v>
      </c>
      <c r="J1569" s="49">
        <f>IF(Table2[[#This Row],[Order Priority]]=Introduction!$B$43,1,0)</f>
        <v>1</v>
      </c>
      <c r="K1569" s="49">
        <f>IF(Table2[[#This Row],[Order Priority]]=Introduction!$B$44,1,0)</f>
        <v>0</v>
      </c>
      <c r="L1569" s="49">
        <f>IF(Table2[[#This Row],[Order Priority]]=Introduction!$B$45,1,0)</f>
        <v>0</v>
      </c>
      <c r="M1569" s="49">
        <f>IF(Table2[[#This Row],[Ship Mode]]=Introduction!$C$42,1,0)</f>
        <v>0</v>
      </c>
      <c r="N1569" s="48">
        <f>IF(Table2[[#This Row],[Ship Mode]]=Introduction!$C$44,1,0)</f>
        <v>0</v>
      </c>
      <c r="O1569" s="48">
        <f>IF(Table2[[#This Row],[Customer Segment]]=Introduction!$D$45,1,0)</f>
        <v>0</v>
      </c>
      <c r="P1569" s="48">
        <f>IF(Table2[[#This Row],[Customer Segment]]=Introduction!$D$42,1,0)</f>
        <v>1</v>
      </c>
      <c r="Q1569" s="48">
        <f>IF(Table2[[#This Row],[Customer Segment]]=Introduction!$D$44,1,0)</f>
        <v>0</v>
      </c>
      <c r="R1569" s="38">
        <v>98.77</v>
      </c>
      <c r="S15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customFormat="1" x14ac:dyDescent="0.2">
      <c r="A1570" s="1" t="s">
        <v>13</v>
      </c>
      <c r="B1570" s="1" t="s">
        <v>2</v>
      </c>
      <c r="C1570" s="1" t="s">
        <v>15</v>
      </c>
      <c r="D1570" s="44">
        <v>0.02</v>
      </c>
      <c r="E1570" s="44">
        <v>262.11</v>
      </c>
      <c r="F1570" s="44">
        <v>62.74</v>
      </c>
      <c r="G1570" s="44">
        <v>0.75</v>
      </c>
      <c r="H1570" s="44">
        <v>-633.441237</v>
      </c>
      <c r="I1570" s="49">
        <f>IF(Table2[[#This Row],[Order Priority]]=Introduction!$B$42,1,0)</f>
        <v>0</v>
      </c>
      <c r="J1570" s="49">
        <f>IF(Table2[[#This Row],[Order Priority]]=Introduction!$B$43,1,0)</f>
        <v>1</v>
      </c>
      <c r="K1570" s="49">
        <f>IF(Table2[[#This Row],[Order Priority]]=Introduction!$B$44,1,0)</f>
        <v>0</v>
      </c>
      <c r="L1570" s="49">
        <f>IF(Table2[[#This Row],[Order Priority]]=Introduction!$B$45,1,0)</f>
        <v>0</v>
      </c>
      <c r="M1570" s="49">
        <f>IF(Table2[[#This Row],[Ship Mode]]=Introduction!$C$42,1,0)</f>
        <v>1</v>
      </c>
      <c r="N1570" s="48">
        <f>IF(Table2[[#This Row],[Ship Mode]]=Introduction!$C$44,1,0)</f>
        <v>0</v>
      </c>
      <c r="O1570" s="48">
        <f>IF(Table2[[#This Row],[Customer Segment]]=Introduction!$D$45,1,0)</f>
        <v>0</v>
      </c>
      <c r="P1570" s="48">
        <f>IF(Table2[[#This Row],[Customer Segment]]=Introduction!$D$42,1,0)</f>
        <v>1</v>
      </c>
      <c r="Q1570" s="48">
        <f>IF(Table2[[#This Row],[Customer Segment]]=Introduction!$D$44,1,0)</f>
        <v>0</v>
      </c>
      <c r="R1570" s="41">
        <v>2495.35</v>
      </c>
      <c r="S15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customFormat="1" x14ac:dyDescent="0.2">
      <c r="A1571" s="1" t="s">
        <v>23</v>
      </c>
      <c r="B1571" s="1" t="s">
        <v>2</v>
      </c>
      <c r="C1571" s="1" t="s">
        <v>47</v>
      </c>
      <c r="D1571" s="46">
        <v>0.1</v>
      </c>
      <c r="E1571" s="46">
        <v>80.97</v>
      </c>
      <c r="F1571" s="46">
        <v>33.6</v>
      </c>
      <c r="G1571" s="46">
        <v>0.37</v>
      </c>
      <c r="H1571" s="46">
        <v>66.22</v>
      </c>
      <c r="I1571" s="49">
        <f>IF(Table2[[#This Row],[Order Priority]]=Introduction!$B$42,1,0)</f>
        <v>0</v>
      </c>
      <c r="J1571" s="49">
        <f>IF(Table2[[#This Row],[Order Priority]]=Introduction!$B$43,1,0)</f>
        <v>0</v>
      </c>
      <c r="K1571" s="49">
        <f>IF(Table2[[#This Row],[Order Priority]]=Introduction!$B$44,1,0)</f>
        <v>1</v>
      </c>
      <c r="L1571" s="49">
        <f>IF(Table2[[#This Row],[Order Priority]]=Introduction!$B$45,1,0)</f>
        <v>0</v>
      </c>
      <c r="M1571" s="49">
        <f>IF(Table2[[#This Row],[Ship Mode]]=Introduction!$C$42,1,0)</f>
        <v>1</v>
      </c>
      <c r="N1571" s="48">
        <f>IF(Table2[[#This Row],[Ship Mode]]=Introduction!$C$44,1,0)</f>
        <v>0</v>
      </c>
      <c r="O1571" s="48">
        <f>IF(Table2[[#This Row],[Customer Segment]]=Introduction!$D$45,1,0)</f>
        <v>0</v>
      </c>
      <c r="P1571" s="48">
        <f>IF(Table2[[#This Row],[Customer Segment]]=Introduction!$D$42,1,0)</f>
        <v>0</v>
      </c>
      <c r="Q1571" s="48">
        <f>IF(Table2[[#This Row],[Customer Segment]]=Introduction!$D$44,1,0)</f>
        <v>1</v>
      </c>
      <c r="R1571" s="38">
        <v>837.57</v>
      </c>
      <c r="S15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customFormat="1" x14ac:dyDescent="0.2">
      <c r="A1572" s="1" t="s">
        <v>23</v>
      </c>
      <c r="B1572" s="1" t="s">
        <v>14</v>
      </c>
      <c r="C1572" s="1" t="s">
        <v>47</v>
      </c>
      <c r="D1572" s="44">
        <v>0.02</v>
      </c>
      <c r="E1572" s="44">
        <v>6.48</v>
      </c>
      <c r="F1572" s="44">
        <v>5.1100000000000003</v>
      </c>
      <c r="G1572" s="44">
        <v>0.37</v>
      </c>
      <c r="H1572" s="44">
        <v>-23.53</v>
      </c>
      <c r="I1572" s="49">
        <f>IF(Table2[[#This Row],[Order Priority]]=Introduction!$B$42,1,0)</f>
        <v>0</v>
      </c>
      <c r="J1572" s="49">
        <f>IF(Table2[[#This Row],[Order Priority]]=Introduction!$B$43,1,0)</f>
        <v>0</v>
      </c>
      <c r="K1572" s="49">
        <f>IF(Table2[[#This Row],[Order Priority]]=Introduction!$B$44,1,0)</f>
        <v>1</v>
      </c>
      <c r="L1572" s="49">
        <f>IF(Table2[[#This Row],[Order Priority]]=Introduction!$B$45,1,0)</f>
        <v>0</v>
      </c>
      <c r="M1572" s="49">
        <f>IF(Table2[[#This Row],[Ship Mode]]=Introduction!$C$42,1,0)</f>
        <v>0</v>
      </c>
      <c r="N1572" s="48">
        <f>IF(Table2[[#This Row],[Ship Mode]]=Introduction!$C$44,1,0)</f>
        <v>1</v>
      </c>
      <c r="O1572" s="48">
        <f>IF(Table2[[#This Row],[Customer Segment]]=Introduction!$D$45,1,0)</f>
        <v>0</v>
      </c>
      <c r="P1572" s="48">
        <f>IF(Table2[[#This Row],[Customer Segment]]=Introduction!$D$42,1,0)</f>
        <v>0</v>
      </c>
      <c r="Q1572" s="48">
        <f>IF(Table2[[#This Row],[Customer Segment]]=Introduction!$D$44,1,0)</f>
        <v>1</v>
      </c>
      <c r="R1572" s="41">
        <v>56.22</v>
      </c>
      <c r="S15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customFormat="1" x14ac:dyDescent="0.2">
      <c r="A1573" s="1" t="s">
        <v>92</v>
      </c>
      <c r="B1573" s="1" t="s">
        <v>63</v>
      </c>
      <c r="C1573" s="1" t="s">
        <v>15</v>
      </c>
      <c r="D1573" s="46">
        <v>0.1</v>
      </c>
      <c r="E1573" s="46">
        <v>218.08</v>
      </c>
      <c r="F1573" s="46">
        <v>18.059999999999999</v>
      </c>
      <c r="G1573" s="46">
        <v>0.56999999999999995</v>
      </c>
      <c r="H1573" s="46">
        <v>1318.83</v>
      </c>
      <c r="I1573" s="49">
        <f>IF(Table2[[#This Row],[Order Priority]]=Introduction!$B$42,1,0)</f>
        <v>0</v>
      </c>
      <c r="J1573" s="49">
        <f>IF(Table2[[#This Row],[Order Priority]]=Introduction!$B$43,1,0)</f>
        <v>0</v>
      </c>
      <c r="K1573" s="49">
        <f>IF(Table2[[#This Row],[Order Priority]]=Introduction!$B$44,1,0)</f>
        <v>0</v>
      </c>
      <c r="L1573" s="49">
        <f>IF(Table2[[#This Row],[Order Priority]]=Introduction!$B$45,1,0)</f>
        <v>1</v>
      </c>
      <c r="M1573" s="49">
        <f>IF(Table2[[#This Row],[Ship Mode]]=Introduction!$C$42,1,0)</f>
        <v>0</v>
      </c>
      <c r="N1573" s="48">
        <f>IF(Table2[[#This Row],[Ship Mode]]=Introduction!$C$44,1,0)</f>
        <v>0</v>
      </c>
      <c r="O1573" s="48">
        <f>IF(Table2[[#This Row],[Customer Segment]]=Introduction!$D$45,1,0)</f>
        <v>0</v>
      </c>
      <c r="P1573" s="48">
        <f>IF(Table2[[#This Row],[Customer Segment]]=Introduction!$D$42,1,0)</f>
        <v>1</v>
      </c>
      <c r="Q1573" s="48">
        <f>IF(Table2[[#This Row],[Customer Segment]]=Introduction!$D$44,1,0)</f>
        <v>0</v>
      </c>
      <c r="R1573" s="38">
        <v>2366.5100000000002</v>
      </c>
      <c r="S15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customFormat="1" x14ac:dyDescent="0.2">
      <c r="A1574" s="1" t="s">
        <v>46</v>
      </c>
      <c r="B1574" s="1" t="s">
        <v>2</v>
      </c>
      <c r="C1574" s="1" t="s">
        <v>47</v>
      </c>
      <c r="D1574" s="44">
        <v>0.05</v>
      </c>
      <c r="E1574" s="44">
        <v>150.97999999999999</v>
      </c>
      <c r="F1574" s="44">
        <v>43.71</v>
      </c>
      <c r="G1574" s="44">
        <v>0.55000000000000004</v>
      </c>
      <c r="H1574" s="44">
        <v>650.29999999999995</v>
      </c>
      <c r="I1574" s="49">
        <f>IF(Table2[[#This Row],[Order Priority]]=Introduction!$B$42,1,0)</f>
        <v>0</v>
      </c>
      <c r="J1574" s="49">
        <f>IF(Table2[[#This Row],[Order Priority]]=Introduction!$B$43,1,0)</f>
        <v>0</v>
      </c>
      <c r="K1574" s="49">
        <f>IF(Table2[[#This Row],[Order Priority]]=Introduction!$B$44,1,0)</f>
        <v>0</v>
      </c>
      <c r="L1574" s="49">
        <f>IF(Table2[[#This Row],[Order Priority]]=Introduction!$B$45,1,0)</f>
        <v>0</v>
      </c>
      <c r="M1574" s="49">
        <f>IF(Table2[[#This Row],[Ship Mode]]=Introduction!$C$42,1,0)</f>
        <v>1</v>
      </c>
      <c r="N1574" s="48">
        <f>IF(Table2[[#This Row],[Ship Mode]]=Introduction!$C$44,1,0)</f>
        <v>0</v>
      </c>
      <c r="O1574" s="48">
        <f>IF(Table2[[#This Row],[Customer Segment]]=Introduction!$D$45,1,0)</f>
        <v>0</v>
      </c>
      <c r="P1574" s="48">
        <f>IF(Table2[[#This Row],[Customer Segment]]=Introduction!$D$42,1,0)</f>
        <v>0</v>
      </c>
      <c r="Q1574" s="48">
        <f>IF(Table2[[#This Row],[Customer Segment]]=Introduction!$D$44,1,0)</f>
        <v>1</v>
      </c>
      <c r="R1574" s="41">
        <v>1857.08</v>
      </c>
      <c r="S15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customFormat="1" x14ac:dyDescent="0.2">
      <c r="A1575" s="1" t="s">
        <v>46</v>
      </c>
      <c r="B1575" s="1" t="s">
        <v>14</v>
      </c>
      <c r="C1575" s="1" t="s">
        <v>15</v>
      </c>
      <c r="D1575" s="46">
        <v>0.03</v>
      </c>
      <c r="E1575" s="46">
        <v>20.99</v>
      </c>
      <c r="F1575" s="46">
        <v>0.99</v>
      </c>
      <c r="G1575" s="46">
        <v>0.56999999999999995</v>
      </c>
      <c r="H1575" s="46">
        <v>4.1821999999999999</v>
      </c>
      <c r="I1575" s="49">
        <f>IF(Table2[[#This Row],[Order Priority]]=Introduction!$B$42,1,0)</f>
        <v>0</v>
      </c>
      <c r="J1575" s="49">
        <f>IF(Table2[[#This Row],[Order Priority]]=Introduction!$B$43,1,0)</f>
        <v>0</v>
      </c>
      <c r="K1575" s="49">
        <f>IF(Table2[[#This Row],[Order Priority]]=Introduction!$B$44,1,0)</f>
        <v>0</v>
      </c>
      <c r="L1575" s="49">
        <f>IF(Table2[[#This Row],[Order Priority]]=Introduction!$B$45,1,0)</f>
        <v>0</v>
      </c>
      <c r="M1575" s="49">
        <f>IF(Table2[[#This Row],[Ship Mode]]=Introduction!$C$42,1,0)</f>
        <v>0</v>
      </c>
      <c r="N1575" s="48">
        <f>IF(Table2[[#This Row],[Ship Mode]]=Introduction!$C$44,1,0)</f>
        <v>1</v>
      </c>
      <c r="O1575" s="48">
        <f>IF(Table2[[#This Row],[Customer Segment]]=Introduction!$D$45,1,0)</f>
        <v>0</v>
      </c>
      <c r="P1575" s="48">
        <f>IF(Table2[[#This Row],[Customer Segment]]=Introduction!$D$42,1,0)</f>
        <v>1</v>
      </c>
      <c r="Q1575" s="48">
        <f>IF(Table2[[#This Row],[Customer Segment]]=Introduction!$D$44,1,0)</f>
        <v>0</v>
      </c>
      <c r="R1575" s="38">
        <v>158.87</v>
      </c>
      <c r="S15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customFormat="1" x14ac:dyDescent="0.2">
      <c r="A1576" s="1" t="s">
        <v>1</v>
      </c>
      <c r="B1576" s="1" t="s">
        <v>14</v>
      </c>
      <c r="C1576" s="1" t="s">
        <v>3</v>
      </c>
      <c r="D1576" s="44">
        <v>0</v>
      </c>
      <c r="E1576" s="44">
        <v>7.59</v>
      </c>
      <c r="F1576" s="44">
        <v>4</v>
      </c>
      <c r="G1576" s="44">
        <v>0.42</v>
      </c>
      <c r="H1576" s="44">
        <v>86.438000000000002</v>
      </c>
      <c r="I1576" s="49">
        <f>IF(Table2[[#This Row],[Order Priority]]=Introduction!$B$42,1,0)</f>
        <v>1</v>
      </c>
      <c r="J1576" s="49">
        <f>IF(Table2[[#This Row],[Order Priority]]=Introduction!$B$43,1,0)</f>
        <v>0</v>
      </c>
      <c r="K1576" s="49">
        <f>IF(Table2[[#This Row],[Order Priority]]=Introduction!$B$44,1,0)</f>
        <v>0</v>
      </c>
      <c r="L1576" s="49">
        <f>IF(Table2[[#This Row],[Order Priority]]=Introduction!$B$45,1,0)</f>
        <v>0</v>
      </c>
      <c r="M1576" s="49">
        <f>IF(Table2[[#This Row],[Ship Mode]]=Introduction!$C$42,1,0)</f>
        <v>0</v>
      </c>
      <c r="N1576" s="48">
        <f>IF(Table2[[#This Row],[Ship Mode]]=Introduction!$C$44,1,0)</f>
        <v>1</v>
      </c>
      <c r="O1576" s="48">
        <f>IF(Table2[[#This Row],[Customer Segment]]=Introduction!$D$45,1,0)</f>
        <v>1</v>
      </c>
      <c r="P1576" s="48">
        <f>IF(Table2[[#This Row],[Customer Segment]]=Introduction!$D$42,1,0)</f>
        <v>0</v>
      </c>
      <c r="Q1576" s="48">
        <f>IF(Table2[[#This Row],[Customer Segment]]=Introduction!$D$44,1,0)</f>
        <v>0</v>
      </c>
      <c r="R1576" s="41">
        <v>355.92</v>
      </c>
      <c r="S15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customFormat="1" x14ac:dyDescent="0.2">
      <c r="A1577" s="1" t="s">
        <v>13</v>
      </c>
      <c r="B1577" s="1" t="s">
        <v>14</v>
      </c>
      <c r="C1577" s="1" t="s">
        <v>47</v>
      </c>
      <c r="D1577" s="46">
        <v>0.09</v>
      </c>
      <c r="E1577" s="46">
        <v>17.98</v>
      </c>
      <c r="F1577" s="46">
        <v>8.51</v>
      </c>
      <c r="G1577" s="46">
        <v>0.4</v>
      </c>
      <c r="H1577" s="46">
        <v>-6.6120000000000001</v>
      </c>
      <c r="I1577" s="49">
        <f>IF(Table2[[#This Row],[Order Priority]]=Introduction!$B$42,1,0)</f>
        <v>0</v>
      </c>
      <c r="J1577" s="49">
        <f>IF(Table2[[#This Row],[Order Priority]]=Introduction!$B$43,1,0)</f>
        <v>1</v>
      </c>
      <c r="K1577" s="49">
        <f>IF(Table2[[#This Row],[Order Priority]]=Introduction!$B$44,1,0)</f>
        <v>0</v>
      </c>
      <c r="L1577" s="49">
        <f>IF(Table2[[#This Row],[Order Priority]]=Introduction!$B$45,1,0)</f>
        <v>0</v>
      </c>
      <c r="M1577" s="49">
        <f>IF(Table2[[#This Row],[Ship Mode]]=Introduction!$C$42,1,0)</f>
        <v>0</v>
      </c>
      <c r="N1577" s="48">
        <f>IF(Table2[[#This Row],[Ship Mode]]=Introduction!$C$44,1,0)</f>
        <v>1</v>
      </c>
      <c r="O1577" s="48">
        <f>IF(Table2[[#This Row],[Customer Segment]]=Introduction!$D$45,1,0)</f>
        <v>0</v>
      </c>
      <c r="P1577" s="48">
        <f>IF(Table2[[#This Row],[Customer Segment]]=Introduction!$D$42,1,0)</f>
        <v>0</v>
      </c>
      <c r="Q1577" s="48">
        <f>IF(Table2[[#This Row],[Customer Segment]]=Introduction!$D$44,1,0)</f>
        <v>1</v>
      </c>
      <c r="R1577" s="38">
        <v>211.13</v>
      </c>
      <c r="S15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customFormat="1" x14ac:dyDescent="0.2">
      <c r="A1578" s="1" t="s">
        <v>13</v>
      </c>
      <c r="B1578" s="1" t="s">
        <v>14</v>
      </c>
      <c r="C1578" s="1" t="s">
        <v>47</v>
      </c>
      <c r="D1578" s="44">
        <v>0.01</v>
      </c>
      <c r="E1578" s="44">
        <v>3.15</v>
      </c>
      <c r="F1578" s="44">
        <v>0.49</v>
      </c>
      <c r="G1578" s="44">
        <v>0.37</v>
      </c>
      <c r="H1578" s="44">
        <v>17.505299999999998</v>
      </c>
      <c r="I1578" s="49">
        <f>IF(Table2[[#This Row],[Order Priority]]=Introduction!$B$42,1,0)</f>
        <v>0</v>
      </c>
      <c r="J1578" s="49">
        <f>IF(Table2[[#This Row],[Order Priority]]=Introduction!$B$43,1,0)</f>
        <v>1</v>
      </c>
      <c r="K1578" s="49">
        <f>IF(Table2[[#This Row],[Order Priority]]=Introduction!$B$44,1,0)</f>
        <v>0</v>
      </c>
      <c r="L1578" s="49">
        <f>IF(Table2[[#This Row],[Order Priority]]=Introduction!$B$45,1,0)</f>
        <v>0</v>
      </c>
      <c r="M1578" s="49">
        <f>IF(Table2[[#This Row],[Ship Mode]]=Introduction!$C$42,1,0)</f>
        <v>0</v>
      </c>
      <c r="N1578" s="48">
        <f>IF(Table2[[#This Row],[Ship Mode]]=Introduction!$C$44,1,0)</f>
        <v>1</v>
      </c>
      <c r="O1578" s="48">
        <f>IF(Table2[[#This Row],[Customer Segment]]=Introduction!$D$45,1,0)</f>
        <v>0</v>
      </c>
      <c r="P1578" s="48">
        <f>IF(Table2[[#This Row],[Customer Segment]]=Introduction!$D$42,1,0)</f>
        <v>0</v>
      </c>
      <c r="Q1578" s="48">
        <f>IF(Table2[[#This Row],[Customer Segment]]=Introduction!$D$44,1,0)</f>
        <v>1</v>
      </c>
      <c r="R1578" s="41">
        <v>25.37</v>
      </c>
      <c r="S15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customFormat="1" x14ac:dyDescent="0.2">
      <c r="A1579" s="1" t="s">
        <v>23</v>
      </c>
      <c r="B1579" s="1" t="s">
        <v>14</v>
      </c>
      <c r="C1579" s="1" t="s">
        <v>15</v>
      </c>
      <c r="D1579" s="46">
        <v>0.09</v>
      </c>
      <c r="E1579" s="46">
        <v>125.99</v>
      </c>
      <c r="F1579" s="46">
        <v>8.99</v>
      </c>
      <c r="G1579" s="46">
        <v>0.55000000000000004</v>
      </c>
      <c r="H1579" s="46">
        <v>916.68060000000003</v>
      </c>
      <c r="I1579" s="49">
        <f>IF(Table2[[#This Row],[Order Priority]]=Introduction!$B$42,1,0)</f>
        <v>0</v>
      </c>
      <c r="J1579" s="49">
        <f>IF(Table2[[#This Row],[Order Priority]]=Introduction!$B$43,1,0)</f>
        <v>0</v>
      </c>
      <c r="K1579" s="49">
        <f>IF(Table2[[#This Row],[Order Priority]]=Introduction!$B$44,1,0)</f>
        <v>1</v>
      </c>
      <c r="L1579" s="49">
        <f>IF(Table2[[#This Row],[Order Priority]]=Introduction!$B$45,1,0)</f>
        <v>0</v>
      </c>
      <c r="M1579" s="49">
        <f>IF(Table2[[#This Row],[Ship Mode]]=Introduction!$C$42,1,0)</f>
        <v>0</v>
      </c>
      <c r="N1579" s="48">
        <f>IF(Table2[[#This Row],[Ship Mode]]=Introduction!$C$44,1,0)</f>
        <v>1</v>
      </c>
      <c r="O1579" s="48">
        <f>IF(Table2[[#This Row],[Customer Segment]]=Introduction!$D$45,1,0)</f>
        <v>0</v>
      </c>
      <c r="P1579" s="48">
        <f>IF(Table2[[#This Row],[Customer Segment]]=Introduction!$D$42,1,0)</f>
        <v>1</v>
      </c>
      <c r="Q1579" s="48">
        <f>IF(Table2[[#This Row],[Customer Segment]]=Introduction!$D$44,1,0)</f>
        <v>0</v>
      </c>
      <c r="R1579" s="38">
        <v>2104.9899999999998</v>
      </c>
      <c r="S15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customFormat="1" x14ac:dyDescent="0.2">
      <c r="A1580" s="1" t="s">
        <v>23</v>
      </c>
      <c r="B1580" s="1" t="s">
        <v>14</v>
      </c>
      <c r="C1580" s="1" t="s">
        <v>3</v>
      </c>
      <c r="D1580" s="44">
        <v>0.08</v>
      </c>
      <c r="E1580" s="44">
        <v>30.56</v>
      </c>
      <c r="F1580" s="44">
        <v>2.99</v>
      </c>
      <c r="G1580" s="44">
        <v>0.35</v>
      </c>
      <c r="H1580" s="44">
        <v>352.87979999999999</v>
      </c>
      <c r="I1580" s="49">
        <f>IF(Table2[[#This Row],[Order Priority]]=Introduction!$B$42,1,0)</f>
        <v>0</v>
      </c>
      <c r="J1580" s="49">
        <f>IF(Table2[[#This Row],[Order Priority]]=Introduction!$B$43,1,0)</f>
        <v>0</v>
      </c>
      <c r="K1580" s="49">
        <f>IF(Table2[[#This Row],[Order Priority]]=Introduction!$B$44,1,0)</f>
        <v>1</v>
      </c>
      <c r="L1580" s="49">
        <f>IF(Table2[[#This Row],[Order Priority]]=Introduction!$B$45,1,0)</f>
        <v>0</v>
      </c>
      <c r="M1580" s="49">
        <f>IF(Table2[[#This Row],[Ship Mode]]=Introduction!$C$42,1,0)</f>
        <v>0</v>
      </c>
      <c r="N1580" s="48">
        <f>IF(Table2[[#This Row],[Ship Mode]]=Introduction!$C$44,1,0)</f>
        <v>1</v>
      </c>
      <c r="O1580" s="48">
        <f>IF(Table2[[#This Row],[Customer Segment]]=Introduction!$D$45,1,0)</f>
        <v>1</v>
      </c>
      <c r="P1580" s="48">
        <f>IF(Table2[[#This Row],[Customer Segment]]=Introduction!$D$42,1,0)</f>
        <v>0</v>
      </c>
      <c r="Q1580" s="48">
        <f>IF(Table2[[#This Row],[Customer Segment]]=Introduction!$D$44,1,0)</f>
        <v>0</v>
      </c>
      <c r="R1580" s="41">
        <v>511.42</v>
      </c>
      <c r="S15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customFormat="1" x14ac:dyDescent="0.2">
      <c r="A1581" s="1" t="s">
        <v>92</v>
      </c>
      <c r="B1581" s="1" t="s">
        <v>14</v>
      </c>
      <c r="C1581" s="1" t="s">
        <v>47</v>
      </c>
      <c r="D1581" s="46">
        <v>0.01</v>
      </c>
      <c r="E1581" s="46">
        <v>6.98</v>
      </c>
      <c r="F1581" s="46">
        <v>1.6</v>
      </c>
      <c r="G1581" s="46">
        <v>0.38</v>
      </c>
      <c r="H1581" s="46">
        <v>0.34599999999999997</v>
      </c>
      <c r="I1581" s="49">
        <f>IF(Table2[[#This Row],[Order Priority]]=Introduction!$B$42,1,0)</f>
        <v>0</v>
      </c>
      <c r="J1581" s="49">
        <f>IF(Table2[[#This Row],[Order Priority]]=Introduction!$B$43,1,0)</f>
        <v>0</v>
      </c>
      <c r="K1581" s="49">
        <f>IF(Table2[[#This Row],[Order Priority]]=Introduction!$B$44,1,0)</f>
        <v>0</v>
      </c>
      <c r="L1581" s="49">
        <f>IF(Table2[[#This Row],[Order Priority]]=Introduction!$B$45,1,0)</f>
        <v>1</v>
      </c>
      <c r="M1581" s="49">
        <f>IF(Table2[[#This Row],[Ship Mode]]=Introduction!$C$42,1,0)</f>
        <v>0</v>
      </c>
      <c r="N1581" s="48">
        <f>IF(Table2[[#This Row],[Ship Mode]]=Introduction!$C$44,1,0)</f>
        <v>1</v>
      </c>
      <c r="O1581" s="48">
        <f>IF(Table2[[#This Row],[Customer Segment]]=Introduction!$D$45,1,0)</f>
        <v>0</v>
      </c>
      <c r="P1581" s="48">
        <f>IF(Table2[[#This Row],[Customer Segment]]=Introduction!$D$42,1,0)</f>
        <v>0</v>
      </c>
      <c r="Q1581" s="48">
        <f>IF(Table2[[#This Row],[Customer Segment]]=Introduction!$D$44,1,0)</f>
        <v>1</v>
      </c>
      <c r="R1581" s="38">
        <v>21.93</v>
      </c>
      <c r="S15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customFormat="1" x14ac:dyDescent="0.2">
      <c r="A1582" s="1" t="s">
        <v>92</v>
      </c>
      <c r="B1582" s="1" t="s">
        <v>14</v>
      </c>
      <c r="C1582" s="1" t="s">
        <v>70</v>
      </c>
      <c r="D1582" s="44">
        <v>0.05</v>
      </c>
      <c r="E1582" s="44">
        <v>300.98</v>
      </c>
      <c r="F1582" s="44">
        <v>13.99</v>
      </c>
      <c r="G1582" s="44">
        <v>0.39</v>
      </c>
      <c r="H1582" s="44">
        <v>3985.3089</v>
      </c>
      <c r="I1582" s="49">
        <f>IF(Table2[[#This Row],[Order Priority]]=Introduction!$B$42,1,0)</f>
        <v>0</v>
      </c>
      <c r="J1582" s="49">
        <f>IF(Table2[[#This Row],[Order Priority]]=Introduction!$B$43,1,0)</f>
        <v>0</v>
      </c>
      <c r="K1582" s="49">
        <f>IF(Table2[[#This Row],[Order Priority]]=Introduction!$B$44,1,0)</f>
        <v>0</v>
      </c>
      <c r="L1582" s="49">
        <f>IF(Table2[[#This Row],[Order Priority]]=Introduction!$B$45,1,0)</f>
        <v>1</v>
      </c>
      <c r="M1582" s="49">
        <f>IF(Table2[[#This Row],[Ship Mode]]=Introduction!$C$42,1,0)</f>
        <v>0</v>
      </c>
      <c r="N1582" s="48">
        <f>IF(Table2[[#This Row],[Ship Mode]]=Introduction!$C$44,1,0)</f>
        <v>1</v>
      </c>
      <c r="O1582" s="48">
        <f>IF(Table2[[#This Row],[Customer Segment]]=Introduction!$D$45,1,0)</f>
        <v>0</v>
      </c>
      <c r="P1582" s="48">
        <f>IF(Table2[[#This Row],[Customer Segment]]=Introduction!$D$42,1,0)</f>
        <v>0</v>
      </c>
      <c r="Q1582" s="48">
        <f>IF(Table2[[#This Row],[Customer Segment]]=Introduction!$D$44,1,0)</f>
        <v>0</v>
      </c>
      <c r="R1582" s="41">
        <v>5775.81</v>
      </c>
      <c r="S15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customFormat="1" x14ac:dyDescent="0.2">
      <c r="A1583" s="1" t="s">
        <v>92</v>
      </c>
      <c r="B1583" s="1" t="s">
        <v>63</v>
      </c>
      <c r="C1583" s="1" t="s">
        <v>70</v>
      </c>
      <c r="D1583" s="46">
        <v>0.04</v>
      </c>
      <c r="E1583" s="46">
        <v>205.99</v>
      </c>
      <c r="F1583" s="46">
        <v>5</v>
      </c>
      <c r="G1583" s="46">
        <v>0.59</v>
      </c>
      <c r="H1583" s="46">
        <v>13.956799999999999</v>
      </c>
      <c r="I1583" s="49">
        <f>IF(Table2[[#This Row],[Order Priority]]=Introduction!$B$42,1,0)</f>
        <v>0</v>
      </c>
      <c r="J1583" s="49">
        <f>IF(Table2[[#This Row],[Order Priority]]=Introduction!$B$43,1,0)</f>
        <v>0</v>
      </c>
      <c r="K1583" s="49">
        <f>IF(Table2[[#This Row],[Order Priority]]=Introduction!$B$44,1,0)</f>
        <v>0</v>
      </c>
      <c r="L1583" s="49">
        <f>IF(Table2[[#This Row],[Order Priority]]=Introduction!$B$45,1,0)</f>
        <v>1</v>
      </c>
      <c r="M1583" s="49">
        <f>IF(Table2[[#This Row],[Ship Mode]]=Introduction!$C$42,1,0)</f>
        <v>0</v>
      </c>
      <c r="N1583" s="48">
        <f>IF(Table2[[#This Row],[Ship Mode]]=Introduction!$C$44,1,0)</f>
        <v>0</v>
      </c>
      <c r="O1583" s="48">
        <f>IF(Table2[[#This Row],[Customer Segment]]=Introduction!$D$45,1,0)</f>
        <v>0</v>
      </c>
      <c r="P1583" s="48">
        <f>IF(Table2[[#This Row],[Customer Segment]]=Introduction!$D$42,1,0)</f>
        <v>0</v>
      </c>
      <c r="Q1583" s="48">
        <f>IF(Table2[[#This Row],[Customer Segment]]=Introduction!$D$44,1,0)</f>
        <v>0</v>
      </c>
      <c r="R1583" s="38">
        <v>1878.24</v>
      </c>
      <c r="S15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customFormat="1" x14ac:dyDescent="0.2">
      <c r="A1584" s="1" t="s">
        <v>92</v>
      </c>
      <c r="B1584" s="1" t="s">
        <v>14</v>
      </c>
      <c r="C1584" s="1" t="s">
        <v>47</v>
      </c>
      <c r="D1584" s="44">
        <v>0.05</v>
      </c>
      <c r="E1584" s="44">
        <v>20.27</v>
      </c>
      <c r="F1584" s="44">
        <v>3.99</v>
      </c>
      <c r="G1584" s="44">
        <v>0.56999999999999995</v>
      </c>
      <c r="H1584" s="44">
        <v>309.25400000000002</v>
      </c>
      <c r="I1584" s="49">
        <f>IF(Table2[[#This Row],[Order Priority]]=Introduction!$B$42,1,0)</f>
        <v>0</v>
      </c>
      <c r="J1584" s="49">
        <f>IF(Table2[[#This Row],[Order Priority]]=Introduction!$B$43,1,0)</f>
        <v>0</v>
      </c>
      <c r="K1584" s="49">
        <f>IF(Table2[[#This Row],[Order Priority]]=Introduction!$B$44,1,0)</f>
        <v>0</v>
      </c>
      <c r="L1584" s="49">
        <f>IF(Table2[[#This Row],[Order Priority]]=Introduction!$B$45,1,0)</f>
        <v>1</v>
      </c>
      <c r="M1584" s="49">
        <f>IF(Table2[[#This Row],[Ship Mode]]=Introduction!$C$42,1,0)</f>
        <v>0</v>
      </c>
      <c r="N1584" s="48">
        <f>IF(Table2[[#This Row],[Ship Mode]]=Introduction!$C$44,1,0)</f>
        <v>1</v>
      </c>
      <c r="O1584" s="48">
        <f>IF(Table2[[#This Row],[Customer Segment]]=Introduction!$D$45,1,0)</f>
        <v>0</v>
      </c>
      <c r="P1584" s="48">
        <f>IF(Table2[[#This Row],[Customer Segment]]=Introduction!$D$42,1,0)</f>
        <v>0</v>
      </c>
      <c r="Q1584" s="48">
        <f>IF(Table2[[#This Row],[Customer Segment]]=Introduction!$D$44,1,0)</f>
        <v>1</v>
      </c>
      <c r="R1584" s="41">
        <v>621.55999999999995</v>
      </c>
      <c r="S15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customFormat="1" x14ac:dyDescent="0.2">
      <c r="A1585" s="1" t="s">
        <v>92</v>
      </c>
      <c r="B1585" s="1" t="s">
        <v>14</v>
      </c>
      <c r="C1585" s="1" t="s">
        <v>47</v>
      </c>
      <c r="D1585" s="46">
        <v>0.05</v>
      </c>
      <c r="E1585" s="46">
        <v>11.58</v>
      </c>
      <c r="F1585" s="46">
        <v>6.97</v>
      </c>
      <c r="G1585" s="46">
        <v>0.35</v>
      </c>
      <c r="H1585" s="46">
        <v>2.806</v>
      </c>
      <c r="I1585" s="49">
        <f>IF(Table2[[#This Row],[Order Priority]]=Introduction!$B$42,1,0)</f>
        <v>0</v>
      </c>
      <c r="J1585" s="49">
        <f>IF(Table2[[#This Row],[Order Priority]]=Introduction!$B$43,1,0)</f>
        <v>0</v>
      </c>
      <c r="K1585" s="49">
        <f>IF(Table2[[#This Row],[Order Priority]]=Introduction!$B$44,1,0)</f>
        <v>0</v>
      </c>
      <c r="L1585" s="49">
        <f>IF(Table2[[#This Row],[Order Priority]]=Introduction!$B$45,1,0)</f>
        <v>1</v>
      </c>
      <c r="M1585" s="49">
        <f>IF(Table2[[#This Row],[Ship Mode]]=Introduction!$C$42,1,0)</f>
        <v>0</v>
      </c>
      <c r="N1585" s="48">
        <f>IF(Table2[[#This Row],[Ship Mode]]=Introduction!$C$44,1,0)</f>
        <v>1</v>
      </c>
      <c r="O1585" s="48">
        <f>IF(Table2[[#This Row],[Customer Segment]]=Introduction!$D$45,1,0)</f>
        <v>0</v>
      </c>
      <c r="P1585" s="48">
        <f>IF(Table2[[#This Row],[Customer Segment]]=Introduction!$D$42,1,0)</f>
        <v>0</v>
      </c>
      <c r="Q1585" s="48">
        <f>IF(Table2[[#This Row],[Customer Segment]]=Introduction!$D$44,1,0)</f>
        <v>1</v>
      </c>
      <c r="R1585" s="38">
        <v>73.959999999999994</v>
      </c>
      <c r="S15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customFormat="1" x14ac:dyDescent="0.2">
      <c r="A1586" s="1" t="s">
        <v>92</v>
      </c>
      <c r="B1586" s="1" t="s">
        <v>14</v>
      </c>
      <c r="C1586" s="1" t="s">
        <v>15</v>
      </c>
      <c r="D1586" s="44">
        <v>0.06</v>
      </c>
      <c r="E1586" s="44">
        <v>47.9</v>
      </c>
      <c r="F1586" s="44">
        <v>5.86</v>
      </c>
      <c r="G1586" s="44">
        <v>0.37</v>
      </c>
      <c r="H1586" s="44">
        <v>21.78</v>
      </c>
      <c r="I1586" s="49">
        <f>IF(Table2[[#This Row],[Order Priority]]=Introduction!$B$42,1,0)</f>
        <v>0</v>
      </c>
      <c r="J1586" s="49">
        <f>IF(Table2[[#This Row],[Order Priority]]=Introduction!$B$43,1,0)</f>
        <v>0</v>
      </c>
      <c r="K1586" s="49">
        <f>IF(Table2[[#This Row],[Order Priority]]=Introduction!$B$44,1,0)</f>
        <v>0</v>
      </c>
      <c r="L1586" s="49">
        <f>IF(Table2[[#This Row],[Order Priority]]=Introduction!$B$45,1,0)</f>
        <v>1</v>
      </c>
      <c r="M1586" s="49">
        <f>IF(Table2[[#This Row],[Ship Mode]]=Introduction!$C$42,1,0)</f>
        <v>0</v>
      </c>
      <c r="N1586" s="48">
        <f>IF(Table2[[#This Row],[Ship Mode]]=Introduction!$C$44,1,0)</f>
        <v>1</v>
      </c>
      <c r="O1586" s="48">
        <f>IF(Table2[[#This Row],[Customer Segment]]=Introduction!$D$45,1,0)</f>
        <v>0</v>
      </c>
      <c r="P1586" s="48">
        <f>IF(Table2[[#This Row],[Customer Segment]]=Introduction!$D$42,1,0)</f>
        <v>1</v>
      </c>
      <c r="Q1586" s="48">
        <f>IF(Table2[[#This Row],[Customer Segment]]=Introduction!$D$44,1,0)</f>
        <v>0</v>
      </c>
      <c r="R1586" s="41">
        <v>94.2</v>
      </c>
      <c r="S15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customFormat="1" x14ac:dyDescent="0.2">
      <c r="A1587" s="1" t="s">
        <v>46</v>
      </c>
      <c r="B1587" s="1" t="s">
        <v>14</v>
      </c>
      <c r="C1587" s="1" t="s">
        <v>3</v>
      </c>
      <c r="D1587" s="46">
        <v>7.0000000000000007E-2</v>
      </c>
      <c r="E1587" s="46">
        <v>15.74</v>
      </c>
      <c r="F1587" s="46">
        <v>1.39</v>
      </c>
      <c r="G1587" s="46">
        <v>0.4</v>
      </c>
      <c r="H1587" s="46">
        <v>149.8887</v>
      </c>
      <c r="I1587" s="49">
        <f>IF(Table2[[#This Row],[Order Priority]]=Introduction!$B$42,1,0)</f>
        <v>0</v>
      </c>
      <c r="J1587" s="49">
        <f>IF(Table2[[#This Row],[Order Priority]]=Introduction!$B$43,1,0)</f>
        <v>0</v>
      </c>
      <c r="K1587" s="49">
        <f>IF(Table2[[#This Row],[Order Priority]]=Introduction!$B$44,1,0)</f>
        <v>0</v>
      </c>
      <c r="L1587" s="49">
        <f>IF(Table2[[#This Row],[Order Priority]]=Introduction!$B$45,1,0)</f>
        <v>0</v>
      </c>
      <c r="M1587" s="49">
        <f>IF(Table2[[#This Row],[Ship Mode]]=Introduction!$C$42,1,0)</f>
        <v>0</v>
      </c>
      <c r="N1587" s="48">
        <f>IF(Table2[[#This Row],[Ship Mode]]=Introduction!$C$44,1,0)</f>
        <v>1</v>
      </c>
      <c r="O1587" s="48">
        <f>IF(Table2[[#This Row],[Customer Segment]]=Introduction!$D$45,1,0)</f>
        <v>1</v>
      </c>
      <c r="P1587" s="48">
        <f>IF(Table2[[#This Row],[Customer Segment]]=Introduction!$D$42,1,0)</f>
        <v>0</v>
      </c>
      <c r="Q1587" s="48">
        <f>IF(Table2[[#This Row],[Customer Segment]]=Introduction!$D$44,1,0)</f>
        <v>0</v>
      </c>
      <c r="R1587" s="38">
        <v>217.23</v>
      </c>
      <c r="S15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customFormat="1" x14ac:dyDescent="0.2">
      <c r="A1588" s="1" t="s">
        <v>46</v>
      </c>
      <c r="B1588" s="1" t="s">
        <v>63</v>
      </c>
      <c r="C1588" s="1" t="s">
        <v>70</v>
      </c>
      <c r="D1588" s="44">
        <v>0.03</v>
      </c>
      <c r="E1588" s="44">
        <v>5.44</v>
      </c>
      <c r="F1588" s="44">
        <v>7.46</v>
      </c>
      <c r="G1588" s="44">
        <v>0.36</v>
      </c>
      <c r="H1588" s="44">
        <v>-51.704000000000001</v>
      </c>
      <c r="I1588" s="49">
        <f>IF(Table2[[#This Row],[Order Priority]]=Introduction!$B$42,1,0)</f>
        <v>0</v>
      </c>
      <c r="J1588" s="49">
        <f>IF(Table2[[#This Row],[Order Priority]]=Introduction!$B$43,1,0)</f>
        <v>0</v>
      </c>
      <c r="K1588" s="49">
        <f>IF(Table2[[#This Row],[Order Priority]]=Introduction!$B$44,1,0)</f>
        <v>0</v>
      </c>
      <c r="L1588" s="49">
        <f>IF(Table2[[#This Row],[Order Priority]]=Introduction!$B$45,1,0)</f>
        <v>0</v>
      </c>
      <c r="M1588" s="49">
        <f>IF(Table2[[#This Row],[Ship Mode]]=Introduction!$C$42,1,0)</f>
        <v>0</v>
      </c>
      <c r="N1588" s="48">
        <f>IF(Table2[[#This Row],[Ship Mode]]=Introduction!$C$44,1,0)</f>
        <v>0</v>
      </c>
      <c r="O1588" s="48">
        <f>IF(Table2[[#This Row],[Customer Segment]]=Introduction!$D$45,1,0)</f>
        <v>0</v>
      </c>
      <c r="P1588" s="48">
        <f>IF(Table2[[#This Row],[Customer Segment]]=Introduction!$D$42,1,0)</f>
        <v>0</v>
      </c>
      <c r="Q1588" s="48">
        <f>IF(Table2[[#This Row],[Customer Segment]]=Introduction!$D$44,1,0)</f>
        <v>0</v>
      </c>
      <c r="R1588" s="41">
        <v>26.31</v>
      </c>
      <c r="S15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customFormat="1" x14ac:dyDescent="0.2">
      <c r="A1589" s="1" t="s">
        <v>46</v>
      </c>
      <c r="B1589" s="1" t="s">
        <v>14</v>
      </c>
      <c r="C1589" s="1" t="s">
        <v>70</v>
      </c>
      <c r="D1589" s="46">
        <v>0.08</v>
      </c>
      <c r="E1589" s="46">
        <v>26.38</v>
      </c>
      <c r="F1589" s="46">
        <v>5.58</v>
      </c>
      <c r="G1589" s="46">
        <v>0.39</v>
      </c>
      <c r="H1589" s="46">
        <v>144.7482</v>
      </c>
      <c r="I1589" s="49">
        <f>IF(Table2[[#This Row],[Order Priority]]=Introduction!$B$42,1,0)</f>
        <v>0</v>
      </c>
      <c r="J1589" s="49">
        <f>IF(Table2[[#This Row],[Order Priority]]=Introduction!$B$43,1,0)</f>
        <v>0</v>
      </c>
      <c r="K1589" s="49">
        <f>IF(Table2[[#This Row],[Order Priority]]=Introduction!$B$44,1,0)</f>
        <v>0</v>
      </c>
      <c r="L1589" s="49">
        <f>IF(Table2[[#This Row],[Order Priority]]=Introduction!$B$45,1,0)</f>
        <v>0</v>
      </c>
      <c r="M1589" s="49">
        <f>IF(Table2[[#This Row],[Ship Mode]]=Introduction!$C$42,1,0)</f>
        <v>0</v>
      </c>
      <c r="N1589" s="48">
        <f>IF(Table2[[#This Row],[Ship Mode]]=Introduction!$C$44,1,0)</f>
        <v>1</v>
      </c>
      <c r="O1589" s="48">
        <f>IF(Table2[[#This Row],[Customer Segment]]=Introduction!$D$45,1,0)</f>
        <v>0</v>
      </c>
      <c r="P1589" s="48">
        <f>IF(Table2[[#This Row],[Customer Segment]]=Introduction!$D$42,1,0)</f>
        <v>0</v>
      </c>
      <c r="Q1589" s="48">
        <f>IF(Table2[[#This Row],[Customer Segment]]=Introduction!$D$44,1,0)</f>
        <v>0</v>
      </c>
      <c r="R1589" s="38">
        <v>209.78</v>
      </c>
      <c r="S15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customFormat="1" x14ac:dyDescent="0.2">
      <c r="A1590" s="1" t="s">
        <v>46</v>
      </c>
      <c r="B1590" s="1" t="s">
        <v>14</v>
      </c>
      <c r="C1590" s="1" t="s">
        <v>70</v>
      </c>
      <c r="D1590" s="44">
        <v>0.06</v>
      </c>
      <c r="E1590" s="44">
        <v>20.99</v>
      </c>
      <c r="F1590" s="44">
        <v>2.5</v>
      </c>
      <c r="G1590" s="44">
        <v>0.81</v>
      </c>
      <c r="H1590" s="44">
        <v>-112.18899999999999</v>
      </c>
      <c r="I1590" s="49">
        <f>IF(Table2[[#This Row],[Order Priority]]=Introduction!$B$42,1,0)</f>
        <v>0</v>
      </c>
      <c r="J1590" s="49">
        <f>IF(Table2[[#This Row],[Order Priority]]=Introduction!$B$43,1,0)</f>
        <v>0</v>
      </c>
      <c r="K1590" s="49">
        <f>IF(Table2[[#This Row],[Order Priority]]=Introduction!$B$44,1,0)</f>
        <v>0</v>
      </c>
      <c r="L1590" s="49">
        <f>IF(Table2[[#This Row],[Order Priority]]=Introduction!$B$45,1,0)</f>
        <v>0</v>
      </c>
      <c r="M1590" s="49">
        <f>IF(Table2[[#This Row],[Ship Mode]]=Introduction!$C$42,1,0)</f>
        <v>0</v>
      </c>
      <c r="N1590" s="48">
        <f>IF(Table2[[#This Row],[Ship Mode]]=Introduction!$C$44,1,0)</f>
        <v>1</v>
      </c>
      <c r="O1590" s="48">
        <f>IF(Table2[[#This Row],[Customer Segment]]=Introduction!$D$45,1,0)</f>
        <v>0</v>
      </c>
      <c r="P1590" s="48">
        <f>IF(Table2[[#This Row],[Customer Segment]]=Introduction!$D$42,1,0)</f>
        <v>0</v>
      </c>
      <c r="Q1590" s="48">
        <f>IF(Table2[[#This Row],[Customer Segment]]=Introduction!$D$44,1,0)</f>
        <v>0</v>
      </c>
      <c r="R1590" s="41">
        <v>17.829999999999998</v>
      </c>
      <c r="S15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customFormat="1" x14ac:dyDescent="0.2">
      <c r="A1591" s="1" t="s">
        <v>46</v>
      </c>
      <c r="B1591" s="1" t="s">
        <v>14</v>
      </c>
      <c r="C1591" s="1" t="s">
        <v>70</v>
      </c>
      <c r="D1591" s="46">
        <v>0.06</v>
      </c>
      <c r="E1591" s="46">
        <v>4.7699999999999996</v>
      </c>
      <c r="F1591" s="46">
        <v>2.39</v>
      </c>
      <c r="G1591" s="46">
        <v>0.72</v>
      </c>
      <c r="H1591" s="46">
        <v>-45.64</v>
      </c>
      <c r="I1591" s="49">
        <f>IF(Table2[[#This Row],[Order Priority]]=Introduction!$B$42,1,0)</f>
        <v>0</v>
      </c>
      <c r="J1591" s="49">
        <f>IF(Table2[[#This Row],[Order Priority]]=Introduction!$B$43,1,0)</f>
        <v>0</v>
      </c>
      <c r="K1591" s="49">
        <f>IF(Table2[[#This Row],[Order Priority]]=Introduction!$B$44,1,0)</f>
        <v>0</v>
      </c>
      <c r="L1591" s="49">
        <f>IF(Table2[[#This Row],[Order Priority]]=Introduction!$B$45,1,0)</f>
        <v>0</v>
      </c>
      <c r="M1591" s="49">
        <f>IF(Table2[[#This Row],[Ship Mode]]=Introduction!$C$42,1,0)</f>
        <v>0</v>
      </c>
      <c r="N1591" s="48">
        <f>IF(Table2[[#This Row],[Ship Mode]]=Introduction!$C$44,1,0)</f>
        <v>1</v>
      </c>
      <c r="O1591" s="48">
        <f>IF(Table2[[#This Row],[Customer Segment]]=Introduction!$D$45,1,0)</f>
        <v>0</v>
      </c>
      <c r="P1591" s="48">
        <f>IF(Table2[[#This Row],[Customer Segment]]=Introduction!$D$42,1,0)</f>
        <v>0</v>
      </c>
      <c r="Q1591" s="48">
        <f>IF(Table2[[#This Row],[Customer Segment]]=Introduction!$D$44,1,0)</f>
        <v>0</v>
      </c>
      <c r="R1591" s="38">
        <v>42.46</v>
      </c>
      <c r="S15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customFormat="1" x14ac:dyDescent="0.2">
      <c r="A1592" s="1" t="s">
        <v>46</v>
      </c>
      <c r="B1592" s="1" t="s">
        <v>14</v>
      </c>
      <c r="C1592" s="1" t="s">
        <v>70</v>
      </c>
      <c r="D1592" s="44">
        <v>0.1</v>
      </c>
      <c r="E1592" s="44">
        <v>27.18</v>
      </c>
      <c r="F1592" s="44">
        <v>8.23</v>
      </c>
      <c r="G1592" s="44">
        <v>0.38</v>
      </c>
      <c r="H1592" s="44">
        <v>204.49</v>
      </c>
      <c r="I1592" s="49">
        <f>IF(Table2[[#This Row],[Order Priority]]=Introduction!$B$42,1,0)</f>
        <v>0</v>
      </c>
      <c r="J1592" s="49">
        <f>IF(Table2[[#This Row],[Order Priority]]=Introduction!$B$43,1,0)</f>
        <v>0</v>
      </c>
      <c r="K1592" s="49">
        <f>IF(Table2[[#This Row],[Order Priority]]=Introduction!$B$44,1,0)</f>
        <v>0</v>
      </c>
      <c r="L1592" s="49">
        <f>IF(Table2[[#This Row],[Order Priority]]=Introduction!$B$45,1,0)</f>
        <v>0</v>
      </c>
      <c r="M1592" s="49">
        <f>IF(Table2[[#This Row],[Ship Mode]]=Introduction!$C$42,1,0)</f>
        <v>0</v>
      </c>
      <c r="N1592" s="48">
        <f>IF(Table2[[#This Row],[Ship Mode]]=Introduction!$C$44,1,0)</f>
        <v>1</v>
      </c>
      <c r="O1592" s="48">
        <f>IF(Table2[[#This Row],[Customer Segment]]=Introduction!$D$45,1,0)</f>
        <v>0</v>
      </c>
      <c r="P1592" s="48">
        <f>IF(Table2[[#This Row],[Customer Segment]]=Introduction!$D$42,1,0)</f>
        <v>0</v>
      </c>
      <c r="Q1592" s="48">
        <f>IF(Table2[[#This Row],[Customer Segment]]=Introduction!$D$44,1,0)</f>
        <v>0</v>
      </c>
      <c r="R1592" s="41">
        <v>314.06</v>
      </c>
      <c r="S15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customFormat="1" x14ac:dyDescent="0.2">
      <c r="A1593" s="1" t="s">
        <v>46</v>
      </c>
      <c r="B1593" s="1" t="s">
        <v>63</v>
      </c>
      <c r="C1593" s="1" t="s">
        <v>70</v>
      </c>
      <c r="D1593" s="46">
        <v>0.08</v>
      </c>
      <c r="E1593" s="46">
        <v>15.99</v>
      </c>
      <c r="F1593" s="46">
        <v>13.18</v>
      </c>
      <c r="G1593" s="46">
        <v>0.37</v>
      </c>
      <c r="H1593" s="46">
        <v>-66.584999999999994</v>
      </c>
      <c r="I1593" s="49">
        <f>IF(Table2[[#This Row],[Order Priority]]=Introduction!$B$42,1,0)</f>
        <v>0</v>
      </c>
      <c r="J1593" s="49">
        <f>IF(Table2[[#This Row],[Order Priority]]=Introduction!$B$43,1,0)</f>
        <v>0</v>
      </c>
      <c r="K1593" s="49">
        <f>IF(Table2[[#This Row],[Order Priority]]=Introduction!$B$44,1,0)</f>
        <v>0</v>
      </c>
      <c r="L1593" s="49">
        <f>IF(Table2[[#This Row],[Order Priority]]=Introduction!$B$45,1,0)</f>
        <v>0</v>
      </c>
      <c r="M1593" s="49">
        <f>IF(Table2[[#This Row],[Ship Mode]]=Introduction!$C$42,1,0)</f>
        <v>0</v>
      </c>
      <c r="N1593" s="48">
        <f>IF(Table2[[#This Row],[Ship Mode]]=Introduction!$C$44,1,0)</f>
        <v>0</v>
      </c>
      <c r="O1593" s="48">
        <f>IF(Table2[[#This Row],[Customer Segment]]=Introduction!$D$45,1,0)</f>
        <v>0</v>
      </c>
      <c r="P1593" s="48">
        <f>IF(Table2[[#This Row],[Customer Segment]]=Introduction!$D$42,1,0)</f>
        <v>0</v>
      </c>
      <c r="Q1593" s="48">
        <f>IF(Table2[[#This Row],[Customer Segment]]=Introduction!$D$44,1,0)</f>
        <v>0</v>
      </c>
      <c r="R1593" s="38">
        <v>66.02</v>
      </c>
      <c r="S15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customFormat="1" x14ac:dyDescent="0.2">
      <c r="A1594" s="1" t="s">
        <v>1</v>
      </c>
      <c r="B1594" s="1" t="s">
        <v>14</v>
      </c>
      <c r="C1594" s="1" t="s">
        <v>70</v>
      </c>
      <c r="D1594" s="44">
        <v>0.02</v>
      </c>
      <c r="E1594" s="44">
        <v>11.33</v>
      </c>
      <c r="F1594" s="44">
        <v>6.12</v>
      </c>
      <c r="G1594" s="44">
        <v>0.42</v>
      </c>
      <c r="H1594" s="44">
        <v>-14.52</v>
      </c>
      <c r="I1594" s="49">
        <f>IF(Table2[[#This Row],[Order Priority]]=Introduction!$B$42,1,0)</f>
        <v>1</v>
      </c>
      <c r="J1594" s="49">
        <f>IF(Table2[[#This Row],[Order Priority]]=Introduction!$B$43,1,0)</f>
        <v>0</v>
      </c>
      <c r="K1594" s="49">
        <f>IF(Table2[[#This Row],[Order Priority]]=Introduction!$B$44,1,0)</f>
        <v>0</v>
      </c>
      <c r="L1594" s="49">
        <f>IF(Table2[[#This Row],[Order Priority]]=Introduction!$B$45,1,0)</f>
        <v>0</v>
      </c>
      <c r="M1594" s="49">
        <f>IF(Table2[[#This Row],[Ship Mode]]=Introduction!$C$42,1,0)</f>
        <v>0</v>
      </c>
      <c r="N1594" s="48">
        <f>IF(Table2[[#This Row],[Ship Mode]]=Introduction!$C$44,1,0)</f>
        <v>1</v>
      </c>
      <c r="O1594" s="48">
        <f>IF(Table2[[#This Row],[Customer Segment]]=Introduction!$D$45,1,0)</f>
        <v>0</v>
      </c>
      <c r="P1594" s="48">
        <f>IF(Table2[[#This Row],[Customer Segment]]=Introduction!$D$42,1,0)</f>
        <v>0</v>
      </c>
      <c r="Q1594" s="48">
        <f>IF(Table2[[#This Row],[Customer Segment]]=Introduction!$D$44,1,0)</f>
        <v>0</v>
      </c>
      <c r="R1594" s="41">
        <v>35.35</v>
      </c>
      <c r="S15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customFormat="1" x14ac:dyDescent="0.2">
      <c r="A1595" s="1" t="s">
        <v>1</v>
      </c>
      <c r="B1595" s="1" t="s">
        <v>14</v>
      </c>
      <c r="C1595" s="1" t="s">
        <v>70</v>
      </c>
      <c r="D1595" s="46">
        <v>0.01</v>
      </c>
      <c r="E1595" s="46">
        <v>15.67</v>
      </c>
      <c r="F1595" s="46">
        <v>1.39</v>
      </c>
      <c r="G1595" s="46">
        <v>0.38</v>
      </c>
      <c r="H1595" s="46">
        <v>171.26490000000001</v>
      </c>
      <c r="I1595" s="49">
        <f>IF(Table2[[#This Row],[Order Priority]]=Introduction!$B$42,1,0)</f>
        <v>1</v>
      </c>
      <c r="J1595" s="49">
        <f>IF(Table2[[#This Row],[Order Priority]]=Introduction!$B$43,1,0)</f>
        <v>0</v>
      </c>
      <c r="K1595" s="49">
        <f>IF(Table2[[#This Row],[Order Priority]]=Introduction!$B$44,1,0)</f>
        <v>0</v>
      </c>
      <c r="L1595" s="49">
        <f>IF(Table2[[#This Row],[Order Priority]]=Introduction!$B$45,1,0)</f>
        <v>0</v>
      </c>
      <c r="M1595" s="49">
        <f>IF(Table2[[#This Row],[Ship Mode]]=Introduction!$C$42,1,0)</f>
        <v>0</v>
      </c>
      <c r="N1595" s="48">
        <f>IF(Table2[[#This Row],[Ship Mode]]=Introduction!$C$44,1,0)</f>
        <v>1</v>
      </c>
      <c r="O1595" s="48">
        <f>IF(Table2[[#This Row],[Customer Segment]]=Introduction!$D$45,1,0)</f>
        <v>0</v>
      </c>
      <c r="P1595" s="48">
        <f>IF(Table2[[#This Row],[Customer Segment]]=Introduction!$D$42,1,0)</f>
        <v>0</v>
      </c>
      <c r="Q1595" s="48">
        <f>IF(Table2[[#This Row],[Customer Segment]]=Introduction!$D$44,1,0)</f>
        <v>0</v>
      </c>
      <c r="R1595" s="38">
        <v>248.21</v>
      </c>
      <c r="S15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customFormat="1" x14ac:dyDescent="0.2">
      <c r="A1596" s="1" t="s">
        <v>1</v>
      </c>
      <c r="B1596" s="1" t="s">
        <v>14</v>
      </c>
      <c r="C1596" s="1" t="s">
        <v>15</v>
      </c>
      <c r="D1596" s="44">
        <v>0.02</v>
      </c>
      <c r="E1596" s="44">
        <v>5.58</v>
      </c>
      <c r="F1596" s="44">
        <v>2.99</v>
      </c>
      <c r="G1596" s="44">
        <v>0.37</v>
      </c>
      <c r="H1596" s="44">
        <v>689.32799999999997</v>
      </c>
      <c r="I1596" s="49">
        <f>IF(Table2[[#This Row],[Order Priority]]=Introduction!$B$42,1,0)</f>
        <v>1</v>
      </c>
      <c r="J1596" s="49">
        <f>IF(Table2[[#This Row],[Order Priority]]=Introduction!$B$43,1,0)</f>
        <v>0</v>
      </c>
      <c r="K1596" s="49">
        <f>IF(Table2[[#This Row],[Order Priority]]=Introduction!$B$44,1,0)</f>
        <v>0</v>
      </c>
      <c r="L1596" s="49">
        <f>IF(Table2[[#This Row],[Order Priority]]=Introduction!$B$45,1,0)</f>
        <v>0</v>
      </c>
      <c r="M1596" s="49">
        <f>IF(Table2[[#This Row],[Ship Mode]]=Introduction!$C$42,1,0)</f>
        <v>0</v>
      </c>
      <c r="N1596" s="48">
        <f>IF(Table2[[#This Row],[Ship Mode]]=Introduction!$C$44,1,0)</f>
        <v>1</v>
      </c>
      <c r="O1596" s="48">
        <f>IF(Table2[[#This Row],[Customer Segment]]=Introduction!$D$45,1,0)</f>
        <v>0</v>
      </c>
      <c r="P1596" s="48">
        <f>IF(Table2[[#This Row],[Customer Segment]]=Introduction!$D$42,1,0)</f>
        <v>1</v>
      </c>
      <c r="Q1596" s="48">
        <f>IF(Table2[[#This Row],[Customer Segment]]=Introduction!$D$44,1,0)</f>
        <v>0</v>
      </c>
      <c r="R1596" s="41">
        <v>236.83</v>
      </c>
      <c r="S15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customFormat="1" x14ac:dyDescent="0.2">
      <c r="A1597" s="1" t="s">
        <v>1</v>
      </c>
      <c r="B1597" s="1" t="s">
        <v>14</v>
      </c>
      <c r="C1597" s="1" t="s">
        <v>15</v>
      </c>
      <c r="D1597" s="46">
        <v>0.02</v>
      </c>
      <c r="E1597" s="46">
        <v>54.1</v>
      </c>
      <c r="F1597" s="46">
        <v>19.989999999999998</v>
      </c>
      <c r="G1597" s="46">
        <v>0.59</v>
      </c>
      <c r="H1597" s="46">
        <v>-33.585999999999999</v>
      </c>
      <c r="I1597" s="49">
        <f>IF(Table2[[#This Row],[Order Priority]]=Introduction!$B$42,1,0)</f>
        <v>1</v>
      </c>
      <c r="J1597" s="49">
        <f>IF(Table2[[#This Row],[Order Priority]]=Introduction!$B$43,1,0)</f>
        <v>0</v>
      </c>
      <c r="K1597" s="49">
        <f>IF(Table2[[#This Row],[Order Priority]]=Introduction!$B$44,1,0)</f>
        <v>0</v>
      </c>
      <c r="L1597" s="49">
        <f>IF(Table2[[#This Row],[Order Priority]]=Introduction!$B$45,1,0)</f>
        <v>0</v>
      </c>
      <c r="M1597" s="49">
        <f>IF(Table2[[#This Row],[Ship Mode]]=Introduction!$C$42,1,0)</f>
        <v>0</v>
      </c>
      <c r="N1597" s="48">
        <f>IF(Table2[[#This Row],[Ship Mode]]=Introduction!$C$44,1,0)</f>
        <v>1</v>
      </c>
      <c r="O1597" s="48">
        <f>IF(Table2[[#This Row],[Customer Segment]]=Introduction!$D$45,1,0)</f>
        <v>0</v>
      </c>
      <c r="P1597" s="48">
        <f>IF(Table2[[#This Row],[Customer Segment]]=Introduction!$D$42,1,0)</f>
        <v>1</v>
      </c>
      <c r="Q1597" s="48">
        <f>IF(Table2[[#This Row],[Customer Segment]]=Introduction!$D$44,1,0)</f>
        <v>0</v>
      </c>
      <c r="R1597" s="38">
        <v>1944.87</v>
      </c>
      <c r="S15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customFormat="1" x14ac:dyDescent="0.2">
      <c r="A1598" s="1" t="s">
        <v>1</v>
      </c>
      <c r="B1598" s="1" t="s">
        <v>14</v>
      </c>
      <c r="C1598" s="1" t="s">
        <v>3</v>
      </c>
      <c r="D1598" s="44">
        <v>0.05</v>
      </c>
      <c r="E1598" s="44">
        <v>2.62</v>
      </c>
      <c r="F1598" s="44">
        <v>0.8</v>
      </c>
      <c r="G1598" s="44">
        <v>0.39</v>
      </c>
      <c r="H1598" s="44">
        <v>12.71</v>
      </c>
      <c r="I1598" s="49">
        <f>IF(Table2[[#This Row],[Order Priority]]=Introduction!$B$42,1,0)</f>
        <v>1</v>
      </c>
      <c r="J1598" s="49">
        <f>IF(Table2[[#This Row],[Order Priority]]=Introduction!$B$43,1,0)</f>
        <v>0</v>
      </c>
      <c r="K1598" s="49">
        <f>IF(Table2[[#This Row],[Order Priority]]=Introduction!$B$44,1,0)</f>
        <v>0</v>
      </c>
      <c r="L1598" s="49">
        <f>IF(Table2[[#This Row],[Order Priority]]=Introduction!$B$45,1,0)</f>
        <v>0</v>
      </c>
      <c r="M1598" s="49">
        <f>IF(Table2[[#This Row],[Ship Mode]]=Introduction!$C$42,1,0)</f>
        <v>0</v>
      </c>
      <c r="N1598" s="48">
        <f>IF(Table2[[#This Row],[Ship Mode]]=Introduction!$C$44,1,0)</f>
        <v>1</v>
      </c>
      <c r="O1598" s="48">
        <f>IF(Table2[[#This Row],[Customer Segment]]=Introduction!$D$45,1,0)</f>
        <v>1</v>
      </c>
      <c r="P1598" s="48">
        <f>IF(Table2[[#This Row],[Customer Segment]]=Introduction!$D$42,1,0)</f>
        <v>0</v>
      </c>
      <c r="Q1598" s="48">
        <f>IF(Table2[[#This Row],[Customer Segment]]=Introduction!$D$44,1,0)</f>
        <v>0</v>
      </c>
      <c r="R1598" s="41">
        <v>21.41</v>
      </c>
      <c r="S15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customFormat="1" x14ac:dyDescent="0.2">
      <c r="A1599" s="1" t="s">
        <v>23</v>
      </c>
      <c r="B1599" s="1" t="s">
        <v>14</v>
      </c>
      <c r="C1599" s="1" t="s">
        <v>3</v>
      </c>
      <c r="D1599" s="46">
        <v>0.01</v>
      </c>
      <c r="E1599" s="46">
        <v>5.94</v>
      </c>
      <c r="F1599" s="46">
        <v>9.92</v>
      </c>
      <c r="G1599" s="46">
        <v>0.38</v>
      </c>
      <c r="H1599" s="46">
        <v>-256.51900000000001</v>
      </c>
      <c r="I1599" s="49">
        <f>IF(Table2[[#This Row],[Order Priority]]=Introduction!$B$42,1,0)</f>
        <v>0</v>
      </c>
      <c r="J1599" s="49">
        <f>IF(Table2[[#This Row],[Order Priority]]=Introduction!$B$43,1,0)</f>
        <v>0</v>
      </c>
      <c r="K1599" s="49">
        <f>IF(Table2[[#This Row],[Order Priority]]=Introduction!$B$44,1,0)</f>
        <v>1</v>
      </c>
      <c r="L1599" s="49">
        <f>IF(Table2[[#This Row],[Order Priority]]=Introduction!$B$45,1,0)</f>
        <v>0</v>
      </c>
      <c r="M1599" s="49">
        <f>IF(Table2[[#This Row],[Ship Mode]]=Introduction!$C$42,1,0)</f>
        <v>0</v>
      </c>
      <c r="N1599" s="48">
        <f>IF(Table2[[#This Row],[Ship Mode]]=Introduction!$C$44,1,0)</f>
        <v>1</v>
      </c>
      <c r="O1599" s="48">
        <f>IF(Table2[[#This Row],[Customer Segment]]=Introduction!$D$45,1,0)</f>
        <v>1</v>
      </c>
      <c r="P1599" s="48">
        <f>IF(Table2[[#This Row],[Customer Segment]]=Introduction!$D$42,1,0)</f>
        <v>0</v>
      </c>
      <c r="Q1599" s="48">
        <f>IF(Table2[[#This Row],[Customer Segment]]=Introduction!$D$44,1,0)</f>
        <v>0</v>
      </c>
      <c r="R1599" s="38">
        <v>79.930000000000007</v>
      </c>
      <c r="S15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customFormat="1" x14ac:dyDescent="0.2">
      <c r="A1600" s="1" t="s">
        <v>23</v>
      </c>
      <c r="B1600" s="1" t="s">
        <v>14</v>
      </c>
      <c r="C1600" s="1" t="s">
        <v>3</v>
      </c>
      <c r="D1600" s="44">
        <v>0.02</v>
      </c>
      <c r="E1600" s="44">
        <v>125.99</v>
      </c>
      <c r="F1600" s="44">
        <v>3</v>
      </c>
      <c r="G1600" s="44">
        <v>0.59</v>
      </c>
      <c r="H1600" s="44">
        <v>398.358</v>
      </c>
      <c r="I1600" s="49">
        <f>IF(Table2[[#This Row],[Order Priority]]=Introduction!$B$42,1,0)</f>
        <v>0</v>
      </c>
      <c r="J1600" s="49">
        <f>IF(Table2[[#This Row],[Order Priority]]=Introduction!$B$43,1,0)</f>
        <v>0</v>
      </c>
      <c r="K1600" s="49">
        <f>IF(Table2[[#This Row],[Order Priority]]=Introduction!$B$44,1,0)</f>
        <v>1</v>
      </c>
      <c r="L1600" s="49">
        <f>IF(Table2[[#This Row],[Order Priority]]=Introduction!$B$45,1,0)</f>
        <v>0</v>
      </c>
      <c r="M1600" s="49">
        <f>IF(Table2[[#This Row],[Ship Mode]]=Introduction!$C$42,1,0)</f>
        <v>0</v>
      </c>
      <c r="N1600" s="48">
        <f>IF(Table2[[#This Row],[Ship Mode]]=Introduction!$C$44,1,0)</f>
        <v>1</v>
      </c>
      <c r="O1600" s="48">
        <f>IF(Table2[[#This Row],[Customer Segment]]=Introduction!$D$45,1,0)</f>
        <v>1</v>
      </c>
      <c r="P1600" s="48">
        <f>IF(Table2[[#This Row],[Customer Segment]]=Introduction!$D$42,1,0)</f>
        <v>0</v>
      </c>
      <c r="Q1600" s="48">
        <f>IF(Table2[[#This Row],[Customer Segment]]=Introduction!$D$44,1,0)</f>
        <v>0</v>
      </c>
      <c r="R1600" s="41">
        <v>873.18</v>
      </c>
      <c r="S16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customFormat="1" x14ac:dyDescent="0.2">
      <c r="A1601" s="1" t="s">
        <v>1</v>
      </c>
      <c r="B1601" s="1" t="s">
        <v>14</v>
      </c>
      <c r="C1601" s="1" t="s">
        <v>47</v>
      </c>
      <c r="D1601" s="46">
        <v>0.04</v>
      </c>
      <c r="E1601" s="46">
        <v>37.700000000000003</v>
      </c>
      <c r="F1601" s="46">
        <v>2.99</v>
      </c>
      <c r="G1601" s="46">
        <v>0.35</v>
      </c>
      <c r="H1601" s="46">
        <v>299.6739</v>
      </c>
      <c r="I1601" s="49">
        <f>IF(Table2[[#This Row],[Order Priority]]=Introduction!$B$42,1,0)</f>
        <v>1</v>
      </c>
      <c r="J1601" s="49">
        <f>IF(Table2[[#This Row],[Order Priority]]=Introduction!$B$43,1,0)</f>
        <v>0</v>
      </c>
      <c r="K1601" s="49">
        <f>IF(Table2[[#This Row],[Order Priority]]=Introduction!$B$44,1,0)</f>
        <v>0</v>
      </c>
      <c r="L1601" s="49">
        <f>IF(Table2[[#This Row],[Order Priority]]=Introduction!$B$45,1,0)</f>
        <v>0</v>
      </c>
      <c r="M1601" s="49">
        <f>IF(Table2[[#This Row],[Ship Mode]]=Introduction!$C$42,1,0)</f>
        <v>0</v>
      </c>
      <c r="N1601" s="48">
        <f>IF(Table2[[#This Row],[Ship Mode]]=Introduction!$C$44,1,0)</f>
        <v>1</v>
      </c>
      <c r="O1601" s="48">
        <f>IF(Table2[[#This Row],[Customer Segment]]=Introduction!$D$45,1,0)</f>
        <v>0</v>
      </c>
      <c r="P1601" s="48">
        <f>IF(Table2[[#This Row],[Customer Segment]]=Introduction!$D$42,1,0)</f>
        <v>0</v>
      </c>
      <c r="Q1601" s="48">
        <f>IF(Table2[[#This Row],[Customer Segment]]=Introduction!$D$44,1,0)</f>
        <v>1</v>
      </c>
      <c r="R1601" s="38">
        <v>434.31</v>
      </c>
      <c r="S16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customFormat="1" x14ac:dyDescent="0.2">
      <c r="A1602" s="1" t="s">
        <v>1</v>
      </c>
      <c r="B1602" s="1" t="s">
        <v>14</v>
      </c>
      <c r="C1602" s="1" t="s">
        <v>47</v>
      </c>
      <c r="D1602" s="44">
        <v>0.01</v>
      </c>
      <c r="E1602" s="44">
        <v>55.99</v>
      </c>
      <c r="F1602" s="44">
        <v>5</v>
      </c>
      <c r="G1602" s="44">
        <v>0.83</v>
      </c>
      <c r="H1602" s="44">
        <v>-235.89500000000001</v>
      </c>
      <c r="I1602" s="49">
        <f>IF(Table2[[#This Row],[Order Priority]]=Introduction!$B$42,1,0)</f>
        <v>1</v>
      </c>
      <c r="J1602" s="49">
        <f>IF(Table2[[#This Row],[Order Priority]]=Introduction!$B$43,1,0)</f>
        <v>0</v>
      </c>
      <c r="K1602" s="49">
        <f>IF(Table2[[#This Row],[Order Priority]]=Introduction!$B$44,1,0)</f>
        <v>0</v>
      </c>
      <c r="L1602" s="49">
        <f>IF(Table2[[#This Row],[Order Priority]]=Introduction!$B$45,1,0)</f>
        <v>0</v>
      </c>
      <c r="M1602" s="49">
        <f>IF(Table2[[#This Row],[Ship Mode]]=Introduction!$C$42,1,0)</f>
        <v>0</v>
      </c>
      <c r="N1602" s="48">
        <f>IF(Table2[[#This Row],[Ship Mode]]=Introduction!$C$44,1,0)</f>
        <v>1</v>
      </c>
      <c r="O1602" s="48">
        <f>IF(Table2[[#This Row],[Customer Segment]]=Introduction!$D$45,1,0)</f>
        <v>0</v>
      </c>
      <c r="P1602" s="48">
        <f>IF(Table2[[#This Row],[Customer Segment]]=Introduction!$D$42,1,0)</f>
        <v>0</v>
      </c>
      <c r="Q1602" s="48">
        <f>IF(Table2[[#This Row],[Customer Segment]]=Introduction!$D$44,1,0)</f>
        <v>1</v>
      </c>
      <c r="R1602" s="41">
        <v>51.83</v>
      </c>
      <c r="S16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customFormat="1" x14ac:dyDescent="0.2">
      <c r="A1603" s="1" t="s">
        <v>1</v>
      </c>
      <c r="B1603" s="1" t="s">
        <v>14</v>
      </c>
      <c r="C1603" s="1" t="s">
        <v>70</v>
      </c>
      <c r="D1603" s="46">
        <v>0.03</v>
      </c>
      <c r="E1603" s="46">
        <v>14.2</v>
      </c>
      <c r="F1603" s="46">
        <v>5.3</v>
      </c>
      <c r="G1603" s="46">
        <v>0.46</v>
      </c>
      <c r="H1603" s="46">
        <v>122.21</v>
      </c>
      <c r="I1603" s="49">
        <f>IF(Table2[[#This Row],[Order Priority]]=Introduction!$B$42,1,0)</f>
        <v>1</v>
      </c>
      <c r="J1603" s="49">
        <f>IF(Table2[[#This Row],[Order Priority]]=Introduction!$B$43,1,0)</f>
        <v>0</v>
      </c>
      <c r="K1603" s="49">
        <f>IF(Table2[[#This Row],[Order Priority]]=Introduction!$B$44,1,0)</f>
        <v>0</v>
      </c>
      <c r="L1603" s="49">
        <f>IF(Table2[[#This Row],[Order Priority]]=Introduction!$B$45,1,0)</f>
        <v>0</v>
      </c>
      <c r="M1603" s="49">
        <f>IF(Table2[[#This Row],[Ship Mode]]=Introduction!$C$42,1,0)</f>
        <v>0</v>
      </c>
      <c r="N1603" s="48">
        <f>IF(Table2[[#This Row],[Ship Mode]]=Introduction!$C$44,1,0)</f>
        <v>1</v>
      </c>
      <c r="O1603" s="48">
        <f>IF(Table2[[#This Row],[Customer Segment]]=Introduction!$D$45,1,0)</f>
        <v>0</v>
      </c>
      <c r="P1603" s="48">
        <f>IF(Table2[[#This Row],[Customer Segment]]=Introduction!$D$42,1,0)</f>
        <v>0</v>
      </c>
      <c r="Q1603" s="48">
        <f>IF(Table2[[#This Row],[Customer Segment]]=Introduction!$D$44,1,0)</f>
        <v>0</v>
      </c>
      <c r="R1603" s="38">
        <v>267.2</v>
      </c>
      <c r="S16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customFormat="1" x14ac:dyDescent="0.2">
      <c r="A1604" s="1" t="s">
        <v>46</v>
      </c>
      <c r="B1604" s="1" t="s">
        <v>14</v>
      </c>
      <c r="C1604" s="1" t="s">
        <v>70</v>
      </c>
      <c r="D1604" s="44">
        <v>0.02</v>
      </c>
      <c r="E1604" s="44">
        <v>20.99</v>
      </c>
      <c r="F1604" s="44">
        <v>4.8099999999999996</v>
      </c>
      <c r="G1604" s="44">
        <v>0.57999999999999996</v>
      </c>
      <c r="H1604" s="44">
        <v>49.787999999999997</v>
      </c>
      <c r="I1604" s="49">
        <f>IF(Table2[[#This Row],[Order Priority]]=Introduction!$B$42,1,0)</f>
        <v>0</v>
      </c>
      <c r="J1604" s="49">
        <f>IF(Table2[[#This Row],[Order Priority]]=Introduction!$B$43,1,0)</f>
        <v>0</v>
      </c>
      <c r="K1604" s="49">
        <f>IF(Table2[[#This Row],[Order Priority]]=Introduction!$B$44,1,0)</f>
        <v>0</v>
      </c>
      <c r="L1604" s="49">
        <f>IF(Table2[[#This Row],[Order Priority]]=Introduction!$B$45,1,0)</f>
        <v>0</v>
      </c>
      <c r="M1604" s="49">
        <f>IF(Table2[[#This Row],[Ship Mode]]=Introduction!$C$42,1,0)</f>
        <v>0</v>
      </c>
      <c r="N1604" s="48">
        <f>IF(Table2[[#This Row],[Ship Mode]]=Introduction!$C$44,1,0)</f>
        <v>1</v>
      </c>
      <c r="O1604" s="48">
        <f>IF(Table2[[#This Row],[Customer Segment]]=Introduction!$D$45,1,0)</f>
        <v>0</v>
      </c>
      <c r="P1604" s="48">
        <f>IF(Table2[[#This Row],[Customer Segment]]=Introduction!$D$42,1,0)</f>
        <v>0</v>
      </c>
      <c r="Q1604" s="48">
        <f>IF(Table2[[#This Row],[Customer Segment]]=Introduction!$D$44,1,0)</f>
        <v>0</v>
      </c>
      <c r="R1604" s="41">
        <v>266.39</v>
      </c>
      <c r="S16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customFormat="1" x14ac:dyDescent="0.2">
      <c r="A1605" s="1" t="s">
        <v>46</v>
      </c>
      <c r="B1605" s="1" t="s">
        <v>63</v>
      </c>
      <c r="C1605" s="1" t="s">
        <v>70</v>
      </c>
      <c r="D1605" s="46">
        <v>0.05</v>
      </c>
      <c r="E1605" s="46">
        <v>5.4</v>
      </c>
      <c r="F1605" s="46">
        <v>7.78</v>
      </c>
      <c r="G1605" s="46">
        <v>0.37</v>
      </c>
      <c r="H1605" s="46">
        <v>-132.62950000000001</v>
      </c>
      <c r="I1605" s="49">
        <f>IF(Table2[[#This Row],[Order Priority]]=Introduction!$B$42,1,0)</f>
        <v>0</v>
      </c>
      <c r="J1605" s="49">
        <f>IF(Table2[[#This Row],[Order Priority]]=Introduction!$B$43,1,0)</f>
        <v>0</v>
      </c>
      <c r="K1605" s="49">
        <f>IF(Table2[[#This Row],[Order Priority]]=Introduction!$B$44,1,0)</f>
        <v>0</v>
      </c>
      <c r="L1605" s="49">
        <f>IF(Table2[[#This Row],[Order Priority]]=Introduction!$B$45,1,0)</f>
        <v>0</v>
      </c>
      <c r="M1605" s="49">
        <f>IF(Table2[[#This Row],[Ship Mode]]=Introduction!$C$42,1,0)</f>
        <v>0</v>
      </c>
      <c r="N1605" s="48">
        <f>IF(Table2[[#This Row],[Ship Mode]]=Introduction!$C$44,1,0)</f>
        <v>0</v>
      </c>
      <c r="O1605" s="48">
        <f>IF(Table2[[#This Row],[Customer Segment]]=Introduction!$D$45,1,0)</f>
        <v>0</v>
      </c>
      <c r="P1605" s="48">
        <f>IF(Table2[[#This Row],[Customer Segment]]=Introduction!$D$42,1,0)</f>
        <v>0</v>
      </c>
      <c r="Q1605" s="48">
        <f>IF(Table2[[#This Row],[Customer Segment]]=Introduction!$D$44,1,0)</f>
        <v>0</v>
      </c>
      <c r="R1605" s="38">
        <v>51.82</v>
      </c>
      <c r="S16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customFormat="1" x14ac:dyDescent="0.2">
      <c r="A1606" s="1" t="s">
        <v>1</v>
      </c>
      <c r="B1606" s="1" t="s">
        <v>63</v>
      </c>
      <c r="C1606" s="1" t="s">
        <v>70</v>
      </c>
      <c r="D1606" s="44">
        <v>0.02</v>
      </c>
      <c r="E1606" s="44">
        <v>2.58</v>
      </c>
      <c r="F1606" s="44">
        <v>1.3</v>
      </c>
      <c r="G1606" s="44">
        <v>0.59</v>
      </c>
      <c r="H1606" s="44">
        <v>1.1080000000000001</v>
      </c>
      <c r="I1606" s="49">
        <f>IF(Table2[[#This Row],[Order Priority]]=Introduction!$B$42,1,0)</f>
        <v>1</v>
      </c>
      <c r="J1606" s="49">
        <f>IF(Table2[[#This Row],[Order Priority]]=Introduction!$B$43,1,0)</f>
        <v>0</v>
      </c>
      <c r="K1606" s="49">
        <f>IF(Table2[[#This Row],[Order Priority]]=Introduction!$B$44,1,0)</f>
        <v>0</v>
      </c>
      <c r="L1606" s="49">
        <f>IF(Table2[[#This Row],[Order Priority]]=Introduction!$B$45,1,0)</f>
        <v>0</v>
      </c>
      <c r="M1606" s="49">
        <f>IF(Table2[[#This Row],[Ship Mode]]=Introduction!$C$42,1,0)</f>
        <v>0</v>
      </c>
      <c r="N1606" s="48">
        <f>IF(Table2[[#This Row],[Ship Mode]]=Introduction!$C$44,1,0)</f>
        <v>0</v>
      </c>
      <c r="O1606" s="48">
        <f>IF(Table2[[#This Row],[Customer Segment]]=Introduction!$D$45,1,0)</f>
        <v>0</v>
      </c>
      <c r="P1606" s="48">
        <f>IF(Table2[[#This Row],[Customer Segment]]=Introduction!$D$42,1,0)</f>
        <v>0</v>
      </c>
      <c r="Q1606" s="48">
        <f>IF(Table2[[#This Row],[Customer Segment]]=Introduction!$D$44,1,0)</f>
        <v>0</v>
      </c>
      <c r="R1606" s="41">
        <v>109.74</v>
      </c>
      <c r="S16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customFormat="1" x14ac:dyDescent="0.2">
      <c r="A1607" s="1" t="s">
        <v>1</v>
      </c>
      <c r="B1607" s="1" t="s">
        <v>14</v>
      </c>
      <c r="C1607" s="1" t="s">
        <v>70</v>
      </c>
      <c r="D1607" s="46">
        <v>0.02</v>
      </c>
      <c r="E1607" s="46">
        <v>65.989999999999995</v>
      </c>
      <c r="F1607" s="46">
        <v>3.9</v>
      </c>
      <c r="G1607" s="46">
        <v>0.55000000000000004</v>
      </c>
      <c r="H1607" s="46">
        <v>1061.3789999999999</v>
      </c>
      <c r="I1607" s="49">
        <f>IF(Table2[[#This Row],[Order Priority]]=Introduction!$B$42,1,0)</f>
        <v>1</v>
      </c>
      <c r="J1607" s="49">
        <f>IF(Table2[[#This Row],[Order Priority]]=Introduction!$B$43,1,0)</f>
        <v>0</v>
      </c>
      <c r="K1607" s="49">
        <f>IF(Table2[[#This Row],[Order Priority]]=Introduction!$B$44,1,0)</f>
        <v>0</v>
      </c>
      <c r="L1607" s="49">
        <f>IF(Table2[[#This Row],[Order Priority]]=Introduction!$B$45,1,0)</f>
        <v>0</v>
      </c>
      <c r="M1607" s="49">
        <f>IF(Table2[[#This Row],[Ship Mode]]=Introduction!$C$42,1,0)</f>
        <v>0</v>
      </c>
      <c r="N1607" s="48">
        <f>IF(Table2[[#This Row],[Ship Mode]]=Introduction!$C$44,1,0)</f>
        <v>1</v>
      </c>
      <c r="O1607" s="48">
        <f>IF(Table2[[#This Row],[Customer Segment]]=Introduction!$D$45,1,0)</f>
        <v>0</v>
      </c>
      <c r="P1607" s="48">
        <f>IF(Table2[[#This Row],[Customer Segment]]=Introduction!$D$42,1,0)</f>
        <v>0</v>
      </c>
      <c r="Q1607" s="48">
        <f>IF(Table2[[#This Row],[Customer Segment]]=Introduction!$D$44,1,0)</f>
        <v>0</v>
      </c>
      <c r="R1607" s="38">
        <v>1543.55</v>
      </c>
      <c r="S16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customFormat="1" x14ac:dyDescent="0.2">
      <c r="A1608" s="1" t="s">
        <v>1</v>
      </c>
      <c r="B1608" s="1" t="s">
        <v>14</v>
      </c>
      <c r="C1608" s="1" t="s">
        <v>70</v>
      </c>
      <c r="D1608" s="44">
        <v>0.03</v>
      </c>
      <c r="E1608" s="44">
        <v>5.98</v>
      </c>
      <c r="F1608" s="44">
        <v>5.35</v>
      </c>
      <c r="G1608" s="44">
        <v>0.4</v>
      </c>
      <c r="H1608" s="44">
        <v>-23.5</v>
      </c>
      <c r="I1608" s="49">
        <f>IF(Table2[[#This Row],[Order Priority]]=Introduction!$B$42,1,0)</f>
        <v>1</v>
      </c>
      <c r="J1608" s="49">
        <f>IF(Table2[[#This Row],[Order Priority]]=Introduction!$B$43,1,0)</f>
        <v>0</v>
      </c>
      <c r="K1608" s="49">
        <f>IF(Table2[[#This Row],[Order Priority]]=Introduction!$B$44,1,0)</f>
        <v>0</v>
      </c>
      <c r="L1608" s="49">
        <f>IF(Table2[[#This Row],[Order Priority]]=Introduction!$B$45,1,0)</f>
        <v>0</v>
      </c>
      <c r="M1608" s="49">
        <f>IF(Table2[[#This Row],[Ship Mode]]=Introduction!$C$42,1,0)</f>
        <v>0</v>
      </c>
      <c r="N1608" s="48">
        <f>IF(Table2[[#This Row],[Ship Mode]]=Introduction!$C$44,1,0)</f>
        <v>1</v>
      </c>
      <c r="O1608" s="48">
        <f>IF(Table2[[#This Row],[Customer Segment]]=Introduction!$D$45,1,0)</f>
        <v>0</v>
      </c>
      <c r="P1608" s="48">
        <f>IF(Table2[[#This Row],[Customer Segment]]=Introduction!$D$42,1,0)</f>
        <v>0</v>
      </c>
      <c r="Q1608" s="48">
        <f>IF(Table2[[#This Row],[Customer Segment]]=Introduction!$D$44,1,0)</f>
        <v>0</v>
      </c>
      <c r="R1608" s="41">
        <v>107.08</v>
      </c>
      <c r="S16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customFormat="1" x14ac:dyDescent="0.2">
      <c r="A1609" s="1" t="s">
        <v>1</v>
      </c>
      <c r="B1609" s="1" t="s">
        <v>14</v>
      </c>
      <c r="C1609" s="1" t="s">
        <v>15</v>
      </c>
      <c r="D1609" s="46">
        <v>0.03</v>
      </c>
      <c r="E1609" s="46">
        <v>17.7</v>
      </c>
      <c r="F1609" s="46">
        <v>9.4700000000000006</v>
      </c>
      <c r="G1609" s="46">
        <v>0.59</v>
      </c>
      <c r="H1609" s="46">
        <v>28.182600000000001</v>
      </c>
      <c r="I1609" s="49">
        <f>IF(Table2[[#This Row],[Order Priority]]=Introduction!$B$42,1,0)</f>
        <v>1</v>
      </c>
      <c r="J1609" s="49">
        <f>IF(Table2[[#This Row],[Order Priority]]=Introduction!$B$43,1,0)</f>
        <v>0</v>
      </c>
      <c r="K1609" s="49">
        <f>IF(Table2[[#This Row],[Order Priority]]=Introduction!$B$44,1,0)</f>
        <v>0</v>
      </c>
      <c r="L1609" s="49">
        <f>IF(Table2[[#This Row],[Order Priority]]=Introduction!$B$45,1,0)</f>
        <v>0</v>
      </c>
      <c r="M1609" s="49">
        <f>IF(Table2[[#This Row],[Ship Mode]]=Introduction!$C$42,1,0)</f>
        <v>0</v>
      </c>
      <c r="N1609" s="48">
        <f>IF(Table2[[#This Row],[Ship Mode]]=Introduction!$C$44,1,0)</f>
        <v>1</v>
      </c>
      <c r="O1609" s="48">
        <f>IF(Table2[[#This Row],[Customer Segment]]=Introduction!$D$45,1,0)</f>
        <v>0</v>
      </c>
      <c r="P1609" s="48">
        <f>IF(Table2[[#This Row],[Customer Segment]]=Introduction!$D$42,1,0)</f>
        <v>1</v>
      </c>
      <c r="Q1609" s="48">
        <f>IF(Table2[[#This Row],[Customer Segment]]=Introduction!$D$44,1,0)</f>
        <v>0</v>
      </c>
      <c r="R1609" s="38">
        <v>201.77</v>
      </c>
      <c r="S16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customFormat="1" x14ac:dyDescent="0.2">
      <c r="A1610" s="1" t="s">
        <v>13</v>
      </c>
      <c r="B1610" s="1" t="s">
        <v>14</v>
      </c>
      <c r="C1610" s="1" t="s">
        <v>70</v>
      </c>
      <c r="D1610" s="44">
        <v>0.06</v>
      </c>
      <c r="E1610" s="44">
        <v>43.57</v>
      </c>
      <c r="F1610" s="44">
        <v>16.36</v>
      </c>
      <c r="G1610" s="44">
        <v>0.55000000000000004</v>
      </c>
      <c r="H1610" s="44">
        <v>-38.808</v>
      </c>
      <c r="I1610" s="49">
        <f>IF(Table2[[#This Row],[Order Priority]]=Introduction!$B$42,1,0)</f>
        <v>0</v>
      </c>
      <c r="J1610" s="49">
        <f>IF(Table2[[#This Row],[Order Priority]]=Introduction!$B$43,1,0)</f>
        <v>1</v>
      </c>
      <c r="K1610" s="49">
        <f>IF(Table2[[#This Row],[Order Priority]]=Introduction!$B$44,1,0)</f>
        <v>0</v>
      </c>
      <c r="L1610" s="49">
        <f>IF(Table2[[#This Row],[Order Priority]]=Introduction!$B$45,1,0)</f>
        <v>0</v>
      </c>
      <c r="M1610" s="49">
        <f>IF(Table2[[#This Row],[Ship Mode]]=Introduction!$C$42,1,0)</f>
        <v>0</v>
      </c>
      <c r="N1610" s="48">
        <f>IF(Table2[[#This Row],[Ship Mode]]=Introduction!$C$44,1,0)</f>
        <v>1</v>
      </c>
      <c r="O1610" s="48">
        <f>IF(Table2[[#This Row],[Customer Segment]]=Introduction!$D$45,1,0)</f>
        <v>0</v>
      </c>
      <c r="P1610" s="48">
        <f>IF(Table2[[#This Row],[Customer Segment]]=Introduction!$D$42,1,0)</f>
        <v>0</v>
      </c>
      <c r="Q1610" s="48">
        <f>IF(Table2[[#This Row],[Customer Segment]]=Introduction!$D$44,1,0)</f>
        <v>0</v>
      </c>
      <c r="R1610" s="41">
        <v>710.16</v>
      </c>
      <c r="S16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customFormat="1" x14ac:dyDescent="0.2">
      <c r="A1611" s="1" t="s">
        <v>23</v>
      </c>
      <c r="B1611" s="1" t="s">
        <v>14</v>
      </c>
      <c r="C1611" s="1" t="s">
        <v>70</v>
      </c>
      <c r="D1611" s="46">
        <v>0.03</v>
      </c>
      <c r="E1611" s="46">
        <v>5.85</v>
      </c>
      <c r="F1611" s="46">
        <v>2.27</v>
      </c>
      <c r="G1611" s="46">
        <v>0.56000000000000005</v>
      </c>
      <c r="H1611" s="46">
        <v>-5.08</v>
      </c>
      <c r="I1611" s="49">
        <f>IF(Table2[[#This Row],[Order Priority]]=Introduction!$B$42,1,0)</f>
        <v>0</v>
      </c>
      <c r="J1611" s="49">
        <f>IF(Table2[[#This Row],[Order Priority]]=Introduction!$B$43,1,0)</f>
        <v>0</v>
      </c>
      <c r="K1611" s="49">
        <f>IF(Table2[[#This Row],[Order Priority]]=Introduction!$B$44,1,0)</f>
        <v>1</v>
      </c>
      <c r="L1611" s="49">
        <f>IF(Table2[[#This Row],[Order Priority]]=Introduction!$B$45,1,0)</f>
        <v>0</v>
      </c>
      <c r="M1611" s="49">
        <f>IF(Table2[[#This Row],[Ship Mode]]=Introduction!$C$42,1,0)</f>
        <v>0</v>
      </c>
      <c r="N1611" s="48">
        <f>IF(Table2[[#This Row],[Ship Mode]]=Introduction!$C$44,1,0)</f>
        <v>1</v>
      </c>
      <c r="O1611" s="48">
        <f>IF(Table2[[#This Row],[Customer Segment]]=Introduction!$D$45,1,0)</f>
        <v>0</v>
      </c>
      <c r="P1611" s="48">
        <f>IF(Table2[[#This Row],[Customer Segment]]=Introduction!$D$42,1,0)</f>
        <v>0</v>
      </c>
      <c r="Q1611" s="48">
        <f>IF(Table2[[#This Row],[Customer Segment]]=Introduction!$D$44,1,0)</f>
        <v>0</v>
      </c>
      <c r="R1611" s="38">
        <v>41.4</v>
      </c>
      <c r="S16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customFormat="1" x14ac:dyDescent="0.2">
      <c r="A1612" s="1" t="s">
        <v>92</v>
      </c>
      <c r="B1612" s="1" t="s">
        <v>14</v>
      </c>
      <c r="C1612" s="1" t="s">
        <v>3</v>
      </c>
      <c r="D1612" s="44">
        <v>0.01</v>
      </c>
      <c r="E1612" s="44">
        <v>35.94</v>
      </c>
      <c r="F1612" s="44">
        <v>6.66</v>
      </c>
      <c r="G1612" s="44">
        <v>0.4</v>
      </c>
      <c r="H1612" s="44">
        <v>261.87569999999999</v>
      </c>
      <c r="I1612" s="49">
        <f>IF(Table2[[#This Row],[Order Priority]]=Introduction!$B$42,1,0)</f>
        <v>0</v>
      </c>
      <c r="J1612" s="49">
        <f>IF(Table2[[#This Row],[Order Priority]]=Introduction!$B$43,1,0)</f>
        <v>0</v>
      </c>
      <c r="K1612" s="49">
        <f>IF(Table2[[#This Row],[Order Priority]]=Introduction!$B$44,1,0)</f>
        <v>0</v>
      </c>
      <c r="L1612" s="49">
        <f>IF(Table2[[#This Row],[Order Priority]]=Introduction!$B$45,1,0)</f>
        <v>1</v>
      </c>
      <c r="M1612" s="49">
        <f>IF(Table2[[#This Row],[Ship Mode]]=Introduction!$C$42,1,0)</f>
        <v>0</v>
      </c>
      <c r="N1612" s="48">
        <f>IF(Table2[[#This Row],[Ship Mode]]=Introduction!$C$44,1,0)</f>
        <v>1</v>
      </c>
      <c r="O1612" s="48">
        <f>IF(Table2[[#This Row],[Customer Segment]]=Introduction!$D$45,1,0)</f>
        <v>1</v>
      </c>
      <c r="P1612" s="48">
        <f>IF(Table2[[#This Row],[Customer Segment]]=Introduction!$D$42,1,0)</f>
        <v>0</v>
      </c>
      <c r="Q1612" s="48">
        <f>IF(Table2[[#This Row],[Customer Segment]]=Introduction!$D$44,1,0)</f>
        <v>0</v>
      </c>
      <c r="R1612" s="41">
        <v>379.53</v>
      </c>
      <c r="S16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customFormat="1" x14ac:dyDescent="0.2">
      <c r="A1613" s="1" t="s">
        <v>92</v>
      </c>
      <c r="B1613" s="1" t="s">
        <v>14</v>
      </c>
      <c r="C1613" s="1" t="s">
        <v>15</v>
      </c>
      <c r="D1613" s="46">
        <v>7.0000000000000007E-2</v>
      </c>
      <c r="E1613" s="46">
        <v>60.97</v>
      </c>
      <c r="F1613" s="46">
        <v>4.5</v>
      </c>
      <c r="G1613" s="46">
        <v>0.56000000000000005</v>
      </c>
      <c r="H1613" s="46">
        <v>-41.77</v>
      </c>
      <c r="I1613" s="49">
        <f>IF(Table2[[#This Row],[Order Priority]]=Introduction!$B$42,1,0)</f>
        <v>0</v>
      </c>
      <c r="J1613" s="49">
        <f>IF(Table2[[#This Row],[Order Priority]]=Introduction!$B$43,1,0)</f>
        <v>0</v>
      </c>
      <c r="K1613" s="49">
        <f>IF(Table2[[#This Row],[Order Priority]]=Introduction!$B$44,1,0)</f>
        <v>0</v>
      </c>
      <c r="L1613" s="49">
        <f>IF(Table2[[#This Row],[Order Priority]]=Introduction!$B$45,1,0)</f>
        <v>1</v>
      </c>
      <c r="M1613" s="49">
        <f>IF(Table2[[#This Row],[Ship Mode]]=Introduction!$C$42,1,0)</f>
        <v>0</v>
      </c>
      <c r="N1613" s="48">
        <f>IF(Table2[[#This Row],[Ship Mode]]=Introduction!$C$44,1,0)</f>
        <v>1</v>
      </c>
      <c r="O1613" s="48">
        <f>IF(Table2[[#This Row],[Customer Segment]]=Introduction!$D$45,1,0)</f>
        <v>0</v>
      </c>
      <c r="P1613" s="48">
        <f>IF(Table2[[#This Row],[Customer Segment]]=Introduction!$D$42,1,0)</f>
        <v>1</v>
      </c>
      <c r="Q1613" s="48">
        <f>IF(Table2[[#This Row],[Customer Segment]]=Introduction!$D$44,1,0)</f>
        <v>0</v>
      </c>
      <c r="R1613" s="38">
        <v>57.84</v>
      </c>
      <c r="S16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customFormat="1" x14ac:dyDescent="0.2">
      <c r="A1614" s="1" t="s">
        <v>92</v>
      </c>
      <c r="B1614" s="1" t="s">
        <v>14</v>
      </c>
      <c r="C1614" s="1" t="s">
        <v>15</v>
      </c>
      <c r="D1614" s="44">
        <v>0</v>
      </c>
      <c r="E1614" s="44">
        <v>90.98</v>
      </c>
      <c r="F1614" s="44">
        <v>56.2</v>
      </c>
      <c r="G1614" s="44">
        <v>0.74</v>
      </c>
      <c r="H1614" s="44">
        <v>-1014.11</v>
      </c>
      <c r="I1614" s="49">
        <f>IF(Table2[[#This Row],[Order Priority]]=Introduction!$B$42,1,0)</f>
        <v>0</v>
      </c>
      <c r="J1614" s="49">
        <f>IF(Table2[[#This Row],[Order Priority]]=Introduction!$B$43,1,0)</f>
        <v>0</v>
      </c>
      <c r="K1614" s="49">
        <f>IF(Table2[[#This Row],[Order Priority]]=Introduction!$B$44,1,0)</f>
        <v>0</v>
      </c>
      <c r="L1614" s="49">
        <f>IF(Table2[[#This Row],[Order Priority]]=Introduction!$B$45,1,0)</f>
        <v>1</v>
      </c>
      <c r="M1614" s="49">
        <f>IF(Table2[[#This Row],[Ship Mode]]=Introduction!$C$42,1,0)</f>
        <v>0</v>
      </c>
      <c r="N1614" s="48">
        <f>IF(Table2[[#This Row],[Ship Mode]]=Introduction!$C$44,1,0)</f>
        <v>1</v>
      </c>
      <c r="O1614" s="48">
        <f>IF(Table2[[#This Row],[Customer Segment]]=Introduction!$D$45,1,0)</f>
        <v>0</v>
      </c>
      <c r="P1614" s="48">
        <f>IF(Table2[[#This Row],[Customer Segment]]=Introduction!$D$42,1,0)</f>
        <v>1</v>
      </c>
      <c r="Q1614" s="48">
        <f>IF(Table2[[#This Row],[Customer Segment]]=Introduction!$D$44,1,0)</f>
        <v>0</v>
      </c>
      <c r="R1614" s="41">
        <v>1425.71</v>
      </c>
      <c r="S16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customFormat="1" x14ac:dyDescent="0.2">
      <c r="A1615" s="1" t="s">
        <v>46</v>
      </c>
      <c r="B1615" s="1" t="s">
        <v>14</v>
      </c>
      <c r="C1615" s="1" t="s">
        <v>15</v>
      </c>
      <c r="D1615" s="46">
        <v>0.05</v>
      </c>
      <c r="E1615" s="46">
        <v>35.44</v>
      </c>
      <c r="F1615" s="46">
        <v>5.09</v>
      </c>
      <c r="G1615" s="46">
        <v>0.38</v>
      </c>
      <c r="H1615" s="46">
        <v>553.33169999999996</v>
      </c>
      <c r="I1615" s="49">
        <f>IF(Table2[[#This Row],[Order Priority]]=Introduction!$B$42,1,0)</f>
        <v>0</v>
      </c>
      <c r="J1615" s="49">
        <f>IF(Table2[[#This Row],[Order Priority]]=Introduction!$B$43,1,0)</f>
        <v>0</v>
      </c>
      <c r="K1615" s="49">
        <f>IF(Table2[[#This Row],[Order Priority]]=Introduction!$B$44,1,0)</f>
        <v>0</v>
      </c>
      <c r="L1615" s="49">
        <f>IF(Table2[[#This Row],[Order Priority]]=Introduction!$B$45,1,0)</f>
        <v>0</v>
      </c>
      <c r="M1615" s="49">
        <f>IF(Table2[[#This Row],[Ship Mode]]=Introduction!$C$42,1,0)</f>
        <v>0</v>
      </c>
      <c r="N1615" s="48">
        <f>IF(Table2[[#This Row],[Ship Mode]]=Introduction!$C$44,1,0)</f>
        <v>1</v>
      </c>
      <c r="O1615" s="48">
        <f>IF(Table2[[#This Row],[Customer Segment]]=Introduction!$D$45,1,0)</f>
        <v>0</v>
      </c>
      <c r="P1615" s="48">
        <f>IF(Table2[[#This Row],[Customer Segment]]=Introduction!$D$42,1,0)</f>
        <v>1</v>
      </c>
      <c r="Q1615" s="48">
        <f>IF(Table2[[#This Row],[Customer Segment]]=Introduction!$D$44,1,0)</f>
        <v>0</v>
      </c>
      <c r="R1615" s="38">
        <v>801.93</v>
      </c>
      <c r="S16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customFormat="1" x14ac:dyDescent="0.2">
      <c r="A1616" s="1" t="s">
        <v>1</v>
      </c>
      <c r="B1616" s="1" t="s">
        <v>14</v>
      </c>
      <c r="C1616" s="1" t="s">
        <v>47</v>
      </c>
      <c r="D1616" s="44">
        <v>0.02</v>
      </c>
      <c r="E1616" s="44">
        <v>14.58</v>
      </c>
      <c r="F1616" s="44">
        <v>7.4</v>
      </c>
      <c r="G1616" s="44">
        <v>0.48</v>
      </c>
      <c r="H1616" s="44">
        <v>10.802</v>
      </c>
      <c r="I1616" s="49">
        <f>IF(Table2[[#This Row],[Order Priority]]=Introduction!$B$42,1,0)</f>
        <v>1</v>
      </c>
      <c r="J1616" s="49">
        <f>IF(Table2[[#This Row],[Order Priority]]=Introduction!$B$43,1,0)</f>
        <v>0</v>
      </c>
      <c r="K1616" s="49">
        <f>IF(Table2[[#This Row],[Order Priority]]=Introduction!$B$44,1,0)</f>
        <v>0</v>
      </c>
      <c r="L1616" s="49">
        <f>IF(Table2[[#This Row],[Order Priority]]=Introduction!$B$45,1,0)</f>
        <v>0</v>
      </c>
      <c r="M1616" s="49">
        <f>IF(Table2[[#This Row],[Ship Mode]]=Introduction!$C$42,1,0)</f>
        <v>0</v>
      </c>
      <c r="N1616" s="48">
        <f>IF(Table2[[#This Row],[Ship Mode]]=Introduction!$C$44,1,0)</f>
        <v>1</v>
      </c>
      <c r="O1616" s="48">
        <f>IF(Table2[[#This Row],[Customer Segment]]=Introduction!$D$45,1,0)</f>
        <v>0</v>
      </c>
      <c r="P1616" s="48">
        <f>IF(Table2[[#This Row],[Customer Segment]]=Introduction!$D$42,1,0)</f>
        <v>0</v>
      </c>
      <c r="Q1616" s="48">
        <f>IF(Table2[[#This Row],[Customer Segment]]=Introduction!$D$44,1,0)</f>
        <v>1</v>
      </c>
      <c r="R1616" s="41">
        <v>261.33999999999997</v>
      </c>
      <c r="S16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customFormat="1" x14ac:dyDescent="0.2">
      <c r="A1617" s="1" t="s">
        <v>13</v>
      </c>
      <c r="B1617" s="1" t="s">
        <v>14</v>
      </c>
      <c r="C1617" s="1" t="s">
        <v>3</v>
      </c>
      <c r="D1617" s="46">
        <v>0.1</v>
      </c>
      <c r="E1617" s="46">
        <v>5.98</v>
      </c>
      <c r="F1617" s="46">
        <v>3.85</v>
      </c>
      <c r="G1617" s="46">
        <v>0.68</v>
      </c>
      <c r="H1617" s="46">
        <v>18.922000000000001</v>
      </c>
      <c r="I1617" s="49">
        <f>IF(Table2[[#This Row],[Order Priority]]=Introduction!$B$42,1,0)</f>
        <v>0</v>
      </c>
      <c r="J1617" s="49">
        <f>IF(Table2[[#This Row],[Order Priority]]=Introduction!$B$43,1,0)</f>
        <v>1</v>
      </c>
      <c r="K1617" s="49">
        <f>IF(Table2[[#This Row],[Order Priority]]=Introduction!$B$44,1,0)</f>
        <v>0</v>
      </c>
      <c r="L1617" s="49">
        <f>IF(Table2[[#This Row],[Order Priority]]=Introduction!$B$45,1,0)</f>
        <v>0</v>
      </c>
      <c r="M1617" s="49">
        <f>IF(Table2[[#This Row],[Ship Mode]]=Introduction!$C$42,1,0)</f>
        <v>0</v>
      </c>
      <c r="N1617" s="48">
        <f>IF(Table2[[#This Row],[Ship Mode]]=Introduction!$C$44,1,0)</f>
        <v>1</v>
      </c>
      <c r="O1617" s="48">
        <f>IF(Table2[[#This Row],[Customer Segment]]=Introduction!$D$45,1,0)</f>
        <v>1</v>
      </c>
      <c r="P1617" s="48">
        <f>IF(Table2[[#This Row],[Customer Segment]]=Introduction!$D$42,1,0)</f>
        <v>0</v>
      </c>
      <c r="Q1617" s="48">
        <f>IF(Table2[[#This Row],[Customer Segment]]=Introduction!$D$44,1,0)</f>
        <v>0</v>
      </c>
      <c r="R1617" s="38">
        <v>151.55000000000001</v>
      </c>
      <c r="S16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customFormat="1" x14ac:dyDescent="0.2">
      <c r="A1618" s="1" t="s">
        <v>13</v>
      </c>
      <c r="B1618" s="1" t="s">
        <v>14</v>
      </c>
      <c r="C1618" s="1" t="s">
        <v>3</v>
      </c>
      <c r="D1618" s="44">
        <v>7.0000000000000007E-2</v>
      </c>
      <c r="E1618" s="44">
        <v>2.61</v>
      </c>
      <c r="F1618" s="44">
        <v>0.5</v>
      </c>
      <c r="G1618" s="44">
        <v>0.39</v>
      </c>
      <c r="H1618" s="44">
        <v>39.350700000000003</v>
      </c>
      <c r="I1618" s="49">
        <f>IF(Table2[[#This Row],[Order Priority]]=Introduction!$B$42,1,0)</f>
        <v>0</v>
      </c>
      <c r="J1618" s="49">
        <f>IF(Table2[[#This Row],[Order Priority]]=Introduction!$B$43,1,0)</f>
        <v>1</v>
      </c>
      <c r="K1618" s="49">
        <f>IF(Table2[[#This Row],[Order Priority]]=Introduction!$B$44,1,0)</f>
        <v>0</v>
      </c>
      <c r="L1618" s="49">
        <f>IF(Table2[[#This Row],[Order Priority]]=Introduction!$B$45,1,0)</f>
        <v>0</v>
      </c>
      <c r="M1618" s="49">
        <f>IF(Table2[[#This Row],[Ship Mode]]=Introduction!$C$42,1,0)</f>
        <v>0</v>
      </c>
      <c r="N1618" s="48">
        <f>IF(Table2[[#This Row],[Ship Mode]]=Introduction!$C$44,1,0)</f>
        <v>1</v>
      </c>
      <c r="O1618" s="48">
        <f>IF(Table2[[#This Row],[Customer Segment]]=Introduction!$D$45,1,0)</f>
        <v>1</v>
      </c>
      <c r="P1618" s="48">
        <f>IF(Table2[[#This Row],[Customer Segment]]=Introduction!$D$42,1,0)</f>
        <v>0</v>
      </c>
      <c r="Q1618" s="48">
        <f>IF(Table2[[#This Row],[Customer Segment]]=Introduction!$D$44,1,0)</f>
        <v>0</v>
      </c>
      <c r="R1618" s="41">
        <v>57.03</v>
      </c>
      <c r="S16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customFormat="1" x14ac:dyDescent="0.2">
      <c r="A1619" s="1" t="s">
        <v>13</v>
      </c>
      <c r="B1619" s="1" t="s">
        <v>14</v>
      </c>
      <c r="C1619" s="1" t="s">
        <v>70</v>
      </c>
      <c r="D1619" s="46">
        <v>0.01</v>
      </c>
      <c r="E1619" s="46">
        <v>23.99</v>
      </c>
      <c r="F1619" s="46">
        <v>6.3</v>
      </c>
      <c r="G1619" s="46">
        <v>0.38</v>
      </c>
      <c r="H1619" s="46">
        <v>-6.202</v>
      </c>
      <c r="I1619" s="49">
        <f>IF(Table2[[#This Row],[Order Priority]]=Introduction!$B$42,1,0)</f>
        <v>0</v>
      </c>
      <c r="J1619" s="49">
        <f>IF(Table2[[#This Row],[Order Priority]]=Introduction!$B$43,1,0)</f>
        <v>1</v>
      </c>
      <c r="K1619" s="49">
        <f>IF(Table2[[#This Row],[Order Priority]]=Introduction!$B$44,1,0)</f>
        <v>0</v>
      </c>
      <c r="L1619" s="49">
        <f>IF(Table2[[#This Row],[Order Priority]]=Introduction!$B$45,1,0)</f>
        <v>0</v>
      </c>
      <c r="M1619" s="49">
        <f>IF(Table2[[#This Row],[Ship Mode]]=Introduction!$C$42,1,0)</f>
        <v>0</v>
      </c>
      <c r="N1619" s="48">
        <f>IF(Table2[[#This Row],[Ship Mode]]=Introduction!$C$44,1,0)</f>
        <v>1</v>
      </c>
      <c r="O1619" s="48">
        <f>IF(Table2[[#This Row],[Customer Segment]]=Introduction!$D$45,1,0)</f>
        <v>0</v>
      </c>
      <c r="P1619" s="48">
        <f>IF(Table2[[#This Row],[Customer Segment]]=Introduction!$D$42,1,0)</f>
        <v>0</v>
      </c>
      <c r="Q1619" s="48">
        <f>IF(Table2[[#This Row],[Customer Segment]]=Introduction!$D$44,1,0)</f>
        <v>0</v>
      </c>
      <c r="R1619" s="38">
        <v>284.39</v>
      </c>
      <c r="S16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customFormat="1" x14ac:dyDescent="0.2">
      <c r="A1620" s="1" t="s">
        <v>13</v>
      </c>
      <c r="B1620" s="1" t="s">
        <v>14</v>
      </c>
      <c r="C1620" s="1" t="s">
        <v>47</v>
      </c>
      <c r="D1620" s="44">
        <v>0.05</v>
      </c>
      <c r="E1620" s="44">
        <v>165.2</v>
      </c>
      <c r="F1620" s="44">
        <v>19.989999999999998</v>
      </c>
      <c r="G1620" s="44">
        <v>0.59</v>
      </c>
      <c r="H1620" s="44">
        <v>2008.71</v>
      </c>
      <c r="I1620" s="49">
        <f>IF(Table2[[#This Row],[Order Priority]]=Introduction!$B$42,1,0)</f>
        <v>0</v>
      </c>
      <c r="J1620" s="49">
        <f>IF(Table2[[#This Row],[Order Priority]]=Introduction!$B$43,1,0)</f>
        <v>1</v>
      </c>
      <c r="K1620" s="49">
        <f>IF(Table2[[#This Row],[Order Priority]]=Introduction!$B$44,1,0)</f>
        <v>0</v>
      </c>
      <c r="L1620" s="49">
        <f>IF(Table2[[#This Row],[Order Priority]]=Introduction!$B$45,1,0)</f>
        <v>0</v>
      </c>
      <c r="M1620" s="49">
        <f>IF(Table2[[#This Row],[Ship Mode]]=Introduction!$C$42,1,0)</f>
        <v>0</v>
      </c>
      <c r="N1620" s="48">
        <f>IF(Table2[[#This Row],[Ship Mode]]=Introduction!$C$44,1,0)</f>
        <v>1</v>
      </c>
      <c r="O1620" s="48">
        <f>IF(Table2[[#This Row],[Customer Segment]]=Introduction!$D$45,1,0)</f>
        <v>0</v>
      </c>
      <c r="P1620" s="48">
        <f>IF(Table2[[#This Row],[Customer Segment]]=Introduction!$D$42,1,0)</f>
        <v>0</v>
      </c>
      <c r="Q1620" s="48">
        <f>IF(Table2[[#This Row],[Customer Segment]]=Introduction!$D$44,1,0)</f>
        <v>1</v>
      </c>
      <c r="R1620" s="41">
        <v>27587.55</v>
      </c>
      <c r="S16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customFormat="1" x14ac:dyDescent="0.2">
      <c r="A1621" s="1" t="s">
        <v>13</v>
      </c>
      <c r="B1621" s="1" t="s">
        <v>14</v>
      </c>
      <c r="C1621" s="1" t="s">
        <v>47</v>
      </c>
      <c r="D1621" s="46">
        <v>0.09</v>
      </c>
      <c r="E1621" s="46">
        <v>17.989999999999998</v>
      </c>
      <c r="F1621" s="46">
        <v>8.65</v>
      </c>
      <c r="G1621" s="46">
        <v>0.56999999999999995</v>
      </c>
      <c r="H1621" s="46">
        <v>-80.53</v>
      </c>
      <c r="I1621" s="49">
        <f>IF(Table2[[#This Row],[Order Priority]]=Introduction!$B$42,1,0)</f>
        <v>0</v>
      </c>
      <c r="J1621" s="49">
        <f>IF(Table2[[#This Row],[Order Priority]]=Introduction!$B$43,1,0)</f>
        <v>1</v>
      </c>
      <c r="K1621" s="49">
        <f>IF(Table2[[#This Row],[Order Priority]]=Introduction!$B$44,1,0)</f>
        <v>0</v>
      </c>
      <c r="L1621" s="49">
        <f>IF(Table2[[#This Row],[Order Priority]]=Introduction!$B$45,1,0)</f>
        <v>0</v>
      </c>
      <c r="M1621" s="49">
        <f>IF(Table2[[#This Row],[Ship Mode]]=Introduction!$C$42,1,0)</f>
        <v>0</v>
      </c>
      <c r="N1621" s="48">
        <f>IF(Table2[[#This Row],[Ship Mode]]=Introduction!$C$44,1,0)</f>
        <v>1</v>
      </c>
      <c r="O1621" s="48">
        <f>IF(Table2[[#This Row],[Customer Segment]]=Introduction!$D$45,1,0)</f>
        <v>0</v>
      </c>
      <c r="P1621" s="48">
        <f>IF(Table2[[#This Row],[Customer Segment]]=Introduction!$D$42,1,0)</f>
        <v>0</v>
      </c>
      <c r="Q1621" s="48">
        <f>IF(Table2[[#This Row],[Customer Segment]]=Introduction!$D$44,1,0)</f>
        <v>1</v>
      </c>
      <c r="R1621" s="38">
        <v>1191.58</v>
      </c>
      <c r="S16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customFormat="1" x14ac:dyDescent="0.2">
      <c r="A1622" s="1" t="s">
        <v>13</v>
      </c>
      <c r="B1622" s="1" t="s">
        <v>14</v>
      </c>
      <c r="C1622" s="1" t="s">
        <v>47</v>
      </c>
      <c r="D1622" s="44">
        <v>0.05</v>
      </c>
      <c r="E1622" s="44">
        <v>165.2</v>
      </c>
      <c r="F1622" s="44">
        <v>19.989999999999998</v>
      </c>
      <c r="G1622" s="44">
        <v>0.59</v>
      </c>
      <c r="H1622" s="44">
        <v>-48.957999999999998</v>
      </c>
      <c r="I1622" s="49">
        <f>IF(Table2[[#This Row],[Order Priority]]=Introduction!$B$42,1,0)</f>
        <v>0</v>
      </c>
      <c r="J1622" s="49">
        <f>IF(Table2[[#This Row],[Order Priority]]=Introduction!$B$43,1,0)</f>
        <v>1</v>
      </c>
      <c r="K1622" s="49">
        <f>IF(Table2[[#This Row],[Order Priority]]=Introduction!$B$44,1,0)</f>
        <v>0</v>
      </c>
      <c r="L1622" s="49">
        <f>IF(Table2[[#This Row],[Order Priority]]=Introduction!$B$45,1,0)</f>
        <v>0</v>
      </c>
      <c r="M1622" s="49">
        <f>IF(Table2[[#This Row],[Ship Mode]]=Introduction!$C$42,1,0)</f>
        <v>0</v>
      </c>
      <c r="N1622" s="48">
        <f>IF(Table2[[#This Row],[Ship Mode]]=Introduction!$C$44,1,0)</f>
        <v>1</v>
      </c>
      <c r="O1622" s="48">
        <f>IF(Table2[[#This Row],[Customer Segment]]=Introduction!$D$45,1,0)</f>
        <v>0</v>
      </c>
      <c r="P1622" s="48">
        <f>IF(Table2[[#This Row],[Customer Segment]]=Introduction!$D$42,1,0)</f>
        <v>0</v>
      </c>
      <c r="Q1622" s="48">
        <f>IF(Table2[[#This Row],[Customer Segment]]=Introduction!$D$44,1,0)</f>
        <v>1</v>
      </c>
      <c r="R1622" s="41">
        <v>6938.19</v>
      </c>
      <c r="S16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customFormat="1" x14ac:dyDescent="0.2">
      <c r="A1623" s="1" t="s">
        <v>23</v>
      </c>
      <c r="B1623" s="1" t="s">
        <v>14</v>
      </c>
      <c r="C1623" s="1" t="s">
        <v>3</v>
      </c>
      <c r="D1623" s="46">
        <v>0</v>
      </c>
      <c r="E1623" s="46">
        <v>20.99</v>
      </c>
      <c r="F1623" s="46">
        <v>3.3</v>
      </c>
      <c r="G1623" s="46">
        <v>0.81</v>
      </c>
      <c r="H1623" s="46">
        <v>-92.960999999999999</v>
      </c>
      <c r="I1623" s="49">
        <f>IF(Table2[[#This Row],[Order Priority]]=Introduction!$B$42,1,0)</f>
        <v>0</v>
      </c>
      <c r="J1623" s="49">
        <f>IF(Table2[[#This Row],[Order Priority]]=Introduction!$B$43,1,0)</f>
        <v>0</v>
      </c>
      <c r="K1623" s="49">
        <f>IF(Table2[[#This Row],[Order Priority]]=Introduction!$B$44,1,0)</f>
        <v>1</v>
      </c>
      <c r="L1623" s="49">
        <f>IF(Table2[[#This Row],[Order Priority]]=Introduction!$B$45,1,0)</f>
        <v>0</v>
      </c>
      <c r="M1623" s="49">
        <f>IF(Table2[[#This Row],[Ship Mode]]=Introduction!$C$42,1,0)</f>
        <v>0</v>
      </c>
      <c r="N1623" s="48">
        <f>IF(Table2[[#This Row],[Ship Mode]]=Introduction!$C$44,1,0)</f>
        <v>1</v>
      </c>
      <c r="O1623" s="48">
        <f>IF(Table2[[#This Row],[Customer Segment]]=Introduction!$D$45,1,0)</f>
        <v>1</v>
      </c>
      <c r="P1623" s="48">
        <f>IF(Table2[[#This Row],[Customer Segment]]=Introduction!$D$42,1,0)</f>
        <v>0</v>
      </c>
      <c r="Q1623" s="48">
        <f>IF(Table2[[#This Row],[Customer Segment]]=Introduction!$D$44,1,0)</f>
        <v>0</v>
      </c>
      <c r="R1623" s="38">
        <v>92.96</v>
      </c>
      <c r="S16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customFormat="1" x14ac:dyDescent="0.2">
      <c r="A1624" s="1" t="s">
        <v>92</v>
      </c>
      <c r="B1624" s="1" t="s">
        <v>14</v>
      </c>
      <c r="C1624" s="1" t="s">
        <v>47</v>
      </c>
      <c r="D1624" s="44">
        <v>0.02</v>
      </c>
      <c r="E1624" s="44">
        <v>3.78</v>
      </c>
      <c r="F1624" s="44">
        <v>0.71</v>
      </c>
      <c r="G1624" s="44">
        <v>0.39</v>
      </c>
      <c r="H1624" s="44">
        <v>106.7499</v>
      </c>
      <c r="I1624" s="49">
        <f>IF(Table2[[#This Row],[Order Priority]]=Introduction!$B$42,1,0)</f>
        <v>0</v>
      </c>
      <c r="J1624" s="49">
        <f>IF(Table2[[#This Row],[Order Priority]]=Introduction!$B$43,1,0)</f>
        <v>0</v>
      </c>
      <c r="K1624" s="49">
        <f>IF(Table2[[#This Row],[Order Priority]]=Introduction!$B$44,1,0)</f>
        <v>0</v>
      </c>
      <c r="L1624" s="49">
        <f>IF(Table2[[#This Row],[Order Priority]]=Introduction!$B$45,1,0)</f>
        <v>1</v>
      </c>
      <c r="M1624" s="49">
        <f>IF(Table2[[#This Row],[Ship Mode]]=Introduction!$C$42,1,0)</f>
        <v>0</v>
      </c>
      <c r="N1624" s="48">
        <f>IF(Table2[[#This Row],[Ship Mode]]=Introduction!$C$44,1,0)</f>
        <v>1</v>
      </c>
      <c r="O1624" s="48">
        <f>IF(Table2[[#This Row],[Customer Segment]]=Introduction!$D$45,1,0)</f>
        <v>0</v>
      </c>
      <c r="P1624" s="48">
        <f>IF(Table2[[#This Row],[Customer Segment]]=Introduction!$D$42,1,0)</f>
        <v>0</v>
      </c>
      <c r="Q1624" s="48">
        <f>IF(Table2[[#This Row],[Customer Segment]]=Introduction!$D$44,1,0)</f>
        <v>1</v>
      </c>
      <c r="R1624" s="41">
        <v>154.71</v>
      </c>
      <c r="S16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customFormat="1" x14ac:dyDescent="0.2">
      <c r="A1625" s="1" t="s">
        <v>92</v>
      </c>
      <c r="B1625" s="1" t="s">
        <v>14</v>
      </c>
      <c r="C1625" s="1" t="s">
        <v>70</v>
      </c>
      <c r="D1625" s="46">
        <v>0.02</v>
      </c>
      <c r="E1625" s="46">
        <v>6.48</v>
      </c>
      <c r="F1625" s="46">
        <v>7.91</v>
      </c>
      <c r="G1625" s="46">
        <v>0.37</v>
      </c>
      <c r="H1625" s="46">
        <v>-1191.5260000000001</v>
      </c>
      <c r="I1625" s="49">
        <f>IF(Table2[[#This Row],[Order Priority]]=Introduction!$B$42,1,0)</f>
        <v>0</v>
      </c>
      <c r="J1625" s="49">
        <f>IF(Table2[[#This Row],[Order Priority]]=Introduction!$B$43,1,0)</f>
        <v>0</v>
      </c>
      <c r="K1625" s="49">
        <f>IF(Table2[[#This Row],[Order Priority]]=Introduction!$B$44,1,0)</f>
        <v>0</v>
      </c>
      <c r="L1625" s="49">
        <f>IF(Table2[[#This Row],[Order Priority]]=Introduction!$B$45,1,0)</f>
        <v>1</v>
      </c>
      <c r="M1625" s="49">
        <f>IF(Table2[[#This Row],[Ship Mode]]=Introduction!$C$42,1,0)</f>
        <v>0</v>
      </c>
      <c r="N1625" s="48">
        <f>IF(Table2[[#This Row],[Ship Mode]]=Introduction!$C$44,1,0)</f>
        <v>1</v>
      </c>
      <c r="O1625" s="48">
        <f>IF(Table2[[#This Row],[Customer Segment]]=Introduction!$D$45,1,0)</f>
        <v>0</v>
      </c>
      <c r="P1625" s="48">
        <f>IF(Table2[[#This Row],[Customer Segment]]=Introduction!$D$42,1,0)</f>
        <v>0</v>
      </c>
      <c r="Q1625" s="48">
        <f>IF(Table2[[#This Row],[Customer Segment]]=Introduction!$D$44,1,0)</f>
        <v>0</v>
      </c>
      <c r="R1625" s="38">
        <v>16.5</v>
      </c>
      <c r="S16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customFormat="1" x14ac:dyDescent="0.2">
      <c r="A1626" s="1" t="s">
        <v>23</v>
      </c>
      <c r="B1626" s="1" t="s">
        <v>14</v>
      </c>
      <c r="C1626" s="1" t="s">
        <v>3</v>
      </c>
      <c r="D1626" s="44">
        <v>7.0000000000000007E-2</v>
      </c>
      <c r="E1626" s="44">
        <v>6.3</v>
      </c>
      <c r="F1626" s="44">
        <v>0.5</v>
      </c>
      <c r="G1626" s="44">
        <v>0.39</v>
      </c>
      <c r="H1626" s="44">
        <v>4.1673999999999998</v>
      </c>
      <c r="I1626" s="49">
        <f>IF(Table2[[#This Row],[Order Priority]]=Introduction!$B$42,1,0)</f>
        <v>0</v>
      </c>
      <c r="J1626" s="49">
        <f>IF(Table2[[#This Row],[Order Priority]]=Introduction!$B$43,1,0)</f>
        <v>0</v>
      </c>
      <c r="K1626" s="49">
        <f>IF(Table2[[#This Row],[Order Priority]]=Introduction!$B$44,1,0)</f>
        <v>1</v>
      </c>
      <c r="L1626" s="49">
        <f>IF(Table2[[#This Row],[Order Priority]]=Introduction!$B$45,1,0)</f>
        <v>0</v>
      </c>
      <c r="M1626" s="49">
        <f>IF(Table2[[#This Row],[Ship Mode]]=Introduction!$C$42,1,0)</f>
        <v>0</v>
      </c>
      <c r="N1626" s="48">
        <f>IF(Table2[[#This Row],[Ship Mode]]=Introduction!$C$44,1,0)</f>
        <v>1</v>
      </c>
      <c r="O1626" s="48">
        <f>IF(Table2[[#This Row],[Customer Segment]]=Introduction!$D$45,1,0)</f>
        <v>1</v>
      </c>
      <c r="P1626" s="48">
        <f>IF(Table2[[#This Row],[Customer Segment]]=Introduction!$D$42,1,0)</f>
        <v>0</v>
      </c>
      <c r="Q1626" s="48">
        <f>IF(Table2[[#This Row],[Customer Segment]]=Introduction!$D$44,1,0)</f>
        <v>0</v>
      </c>
      <c r="R1626" s="41">
        <v>121.87</v>
      </c>
      <c r="S16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customFormat="1" x14ac:dyDescent="0.2">
      <c r="A1627" s="1" t="s">
        <v>23</v>
      </c>
      <c r="B1627" s="1" t="s">
        <v>14</v>
      </c>
      <c r="C1627" s="1" t="s">
        <v>3</v>
      </c>
      <c r="D1627" s="46">
        <v>0.04</v>
      </c>
      <c r="E1627" s="46">
        <v>22.38</v>
      </c>
      <c r="F1627" s="46">
        <v>15.1</v>
      </c>
      <c r="G1627" s="46">
        <v>0.38</v>
      </c>
      <c r="H1627" s="46">
        <v>16.021799999999999</v>
      </c>
      <c r="I1627" s="49">
        <f>IF(Table2[[#This Row],[Order Priority]]=Introduction!$B$42,1,0)</f>
        <v>0</v>
      </c>
      <c r="J1627" s="49">
        <f>IF(Table2[[#This Row],[Order Priority]]=Introduction!$B$43,1,0)</f>
        <v>0</v>
      </c>
      <c r="K1627" s="49">
        <f>IF(Table2[[#This Row],[Order Priority]]=Introduction!$B$44,1,0)</f>
        <v>1</v>
      </c>
      <c r="L1627" s="49">
        <f>IF(Table2[[#This Row],[Order Priority]]=Introduction!$B$45,1,0)</f>
        <v>0</v>
      </c>
      <c r="M1627" s="49">
        <f>IF(Table2[[#This Row],[Ship Mode]]=Introduction!$C$42,1,0)</f>
        <v>0</v>
      </c>
      <c r="N1627" s="48">
        <f>IF(Table2[[#This Row],[Ship Mode]]=Introduction!$C$44,1,0)</f>
        <v>1</v>
      </c>
      <c r="O1627" s="48">
        <f>IF(Table2[[#This Row],[Customer Segment]]=Introduction!$D$45,1,0)</f>
        <v>1</v>
      </c>
      <c r="P1627" s="48">
        <f>IF(Table2[[#This Row],[Customer Segment]]=Introduction!$D$42,1,0)</f>
        <v>0</v>
      </c>
      <c r="Q1627" s="48">
        <f>IF(Table2[[#This Row],[Customer Segment]]=Introduction!$D$44,1,0)</f>
        <v>0</v>
      </c>
      <c r="R1627" s="38">
        <v>403.53</v>
      </c>
      <c r="S16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customFormat="1" x14ac:dyDescent="0.2">
      <c r="A1628" s="1" t="s">
        <v>23</v>
      </c>
      <c r="B1628" s="1" t="s">
        <v>14</v>
      </c>
      <c r="C1628" s="1" t="s">
        <v>3</v>
      </c>
      <c r="D1628" s="44">
        <v>0.06</v>
      </c>
      <c r="E1628" s="44">
        <v>17.78</v>
      </c>
      <c r="F1628" s="44">
        <v>5.03</v>
      </c>
      <c r="G1628" s="44">
        <v>0.54</v>
      </c>
      <c r="H1628" s="44">
        <v>38.067300000000003</v>
      </c>
      <c r="I1628" s="49">
        <f>IF(Table2[[#This Row],[Order Priority]]=Introduction!$B$42,1,0)</f>
        <v>0</v>
      </c>
      <c r="J1628" s="49">
        <f>IF(Table2[[#This Row],[Order Priority]]=Introduction!$B$43,1,0)</f>
        <v>0</v>
      </c>
      <c r="K1628" s="49">
        <f>IF(Table2[[#This Row],[Order Priority]]=Introduction!$B$44,1,0)</f>
        <v>1</v>
      </c>
      <c r="L1628" s="49">
        <f>IF(Table2[[#This Row],[Order Priority]]=Introduction!$B$45,1,0)</f>
        <v>0</v>
      </c>
      <c r="M1628" s="49">
        <f>IF(Table2[[#This Row],[Ship Mode]]=Introduction!$C$42,1,0)</f>
        <v>0</v>
      </c>
      <c r="N1628" s="48">
        <f>IF(Table2[[#This Row],[Ship Mode]]=Introduction!$C$44,1,0)</f>
        <v>1</v>
      </c>
      <c r="O1628" s="48">
        <f>IF(Table2[[#This Row],[Customer Segment]]=Introduction!$D$45,1,0)</f>
        <v>1</v>
      </c>
      <c r="P1628" s="48">
        <f>IF(Table2[[#This Row],[Customer Segment]]=Introduction!$D$42,1,0)</f>
        <v>0</v>
      </c>
      <c r="Q1628" s="48">
        <f>IF(Table2[[#This Row],[Customer Segment]]=Introduction!$D$44,1,0)</f>
        <v>0</v>
      </c>
      <c r="R1628" s="41">
        <v>55.17</v>
      </c>
      <c r="S16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customFormat="1" x14ac:dyDescent="0.2">
      <c r="A1629" s="1" t="s">
        <v>23</v>
      </c>
      <c r="B1629" s="1" t="s">
        <v>2</v>
      </c>
      <c r="C1629" s="1" t="s">
        <v>47</v>
      </c>
      <c r="D1629" s="46">
        <v>0.04</v>
      </c>
      <c r="E1629" s="46">
        <v>180.98</v>
      </c>
      <c r="F1629" s="46">
        <v>30</v>
      </c>
      <c r="G1629" s="46">
        <v>0.69</v>
      </c>
      <c r="H1629" s="46">
        <v>52.988</v>
      </c>
      <c r="I1629" s="49">
        <f>IF(Table2[[#This Row],[Order Priority]]=Introduction!$B$42,1,0)</f>
        <v>0</v>
      </c>
      <c r="J1629" s="49">
        <f>IF(Table2[[#This Row],[Order Priority]]=Introduction!$B$43,1,0)</f>
        <v>0</v>
      </c>
      <c r="K1629" s="49">
        <f>IF(Table2[[#This Row],[Order Priority]]=Introduction!$B$44,1,0)</f>
        <v>1</v>
      </c>
      <c r="L1629" s="49">
        <f>IF(Table2[[#This Row],[Order Priority]]=Introduction!$B$45,1,0)</f>
        <v>0</v>
      </c>
      <c r="M1629" s="49">
        <f>IF(Table2[[#This Row],[Ship Mode]]=Introduction!$C$42,1,0)</f>
        <v>1</v>
      </c>
      <c r="N1629" s="48">
        <f>IF(Table2[[#This Row],[Ship Mode]]=Introduction!$C$44,1,0)</f>
        <v>0</v>
      </c>
      <c r="O1629" s="48">
        <f>IF(Table2[[#This Row],[Customer Segment]]=Introduction!$D$45,1,0)</f>
        <v>0</v>
      </c>
      <c r="P1629" s="48">
        <f>IF(Table2[[#This Row],[Customer Segment]]=Introduction!$D$42,1,0)</f>
        <v>0</v>
      </c>
      <c r="Q1629" s="48">
        <f>IF(Table2[[#This Row],[Customer Segment]]=Introduction!$D$44,1,0)</f>
        <v>1</v>
      </c>
      <c r="R1629" s="38">
        <v>561.65</v>
      </c>
      <c r="S16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customFormat="1" x14ac:dyDescent="0.2">
      <c r="A1630" s="1" t="s">
        <v>23</v>
      </c>
      <c r="B1630" s="1" t="s">
        <v>14</v>
      </c>
      <c r="C1630" s="1" t="s">
        <v>47</v>
      </c>
      <c r="D1630" s="44">
        <v>0.06</v>
      </c>
      <c r="E1630" s="44">
        <v>3.25</v>
      </c>
      <c r="F1630" s="44">
        <v>49</v>
      </c>
      <c r="G1630" s="44">
        <v>0.56000000000000005</v>
      </c>
      <c r="H1630" s="44">
        <v>10.507999999999999</v>
      </c>
      <c r="I1630" s="49">
        <f>IF(Table2[[#This Row],[Order Priority]]=Introduction!$B$42,1,0)</f>
        <v>0</v>
      </c>
      <c r="J1630" s="49">
        <f>IF(Table2[[#This Row],[Order Priority]]=Introduction!$B$43,1,0)</f>
        <v>0</v>
      </c>
      <c r="K1630" s="49">
        <f>IF(Table2[[#This Row],[Order Priority]]=Introduction!$B$44,1,0)</f>
        <v>1</v>
      </c>
      <c r="L1630" s="49">
        <f>IF(Table2[[#This Row],[Order Priority]]=Introduction!$B$45,1,0)</f>
        <v>0</v>
      </c>
      <c r="M1630" s="49">
        <f>IF(Table2[[#This Row],[Ship Mode]]=Introduction!$C$42,1,0)</f>
        <v>0</v>
      </c>
      <c r="N1630" s="48">
        <f>IF(Table2[[#This Row],[Ship Mode]]=Introduction!$C$44,1,0)</f>
        <v>1</v>
      </c>
      <c r="O1630" s="48">
        <f>IF(Table2[[#This Row],[Customer Segment]]=Introduction!$D$45,1,0)</f>
        <v>0</v>
      </c>
      <c r="P1630" s="48">
        <f>IF(Table2[[#This Row],[Customer Segment]]=Introduction!$D$42,1,0)</f>
        <v>0</v>
      </c>
      <c r="Q1630" s="48">
        <f>IF(Table2[[#This Row],[Customer Segment]]=Introduction!$D$44,1,0)</f>
        <v>1</v>
      </c>
      <c r="R1630" s="41">
        <v>55.6</v>
      </c>
      <c r="S16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customFormat="1" x14ac:dyDescent="0.2">
      <c r="A1631" s="1" t="s">
        <v>23</v>
      </c>
      <c r="B1631" s="1" t="s">
        <v>14</v>
      </c>
      <c r="C1631" s="1" t="s">
        <v>47</v>
      </c>
      <c r="D1631" s="46">
        <v>0.01</v>
      </c>
      <c r="E1631" s="46">
        <v>110.98</v>
      </c>
      <c r="F1631" s="46">
        <v>13.99</v>
      </c>
      <c r="G1631" s="46">
        <v>0.69</v>
      </c>
      <c r="H1631" s="46">
        <v>1448.7309</v>
      </c>
      <c r="I1631" s="49">
        <f>IF(Table2[[#This Row],[Order Priority]]=Introduction!$B$42,1,0)</f>
        <v>0</v>
      </c>
      <c r="J1631" s="49">
        <f>IF(Table2[[#This Row],[Order Priority]]=Introduction!$B$43,1,0)</f>
        <v>0</v>
      </c>
      <c r="K1631" s="49">
        <f>IF(Table2[[#This Row],[Order Priority]]=Introduction!$B$44,1,0)</f>
        <v>1</v>
      </c>
      <c r="L1631" s="49">
        <f>IF(Table2[[#This Row],[Order Priority]]=Introduction!$B$45,1,0)</f>
        <v>0</v>
      </c>
      <c r="M1631" s="49">
        <f>IF(Table2[[#This Row],[Ship Mode]]=Introduction!$C$42,1,0)</f>
        <v>0</v>
      </c>
      <c r="N1631" s="48">
        <f>IF(Table2[[#This Row],[Ship Mode]]=Introduction!$C$44,1,0)</f>
        <v>1</v>
      </c>
      <c r="O1631" s="48">
        <f>IF(Table2[[#This Row],[Customer Segment]]=Introduction!$D$45,1,0)</f>
        <v>0</v>
      </c>
      <c r="P1631" s="48">
        <f>IF(Table2[[#This Row],[Customer Segment]]=Introduction!$D$42,1,0)</f>
        <v>0</v>
      </c>
      <c r="Q1631" s="48">
        <f>IF(Table2[[#This Row],[Customer Segment]]=Introduction!$D$44,1,0)</f>
        <v>1</v>
      </c>
      <c r="R1631" s="38">
        <v>2099.61</v>
      </c>
      <c r="S16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customFormat="1" x14ac:dyDescent="0.2">
      <c r="A1632" s="1" t="s">
        <v>23</v>
      </c>
      <c r="B1632" s="1" t="s">
        <v>63</v>
      </c>
      <c r="C1632" s="1" t="s">
        <v>47</v>
      </c>
      <c r="D1632" s="44">
        <v>0.05</v>
      </c>
      <c r="E1632" s="44">
        <v>3.95</v>
      </c>
      <c r="F1632" s="44">
        <v>2</v>
      </c>
      <c r="G1632" s="44">
        <v>0.53</v>
      </c>
      <c r="H1632" s="44">
        <v>1.004</v>
      </c>
      <c r="I1632" s="49">
        <f>IF(Table2[[#This Row],[Order Priority]]=Introduction!$B$42,1,0)</f>
        <v>0</v>
      </c>
      <c r="J1632" s="49">
        <f>IF(Table2[[#This Row],[Order Priority]]=Introduction!$B$43,1,0)</f>
        <v>0</v>
      </c>
      <c r="K1632" s="49">
        <f>IF(Table2[[#This Row],[Order Priority]]=Introduction!$B$44,1,0)</f>
        <v>1</v>
      </c>
      <c r="L1632" s="49">
        <f>IF(Table2[[#This Row],[Order Priority]]=Introduction!$B$45,1,0)</f>
        <v>0</v>
      </c>
      <c r="M1632" s="49">
        <f>IF(Table2[[#This Row],[Ship Mode]]=Introduction!$C$42,1,0)</f>
        <v>0</v>
      </c>
      <c r="N1632" s="48">
        <f>IF(Table2[[#This Row],[Ship Mode]]=Introduction!$C$44,1,0)</f>
        <v>0</v>
      </c>
      <c r="O1632" s="48">
        <f>IF(Table2[[#This Row],[Customer Segment]]=Introduction!$D$45,1,0)</f>
        <v>0</v>
      </c>
      <c r="P1632" s="48">
        <f>IF(Table2[[#This Row],[Customer Segment]]=Introduction!$D$42,1,0)</f>
        <v>0</v>
      </c>
      <c r="Q1632" s="48">
        <f>IF(Table2[[#This Row],[Customer Segment]]=Introduction!$D$44,1,0)</f>
        <v>1</v>
      </c>
      <c r="R1632" s="41">
        <v>96.6</v>
      </c>
      <c r="S16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customFormat="1" x14ac:dyDescent="0.2">
      <c r="A1633" s="1" t="s">
        <v>23</v>
      </c>
      <c r="B1633" s="1" t="s">
        <v>14</v>
      </c>
      <c r="C1633" s="1" t="s">
        <v>70</v>
      </c>
      <c r="D1633" s="46">
        <v>0.04</v>
      </c>
      <c r="E1633" s="46">
        <v>2.88</v>
      </c>
      <c r="F1633" s="46">
        <v>1.01</v>
      </c>
      <c r="G1633" s="46">
        <v>0.55000000000000004</v>
      </c>
      <c r="H1633" s="46">
        <v>15.246</v>
      </c>
      <c r="I1633" s="49">
        <f>IF(Table2[[#This Row],[Order Priority]]=Introduction!$B$42,1,0)</f>
        <v>0</v>
      </c>
      <c r="J1633" s="49">
        <f>IF(Table2[[#This Row],[Order Priority]]=Introduction!$B$43,1,0)</f>
        <v>0</v>
      </c>
      <c r="K1633" s="49">
        <f>IF(Table2[[#This Row],[Order Priority]]=Introduction!$B$44,1,0)</f>
        <v>1</v>
      </c>
      <c r="L1633" s="49">
        <f>IF(Table2[[#This Row],[Order Priority]]=Introduction!$B$45,1,0)</f>
        <v>0</v>
      </c>
      <c r="M1633" s="49">
        <f>IF(Table2[[#This Row],[Ship Mode]]=Introduction!$C$42,1,0)</f>
        <v>0</v>
      </c>
      <c r="N1633" s="48">
        <f>IF(Table2[[#This Row],[Ship Mode]]=Introduction!$C$44,1,0)</f>
        <v>1</v>
      </c>
      <c r="O1633" s="48">
        <f>IF(Table2[[#This Row],[Customer Segment]]=Introduction!$D$45,1,0)</f>
        <v>0</v>
      </c>
      <c r="P1633" s="48">
        <f>IF(Table2[[#This Row],[Customer Segment]]=Introduction!$D$42,1,0)</f>
        <v>0</v>
      </c>
      <c r="Q1633" s="48">
        <f>IF(Table2[[#This Row],[Customer Segment]]=Introduction!$D$44,1,0)</f>
        <v>0</v>
      </c>
      <c r="R1633" s="38">
        <v>111.92</v>
      </c>
      <c r="S16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customFormat="1" x14ac:dyDescent="0.2">
      <c r="A1634" s="1" t="s">
        <v>46</v>
      </c>
      <c r="B1634" s="1" t="s">
        <v>14</v>
      </c>
      <c r="C1634" s="1" t="s">
        <v>47</v>
      </c>
      <c r="D1634" s="44">
        <v>0.05</v>
      </c>
      <c r="E1634" s="44">
        <v>120.98</v>
      </c>
      <c r="F1634" s="44">
        <v>9.07</v>
      </c>
      <c r="G1634" s="44">
        <v>0.35</v>
      </c>
      <c r="H1634" s="44">
        <v>881.04719999999998</v>
      </c>
      <c r="I1634" s="49">
        <f>IF(Table2[[#This Row],[Order Priority]]=Introduction!$B$42,1,0)</f>
        <v>0</v>
      </c>
      <c r="J1634" s="49">
        <f>IF(Table2[[#This Row],[Order Priority]]=Introduction!$B$43,1,0)</f>
        <v>0</v>
      </c>
      <c r="K1634" s="49">
        <f>IF(Table2[[#This Row],[Order Priority]]=Introduction!$B$44,1,0)</f>
        <v>0</v>
      </c>
      <c r="L1634" s="49">
        <f>IF(Table2[[#This Row],[Order Priority]]=Introduction!$B$45,1,0)</f>
        <v>0</v>
      </c>
      <c r="M1634" s="49">
        <f>IF(Table2[[#This Row],[Ship Mode]]=Introduction!$C$42,1,0)</f>
        <v>0</v>
      </c>
      <c r="N1634" s="48">
        <f>IF(Table2[[#This Row],[Ship Mode]]=Introduction!$C$44,1,0)</f>
        <v>1</v>
      </c>
      <c r="O1634" s="48">
        <f>IF(Table2[[#This Row],[Customer Segment]]=Introduction!$D$45,1,0)</f>
        <v>0</v>
      </c>
      <c r="P1634" s="48">
        <f>IF(Table2[[#This Row],[Customer Segment]]=Introduction!$D$42,1,0)</f>
        <v>0</v>
      </c>
      <c r="Q1634" s="48">
        <f>IF(Table2[[#This Row],[Customer Segment]]=Introduction!$D$44,1,0)</f>
        <v>1</v>
      </c>
      <c r="R1634" s="41">
        <v>1276.8800000000001</v>
      </c>
      <c r="S16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customFormat="1" x14ac:dyDescent="0.2">
      <c r="A1635" s="1" t="s">
        <v>1</v>
      </c>
      <c r="B1635" s="1" t="s">
        <v>14</v>
      </c>
      <c r="C1635" s="1" t="s">
        <v>70</v>
      </c>
      <c r="D1635" s="46">
        <v>0.04</v>
      </c>
      <c r="E1635" s="46">
        <v>3.68</v>
      </c>
      <c r="F1635" s="46">
        <v>1.32</v>
      </c>
      <c r="G1635" s="46">
        <v>0.83</v>
      </c>
      <c r="H1635" s="46">
        <v>300.92579999999998</v>
      </c>
      <c r="I1635" s="49">
        <f>IF(Table2[[#This Row],[Order Priority]]=Introduction!$B$42,1,0)</f>
        <v>1</v>
      </c>
      <c r="J1635" s="49">
        <f>IF(Table2[[#This Row],[Order Priority]]=Introduction!$B$43,1,0)</f>
        <v>0</v>
      </c>
      <c r="K1635" s="49">
        <f>IF(Table2[[#This Row],[Order Priority]]=Introduction!$B$44,1,0)</f>
        <v>0</v>
      </c>
      <c r="L1635" s="49">
        <f>IF(Table2[[#This Row],[Order Priority]]=Introduction!$B$45,1,0)</f>
        <v>0</v>
      </c>
      <c r="M1635" s="49">
        <f>IF(Table2[[#This Row],[Ship Mode]]=Introduction!$C$42,1,0)</f>
        <v>0</v>
      </c>
      <c r="N1635" s="48">
        <f>IF(Table2[[#This Row],[Ship Mode]]=Introduction!$C$44,1,0)</f>
        <v>1</v>
      </c>
      <c r="O1635" s="48">
        <f>IF(Table2[[#This Row],[Customer Segment]]=Introduction!$D$45,1,0)</f>
        <v>0</v>
      </c>
      <c r="P1635" s="48">
        <f>IF(Table2[[#This Row],[Customer Segment]]=Introduction!$D$42,1,0)</f>
        <v>0</v>
      </c>
      <c r="Q1635" s="48">
        <f>IF(Table2[[#This Row],[Customer Segment]]=Introduction!$D$44,1,0)</f>
        <v>0</v>
      </c>
      <c r="R1635" s="38">
        <v>41.29</v>
      </c>
      <c r="S16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customFormat="1" x14ac:dyDescent="0.2">
      <c r="A1636" s="1" t="s">
        <v>13</v>
      </c>
      <c r="B1636" s="1" t="s">
        <v>63</v>
      </c>
      <c r="C1636" s="1" t="s">
        <v>70</v>
      </c>
      <c r="D1636" s="44">
        <v>0.05</v>
      </c>
      <c r="E1636" s="44">
        <v>4.71</v>
      </c>
      <c r="F1636" s="44">
        <v>0.7</v>
      </c>
      <c r="G1636" s="44">
        <v>0.8</v>
      </c>
      <c r="H1636" s="44">
        <v>-2.3759999999999999</v>
      </c>
      <c r="I1636" s="49">
        <f>IF(Table2[[#This Row],[Order Priority]]=Introduction!$B$42,1,0)</f>
        <v>0</v>
      </c>
      <c r="J1636" s="49">
        <f>IF(Table2[[#This Row],[Order Priority]]=Introduction!$B$43,1,0)</f>
        <v>1</v>
      </c>
      <c r="K1636" s="49">
        <f>IF(Table2[[#This Row],[Order Priority]]=Introduction!$B$44,1,0)</f>
        <v>0</v>
      </c>
      <c r="L1636" s="49">
        <f>IF(Table2[[#This Row],[Order Priority]]=Introduction!$B$45,1,0)</f>
        <v>0</v>
      </c>
      <c r="M1636" s="49">
        <f>IF(Table2[[#This Row],[Ship Mode]]=Introduction!$C$42,1,0)</f>
        <v>0</v>
      </c>
      <c r="N1636" s="48">
        <f>IF(Table2[[#This Row],[Ship Mode]]=Introduction!$C$44,1,0)</f>
        <v>0</v>
      </c>
      <c r="O1636" s="48">
        <f>IF(Table2[[#This Row],[Customer Segment]]=Introduction!$D$45,1,0)</f>
        <v>0</v>
      </c>
      <c r="P1636" s="48">
        <f>IF(Table2[[#This Row],[Customer Segment]]=Introduction!$D$42,1,0)</f>
        <v>0</v>
      </c>
      <c r="Q1636" s="48">
        <f>IF(Table2[[#This Row],[Customer Segment]]=Introduction!$D$44,1,0)</f>
        <v>0</v>
      </c>
      <c r="R1636" s="41">
        <v>12.16</v>
      </c>
      <c r="S16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customFormat="1" x14ac:dyDescent="0.2">
      <c r="A1637" s="1" t="s">
        <v>13</v>
      </c>
      <c r="B1637" s="1" t="s">
        <v>63</v>
      </c>
      <c r="C1637" s="1" t="s">
        <v>70</v>
      </c>
      <c r="D1637" s="46">
        <v>0.04</v>
      </c>
      <c r="E1637" s="46">
        <v>55.99</v>
      </c>
      <c r="F1637" s="46">
        <v>1.25</v>
      </c>
      <c r="G1637" s="46">
        <v>0.35</v>
      </c>
      <c r="H1637" s="46">
        <v>-18.3216</v>
      </c>
      <c r="I1637" s="49">
        <f>IF(Table2[[#This Row],[Order Priority]]=Introduction!$B$42,1,0)</f>
        <v>0</v>
      </c>
      <c r="J1637" s="49">
        <f>IF(Table2[[#This Row],[Order Priority]]=Introduction!$B$43,1,0)</f>
        <v>1</v>
      </c>
      <c r="K1637" s="49">
        <f>IF(Table2[[#This Row],[Order Priority]]=Introduction!$B$44,1,0)</f>
        <v>0</v>
      </c>
      <c r="L1637" s="49">
        <f>IF(Table2[[#This Row],[Order Priority]]=Introduction!$B$45,1,0)</f>
        <v>0</v>
      </c>
      <c r="M1637" s="49">
        <f>IF(Table2[[#This Row],[Ship Mode]]=Introduction!$C$42,1,0)</f>
        <v>0</v>
      </c>
      <c r="N1637" s="48">
        <f>IF(Table2[[#This Row],[Ship Mode]]=Introduction!$C$44,1,0)</f>
        <v>0</v>
      </c>
      <c r="O1637" s="48">
        <f>IF(Table2[[#This Row],[Customer Segment]]=Introduction!$D$45,1,0)</f>
        <v>0</v>
      </c>
      <c r="P1637" s="48">
        <f>IF(Table2[[#This Row],[Customer Segment]]=Introduction!$D$42,1,0)</f>
        <v>0</v>
      </c>
      <c r="Q1637" s="48">
        <f>IF(Table2[[#This Row],[Customer Segment]]=Introduction!$D$44,1,0)</f>
        <v>0</v>
      </c>
      <c r="R1637" s="38">
        <v>147.56</v>
      </c>
      <c r="S16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customFormat="1" x14ac:dyDescent="0.2">
      <c r="A1638" s="1" t="s">
        <v>13</v>
      </c>
      <c r="B1638" s="1" t="s">
        <v>2</v>
      </c>
      <c r="C1638" s="1" t="s">
        <v>15</v>
      </c>
      <c r="D1638" s="44">
        <v>0.03</v>
      </c>
      <c r="E1638" s="44">
        <v>120.98</v>
      </c>
      <c r="F1638" s="44">
        <v>30</v>
      </c>
      <c r="G1638" s="44">
        <v>0.64</v>
      </c>
      <c r="H1638" s="44">
        <v>638.02800000000002</v>
      </c>
      <c r="I1638" s="49">
        <f>IF(Table2[[#This Row],[Order Priority]]=Introduction!$B$42,1,0)</f>
        <v>0</v>
      </c>
      <c r="J1638" s="49">
        <f>IF(Table2[[#This Row],[Order Priority]]=Introduction!$B$43,1,0)</f>
        <v>1</v>
      </c>
      <c r="K1638" s="49">
        <f>IF(Table2[[#This Row],[Order Priority]]=Introduction!$B$44,1,0)</f>
        <v>0</v>
      </c>
      <c r="L1638" s="49">
        <f>IF(Table2[[#This Row],[Order Priority]]=Introduction!$B$45,1,0)</f>
        <v>0</v>
      </c>
      <c r="M1638" s="49">
        <f>IF(Table2[[#This Row],[Ship Mode]]=Introduction!$C$42,1,0)</f>
        <v>1</v>
      </c>
      <c r="N1638" s="48">
        <f>IF(Table2[[#This Row],[Ship Mode]]=Introduction!$C$44,1,0)</f>
        <v>0</v>
      </c>
      <c r="O1638" s="48">
        <f>IF(Table2[[#This Row],[Customer Segment]]=Introduction!$D$45,1,0)</f>
        <v>0</v>
      </c>
      <c r="P1638" s="48">
        <f>IF(Table2[[#This Row],[Customer Segment]]=Introduction!$D$42,1,0)</f>
        <v>1</v>
      </c>
      <c r="Q1638" s="48">
        <f>IF(Table2[[#This Row],[Customer Segment]]=Introduction!$D$44,1,0)</f>
        <v>0</v>
      </c>
      <c r="R1638" s="41">
        <v>1894.45</v>
      </c>
      <c r="S16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customFormat="1" x14ac:dyDescent="0.2">
      <c r="A1639" s="1" t="s">
        <v>13</v>
      </c>
      <c r="B1639" s="1" t="s">
        <v>14</v>
      </c>
      <c r="C1639" s="1" t="s">
        <v>15</v>
      </c>
      <c r="D1639" s="46">
        <v>0.01</v>
      </c>
      <c r="E1639" s="46">
        <v>15.68</v>
      </c>
      <c r="F1639" s="46">
        <v>3.73</v>
      </c>
      <c r="G1639" s="46">
        <v>0.46</v>
      </c>
      <c r="H1639" s="46">
        <v>138.49680000000001</v>
      </c>
      <c r="I1639" s="49">
        <f>IF(Table2[[#This Row],[Order Priority]]=Introduction!$B$42,1,0)</f>
        <v>0</v>
      </c>
      <c r="J1639" s="49">
        <f>IF(Table2[[#This Row],[Order Priority]]=Introduction!$B$43,1,0)</f>
        <v>1</v>
      </c>
      <c r="K1639" s="49">
        <f>IF(Table2[[#This Row],[Order Priority]]=Introduction!$B$44,1,0)</f>
        <v>0</v>
      </c>
      <c r="L1639" s="49">
        <f>IF(Table2[[#This Row],[Order Priority]]=Introduction!$B$45,1,0)</f>
        <v>0</v>
      </c>
      <c r="M1639" s="49">
        <f>IF(Table2[[#This Row],[Ship Mode]]=Introduction!$C$42,1,0)</f>
        <v>0</v>
      </c>
      <c r="N1639" s="48">
        <f>IF(Table2[[#This Row],[Ship Mode]]=Introduction!$C$44,1,0)</f>
        <v>1</v>
      </c>
      <c r="O1639" s="48">
        <f>IF(Table2[[#This Row],[Customer Segment]]=Introduction!$D$45,1,0)</f>
        <v>0</v>
      </c>
      <c r="P1639" s="48">
        <f>IF(Table2[[#This Row],[Customer Segment]]=Introduction!$D$42,1,0)</f>
        <v>1</v>
      </c>
      <c r="Q1639" s="48">
        <f>IF(Table2[[#This Row],[Customer Segment]]=Introduction!$D$44,1,0)</f>
        <v>0</v>
      </c>
      <c r="R1639" s="38">
        <v>200.72</v>
      </c>
      <c r="S16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customFormat="1" x14ac:dyDescent="0.2">
      <c r="A1640" s="1" t="s">
        <v>23</v>
      </c>
      <c r="B1640" s="1" t="s">
        <v>14</v>
      </c>
      <c r="C1640" s="1" t="s">
        <v>15</v>
      </c>
      <c r="D1640" s="44">
        <v>0.09</v>
      </c>
      <c r="E1640" s="44">
        <v>6.84</v>
      </c>
      <c r="F1640" s="44">
        <v>8.3699999999999992</v>
      </c>
      <c r="G1640" s="44">
        <v>0.57999999999999996</v>
      </c>
      <c r="H1640" s="44">
        <v>-88.584999999999994</v>
      </c>
      <c r="I1640" s="49">
        <f>IF(Table2[[#This Row],[Order Priority]]=Introduction!$B$42,1,0)</f>
        <v>0</v>
      </c>
      <c r="J1640" s="49">
        <f>IF(Table2[[#This Row],[Order Priority]]=Introduction!$B$43,1,0)</f>
        <v>0</v>
      </c>
      <c r="K1640" s="49">
        <f>IF(Table2[[#This Row],[Order Priority]]=Introduction!$B$44,1,0)</f>
        <v>1</v>
      </c>
      <c r="L1640" s="49">
        <f>IF(Table2[[#This Row],[Order Priority]]=Introduction!$B$45,1,0)</f>
        <v>0</v>
      </c>
      <c r="M1640" s="49">
        <f>IF(Table2[[#This Row],[Ship Mode]]=Introduction!$C$42,1,0)</f>
        <v>0</v>
      </c>
      <c r="N1640" s="48">
        <f>IF(Table2[[#This Row],[Ship Mode]]=Introduction!$C$44,1,0)</f>
        <v>1</v>
      </c>
      <c r="O1640" s="48">
        <f>IF(Table2[[#This Row],[Customer Segment]]=Introduction!$D$45,1,0)</f>
        <v>0</v>
      </c>
      <c r="P1640" s="48">
        <f>IF(Table2[[#This Row],[Customer Segment]]=Introduction!$D$42,1,0)</f>
        <v>1</v>
      </c>
      <c r="Q1640" s="48">
        <f>IF(Table2[[#This Row],[Customer Segment]]=Introduction!$D$44,1,0)</f>
        <v>0</v>
      </c>
      <c r="R1640" s="41">
        <v>87.1</v>
      </c>
      <c r="S16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customFormat="1" x14ac:dyDescent="0.2">
      <c r="A1641" s="1" t="s">
        <v>23</v>
      </c>
      <c r="B1641" s="1" t="s">
        <v>63</v>
      </c>
      <c r="C1641" s="1" t="s">
        <v>15</v>
      </c>
      <c r="D1641" s="46">
        <v>7.0000000000000007E-2</v>
      </c>
      <c r="E1641" s="46">
        <v>48.91</v>
      </c>
      <c r="F1641" s="46">
        <v>35</v>
      </c>
      <c r="G1641" s="46">
        <v>0.83</v>
      </c>
      <c r="H1641" s="46">
        <v>-485.68</v>
      </c>
      <c r="I1641" s="49">
        <f>IF(Table2[[#This Row],[Order Priority]]=Introduction!$B$42,1,0)</f>
        <v>0</v>
      </c>
      <c r="J1641" s="49">
        <f>IF(Table2[[#This Row],[Order Priority]]=Introduction!$B$43,1,0)</f>
        <v>0</v>
      </c>
      <c r="K1641" s="49">
        <f>IF(Table2[[#This Row],[Order Priority]]=Introduction!$B$44,1,0)</f>
        <v>1</v>
      </c>
      <c r="L1641" s="49">
        <f>IF(Table2[[#This Row],[Order Priority]]=Introduction!$B$45,1,0)</f>
        <v>0</v>
      </c>
      <c r="M1641" s="49">
        <f>IF(Table2[[#This Row],[Ship Mode]]=Introduction!$C$42,1,0)</f>
        <v>0</v>
      </c>
      <c r="N1641" s="48">
        <f>IF(Table2[[#This Row],[Ship Mode]]=Introduction!$C$44,1,0)</f>
        <v>0</v>
      </c>
      <c r="O1641" s="48">
        <f>IF(Table2[[#This Row],[Customer Segment]]=Introduction!$D$45,1,0)</f>
        <v>0</v>
      </c>
      <c r="P1641" s="48">
        <f>IF(Table2[[#This Row],[Customer Segment]]=Introduction!$D$42,1,0)</f>
        <v>1</v>
      </c>
      <c r="Q1641" s="48">
        <f>IF(Table2[[#This Row],[Customer Segment]]=Introduction!$D$44,1,0)</f>
        <v>0</v>
      </c>
      <c r="R1641" s="38">
        <v>736.86</v>
      </c>
      <c r="S16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customFormat="1" x14ac:dyDescent="0.2">
      <c r="A1642" s="1" t="s">
        <v>92</v>
      </c>
      <c r="B1642" s="1" t="s">
        <v>14</v>
      </c>
      <c r="C1642" s="1" t="s">
        <v>3</v>
      </c>
      <c r="D1642" s="44">
        <v>0.03</v>
      </c>
      <c r="E1642" s="44">
        <v>15.31</v>
      </c>
      <c r="F1642" s="44">
        <v>8.7799999999999994</v>
      </c>
      <c r="G1642" s="44">
        <v>0.56999999999999995</v>
      </c>
      <c r="H1642" s="44">
        <v>-57.56</v>
      </c>
      <c r="I1642" s="49">
        <f>IF(Table2[[#This Row],[Order Priority]]=Introduction!$B$42,1,0)</f>
        <v>0</v>
      </c>
      <c r="J1642" s="49">
        <f>IF(Table2[[#This Row],[Order Priority]]=Introduction!$B$43,1,0)</f>
        <v>0</v>
      </c>
      <c r="K1642" s="49">
        <f>IF(Table2[[#This Row],[Order Priority]]=Introduction!$B$44,1,0)</f>
        <v>0</v>
      </c>
      <c r="L1642" s="49">
        <f>IF(Table2[[#This Row],[Order Priority]]=Introduction!$B$45,1,0)</f>
        <v>1</v>
      </c>
      <c r="M1642" s="49">
        <f>IF(Table2[[#This Row],[Ship Mode]]=Introduction!$C$42,1,0)</f>
        <v>0</v>
      </c>
      <c r="N1642" s="48">
        <f>IF(Table2[[#This Row],[Ship Mode]]=Introduction!$C$44,1,0)</f>
        <v>1</v>
      </c>
      <c r="O1642" s="48">
        <f>IF(Table2[[#This Row],[Customer Segment]]=Introduction!$D$45,1,0)</f>
        <v>1</v>
      </c>
      <c r="P1642" s="48">
        <f>IF(Table2[[#This Row],[Customer Segment]]=Introduction!$D$42,1,0)</f>
        <v>0</v>
      </c>
      <c r="Q1642" s="48">
        <f>IF(Table2[[#This Row],[Customer Segment]]=Introduction!$D$44,1,0)</f>
        <v>0</v>
      </c>
      <c r="R1642" s="41">
        <v>194.08</v>
      </c>
      <c r="S16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customFormat="1" x14ac:dyDescent="0.2">
      <c r="A1643" s="1" t="s">
        <v>92</v>
      </c>
      <c r="B1643" s="1" t="s">
        <v>14</v>
      </c>
      <c r="C1643" s="1" t="s">
        <v>70</v>
      </c>
      <c r="D1643" s="46">
        <v>7.0000000000000007E-2</v>
      </c>
      <c r="E1643" s="46">
        <v>39.479999999999997</v>
      </c>
      <c r="F1643" s="46">
        <v>1.99</v>
      </c>
      <c r="G1643" s="46">
        <v>0.54</v>
      </c>
      <c r="H1643" s="46">
        <v>322.25069999999999</v>
      </c>
      <c r="I1643" s="49">
        <f>IF(Table2[[#This Row],[Order Priority]]=Introduction!$B$42,1,0)</f>
        <v>0</v>
      </c>
      <c r="J1643" s="49">
        <f>IF(Table2[[#This Row],[Order Priority]]=Introduction!$B$43,1,0)</f>
        <v>0</v>
      </c>
      <c r="K1643" s="49">
        <f>IF(Table2[[#This Row],[Order Priority]]=Introduction!$B$44,1,0)</f>
        <v>0</v>
      </c>
      <c r="L1643" s="49">
        <f>IF(Table2[[#This Row],[Order Priority]]=Introduction!$B$45,1,0)</f>
        <v>1</v>
      </c>
      <c r="M1643" s="49">
        <f>IF(Table2[[#This Row],[Ship Mode]]=Introduction!$C$42,1,0)</f>
        <v>0</v>
      </c>
      <c r="N1643" s="48">
        <f>IF(Table2[[#This Row],[Ship Mode]]=Introduction!$C$44,1,0)</f>
        <v>1</v>
      </c>
      <c r="O1643" s="48">
        <f>IF(Table2[[#This Row],[Customer Segment]]=Introduction!$D$45,1,0)</f>
        <v>0</v>
      </c>
      <c r="P1643" s="48">
        <f>IF(Table2[[#This Row],[Customer Segment]]=Introduction!$D$42,1,0)</f>
        <v>0</v>
      </c>
      <c r="Q1643" s="48">
        <f>IF(Table2[[#This Row],[Customer Segment]]=Introduction!$D$44,1,0)</f>
        <v>0</v>
      </c>
      <c r="R1643" s="38">
        <v>467.03</v>
      </c>
      <c r="S16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customFormat="1" x14ac:dyDescent="0.2">
      <c r="A1644" s="1" t="s">
        <v>46</v>
      </c>
      <c r="B1644" s="1" t="s">
        <v>14</v>
      </c>
      <c r="C1644" s="1" t="s">
        <v>70</v>
      </c>
      <c r="D1644" s="44">
        <v>0.04</v>
      </c>
      <c r="E1644" s="44">
        <v>9.11</v>
      </c>
      <c r="F1644" s="44">
        <v>2.25</v>
      </c>
      <c r="G1644" s="44">
        <v>0.52</v>
      </c>
      <c r="H1644" s="44">
        <v>-3.496</v>
      </c>
      <c r="I1644" s="49">
        <f>IF(Table2[[#This Row],[Order Priority]]=Introduction!$B$42,1,0)</f>
        <v>0</v>
      </c>
      <c r="J1644" s="49">
        <f>IF(Table2[[#This Row],[Order Priority]]=Introduction!$B$43,1,0)</f>
        <v>0</v>
      </c>
      <c r="K1644" s="49">
        <f>IF(Table2[[#This Row],[Order Priority]]=Introduction!$B$44,1,0)</f>
        <v>0</v>
      </c>
      <c r="L1644" s="49">
        <f>IF(Table2[[#This Row],[Order Priority]]=Introduction!$B$45,1,0)</f>
        <v>0</v>
      </c>
      <c r="M1644" s="49">
        <f>IF(Table2[[#This Row],[Ship Mode]]=Introduction!$C$42,1,0)</f>
        <v>0</v>
      </c>
      <c r="N1644" s="48">
        <f>IF(Table2[[#This Row],[Ship Mode]]=Introduction!$C$44,1,0)</f>
        <v>1</v>
      </c>
      <c r="O1644" s="48">
        <f>IF(Table2[[#This Row],[Customer Segment]]=Introduction!$D$45,1,0)</f>
        <v>0</v>
      </c>
      <c r="P1644" s="48">
        <f>IF(Table2[[#This Row],[Customer Segment]]=Introduction!$D$42,1,0)</f>
        <v>0</v>
      </c>
      <c r="Q1644" s="48">
        <f>IF(Table2[[#This Row],[Customer Segment]]=Introduction!$D$44,1,0)</f>
        <v>0</v>
      </c>
      <c r="R1644" s="41">
        <v>18.59</v>
      </c>
      <c r="S16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customFormat="1" x14ac:dyDescent="0.2">
      <c r="A1645" s="1" t="s">
        <v>46</v>
      </c>
      <c r="B1645" s="1" t="s">
        <v>14</v>
      </c>
      <c r="C1645" s="1" t="s">
        <v>70</v>
      </c>
      <c r="D1645" s="46">
        <v>7.0000000000000007E-2</v>
      </c>
      <c r="E1645" s="46">
        <v>64.650000000000006</v>
      </c>
      <c r="F1645" s="46">
        <v>35</v>
      </c>
      <c r="G1645" s="46">
        <v>0.8</v>
      </c>
      <c r="H1645" s="46">
        <v>-717.072</v>
      </c>
      <c r="I1645" s="49">
        <f>IF(Table2[[#This Row],[Order Priority]]=Introduction!$B$42,1,0)</f>
        <v>0</v>
      </c>
      <c r="J1645" s="49">
        <f>IF(Table2[[#This Row],[Order Priority]]=Introduction!$B$43,1,0)</f>
        <v>0</v>
      </c>
      <c r="K1645" s="49">
        <f>IF(Table2[[#This Row],[Order Priority]]=Introduction!$B$44,1,0)</f>
        <v>0</v>
      </c>
      <c r="L1645" s="49">
        <f>IF(Table2[[#This Row],[Order Priority]]=Introduction!$B$45,1,0)</f>
        <v>0</v>
      </c>
      <c r="M1645" s="49">
        <f>IF(Table2[[#This Row],[Ship Mode]]=Introduction!$C$42,1,0)</f>
        <v>0</v>
      </c>
      <c r="N1645" s="48">
        <f>IF(Table2[[#This Row],[Ship Mode]]=Introduction!$C$44,1,0)</f>
        <v>1</v>
      </c>
      <c r="O1645" s="48">
        <f>IF(Table2[[#This Row],[Customer Segment]]=Introduction!$D$45,1,0)</f>
        <v>0</v>
      </c>
      <c r="P1645" s="48">
        <f>IF(Table2[[#This Row],[Customer Segment]]=Introduction!$D$42,1,0)</f>
        <v>0</v>
      </c>
      <c r="Q1645" s="48">
        <f>IF(Table2[[#This Row],[Customer Segment]]=Introduction!$D$44,1,0)</f>
        <v>0</v>
      </c>
      <c r="R1645" s="38">
        <v>834.08</v>
      </c>
      <c r="S16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customFormat="1" x14ac:dyDescent="0.2">
      <c r="A1646" s="1" t="s">
        <v>46</v>
      </c>
      <c r="B1646" s="1" t="s">
        <v>14</v>
      </c>
      <c r="C1646" s="1" t="s">
        <v>15</v>
      </c>
      <c r="D1646" s="44">
        <v>0.06</v>
      </c>
      <c r="E1646" s="44">
        <v>2.89</v>
      </c>
      <c r="F1646" s="44">
        <v>0.99</v>
      </c>
      <c r="G1646" s="44">
        <v>0.38</v>
      </c>
      <c r="H1646" s="44">
        <v>-2.0097</v>
      </c>
      <c r="I1646" s="49">
        <f>IF(Table2[[#This Row],[Order Priority]]=Introduction!$B$42,1,0)</f>
        <v>0</v>
      </c>
      <c r="J1646" s="49">
        <f>IF(Table2[[#This Row],[Order Priority]]=Introduction!$B$43,1,0)</f>
        <v>0</v>
      </c>
      <c r="K1646" s="49">
        <f>IF(Table2[[#This Row],[Order Priority]]=Introduction!$B$44,1,0)</f>
        <v>0</v>
      </c>
      <c r="L1646" s="49">
        <f>IF(Table2[[#This Row],[Order Priority]]=Introduction!$B$45,1,0)</f>
        <v>0</v>
      </c>
      <c r="M1646" s="49">
        <f>IF(Table2[[#This Row],[Ship Mode]]=Introduction!$C$42,1,0)</f>
        <v>0</v>
      </c>
      <c r="N1646" s="48">
        <f>IF(Table2[[#This Row],[Ship Mode]]=Introduction!$C$44,1,0)</f>
        <v>1</v>
      </c>
      <c r="O1646" s="48">
        <f>IF(Table2[[#This Row],[Customer Segment]]=Introduction!$D$45,1,0)</f>
        <v>0</v>
      </c>
      <c r="P1646" s="48">
        <f>IF(Table2[[#This Row],[Customer Segment]]=Introduction!$D$42,1,0)</f>
        <v>1</v>
      </c>
      <c r="Q1646" s="48">
        <f>IF(Table2[[#This Row],[Customer Segment]]=Introduction!$D$44,1,0)</f>
        <v>0</v>
      </c>
      <c r="R1646" s="41">
        <v>16.670000000000002</v>
      </c>
      <c r="S16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customFormat="1" x14ac:dyDescent="0.2">
      <c r="A1647" s="1" t="s">
        <v>46</v>
      </c>
      <c r="B1647" s="1" t="s">
        <v>14</v>
      </c>
      <c r="C1647" s="1" t="s">
        <v>15</v>
      </c>
      <c r="D1647" s="46">
        <v>0.08</v>
      </c>
      <c r="E1647" s="46">
        <v>22.84</v>
      </c>
      <c r="F1647" s="46">
        <v>11.54</v>
      </c>
      <c r="G1647" s="46">
        <v>0.39</v>
      </c>
      <c r="H1647" s="46">
        <v>-477.37200000000001</v>
      </c>
      <c r="I1647" s="49">
        <f>IF(Table2[[#This Row],[Order Priority]]=Introduction!$B$42,1,0)</f>
        <v>0</v>
      </c>
      <c r="J1647" s="49">
        <f>IF(Table2[[#This Row],[Order Priority]]=Introduction!$B$43,1,0)</f>
        <v>0</v>
      </c>
      <c r="K1647" s="49">
        <f>IF(Table2[[#This Row],[Order Priority]]=Introduction!$B$44,1,0)</f>
        <v>0</v>
      </c>
      <c r="L1647" s="49">
        <f>IF(Table2[[#This Row],[Order Priority]]=Introduction!$B$45,1,0)</f>
        <v>0</v>
      </c>
      <c r="M1647" s="49">
        <f>IF(Table2[[#This Row],[Ship Mode]]=Introduction!$C$42,1,0)</f>
        <v>0</v>
      </c>
      <c r="N1647" s="48">
        <f>IF(Table2[[#This Row],[Ship Mode]]=Introduction!$C$44,1,0)</f>
        <v>1</v>
      </c>
      <c r="O1647" s="48">
        <f>IF(Table2[[#This Row],[Customer Segment]]=Introduction!$D$45,1,0)</f>
        <v>0</v>
      </c>
      <c r="P1647" s="48">
        <f>IF(Table2[[#This Row],[Customer Segment]]=Introduction!$D$42,1,0)</f>
        <v>1</v>
      </c>
      <c r="Q1647" s="48">
        <f>IF(Table2[[#This Row],[Customer Segment]]=Introduction!$D$44,1,0)</f>
        <v>0</v>
      </c>
      <c r="R1647" s="38">
        <v>195.16</v>
      </c>
      <c r="S16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customFormat="1" x14ac:dyDescent="0.2">
      <c r="A1648" s="1" t="s">
        <v>46</v>
      </c>
      <c r="B1648" s="1" t="s">
        <v>14</v>
      </c>
      <c r="C1648" s="1" t="s">
        <v>70</v>
      </c>
      <c r="D1648" s="44">
        <v>0.09</v>
      </c>
      <c r="E1648" s="44">
        <v>95.43</v>
      </c>
      <c r="F1648" s="44">
        <v>19.989999999999998</v>
      </c>
      <c r="G1648" s="44">
        <v>0.79</v>
      </c>
      <c r="H1648" s="44">
        <v>-143.23500000000001</v>
      </c>
      <c r="I1648" s="49">
        <f>IF(Table2[[#This Row],[Order Priority]]=Introduction!$B$42,1,0)</f>
        <v>0</v>
      </c>
      <c r="J1648" s="49">
        <f>IF(Table2[[#This Row],[Order Priority]]=Introduction!$B$43,1,0)</f>
        <v>0</v>
      </c>
      <c r="K1648" s="49">
        <f>IF(Table2[[#This Row],[Order Priority]]=Introduction!$B$44,1,0)</f>
        <v>0</v>
      </c>
      <c r="L1648" s="49">
        <f>IF(Table2[[#This Row],[Order Priority]]=Introduction!$B$45,1,0)</f>
        <v>0</v>
      </c>
      <c r="M1648" s="49">
        <f>IF(Table2[[#This Row],[Ship Mode]]=Introduction!$C$42,1,0)</f>
        <v>0</v>
      </c>
      <c r="N1648" s="48">
        <f>IF(Table2[[#This Row],[Ship Mode]]=Introduction!$C$44,1,0)</f>
        <v>1</v>
      </c>
      <c r="O1648" s="48">
        <f>IF(Table2[[#This Row],[Customer Segment]]=Introduction!$D$45,1,0)</f>
        <v>0</v>
      </c>
      <c r="P1648" s="48">
        <f>IF(Table2[[#This Row],[Customer Segment]]=Introduction!$D$42,1,0)</f>
        <v>0</v>
      </c>
      <c r="Q1648" s="48">
        <f>IF(Table2[[#This Row],[Customer Segment]]=Introduction!$D$44,1,0)</f>
        <v>0</v>
      </c>
      <c r="R1648" s="41">
        <v>2053.6</v>
      </c>
      <c r="S16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customFormat="1" x14ac:dyDescent="0.2">
      <c r="A1649" s="1" t="s">
        <v>46</v>
      </c>
      <c r="B1649" s="1" t="s">
        <v>14</v>
      </c>
      <c r="C1649" s="1" t="s">
        <v>70</v>
      </c>
      <c r="D1649" s="46">
        <v>0.06</v>
      </c>
      <c r="E1649" s="46">
        <v>2.2799999999999998</v>
      </c>
      <c r="F1649" s="46">
        <v>5.2</v>
      </c>
      <c r="G1649" s="46">
        <v>0.41</v>
      </c>
      <c r="H1649" s="46">
        <v>-2002.6314</v>
      </c>
      <c r="I1649" s="49">
        <f>IF(Table2[[#This Row],[Order Priority]]=Introduction!$B$42,1,0)</f>
        <v>0</v>
      </c>
      <c r="J1649" s="49">
        <f>IF(Table2[[#This Row],[Order Priority]]=Introduction!$B$43,1,0)</f>
        <v>0</v>
      </c>
      <c r="K1649" s="49">
        <f>IF(Table2[[#This Row],[Order Priority]]=Introduction!$B$44,1,0)</f>
        <v>0</v>
      </c>
      <c r="L1649" s="49">
        <f>IF(Table2[[#This Row],[Order Priority]]=Introduction!$B$45,1,0)</f>
        <v>0</v>
      </c>
      <c r="M1649" s="49">
        <f>IF(Table2[[#This Row],[Ship Mode]]=Introduction!$C$42,1,0)</f>
        <v>0</v>
      </c>
      <c r="N1649" s="48">
        <f>IF(Table2[[#This Row],[Ship Mode]]=Introduction!$C$44,1,0)</f>
        <v>1</v>
      </c>
      <c r="O1649" s="48">
        <f>IF(Table2[[#This Row],[Customer Segment]]=Introduction!$D$45,1,0)</f>
        <v>0</v>
      </c>
      <c r="P1649" s="48">
        <f>IF(Table2[[#This Row],[Customer Segment]]=Introduction!$D$42,1,0)</f>
        <v>0</v>
      </c>
      <c r="Q1649" s="48">
        <f>IF(Table2[[#This Row],[Customer Segment]]=Introduction!$D$44,1,0)</f>
        <v>0</v>
      </c>
      <c r="R1649" s="38">
        <v>30.47</v>
      </c>
      <c r="S16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customFormat="1" x14ac:dyDescent="0.2">
      <c r="A1650" s="1" t="s">
        <v>1</v>
      </c>
      <c r="B1650" s="1" t="s">
        <v>14</v>
      </c>
      <c r="C1650" s="1" t="s">
        <v>3</v>
      </c>
      <c r="D1650" s="44">
        <v>0.03</v>
      </c>
      <c r="E1650" s="44">
        <v>22.84</v>
      </c>
      <c r="F1650" s="44">
        <v>11.54</v>
      </c>
      <c r="G1650" s="44">
        <v>0.39</v>
      </c>
      <c r="H1650" s="44">
        <v>91.956000000000003</v>
      </c>
      <c r="I1650" s="49">
        <f>IF(Table2[[#This Row],[Order Priority]]=Introduction!$B$42,1,0)</f>
        <v>1</v>
      </c>
      <c r="J1650" s="49">
        <f>IF(Table2[[#This Row],[Order Priority]]=Introduction!$B$43,1,0)</f>
        <v>0</v>
      </c>
      <c r="K1650" s="49">
        <f>IF(Table2[[#This Row],[Order Priority]]=Introduction!$B$44,1,0)</f>
        <v>0</v>
      </c>
      <c r="L1650" s="49">
        <f>IF(Table2[[#This Row],[Order Priority]]=Introduction!$B$45,1,0)</f>
        <v>0</v>
      </c>
      <c r="M1650" s="49">
        <f>IF(Table2[[#This Row],[Ship Mode]]=Introduction!$C$42,1,0)</f>
        <v>0</v>
      </c>
      <c r="N1650" s="48">
        <f>IF(Table2[[#This Row],[Ship Mode]]=Introduction!$C$44,1,0)</f>
        <v>1</v>
      </c>
      <c r="O1650" s="48">
        <f>IF(Table2[[#This Row],[Customer Segment]]=Introduction!$D$45,1,0)</f>
        <v>1</v>
      </c>
      <c r="P1650" s="48">
        <f>IF(Table2[[#This Row],[Customer Segment]]=Introduction!$D$42,1,0)</f>
        <v>0</v>
      </c>
      <c r="Q1650" s="48">
        <f>IF(Table2[[#This Row],[Customer Segment]]=Introduction!$D$44,1,0)</f>
        <v>0</v>
      </c>
      <c r="R1650" s="41">
        <v>312.58999999999997</v>
      </c>
      <c r="S16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customFormat="1" x14ac:dyDescent="0.2">
      <c r="A1651" s="1" t="s">
        <v>1</v>
      </c>
      <c r="B1651" s="1" t="s">
        <v>14</v>
      </c>
      <c r="C1651" s="1" t="s">
        <v>3</v>
      </c>
      <c r="D1651" s="46">
        <v>0.05</v>
      </c>
      <c r="E1651" s="46">
        <v>10.98</v>
      </c>
      <c r="F1651" s="46">
        <v>3.37</v>
      </c>
      <c r="G1651" s="46">
        <v>0.56999999999999995</v>
      </c>
      <c r="H1651" s="46">
        <v>-2.544</v>
      </c>
      <c r="I1651" s="49">
        <f>IF(Table2[[#This Row],[Order Priority]]=Introduction!$B$42,1,0)</f>
        <v>1</v>
      </c>
      <c r="J1651" s="49">
        <f>IF(Table2[[#This Row],[Order Priority]]=Introduction!$B$43,1,0)</f>
        <v>0</v>
      </c>
      <c r="K1651" s="49">
        <f>IF(Table2[[#This Row],[Order Priority]]=Introduction!$B$44,1,0)</f>
        <v>0</v>
      </c>
      <c r="L1651" s="49">
        <f>IF(Table2[[#This Row],[Order Priority]]=Introduction!$B$45,1,0)</f>
        <v>0</v>
      </c>
      <c r="M1651" s="49">
        <f>IF(Table2[[#This Row],[Ship Mode]]=Introduction!$C$42,1,0)</f>
        <v>0</v>
      </c>
      <c r="N1651" s="48">
        <f>IF(Table2[[#This Row],[Ship Mode]]=Introduction!$C$44,1,0)</f>
        <v>1</v>
      </c>
      <c r="O1651" s="48">
        <f>IF(Table2[[#This Row],[Customer Segment]]=Introduction!$D$45,1,0)</f>
        <v>1</v>
      </c>
      <c r="P1651" s="48">
        <f>IF(Table2[[#This Row],[Customer Segment]]=Introduction!$D$42,1,0)</f>
        <v>0</v>
      </c>
      <c r="Q1651" s="48">
        <f>IF(Table2[[#This Row],[Customer Segment]]=Introduction!$D$44,1,0)</f>
        <v>0</v>
      </c>
      <c r="R1651" s="38">
        <v>64.400000000000006</v>
      </c>
      <c r="S16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customFormat="1" x14ac:dyDescent="0.2">
      <c r="A1652" s="1" t="s">
        <v>13</v>
      </c>
      <c r="B1652" s="1" t="s">
        <v>14</v>
      </c>
      <c r="C1652" s="1" t="s">
        <v>15</v>
      </c>
      <c r="D1652" s="44">
        <v>0.05</v>
      </c>
      <c r="E1652" s="44">
        <v>12.95</v>
      </c>
      <c r="F1652" s="44">
        <v>4.9800000000000004</v>
      </c>
      <c r="G1652" s="44">
        <v>0.4</v>
      </c>
      <c r="H1652" s="44">
        <v>134.16825</v>
      </c>
      <c r="I1652" s="49">
        <f>IF(Table2[[#This Row],[Order Priority]]=Introduction!$B$42,1,0)</f>
        <v>0</v>
      </c>
      <c r="J1652" s="49">
        <f>IF(Table2[[#This Row],[Order Priority]]=Introduction!$B$43,1,0)</f>
        <v>1</v>
      </c>
      <c r="K1652" s="49">
        <f>IF(Table2[[#This Row],[Order Priority]]=Introduction!$B$44,1,0)</f>
        <v>0</v>
      </c>
      <c r="L1652" s="49">
        <f>IF(Table2[[#This Row],[Order Priority]]=Introduction!$B$45,1,0)</f>
        <v>0</v>
      </c>
      <c r="M1652" s="49">
        <f>IF(Table2[[#This Row],[Ship Mode]]=Introduction!$C$42,1,0)</f>
        <v>0</v>
      </c>
      <c r="N1652" s="48">
        <f>IF(Table2[[#This Row],[Ship Mode]]=Introduction!$C$44,1,0)</f>
        <v>1</v>
      </c>
      <c r="O1652" s="48">
        <f>IF(Table2[[#This Row],[Customer Segment]]=Introduction!$D$45,1,0)</f>
        <v>0</v>
      </c>
      <c r="P1652" s="48">
        <f>IF(Table2[[#This Row],[Customer Segment]]=Introduction!$D$42,1,0)</f>
        <v>1</v>
      </c>
      <c r="Q1652" s="48">
        <f>IF(Table2[[#This Row],[Customer Segment]]=Introduction!$D$44,1,0)</f>
        <v>0</v>
      </c>
      <c r="R1652" s="41">
        <v>252.36</v>
      </c>
      <c r="S16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customFormat="1" x14ac:dyDescent="0.2">
      <c r="A1653" s="1" t="s">
        <v>23</v>
      </c>
      <c r="B1653" s="1" t="s">
        <v>14</v>
      </c>
      <c r="C1653" s="1" t="s">
        <v>15</v>
      </c>
      <c r="D1653" s="46">
        <v>0</v>
      </c>
      <c r="E1653" s="46">
        <v>24.92</v>
      </c>
      <c r="F1653" s="46">
        <v>12.98</v>
      </c>
      <c r="G1653" s="46">
        <v>0.39</v>
      </c>
      <c r="H1653" s="46">
        <v>-23.155999999999999</v>
      </c>
      <c r="I1653" s="49">
        <f>IF(Table2[[#This Row],[Order Priority]]=Introduction!$B$42,1,0)</f>
        <v>0</v>
      </c>
      <c r="J1653" s="49">
        <f>IF(Table2[[#This Row],[Order Priority]]=Introduction!$B$43,1,0)</f>
        <v>0</v>
      </c>
      <c r="K1653" s="49">
        <f>IF(Table2[[#This Row],[Order Priority]]=Introduction!$B$44,1,0)</f>
        <v>1</v>
      </c>
      <c r="L1653" s="49">
        <f>IF(Table2[[#This Row],[Order Priority]]=Introduction!$B$45,1,0)</f>
        <v>0</v>
      </c>
      <c r="M1653" s="49">
        <f>IF(Table2[[#This Row],[Ship Mode]]=Introduction!$C$42,1,0)</f>
        <v>0</v>
      </c>
      <c r="N1653" s="48">
        <f>IF(Table2[[#This Row],[Ship Mode]]=Introduction!$C$44,1,0)</f>
        <v>1</v>
      </c>
      <c r="O1653" s="48">
        <f>IF(Table2[[#This Row],[Customer Segment]]=Introduction!$D$45,1,0)</f>
        <v>0</v>
      </c>
      <c r="P1653" s="48">
        <f>IF(Table2[[#This Row],[Customer Segment]]=Introduction!$D$42,1,0)</f>
        <v>1</v>
      </c>
      <c r="Q1653" s="48">
        <f>IF(Table2[[#This Row],[Customer Segment]]=Introduction!$D$44,1,0)</f>
        <v>0</v>
      </c>
      <c r="R1653" s="38">
        <v>32.659999999999997</v>
      </c>
      <c r="S16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customFormat="1" x14ac:dyDescent="0.2">
      <c r="A1654" s="1" t="s">
        <v>23</v>
      </c>
      <c r="B1654" s="1" t="s">
        <v>14</v>
      </c>
      <c r="C1654" s="1" t="s">
        <v>47</v>
      </c>
      <c r="D1654" s="44">
        <v>0.06</v>
      </c>
      <c r="E1654" s="44">
        <v>3.74</v>
      </c>
      <c r="F1654" s="44">
        <v>0.94</v>
      </c>
      <c r="G1654" s="44">
        <v>0.83</v>
      </c>
      <c r="H1654" s="44">
        <v>-7.6849999999999996</v>
      </c>
      <c r="I1654" s="49">
        <f>IF(Table2[[#This Row],[Order Priority]]=Introduction!$B$42,1,0)</f>
        <v>0</v>
      </c>
      <c r="J1654" s="49">
        <f>IF(Table2[[#This Row],[Order Priority]]=Introduction!$B$43,1,0)</f>
        <v>0</v>
      </c>
      <c r="K1654" s="49">
        <f>IF(Table2[[#This Row],[Order Priority]]=Introduction!$B$44,1,0)</f>
        <v>1</v>
      </c>
      <c r="L1654" s="49">
        <f>IF(Table2[[#This Row],[Order Priority]]=Introduction!$B$45,1,0)</f>
        <v>0</v>
      </c>
      <c r="M1654" s="49">
        <f>IF(Table2[[#This Row],[Ship Mode]]=Introduction!$C$42,1,0)</f>
        <v>0</v>
      </c>
      <c r="N1654" s="48">
        <f>IF(Table2[[#This Row],[Ship Mode]]=Introduction!$C$44,1,0)</f>
        <v>1</v>
      </c>
      <c r="O1654" s="48">
        <f>IF(Table2[[#This Row],[Customer Segment]]=Introduction!$D$45,1,0)</f>
        <v>0</v>
      </c>
      <c r="P1654" s="48">
        <f>IF(Table2[[#This Row],[Customer Segment]]=Introduction!$D$42,1,0)</f>
        <v>0</v>
      </c>
      <c r="Q1654" s="48">
        <f>IF(Table2[[#This Row],[Customer Segment]]=Introduction!$D$44,1,0)</f>
        <v>1</v>
      </c>
      <c r="R1654" s="41">
        <v>44.75</v>
      </c>
      <c r="S16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customFormat="1" x14ac:dyDescent="0.2">
      <c r="A1655" s="1" t="s">
        <v>92</v>
      </c>
      <c r="B1655" s="1" t="s">
        <v>63</v>
      </c>
      <c r="C1655" s="1" t="s">
        <v>47</v>
      </c>
      <c r="D1655" s="46">
        <v>0.09</v>
      </c>
      <c r="E1655" s="46">
        <v>5.4</v>
      </c>
      <c r="F1655" s="46">
        <v>7.78</v>
      </c>
      <c r="G1655" s="46">
        <v>0.37</v>
      </c>
      <c r="H1655" s="46">
        <v>-21.487749999999998</v>
      </c>
      <c r="I1655" s="49">
        <f>IF(Table2[[#This Row],[Order Priority]]=Introduction!$B$42,1,0)</f>
        <v>0</v>
      </c>
      <c r="J1655" s="49">
        <f>IF(Table2[[#This Row],[Order Priority]]=Introduction!$B$43,1,0)</f>
        <v>0</v>
      </c>
      <c r="K1655" s="49">
        <f>IF(Table2[[#This Row],[Order Priority]]=Introduction!$B$44,1,0)</f>
        <v>0</v>
      </c>
      <c r="L1655" s="49">
        <f>IF(Table2[[#This Row],[Order Priority]]=Introduction!$B$45,1,0)</f>
        <v>1</v>
      </c>
      <c r="M1655" s="49">
        <f>IF(Table2[[#This Row],[Ship Mode]]=Introduction!$C$42,1,0)</f>
        <v>0</v>
      </c>
      <c r="N1655" s="48">
        <f>IF(Table2[[#This Row],[Ship Mode]]=Introduction!$C$44,1,0)</f>
        <v>0</v>
      </c>
      <c r="O1655" s="48">
        <f>IF(Table2[[#This Row],[Customer Segment]]=Introduction!$D$45,1,0)</f>
        <v>0</v>
      </c>
      <c r="P1655" s="48">
        <f>IF(Table2[[#This Row],[Customer Segment]]=Introduction!$D$42,1,0)</f>
        <v>0</v>
      </c>
      <c r="Q1655" s="48">
        <f>IF(Table2[[#This Row],[Customer Segment]]=Introduction!$D$44,1,0)</f>
        <v>1</v>
      </c>
      <c r="R1655" s="38">
        <v>27.3</v>
      </c>
      <c r="S16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customFormat="1" x14ac:dyDescent="0.2">
      <c r="A1656" s="1" t="s">
        <v>92</v>
      </c>
      <c r="B1656" s="1" t="s">
        <v>14</v>
      </c>
      <c r="C1656" s="1" t="s">
        <v>47</v>
      </c>
      <c r="D1656" s="44">
        <v>0.02</v>
      </c>
      <c r="E1656" s="44">
        <v>20.28</v>
      </c>
      <c r="F1656" s="44">
        <v>6.68</v>
      </c>
      <c r="G1656" s="44">
        <v>0.53</v>
      </c>
      <c r="H1656" s="44">
        <v>44.677500000000002</v>
      </c>
      <c r="I1656" s="49">
        <f>IF(Table2[[#This Row],[Order Priority]]=Introduction!$B$42,1,0)</f>
        <v>0</v>
      </c>
      <c r="J1656" s="49">
        <f>IF(Table2[[#This Row],[Order Priority]]=Introduction!$B$43,1,0)</f>
        <v>0</v>
      </c>
      <c r="K1656" s="49">
        <f>IF(Table2[[#This Row],[Order Priority]]=Introduction!$B$44,1,0)</f>
        <v>0</v>
      </c>
      <c r="L1656" s="49">
        <f>IF(Table2[[#This Row],[Order Priority]]=Introduction!$B$45,1,0)</f>
        <v>1</v>
      </c>
      <c r="M1656" s="49">
        <f>IF(Table2[[#This Row],[Ship Mode]]=Introduction!$C$42,1,0)</f>
        <v>0</v>
      </c>
      <c r="N1656" s="48">
        <f>IF(Table2[[#This Row],[Ship Mode]]=Introduction!$C$44,1,0)</f>
        <v>1</v>
      </c>
      <c r="O1656" s="48">
        <f>IF(Table2[[#This Row],[Customer Segment]]=Introduction!$D$45,1,0)</f>
        <v>0</v>
      </c>
      <c r="P1656" s="48">
        <f>IF(Table2[[#This Row],[Customer Segment]]=Introduction!$D$42,1,0)</f>
        <v>0</v>
      </c>
      <c r="Q1656" s="48">
        <f>IF(Table2[[#This Row],[Customer Segment]]=Introduction!$D$44,1,0)</f>
        <v>1</v>
      </c>
      <c r="R1656" s="41">
        <v>64.75</v>
      </c>
      <c r="S16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customFormat="1" x14ac:dyDescent="0.2">
      <c r="A1657" s="1" t="s">
        <v>92</v>
      </c>
      <c r="B1657" s="1" t="s">
        <v>14</v>
      </c>
      <c r="C1657" s="1" t="s">
        <v>47</v>
      </c>
      <c r="D1657" s="46">
        <v>0</v>
      </c>
      <c r="E1657" s="46">
        <v>11.55</v>
      </c>
      <c r="F1657" s="46">
        <v>2.36</v>
      </c>
      <c r="G1657" s="46">
        <v>0.55000000000000004</v>
      </c>
      <c r="H1657" s="46">
        <v>23.594999999999999</v>
      </c>
      <c r="I1657" s="49">
        <f>IF(Table2[[#This Row],[Order Priority]]=Introduction!$B$42,1,0)</f>
        <v>0</v>
      </c>
      <c r="J1657" s="49">
        <f>IF(Table2[[#This Row],[Order Priority]]=Introduction!$B$43,1,0)</f>
        <v>0</v>
      </c>
      <c r="K1657" s="49">
        <f>IF(Table2[[#This Row],[Order Priority]]=Introduction!$B$44,1,0)</f>
        <v>0</v>
      </c>
      <c r="L1657" s="49">
        <f>IF(Table2[[#This Row],[Order Priority]]=Introduction!$B$45,1,0)</f>
        <v>1</v>
      </c>
      <c r="M1657" s="49">
        <f>IF(Table2[[#This Row],[Ship Mode]]=Introduction!$C$42,1,0)</f>
        <v>0</v>
      </c>
      <c r="N1657" s="48">
        <f>IF(Table2[[#This Row],[Ship Mode]]=Introduction!$C$44,1,0)</f>
        <v>1</v>
      </c>
      <c r="O1657" s="48">
        <f>IF(Table2[[#This Row],[Customer Segment]]=Introduction!$D$45,1,0)</f>
        <v>0</v>
      </c>
      <c r="P1657" s="48">
        <f>IF(Table2[[#This Row],[Customer Segment]]=Introduction!$D$42,1,0)</f>
        <v>0</v>
      </c>
      <c r="Q1657" s="48">
        <f>IF(Table2[[#This Row],[Customer Segment]]=Introduction!$D$44,1,0)</f>
        <v>1</v>
      </c>
      <c r="R1657" s="38">
        <v>62.98</v>
      </c>
      <c r="S16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customFormat="1" x14ac:dyDescent="0.2">
      <c r="A1658" s="1" t="s">
        <v>92</v>
      </c>
      <c r="B1658" s="1" t="s">
        <v>14</v>
      </c>
      <c r="C1658" s="1" t="s">
        <v>47</v>
      </c>
      <c r="D1658" s="44">
        <v>0.05</v>
      </c>
      <c r="E1658" s="44">
        <v>2.08</v>
      </c>
      <c r="F1658" s="44">
        <v>2.56</v>
      </c>
      <c r="G1658" s="44">
        <v>0.55000000000000004</v>
      </c>
      <c r="H1658" s="44">
        <v>-36.25</v>
      </c>
      <c r="I1658" s="49">
        <f>IF(Table2[[#This Row],[Order Priority]]=Introduction!$B$42,1,0)</f>
        <v>0</v>
      </c>
      <c r="J1658" s="49">
        <f>IF(Table2[[#This Row],[Order Priority]]=Introduction!$B$43,1,0)</f>
        <v>0</v>
      </c>
      <c r="K1658" s="49">
        <f>IF(Table2[[#This Row],[Order Priority]]=Introduction!$B$44,1,0)</f>
        <v>0</v>
      </c>
      <c r="L1658" s="49">
        <f>IF(Table2[[#This Row],[Order Priority]]=Introduction!$B$45,1,0)</f>
        <v>1</v>
      </c>
      <c r="M1658" s="49">
        <f>IF(Table2[[#This Row],[Ship Mode]]=Introduction!$C$42,1,0)</f>
        <v>0</v>
      </c>
      <c r="N1658" s="48">
        <f>IF(Table2[[#This Row],[Ship Mode]]=Introduction!$C$44,1,0)</f>
        <v>1</v>
      </c>
      <c r="O1658" s="48">
        <f>IF(Table2[[#This Row],[Customer Segment]]=Introduction!$D$45,1,0)</f>
        <v>0</v>
      </c>
      <c r="P1658" s="48">
        <f>IF(Table2[[#This Row],[Customer Segment]]=Introduction!$D$42,1,0)</f>
        <v>0</v>
      </c>
      <c r="Q1658" s="48">
        <f>IF(Table2[[#This Row],[Customer Segment]]=Introduction!$D$44,1,0)</f>
        <v>1</v>
      </c>
      <c r="R1658" s="41">
        <v>42.29</v>
      </c>
      <c r="S16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customFormat="1" x14ac:dyDescent="0.2">
      <c r="A1659" s="1" t="s">
        <v>92</v>
      </c>
      <c r="B1659" s="1" t="s">
        <v>2</v>
      </c>
      <c r="C1659" s="1" t="s">
        <v>70</v>
      </c>
      <c r="D1659" s="46">
        <v>0.01</v>
      </c>
      <c r="E1659" s="46">
        <v>179.29</v>
      </c>
      <c r="F1659" s="46">
        <v>29.21</v>
      </c>
      <c r="G1659" s="46">
        <v>0.76</v>
      </c>
      <c r="H1659" s="46">
        <v>66.362219999999994</v>
      </c>
      <c r="I1659" s="49">
        <f>IF(Table2[[#This Row],[Order Priority]]=Introduction!$B$42,1,0)</f>
        <v>0</v>
      </c>
      <c r="J1659" s="49">
        <f>IF(Table2[[#This Row],[Order Priority]]=Introduction!$B$43,1,0)</f>
        <v>0</v>
      </c>
      <c r="K1659" s="49">
        <f>IF(Table2[[#This Row],[Order Priority]]=Introduction!$B$44,1,0)</f>
        <v>0</v>
      </c>
      <c r="L1659" s="49">
        <f>IF(Table2[[#This Row],[Order Priority]]=Introduction!$B$45,1,0)</f>
        <v>1</v>
      </c>
      <c r="M1659" s="49">
        <f>IF(Table2[[#This Row],[Ship Mode]]=Introduction!$C$42,1,0)</f>
        <v>1</v>
      </c>
      <c r="N1659" s="48">
        <f>IF(Table2[[#This Row],[Ship Mode]]=Introduction!$C$44,1,0)</f>
        <v>0</v>
      </c>
      <c r="O1659" s="48">
        <f>IF(Table2[[#This Row],[Customer Segment]]=Introduction!$D$45,1,0)</f>
        <v>0</v>
      </c>
      <c r="P1659" s="48">
        <f>IF(Table2[[#This Row],[Customer Segment]]=Introduction!$D$42,1,0)</f>
        <v>0</v>
      </c>
      <c r="Q1659" s="48">
        <f>IF(Table2[[#This Row],[Customer Segment]]=Introduction!$D$44,1,0)</f>
        <v>0</v>
      </c>
      <c r="R1659" s="38">
        <v>1487.9</v>
      </c>
      <c r="S16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customFormat="1" x14ac:dyDescent="0.2">
      <c r="A1660" s="1" t="s">
        <v>46</v>
      </c>
      <c r="B1660" s="1" t="s">
        <v>14</v>
      </c>
      <c r="C1660" s="1" t="s">
        <v>15</v>
      </c>
      <c r="D1660" s="44">
        <v>0.09</v>
      </c>
      <c r="E1660" s="44">
        <v>9.7799999999999994</v>
      </c>
      <c r="F1660" s="44">
        <v>1.39</v>
      </c>
      <c r="G1660" s="44">
        <v>0.39</v>
      </c>
      <c r="H1660" s="44">
        <v>125.20740000000001</v>
      </c>
      <c r="I1660" s="49">
        <f>IF(Table2[[#This Row],[Order Priority]]=Introduction!$B$42,1,0)</f>
        <v>0</v>
      </c>
      <c r="J1660" s="49">
        <f>IF(Table2[[#This Row],[Order Priority]]=Introduction!$B$43,1,0)</f>
        <v>0</v>
      </c>
      <c r="K1660" s="49">
        <f>IF(Table2[[#This Row],[Order Priority]]=Introduction!$B$44,1,0)</f>
        <v>0</v>
      </c>
      <c r="L1660" s="49">
        <f>IF(Table2[[#This Row],[Order Priority]]=Introduction!$B$45,1,0)</f>
        <v>0</v>
      </c>
      <c r="M1660" s="49">
        <f>IF(Table2[[#This Row],[Ship Mode]]=Introduction!$C$42,1,0)</f>
        <v>0</v>
      </c>
      <c r="N1660" s="48">
        <f>IF(Table2[[#This Row],[Ship Mode]]=Introduction!$C$44,1,0)</f>
        <v>1</v>
      </c>
      <c r="O1660" s="48">
        <f>IF(Table2[[#This Row],[Customer Segment]]=Introduction!$D$45,1,0)</f>
        <v>0</v>
      </c>
      <c r="P1660" s="48">
        <f>IF(Table2[[#This Row],[Customer Segment]]=Introduction!$D$42,1,0)</f>
        <v>1</v>
      </c>
      <c r="Q1660" s="48">
        <f>IF(Table2[[#This Row],[Customer Segment]]=Introduction!$D$44,1,0)</f>
        <v>0</v>
      </c>
      <c r="R1660" s="41">
        <v>181.46</v>
      </c>
      <c r="S16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customFormat="1" x14ac:dyDescent="0.2">
      <c r="A1661" s="1" t="s">
        <v>46</v>
      </c>
      <c r="B1661" s="1" t="s">
        <v>14</v>
      </c>
      <c r="C1661" s="1" t="s">
        <v>15</v>
      </c>
      <c r="D1661" s="46">
        <v>0</v>
      </c>
      <c r="E1661" s="46">
        <v>200.99</v>
      </c>
      <c r="F1661" s="46">
        <v>8.08</v>
      </c>
      <c r="G1661" s="46">
        <v>0.59</v>
      </c>
      <c r="H1661" s="46">
        <v>281.53440000000001</v>
      </c>
      <c r="I1661" s="49">
        <f>IF(Table2[[#This Row],[Order Priority]]=Introduction!$B$42,1,0)</f>
        <v>0</v>
      </c>
      <c r="J1661" s="49">
        <f>IF(Table2[[#This Row],[Order Priority]]=Introduction!$B$43,1,0)</f>
        <v>0</v>
      </c>
      <c r="K1661" s="49">
        <f>IF(Table2[[#This Row],[Order Priority]]=Introduction!$B$44,1,0)</f>
        <v>0</v>
      </c>
      <c r="L1661" s="49">
        <f>IF(Table2[[#This Row],[Order Priority]]=Introduction!$B$45,1,0)</f>
        <v>0</v>
      </c>
      <c r="M1661" s="49">
        <f>IF(Table2[[#This Row],[Ship Mode]]=Introduction!$C$42,1,0)</f>
        <v>0</v>
      </c>
      <c r="N1661" s="48">
        <f>IF(Table2[[#This Row],[Ship Mode]]=Introduction!$C$44,1,0)</f>
        <v>1</v>
      </c>
      <c r="O1661" s="48">
        <f>IF(Table2[[#This Row],[Customer Segment]]=Introduction!$D$45,1,0)</f>
        <v>0</v>
      </c>
      <c r="P1661" s="48">
        <f>IF(Table2[[#This Row],[Customer Segment]]=Introduction!$D$42,1,0)</f>
        <v>1</v>
      </c>
      <c r="Q1661" s="48">
        <f>IF(Table2[[#This Row],[Customer Segment]]=Introduction!$D$44,1,0)</f>
        <v>0</v>
      </c>
      <c r="R1661" s="38">
        <v>1076.3</v>
      </c>
      <c r="S16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customFormat="1" x14ac:dyDescent="0.2">
      <c r="A1662" s="1" t="s">
        <v>46</v>
      </c>
      <c r="B1662" s="1" t="s">
        <v>63</v>
      </c>
      <c r="C1662" s="1" t="s">
        <v>3</v>
      </c>
      <c r="D1662" s="44">
        <v>0.02</v>
      </c>
      <c r="E1662" s="44">
        <v>136.97999999999999</v>
      </c>
      <c r="F1662" s="44">
        <v>24.49</v>
      </c>
      <c r="G1662" s="44">
        <v>0.59</v>
      </c>
      <c r="H1662" s="44">
        <v>88.56</v>
      </c>
      <c r="I1662" s="49">
        <f>IF(Table2[[#This Row],[Order Priority]]=Introduction!$B$42,1,0)</f>
        <v>0</v>
      </c>
      <c r="J1662" s="49">
        <f>IF(Table2[[#This Row],[Order Priority]]=Introduction!$B$43,1,0)</f>
        <v>0</v>
      </c>
      <c r="K1662" s="49">
        <f>IF(Table2[[#This Row],[Order Priority]]=Introduction!$B$44,1,0)</f>
        <v>0</v>
      </c>
      <c r="L1662" s="49">
        <f>IF(Table2[[#This Row],[Order Priority]]=Introduction!$B$45,1,0)</f>
        <v>0</v>
      </c>
      <c r="M1662" s="49">
        <f>IF(Table2[[#This Row],[Ship Mode]]=Introduction!$C$42,1,0)</f>
        <v>0</v>
      </c>
      <c r="N1662" s="48">
        <f>IF(Table2[[#This Row],[Ship Mode]]=Introduction!$C$44,1,0)</f>
        <v>0</v>
      </c>
      <c r="O1662" s="48">
        <f>IF(Table2[[#This Row],[Customer Segment]]=Introduction!$D$45,1,0)</f>
        <v>1</v>
      </c>
      <c r="P1662" s="48">
        <f>IF(Table2[[#This Row],[Customer Segment]]=Introduction!$D$42,1,0)</f>
        <v>0</v>
      </c>
      <c r="Q1662" s="48">
        <f>IF(Table2[[#This Row],[Customer Segment]]=Introduction!$D$44,1,0)</f>
        <v>0</v>
      </c>
      <c r="R1662" s="41">
        <v>1140.95</v>
      </c>
      <c r="S16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customFormat="1" x14ac:dyDescent="0.2">
      <c r="A1663" s="1" t="s">
        <v>13</v>
      </c>
      <c r="B1663" s="1" t="s">
        <v>14</v>
      </c>
      <c r="C1663" s="1" t="s">
        <v>15</v>
      </c>
      <c r="D1663" s="46">
        <v>0.09</v>
      </c>
      <c r="E1663" s="46">
        <v>2.61</v>
      </c>
      <c r="F1663" s="46">
        <v>0.5</v>
      </c>
      <c r="G1663" s="46">
        <v>0.39</v>
      </c>
      <c r="H1663" s="46">
        <v>29.380199999999999</v>
      </c>
      <c r="I1663" s="49">
        <f>IF(Table2[[#This Row],[Order Priority]]=Introduction!$B$42,1,0)</f>
        <v>0</v>
      </c>
      <c r="J1663" s="49">
        <f>IF(Table2[[#This Row],[Order Priority]]=Introduction!$B$43,1,0)</f>
        <v>1</v>
      </c>
      <c r="K1663" s="49">
        <f>IF(Table2[[#This Row],[Order Priority]]=Introduction!$B$44,1,0)</f>
        <v>0</v>
      </c>
      <c r="L1663" s="49">
        <f>IF(Table2[[#This Row],[Order Priority]]=Introduction!$B$45,1,0)</f>
        <v>0</v>
      </c>
      <c r="M1663" s="49">
        <f>IF(Table2[[#This Row],[Ship Mode]]=Introduction!$C$42,1,0)</f>
        <v>0</v>
      </c>
      <c r="N1663" s="48">
        <f>IF(Table2[[#This Row],[Ship Mode]]=Introduction!$C$44,1,0)</f>
        <v>1</v>
      </c>
      <c r="O1663" s="48">
        <f>IF(Table2[[#This Row],[Customer Segment]]=Introduction!$D$45,1,0)</f>
        <v>0</v>
      </c>
      <c r="P1663" s="48">
        <f>IF(Table2[[#This Row],[Customer Segment]]=Introduction!$D$42,1,0)</f>
        <v>1</v>
      </c>
      <c r="Q1663" s="48">
        <f>IF(Table2[[#This Row],[Customer Segment]]=Introduction!$D$44,1,0)</f>
        <v>0</v>
      </c>
      <c r="R1663" s="38">
        <v>42.58</v>
      </c>
      <c r="S16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customFormat="1" x14ac:dyDescent="0.2">
      <c r="A1664" s="1" t="s">
        <v>23</v>
      </c>
      <c r="B1664" s="1" t="s">
        <v>14</v>
      </c>
      <c r="C1664" s="1" t="s">
        <v>70</v>
      </c>
      <c r="D1664" s="44">
        <v>0.05</v>
      </c>
      <c r="E1664" s="44">
        <v>161.55000000000001</v>
      </c>
      <c r="F1664" s="44">
        <v>19.989999999999998</v>
      </c>
      <c r="G1664" s="44">
        <v>0.66</v>
      </c>
      <c r="H1664" s="44">
        <v>1892.424</v>
      </c>
      <c r="I1664" s="49">
        <f>IF(Table2[[#This Row],[Order Priority]]=Introduction!$B$42,1,0)</f>
        <v>0</v>
      </c>
      <c r="J1664" s="49">
        <f>IF(Table2[[#This Row],[Order Priority]]=Introduction!$B$43,1,0)</f>
        <v>0</v>
      </c>
      <c r="K1664" s="49">
        <f>IF(Table2[[#This Row],[Order Priority]]=Introduction!$B$44,1,0)</f>
        <v>1</v>
      </c>
      <c r="L1664" s="49">
        <f>IF(Table2[[#This Row],[Order Priority]]=Introduction!$B$45,1,0)</f>
        <v>0</v>
      </c>
      <c r="M1664" s="49">
        <f>IF(Table2[[#This Row],[Ship Mode]]=Introduction!$C$42,1,0)</f>
        <v>0</v>
      </c>
      <c r="N1664" s="48">
        <f>IF(Table2[[#This Row],[Ship Mode]]=Introduction!$C$44,1,0)</f>
        <v>1</v>
      </c>
      <c r="O1664" s="48">
        <f>IF(Table2[[#This Row],[Customer Segment]]=Introduction!$D$45,1,0)</f>
        <v>0</v>
      </c>
      <c r="P1664" s="48">
        <f>IF(Table2[[#This Row],[Customer Segment]]=Introduction!$D$42,1,0)</f>
        <v>0</v>
      </c>
      <c r="Q1664" s="48">
        <f>IF(Table2[[#This Row],[Customer Segment]]=Introduction!$D$44,1,0)</f>
        <v>0</v>
      </c>
      <c r="R1664" s="41">
        <v>3127.69</v>
      </c>
      <c r="S16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customFormat="1" x14ac:dyDescent="0.2">
      <c r="A1665" s="1" t="s">
        <v>23</v>
      </c>
      <c r="B1665" s="1" t="s">
        <v>2</v>
      </c>
      <c r="C1665" s="1" t="s">
        <v>3</v>
      </c>
      <c r="D1665" s="46">
        <v>0.08</v>
      </c>
      <c r="E1665" s="46">
        <v>259.70999999999998</v>
      </c>
      <c r="F1665" s="46">
        <v>66.67</v>
      </c>
      <c r="G1665" s="46">
        <v>0.61</v>
      </c>
      <c r="H1665" s="46">
        <v>138.22200000000001</v>
      </c>
      <c r="I1665" s="49">
        <f>IF(Table2[[#This Row],[Order Priority]]=Introduction!$B$42,1,0)</f>
        <v>0</v>
      </c>
      <c r="J1665" s="49">
        <f>IF(Table2[[#This Row],[Order Priority]]=Introduction!$B$43,1,0)</f>
        <v>0</v>
      </c>
      <c r="K1665" s="49">
        <f>IF(Table2[[#This Row],[Order Priority]]=Introduction!$B$44,1,0)</f>
        <v>1</v>
      </c>
      <c r="L1665" s="49">
        <f>IF(Table2[[#This Row],[Order Priority]]=Introduction!$B$45,1,0)</f>
        <v>0</v>
      </c>
      <c r="M1665" s="49">
        <f>IF(Table2[[#This Row],[Ship Mode]]=Introduction!$C$42,1,0)</f>
        <v>1</v>
      </c>
      <c r="N1665" s="48">
        <f>IF(Table2[[#This Row],[Ship Mode]]=Introduction!$C$44,1,0)</f>
        <v>0</v>
      </c>
      <c r="O1665" s="48">
        <f>IF(Table2[[#This Row],[Customer Segment]]=Introduction!$D$45,1,0)</f>
        <v>1</v>
      </c>
      <c r="P1665" s="48">
        <f>IF(Table2[[#This Row],[Customer Segment]]=Introduction!$D$42,1,0)</f>
        <v>0</v>
      </c>
      <c r="Q1665" s="48">
        <f>IF(Table2[[#This Row],[Customer Segment]]=Introduction!$D$44,1,0)</f>
        <v>0</v>
      </c>
      <c r="R1665" s="38">
        <v>4086.5</v>
      </c>
      <c r="S16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customFormat="1" x14ac:dyDescent="0.2">
      <c r="A1666" s="1" t="s">
        <v>92</v>
      </c>
      <c r="B1666" s="1" t="s">
        <v>14</v>
      </c>
      <c r="C1666" s="1" t="s">
        <v>47</v>
      </c>
      <c r="D1666" s="44">
        <v>0.03</v>
      </c>
      <c r="E1666" s="44">
        <v>125.99</v>
      </c>
      <c r="F1666" s="44">
        <v>7.69</v>
      </c>
      <c r="G1666" s="44">
        <v>0.57999999999999996</v>
      </c>
      <c r="H1666" s="44">
        <v>500.95800000000003</v>
      </c>
      <c r="I1666" s="49">
        <f>IF(Table2[[#This Row],[Order Priority]]=Introduction!$B$42,1,0)</f>
        <v>0</v>
      </c>
      <c r="J1666" s="49">
        <f>IF(Table2[[#This Row],[Order Priority]]=Introduction!$B$43,1,0)</f>
        <v>0</v>
      </c>
      <c r="K1666" s="49">
        <f>IF(Table2[[#This Row],[Order Priority]]=Introduction!$B$44,1,0)</f>
        <v>0</v>
      </c>
      <c r="L1666" s="49">
        <f>IF(Table2[[#This Row],[Order Priority]]=Introduction!$B$45,1,0)</f>
        <v>1</v>
      </c>
      <c r="M1666" s="49">
        <f>IF(Table2[[#This Row],[Ship Mode]]=Introduction!$C$42,1,0)</f>
        <v>0</v>
      </c>
      <c r="N1666" s="48">
        <f>IF(Table2[[#This Row],[Ship Mode]]=Introduction!$C$44,1,0)</f>
        <v>1</v>
      </c>
      <c r="O1666" s="48">
        <f>IF(Table2[[#This Row],[Customer Segment]]=Introduction!$D$45,1,0)</f>
        <v>0</v>
      </c>
      <c r="P1666" s="48">
        <f>IF(Table2[[#This Row],[Customer Segment]]=Introduction!$D$42,1,0)</f>
        <v>0</v>
      </c>
      <c r="Q1666" s="48">
        <f>IF(Table2[[#This Row],[Customer Segment]]=Introduction!$D$44,1,0)</f>
        <v>1</v>
      </c>
      <c r="R1666" s="41">
        <v>981.65</v>
      </c>
      <c r="S16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customFormat="1" x14ac:dyDescent="0.2">
      <c r="A1667" s="1" t="s">
        <v>46</v>
      </c>
      <c r="B1667" s="1" t="s">
        <v>14</v>
      </c>
      <c r="C1667" s="1" t="s">
        <v>70</v>
      </c>
      <c r="D1667" s="46">
        <v>0.09</v>
      </c>
      <c r="E1667" s="46">
        <v>30.93</v>
      </c>
      <c r="F1667" s="46">
        <v>3.92</v>
      </c>
      <c r="G1667" s="46">
        <v>0.44</v>
      </c>
      <c r="H1667" s="46">
        <v>-130.42400000000001</v>
      </c>
      <c r="I1667" s="49">
        <f>IF(Table2[[#This Row],[Order Priority]]=Introduction!$B$42,1,0)</f>
        <v>0</v>
      </c>
      <c r="J1667" s="49">
        <f>IF(Table2[[#This Row],[Order Priority]]=Introduction!$B$43,1,0)</f>
        <v>0</v>
      </c>
      <c r="K1667" s="49">
        <f>IF(Table2[[#This Row],[Order Priority]]=Introduction!$B$44,1,0)</f>
        <v>0</v>
      </c>
      <c r="L1667" s="49">
        <f>IF(Table2[[#This Row],[Order Priority]]=Introduction!$B$45,1,0)</f>
        <v>0</v>
      </c>
      <c r="M1667" s="49">
        <f>IF(Table2[[#This Row],[Ship Mode]]=Introduction!$C$42,1,0)</f>
        <v>0</v>
      </c>
      <c r="N1667" s="48">
        <f>IF(Table2[[#This Row],[Ship Mode]]=Introduction!$C$44,1,0)</f>
        <v>1</v>
      </c>
      <c r="O1667" s="48">
        <f>IF(Table2[[#This Row],[Customer Segment]]=Introduction!$D$45,1,0)</f>
        <v>0</v>
      </c>
      <c r="P1667" s="48">
        <f>IF(Table2[[#This Row],[Customer Segment]]=Introduction!$D$42,1,0)</f>
        <v>0</v>
      </c>
      <c r="Q1667" s="48">
        <f>IF(Table2[[#This Row],[Customer Segment]]=Introduction!$D$44,1,0)</f>
        <v>0</v>
      </c>
      <c r="R1667" s="38">
        <v>451.83</v>
      </c>
      <c r="S16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customFormat="1" x14ac:dyDescent="0.2">
      <c r="A1668" s="1" t="s">
        <v>46</v>
      </c>
      <c r="B1668" s="1" t="s">
        <v>63</v>
      </c>
      <c r="C1668" s="1" t="s">
        <v>70</v>
      </c>
      <c r="D1668" s="44">
        <v>0.03</v>
      </c>
      <c r="E1668" s="44">
        <v>1.68</v>
      </c>
      <c r="F1668" s="44">
        <v>0.7</v>
      </c>
      <c r="G1668" s="44">
        <v>0.6</v>
      </c>
      <c r="H1668" s="44">
        <v>-106.42100000000001</v>
      </c>
      <c r="I1668" s="49">
        <f>IF(Table2[[#This Row],[Order Priority]]=Introduction!$B$42,1,0)</f>
        <v>0</v>
      </c>
      <c r="J1668" s="49">
        <f>IF(Table2[[#This Row],[Order Priority]]=Introduction!$B$43,1,0)</f>
        <v>0</v>
      </c>
      <c r="K1668" s="49">
        <f>IF(Table2[[#This Row],[Order Priority]]=Introduction!$B$44,1,0)</f>
        <v>0</v>
      </c>
      <c r="L1668" s="49">
        <f>IF(Table2[[#This Row],[Order Priority]]=Introduction!$B$45,1,0)</f>
        <v>0</v>
      </c>
      <c r="M1668" s="49">
        <f>IF(Table2[[#This Row],[Ship Mode]]=Introduction!$C$42,1,0)</f>
        <v>0</v>
      </c>
      <c r="N1668" s="48">
        <f>IF(Table2[[#This Row],[Ship Mode]]=Introduction!$C$44,1,0)</f>
        <v>0</v>
      </c>
      <c r="O1668" s="48">
        <f>IF(Table2[[#This Row],[Customer Segment]]=Introduction!$D$45,1,0)</f>
        <v>0</v>
      </c>
      <c r="P1668" s="48">
        <f>IF(Table2[[#This Row],[Customer Segment]]=Introduction!$D$42,1,0)</f>
        <v>0</v>
      </c>
      <c r="Q1668" s="48">
        <f>IF(Table2[[#This Row],[Customer Segment]]=Introduction!$D$44,1,0)</f>
        <v>0</v>
      </c>
      <c r="R1668" s="41">
        <v>20.239999999999998</v>
      </c>
      <c r="S16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customFormat="1" x14ac:dyDescent="0.2">
      <c r="A1669" s="1" t="s">
        <v>46</v>
      </c>
      <c r="B1669" s="1" t="s">
        <v>14</v>
      </c>
      <c r="C1669" s="1" t="s">
        <v>70</v>
      </c>
      <c r="D1669" s="46">
        <v>0.06</v>
      </c>
      <c r="E1669" s="46">
        <v>4.42</v>
      </c>
      <c r="F1669" s="46">
        <v>4.99</v>
      </c>
      <c r="G1669" s="46">
        <v>0.38</v>
      </c>
      <c r="H1669" s="46">
        <v>-10.435</v>
      </c>
      <c r="I1669" s="49">
        <f>IF(Table2[[#This Row],[Order Priority]]=Introduction!$B$42,1,0)</f>
        <v>0</v>
      </c>
      <c r="J1669" s="49">
        <f>IF(Table2[[#This Row],[Order Priority]]=Introduction!$B$43,1,0)</f>
        <v>0</v>
      </c>
      <c r="K1669" s="49">
        <f>IF(Table2[[#This Row],[Order Priority]]=Introduction!$B$44,1,0)</f>
        <v>0</v>
      </c>
      <c r="L1669" s="49">
        <f>IF(Table2[[#This Row],[Order Priority]]=Introduction!$B$45,1,0)</f>
        <v>0</v>
      </c>
      <c r="M1669" s="49">
        <f>IF(Table2[[#This Row],[Ship Mode]]=Introduction!$C$42,1,0)</f>
        <v>0</v>
      </c>
      <c r="N1669" s="48">
        <f>IF(Table2[[#This Row],[Ship Mode]]=Introduction!$C$44,1,0)</f>
        <v>1</v>
      </c>
      <c r="O1669" s="48">
        <f>IF(Table2[[#This Row],[Customer Segment]]=Introduction!$D$45,1,0)</f>
        <v>0</v>
      </c>
      <c r="P1669" s="48">
        <f>IF(Table2[[#This Row],[Customer Segment]]=Introduction!$D$42,1,0)</f>
        <v>0</v>
      </c>
      <c r="Q1669" s="48">
        <f>IF(Table2[[#This Row],[Customer Segment]]=Introduction!$D$44,1,0)</f>
        <v>0</v>
      </c>
      <c r="R1669" s="38">
        <v>14.85</v>
      </c>
      <c r="S16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customFormat="1" x14ac:dyDescent="0.2">
      <c r="A1670" s="1" t="s">
        <v>46</v>
      </c>
      <c r="B1670" s="1" t="s">
        <v>2</v>
      </c>
      <c r="C1670" s="1" t="s">
        <v>70</v>
      </c>
      <c r="D1670" s="44">
        <v>0.01</v>
      </c>
      <c r="E1670" s="44">
        <v>145.97999999999999</v>
      </c>
      <c r="F1670" s="44">
        <v>46.2</v>
      </c>
      <c r="G1670" s="44">
        <v>0.69</v>
      </c>
      <c r="H1670" s="44">
        <v>-134.512</v>
      </c>
      <c r="I1670" s="49">
        <f>IF(Table2[[#This Row],[Order Priority]]=Introduction!$B$42,1,0)</f>
        <v>0</v>
      </c>
      <c r="J1670" s="49">
        <f>IF(Table2[[#This Row],[Order Priority]]=Introduction!$B$43,1,0)</f>
        <v>0</v>
      </c>
      <c r="K1670" s="49">
        <f>IF(Table2[[#This Row],[Order Priority]]=Introduction!$B$44,1,0)</f>
        <v>0</v>
      </c>
      <c r="L1670" s="49">
        <f>IF(Table2[[#This Row],[Order Priority]]=Introduction!$B$45,1,0)</f>
        <v>0</v>
      </c>
      <c r="M1670" s="49">
        <f>IF(Table2[[#This Row],[Ship Mode]]=Introduction!$C$42,1,0)</f>
        <v>1</v>
      </c>
      <c r="N1670" s="48">
        <f>IF(Table2[[#This Row],[Ship Mode]]=Introduction!$C$44,1,0)</f>
        <v>0</v>
      </c>
      <c r="O1670" s="48">
        <f>IF(Table2[[#This Row],[Customer Segment]]=Introduction!$D$45,1,0)</f>
        <v>0</v>
      </c>
      <c r="P1670" s="48">
        <f>IF(Table2[[#This Row],[Customer Segment]]=Introduction!$D$42,1,0)</f>
        <v>0</v>
      </c>
      <c r="Q1670" s="48">
        <f>IF(Table2[[#This Row],[Customer Segment]]=Introduction!$D$44,1,0)</f>
        <v>0</v>
      </c>
      <c r="R1670" s="41">
        <v>1370.79</v>
      </c>
      <c r="S16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customFormat="1" x14ac:dyDescent="0.2">
      <c r="A1671" s="1" t="s">
        <v>13</v>
      </c>
      <c r="B1671" s="1" t="s">
        <v>2</v>
      </c>
      <c r="C1671" s="1" t="s">
        <v>70</v>
      </c>
      <c r="D1671" s="46">
        <v>0.06</v>
      </c>
      <c r="E1671" s="46">
        <v>218.75</v>
      </c>
      <c r="F1671" s="46">
        <v>69.64</v>
      </c>
      <c r="G1671" s="46">
        <v>0.77</v>
      </c>
      <c r="H1671" s="46">
        <v>-453.2</v>
      </c>
      <c r="I1671" s="49">
        <f>IF(Table2[[#This Row],[Order Priority]]=Introduction!$B$42,1,0)</f>
        <v>0</v>
      </c>
      <c r="J1671" s="49">
        <f>IF(Table2[[#This Row],[Order Priority]]=Introduction!$B$43,1,0)</f>
        <v>1</v>
      </c>
      <c r="K1671" s="49">
        <f>IF(Table2[[#This Row],[Order Priority]]=Introduction!$B$44,1,0)</f>
        <v>0</v>
      </c>
      <c r="L1671" s="49">
        <f>IF(Table2[[#This Row],[Order Priority]]=Introduction!$B$45,1,0)</f>
        <v>0</v>
      </c>
      <c r="M1671" s="49">
        <f>IF(Table2[[#This Row],[Ship Mode]]=Introduction!$C$42,1,0)</f>
        <v>1</v>
      </c>
      <c r="N1671" s="48">
        <f>IF(Table2[[#This Row],[Ship Mode]]=Introduction!$C$44,1,0)</f>
        <v>0</v>
      </c>
      <c r="O1671" s="48">
        <f>IF(Table2[[#This Row],[Customer Segment]]=Introduction!$D$45,1,0)</f>
        <v>0</v>
      </c>
      <c r="P1671" s="48">
        <f>IF(Table2[[#This Row],[Customer Segment]]=Introduction!$D$42,1,0)</f>
        <v>0</v>
      </c>
      <c r="Q1671" s="48">
        <f>IF(Table2[[#This Row],[Customer Segment]]=Introduction!$D$44,1,0)</f>
        <v>0</v>
      </c>
      <c r="R1671" s="38">
        <v>905.4</v>
      </c>
      <c r="S16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customFormat="1" x14ac:dyDescent="0.2">
      <c r="A1672" s="1" t="s">
        <v>13</v>
      </c>
      <c r="B1672" s="1" t="s">
        <v>14</v>
      </c>
      <c r="C1672" s="1" t="s">
        <v>15</v>
      </c>
      <c r="D1672" s="44">
        <v>0.09</v>
      </c>
      <c r="E1672" s="44">
        <v>99.99</v>
      </c>
      <c r="F1672" s="44">
        <v>19.989999999999998</v>
      </c>
      <c r="G1672" s="44">
        <v>0.52</v>
      </c>
      <c r="H1672" s="44">
        <v>-161.47499999999999</v>
      </c>
      <c r="I1672" s="49">
        <f>IF(Table2[[#This Row],[Order Priority]]=Introduction!$B$42,1,0)</f>
        <v>0</v>
      </c>
      <c r="J1672" s="49">
        <f>IF(Table2[[#This Row],[Order Priority]]=Introduction!$B$43,1,0)</f>
        <v>1</v>
      </c>
      <c r="K1672" s="49">
        <f>IF(Table2[[#This Row],[Order Priority]]=Introduction!$B$44,1,0)</f>
        <v>0</v>
      </c>
      <c r="L1672" s="49">
        <f>IF(Table2[[#This Row],[Order Priority]]=Introduction!$B$45,1,0)</f>
        <v>0</v>
      </c>
      <c r="M1672" s="49">
        <f>IF(Table2[[#This Row],[Ship Mode]]=Introduction!$C$42,1,0)</f>
        <v>0</v>
      </c>
      <c r="N1672" s="48">
        <f>IF(Table2[[#This Row],[Ship Mode]]=Introduction!$C$44,1,0)</f>
        <v>1</v>
      </c>
      <c r="O1672" s="48">
        <f>IF(Table2[[#This Row],[Customer Segment]]=Introduction!$D$45,1,0)</f>
        <v>0</v>
      </c>
      <c r="P1672" s="48">
        <f>IF(Table2[[#This Row],[Customer Segment]]=Introduction!$D$42,1,0)</f>
        <v>1</v>
      </c>
      <c r="Q1672" s="48">
        <f>IF(Table2[[#This Row],[Customer Segment]]=Introduction!$D$44,1,0)</f>
        <v>0</v>
      </c>
      <c r="R1672" s="41">
        <v>97.65</v>
      </c>
      <c r="S16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customFormat="1" x14ac:dyDescent="0.2">
      <c r="A1673" s="1" t="s">
        <v>13</v>
      </c>
      <c r="B1673" s="1" t="s">
        <v>14</v>
      </c>
      <c r="C1673" s="1" t="s">
        <v>15</v>
      </c>
      <c r="D1673" s="46">
        <v>0.04</v>
      </c>
      <c r="E1673" s="46">
        <v>205.99</v>
      </c>
      <c r="F1673" s="46">
        <v>5.26</v>
      </c>
      <c r="G1673" s="46">
        <v>0.56000000000000005</v>
      </c>
      <c r="H1673" s="46">
        <v>-0.81399999999999995</v>
      </c>
      <c r="I1673" s="49">
        <f>IF(Table2[[#This Row],[Order Priority]]=Introduction!$B$42,1,0)</f>
        <v>0</v>
      </c>
      <c r="J1673" s="49">
        <f>IF(Table2[[#This Row],[Order Priority]]=Introduction!$B$43,1,0)</f>
        <v>1</v>
      </c>
      <c r="K1673" s="49">
        <f>IF(Table2[[#This Row],[Order Priority]]=Introduction!$B$44,1,0)</f>
        <v>0</v>
      </c>
      <c r="L1673" s="49">
        <f>IF(Table2[[#This Row],[Order Priority]]=Introduction!$B$45,1,0)</f>
        <v>0</v>
      </c>
      <c r="M1673" s="49">
        <f>IF(Table2[[#This Row],[Ship Mode]]=Introduction!$C$42,1,0)</f>
        <v>0</v>
      </c>
      <c r="N1673" s="48">
        <f>IF(Table2[[#This Row],[Ship Mode]]=Introduction!$C$44,1,0)</f>
        <v>1</v>
      </c>
      <c r="O1673" s="48">
        <f>IF(Table2[[#This Row],[Customer Segment]]=Introduction!$D$45,1,0)</f>
        <v>0</v>
      </c>
      <c r="P1673" s="48">
        <f>IF(Table2[[#This Row],[Customer Segment]]=Introduction!$D$42,1,0)</f>
        <v>1</v>
      </c>
      <c r="Q1673" s="48">
        <f>IF(Table2[[#This Row],[Customer Segment]]=Introduction!$D$44,1,0)</f>
        <v>0</v>
      </c>
      <c r="R1673" s="38">
        <v>1018.61</v>
      </c>
      <c r="S16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customFormat="1" x14ac:dyDescent="0.2">
      <c r="A1674" s="1" t="s">
        <v>23</v>
      </c>
      <c r="B1674" s="1" t="s">
        <v>14</v>
      </c>
      <c r="C1674" s="1" t="s">
        <v>70</v>
      </c>
      <c r="D1674" s="44">
        <v>0.06</v>
      </c>
      <c r="E1674" s="44">
        <v>115.99</v>
      </c>
      <c r="F1674" s="44">
        <v>5.92</v>
      </c>
      <c r="G1674" s="44">
        <v>0.57999999999999996</v>
      </c>
      <c r="H1674" s="44">
        <v>-13.068</v>
      </c>
      <c r="I1674" s="49">
        <f>IF(Table2[[#This Row],[Order Priority]]=Introduction!$B$42,1,0)</f>
        <v>0</v>
      </c>
      <c r="J1674" s="49">
        <f>IF(Table2[[#This Row],[Order Priority]]=Introduction!$B$43,1,0)</f>
        <v>0</v>
      </c>
      <c r="K1674" s="49">
        <f>IF(Table2[[#This Row],[Order Priority]]=Introduction!$B$44,1,0)</f>
        <v>1</v>
      </c>
      <c r="L1674" s="49">
        <f>IF(Table2[[#This Row],[Order Priority]]=Introduction!$B$45,1,0)</f>
        <v>0</v>
      </c>
      <c r="M1674" s="49">
        <f>IF(Table2[[#This Row],[Ship Mode]]=Introduction!$C$42,1,0)</f>
        <v>0</v>
      </c>
      <c r="N1674" s="48">
        <f>IF(Table2[[#This Row],[Ship Mode]]=Introduction!$C$44,1,0)</f>
        <v>1</v>
      </c>
      <c r="O1674" s="48">
        <f>IF(Table2[[#This Row],[Customer Segment]]=Introduction!$D$45,1,0)</f>
        <v>0</v>
      </c>
      <c r="P1674" s="48">
        <f>IF(Table2[[#This Row],[Customer Segment]]=Introduction!$D$42,1,0)</f>
        <v>0</v>
      </c>
      <c r="Q1674" s="48">
        <f>IF(Table2[[#This Row],[Customer Segment]]=Introduction!$D$44,1,0)</f>
        <v>0</v>
      </c>
      <c r="R1674" s="41">
        <v>495.82</v>
      </c>
      <c r="S16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customFormat="1" x14ac:dyDescent="0.2">
      <c r="A1675" s="1" t="s">
        <v>46</v>
      </c>
      <c r="B1675" s="1" t="s">
        <v>14</v>
      </c>
      <c r="C1675" s="1" t="s">
        <v>70</v>
      </c>
      <c r="D1675" s="46">
        <v>0</v>
      </c>
      <c r="E1675" s="46">
        <v>999.99</v>
      </c>
      <c r="F1675" s="46">
        <v>13.99</v>
      </c>
      <c r="G1675" s="46">
        <v>0.36</v>
      </c>
      <c r="H1675" s="46">
        <v>-1455.9972</v>
      </c>
      <c r="I1675" s="49">
        <f>IF(Table2[[#This Row],[Order Priority]]=Introduction!$B$42,1,0)</f>
        <v>0</v>
      </c>
      <c r="J1675" s="49">
        <f>IF(Table2[[#This Row],[Order Priority]]=Introduction!$B$43,1,0)</f>
        <v>0</v>
      </c>
      <c r="K1675" s="49">
        <f>IF(Table2[[#This Row],[Order Priority]]=Introduction!$B$44,1,0)</f>
        <v>0</v>
      </c>
      <c r="L1675" s="49">
        <f>IF(Table2[[#This Row],[Order Priority]]=Introduction!$B$45,1,0)</f>
        <v>0</v>
      </c>
      <c r="M1675" s="49">
        <f>IF(Table2[[#This Row],[Ship Mode]]=Introduction!$C$42,1,0)</f>
        <v>0</v>
      </c>
      <c r="N1675" s="48">
        <f>IF(Table2[[#This Row],[Ship Mode]]=Introduction!$C$44,1,0)</f>
        <v>1</v>
      </c>
      <c r="O1675" s="48">
        <f>IF(Table2[[#This Row],[Customer Segment]]=Introduction!$D$45,1,0)</f>
        <v>0</v>
      </c>
      <c r="P1675" s="48">
        <f>IF(Table2[[#This Row],[Customer Segment]]=Introduction!$D$42,1,0)</f>
        <v>0</v>
      </c>
      <c r="Q1675" s="48">
        <f>IF(Table2[[#This Row],[Customer Segment]]=Introduction!$D$44,1,0)</f>
        <v>0</v>
      </c>
      <c r="R1675" s="38">
        <v>1009.99</v>
      </c>
      <c r="S16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customFormat="1" x14ac:dyDescent="0.2">
      <c r="A1676" s="1" t="s">
        <v>46</v>
      </c>
      <c r="B1676" s="1" t="s">
        <v>63</v>
      </c>
      <c r="C1676" s="1" t="s">
        <v>70</v>
      </c>
      <c r="D1676" s="44">
        <v>0.05</v>
      </c>
      <c r="E1676" s="44">
        <v>6.48</v>
      </c>
      <c r="F1676" s="44">
        <v>5.14</v>
      </c>
      <c r="G1676" s="44">
        <v>0.37</v>
      </c>
      <c r="H1676" s="44">
        <v>-22.56</v>
      </c>
      <c r="I1676" s="49">
        <f>IF(Table2[[#This Row],[Order Priority]]=Introduction!$B$42,1,0)</f>
        <v>0</v>
      </c>
      <c r="J1676" s="49">
        <f>IF(Table2[[#This Row],[Order Priority]]=Introduction!$B$43,1,0)</f>
        <v>0</v>
      </c>
      <c r="K1676" s="49">
        <f>IF(Table2[[#This Row],[Order Priority]]=Introduction!$B$44,1,0)</f>
        <v>0</v>
      </c>
      <c r="L1676" s="49">
        <f>IF(Table2[[#This Row],[Order Priority]]=Introduction!$B$45,1,0)</f>
        <v>0</v>
      </c>
      <c r="M1676" s="49">
        <f>IF(Table2[[#This Row],[Ship Mode]]=Introduction!$C$42,1,0)</f>
        <v>0</v>
      </c>
      <c r="N1676" s="48">
        <f>IF(Table2[[#This Row],[Ship Mode]]=Introduction!$C$44,1,0)</f>
        <v>0</v>
      </c>
      <c r="O1676" s="48">
        <f>IF(Table2[[#This Row],[Customer Segment]]=Introduction!$D$45,1,0)</f>
        <v>0</v>
      </c>
      <c r="P1676" s="48">
        <f>IF(Table2[[#This Row],[Customer Segment]]=Introduction!$D$42,1,0)</f>
        <v>0</v>
      </c>
      <c r="Q1676" s="48">
        <f>IF(Table2[[#This Row],[Customer Segment]]=Introduction!$D$44,1,0)</f>
        <v>0</v>
      </c>
      <c r="R1676" s="41">
        <v>92.16</v>
      </c>
      <c r="S16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customFormat="1" x14ac:dyDescent="0.2">
      <c r="A1677" s="1" t="s">
        <v>46</v>
      </c>
      <c r="B1677" s="1" t="s">
        <v>14</v>
      </c>
      <c r="C1677" s="1" t="s">
        <v>3</v>
      </c>
      <c r="D1677" s="46">
        <v>0.09</v>
      </c>
      <c r="E1677" s="46">
        <v>5.98</v>
      </c>
      <c r="F1677" s="46">
        <v>1.67</v>
      </c>
      <c r="G1677" s="46">
        <v>0.51</v>
      </c>
      <c r="H1677" s="46">
        <v>23.87</v>
      </c>
      <c r="I1677" s="49">
        <f>IF(Table2[[#This Row],[Order Priority]]=Introduction!$B$42,1,0)</f>
        <v>0</v>
      </c>
      <c r="J1677" s="49">
        <f>IF(Table2[[#This Row],[Order Priority]]=Introduction!$B$43,1,0)</f>
        <v>0</v>
      </c>
      <c r="K1677" s="49">
        <f>IF(Table2[[#This Row],[Order Priority]]=Introduction!$B$44,1,0)</f>
        <v>0</v>
      </c>
      <c r="L1677" s="49">
        <f>IF(Table2[[#This Row],[Order Priority]]=Introduction!$B$45,1,0)</f>
        <v>0</v>
      </c>
      <c r="M1677" s="49">
        <f>IF(Table2[[#This Row],[Ship Mode]]=Introduction!$C$42,1,0)</f>
        <v>0</v>
      </c>
      <c r="N1677" s="48">
        <f>IF(Table2[[#This Row],[Ship Mode]]=Introduction!$C$44,1,0)</f>
        <v>1</v>
      </c>
      <c r="O1677" s="48">
        <f>IF(Table2[[#This Row],[Customer Segment]]=Introduction!$D$45,1,0)</f>
        <v>1</v>
      </c>
      <c r="P1677" s="48">
        <f>IF(Table2[[#This Row],[Customer Segment]]=Introduction!$D$42,1,0)</f>
        <v>0</v>
      </c>
      <c r="Q1677" s="48">
        <f>IF(Table2[[#This Row],[Customer Segment]]=Introduction!$D$44,1,0)</f>
        <v>0</v>
      </c>
      <c r="R1677" s="38">
        <v>448.26</v>
      </c>
      <c r="S16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customFormat="1" x14ac:dyDescent="0.2">
      <c r="A1678" s="1" t="s">
        <v>46</v>
      </c>
      <c r="B1678" s="1" t="s">
        <v>14</v>
      </c>
      <c r="C1678" s="1" t="s">
        <v>3</v>
      </c>
      <c r="D1678" s="44">
        <v>0.09</v>
      </c>
      <c r="E1678" s="44">
        <v>5.98</v>
      </c>
      <c r="F1678" s="44">
        <v>1.67</v>
      </c>
      <c r="G1678" s="44">
        <v>0.51</v>
      </c>
      <c r="H1678" s="44">
        <v>35.805</v>
      </c>
      <c r="I1678" s="49">
        <f>IF(Table2[[#This Row],[Order Priority]]=Introduction!$B$42,1,0)</f>
        <v>0</v>
      </c>
      <c r="J1678" s="49">
        <f>IF(Table2[[#This Row],[Order Priority]]=Introduction!$B$43,1,0)</f>
        <v>0</v>
      </c>
      <c r="K1678" s="49">
        <f>IF(Table2[[#This Row],[Order Priority]]=Introduction!$B$44,1,0)</f>
        <v>0</v>
      </c>
      <c r="L1678" s="49">
        <f>IF(Table2[[#This Row],[Order Priority]]=Introduction!$B$45,1,0)</f>
        <v>0</v>
      </c>
      <c r="M1678" s="49">
        <f>IF(Table2[[#This Row],[Ship Mode]]=Introduction!$C$42,1,0)</f>
        <v>0</v>
      </c>
      <c r="N1678" s="48">
        <f>IF(Table2[[#This Row],[Ship Mode]]=Introduction!$C$44,1,0)</f>
        <v>1</v>
      </c>
      <c r="O1678" s="48">
        <f>IF(Table2[[#This Row],[Customer Segment]]=Introduction!$D$45,1,0)</f>
        <v>1</v>
      </c>
      <c r="P1678" s="48">
        <f>IF(Table2[[#This Row],[Customer Segment]]=Introduction!$D$42,1,0)</f>
        <v>0</v>
      </c>
      <c r="Q1678" s="48">
        <f>IF(Table2[[#This Row],[Customer Segment]]=Introduction!$D$44,1,0)</f>
        <v>0</v>
      </c>
      <c r="R1678" s="41">
        <v>110.68</v>
      </c>
      <c r="S16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customFormat="1" x14ac:dyDescent="0.2">
      <c r="A1679" s="1" t="s">
        <v>13</v>
      </c>
      <c r="B1679" s="1" t="s">
        <v>14</v>
      </c>
      <c r="C1679" s="1" t="s">
        <v>15</v>
      </c>
      <c r="D1679" s="46">
        <v>0.09</v>
      </c>
      <c r="E1679" s="46">
        <v>363.25</v>
      </c>
      <c r="F1679" s="46">
        <v>19.989999999999998</v>
      </c>
      <c r="G1679" s="46">
        <v>0.56999999999999995</v>
      </c>
      <c r="H1679" s="46">
        <v>732.26980000000003</v>
      </c>
      <c r="I1679" s="49">
        <f>IF(Table2[[#This Row],[Order Priority]]=Introduction!$B$42,1,0)</f>
        <v>0</v>
      </c>
      <c r="J1679" s="49">
        <f>IF(Table2[[#This Row],[Order Priority]]=Introduction!$B$43,1,0)</f>
        <v>1</v>
      </c>
      <c r="K1679" s="49">
        <f>IF(Table2[[#This Row],[Order Priority]]=Introduction!$B$44,1,0)</f>
        <v>0</v>
      </c>
      <c r="L1679" s="49">
        <f>IF(Table2[[#This Row],[Order Priority]]=Introduction!$B$45,1,0)</f>
        <v>0</v>
      </c>
      <c r="M1679" s="49">
        <f>IF(Table2[[#This Row],[Ship Mode]]=Introduction!$C$42,1,0)</f>
        <v>0</v>
      </c>
      <c r="N1679" s="48">
        <f>IF(Table2[[#This Row],[Ship Mode]]=Introduction!$C$44,1,0)</f>
        <v>1</v>
      </c>
      <c r="O1679" s="48">
        <f>IF(Table2[[#This Row],[Customer Segment]]=Introduction!$D$45,1,0)</f>
        <v>0</v>
      </c>
      <c r="P1679" s="48">
        <f>IF(Table2[[#This Row],[Customer Segment]]=Introduction!$D$42,1,0)</f>
        <v>1</v>
      </c>
      <c r="Q1679" s="48">
        <f>IF(Table2[[#This Row],[Customer Segment]]=Introduction!$D$44,1,0)</f>
        <v>0</v>
      </c>
      <c r="R1679" s="38">
        <v>7497.05</v>
      </c>
      <c r="S16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customFormat="1" x14ac:dyDescent="0.2">
      <c r="A1680" s="1" t="s">
        <v>13</v>
      </c>
      <c r="B1680" s="1" t="s">
        <v>14</v>
      </c>
      <c r="C1680" s="1" t="s">
        <v>15</v>
      </c>
      <c r="D1680" s="44">
        <v>0.09</v>
      </c>
      <c r="E1680" s="44">
        <v>363.25</v>
      </c>
      <c r="F1680" s="44">
        <v>19.989999999999998</v>
      </c>
      <c r="G1680" s="44">
        <v>0.56999999999999995</v>
      </c>
      <c r="H1680" s="44">
        <v>1231.6569</v>
      </c>
      <c r="I1680" s="49">
        <f>IF(Table2[[#This Row],[Order Priority]]=Introduction!$B$42,1,0)</f>
        <v>0</v>
      </c>
      <c r="J1680" s="49">
        <f>IF(Table2[[#This Row],[Order Priority]]=Introduction!$B$43,1,0)</f>
        <v>1</v>
      </c>
      <c r="K1680" s="49">
        <f>IF(Table2[[#This Row],[Order Priority]]=Introduction!$B$44,1,0)</f>
        <v>0</v>
      </c>
      <c r="L1680" s="49">
        <f>IF(Table2[[#This Row],[Order Priority]]=Introduction!$B$45,1,0)</f>
        <v>0</v>
      </c>
      <c r="M1680" s="49">
        <f>IF(Table2[[#This Row],[Ship Mode]]=Introduction!$C$42,1,0)</f>
        <v>0</v>
      </c>
      <c r="N1680" s="48">
        <f>IF(Table2[[#This Row],[Ship Mode]]=Introduction!$C$44,1,0)</f>
        <v>1</v>
      </c>
      <c r="O1680" s="48">
        <f>IF(Table2[[#This Row],[Customer Segment]]=Introduction!$D$45,1,0)</f>
        <v>0</v>
      </c>
      <c r="P1680" s="48">
        <f>IF(Table2[[#This Row],[Customer Segment]]=Introduction!$D$42,1,0)</f>
        <v>1</v>
      </c>
      <c r="Q1680" s="48">
        <f>IF(Table2[[#This Row],[Customer Segment]]=Introduction!$D$44,1,0)</f>
        <v>0</v>
      </c>
      <c r="R1680" s="41">
        <v>1785.01</v>
      </c>
      <c r="S16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customFormat="1" x14ac:dyDescent="0.2">
      <c r="A1681" s="1" t="s">
        <v>23</v>
      </c>
      <c r="B1681" s="1" t="s">
        <v>14</v>
      </c>
      <c r="C1681" s="1" t="s">
        <v>47</v>
      </c>
      <c r="D1681" s="46">
        <v>0.09</v>
      </c>
      <c r="E1681" s="46">
        <v>35.94</v>
      </c>
      <c r="F1681" s="46">
        <v>6.66</v>
      </c>
      <c r="G1681" s="46">
        <v>0.4</v>
      </c>
      <c r="H1681" s="46">
        <v>144.2928</v>
      </c>
      <c r="I1681" s="49">
        <f>IF(Table2[[#This Row],[Order Priority]]=Introduction!$B$42,1,0)</f>
        <v>0</v>
      </c>
      <c r="J1681" s="49">
        <f>IF(Table2[[#This Row],[Order Priority]]=Introduction!$B$43,1,0)</f>
        <v>0</v>
      </c>
      <c r="K1681" s="49">
        <f>IF(Table2[[#This Row],[Order Priority]]=Introduction!$B$44,1,0)</f>
        <v>1</v>
      </c>
      <c r="L1681" s="49">
        <f>IF(Table2[[#This Row],[Order Priority]]=Introduction!$B$45,1,0)</f>
        <v>0</v>
      </c>
      <c r="M1681" s="49">
        <f>IF(Table2[[#This Row],[Ship Mode]]=Introduction!$C$42,1,0)</f>
        <v>0</v>
      </c>
      <c r="N1681" s="48">
        <f>IF(Table2[[#This Row],[Ship Mode]]=Introduction!$C$44,1,0)</f>
        <v>1</v>
      </c>
      <c r="O1681" s="48">
        <f>IF(Table2[[#This Row],[Customer Segment]]=Introduction!$D$45,1,0)</f>
        <v>0</v>
      </c>
      <c r="P1681" s="48">
        <f>IF(Table2[[#This Row],[Customer Segment]]=Introduction!$D$42,1,0)</f>
        <v>0</v>
      </c>
      <c r="Q1681" s="48">
        <f>IF(Table2[[#This Row],[Customer Segment]]=Introduction!$D$44,1,0)</f>
        <v>1</v>
      </c>
      <c r="R1681" s="38">
        <v>209.12</v>
      </c>
      <c r="S16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customFormat="1" x14ac:dyDescent="0.2">
      <c r="A1682" s="1" t="s">
        <v>23</v>
      </c>
      <c r="B1682" s="1" t="s">
        <v>14</v>
      </c>
      <c r="C1682" s="1" t="s">
        <v>47</v>
      </c>
      <c r="D1682" s="44">
        <v>0</v>
      </c>
      <c r="E1682" s="44">
        <v>170.98</v>
      </c>
      <c r="F1682" s="44">
        <v>13.99</v>
      </c>
      <c r="G1682" s="44">
        <v>0.75</v>
      </c>
      <c r="H1682" s="44">
        <v>888.14729999999997</v>
      </c>
      <c r="I1682" s="49">
        <f>IF(Table2[[#This Row],[Order Priority]]=Introduction!$B$42,1,0)</f>
        <v>0</v>
      </c>
      <c r="J1682" s="49">
        <f>IF(Table2[[#This Row],[Order Priority]]=Introduction!$B$43,1,0)</f>
        <v>0</v>
      </c>
      <c r="K1682" s="49">
        <f>IF(Table2[[#This Row],[Order Priority]]=Introduction!$B$44,1,0)</f>
        <v>1</v>
      </c>
      <c r="L1682" s="49">
        <f>IF(Table2[[#This Row],[Order Priority]]=Introduction!$B$45,1,0)</f>
        <v>0</v>
      </c>
      <c r="M1682" s="49">
        <f>IF(Table2[[#This Row],[Ship Mode]]=Introduction!$C$42,1,0)</f>
        <v>0</v>
      </c>
      <c r="N1682" s="48">
        <f>IF(Table2[[#This Row],[Ship Mode]]=Introduction!$C$44,1,0)</f>
        <v>1</v>
      </c>
      <c r="O1682" s="48">
        <f>IF(Table2[[#This Row],[Customer Segment]]=Introduction!$D$45,1,0)</f>
        <v>0</v>
      </c>
      <c r="P1682" s="48">
        <f>IF(Table2[[#This Row],[Customer Segment]]=Introduction!$D$42,1,0)</f>
        <v>0</v>
      </c>
      <c r="Q1682" s="48">
        <f>IF(Table2[[#This Row],[Customer Segment]]=Introduction!$D$44,1,0)</f>
        <v>1</v>
      </c>
      <c r="R1682" s="41">
        <v>1287.17</v>
      </c>
      <c r="S16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customFormat="1" x14ac:dyDescent="0.2">
      <c r="A1683" s="1" t="s">
        <v>23</v>
      </c>
      <c r="B1683" s="1" t="s">
        <v>14</v>
      </c>
      <c r="C1683" s="1" t="s">
        <v>47</v>
      </c>
      <c r="D1683" s="46">
        <v>0.09</v>
      </c>
      <c r="E1683" s="46">
        <v>4.9800000000000004</v>
      </c>
      <c r="F1683" s="46">
        <v>7.44</v>
      </c>
      <c r="G1683" s="46">
        <v>0.36</v>
      </c>
      <c r="H1683" s="46">
        <v>-46.005000000000003</v>
      </c>
      <c r="I1683" s="49">
        <f>IF(Table2[[#This Row],[Order Priority]]=Introduction!$B$42,1,0)</f>
        <v>0</v>
      </c>
      <c r="J1683" s="49">
        <f>IF(Table2[[#This Row],[Order Priority]]=Introduction!$B$43,1,0)</f>
        <v>0</v>
      </c>
      <c r="K1683" s="49">
        <f>IF(Table2[[#This Row],[Order Priority]]=Introduction!$B$44,1,0)</f>
        <v>1</v>
      </c>
      <c r="L1683" s="49">
        <f>IF(Table2[[#This Row],[Order Priority]]=Introduction!$B$45,1,0)</f>
        <v>0</v>
      </c>
      <c r="M1683" s="49">
        <f>IF(Table2[[#This Row],[Ship Mode]]=Introduction!$C$42,1,0)</f>
        <v>0</v>
      </c>
      <c r="N1683" s="48">
        <f>IF(Table2[[#This Row],[Ship Mode]]=Introduction!$C$44,1,0)</f>
        <v>1</v>
      </c>
      <c r="O1683" s="48">
        <f>IF(Table2[[#This Row],[Customer Segment]]=Introduction!$D$45,1,0)</f>
        <v>0</v>
      </c>
      <c r="P1683" s="48">
        <f>IF(Table2[[#This Row],[Customer Segment]]=Introduction!$D$42,1,0)</f>
        <v>0</v>
      </c>
      <c r="Q1683" s="48">
        <f>IF(Table2[[#This Row],[Customer Segment]]=Introduction!$D$44,1,0)</f>
        <v>1</v>
      </c>
      <c r="R1683" s="38">
        <v>46.17</v>
      </c>
      <c r="S16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customFormat="1" x14ac:dyDescent="0.2">
      <c r="A1684" s="1" t="s">
        <v>23</v>
      </c>
      <c r="B1684" s="1" t="s">
        <v>14</v>
      </c>
      <c r="C1684" s="1" t="s">
        <v>47</v>
      </c>
      <c r="D1684" s="44">
        <v>0.09</v>
      </c>
      <c r="E1684" s="44">
        <v>35.94</v>
      </c>
      <c r="F1684" s="44">
        <v>6.66</v>
      </c>
      <c r="G1684" s="44">
        <v>0.4</v>
      </c>
      <c r="H1684" s="44">
        <v>72.1858</v>
      </c>
      <c r="I1684" s="49">
        <f>IF(Table2[[#This Row],[Order Priority]]=Introduction!$B$42,1,0)</f>
        <v>0</v>
      </c>
      <c r="J1684" s="49">
        <f>IF(Table2[[#This Row],[Order Priority]]=Introduction!$B$43,1,0)</f>
        <v>0</v>
      </c>
      <c r="K1684" s="49">
        <f>IF(Table2[[#This Row],[Order Priority]]=Introduction!$B$44,1,0)</f>
        <v>1</v>
      </c>
      <c r="L1684" s="49">
        <f>IF(Table2[[#This Row],[Order Priority]]=Introduction!$B$45,1,0)</f>
        <v>0</v>
      </c>
      <c r="M1684" s="49">
        <f>IF(Table2[[#This Row],[Ship Mode]]=Introduction!$C$42,1,0)</f>
        <v>0</v>
      </c>
      <c r="N1684" s="48">
        <f>IF(Table2[[#This Row],[Ship Mode]]=Introduction!$C$44,1,0)</f>
        <v>1</v>
      </c>
      <c r="O1684" s="48">
        <f>IF(Table2[[#This Row],[Customer Segment]]=Introduction!$D$45,1,0)</f>
        <v>0</v>
      </c>
      <c r="P1684" s="48">
        <f>IF(Table2[[#This Row],[Customer Segment]]=Introduction!$D$42,1,0)</f>
        <v>0</v>
      </c>
      <c r="Q1684" s="48">
        <f>IF(Table2[[#This Row],[Customer Segment]]=Introduction!$D$44,1,0)</f>
        <v>1</v>
      </c>
      <c r="R1684" s="41">
        <v>836.47</v>
      </c>
      <c r="S16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customFormat="1" x14ac:dyDescent="0.2">
      <c r="A1685" s="1" t="s">
        <v>23</v>
      </c>
      <c r="B1685" s="1" t="s">
        <v>14</v>
      </c>
      <c r="C1685" s="1" t="s">
        <v>47</v>
      </c>
      <c r="D1685" s="46">
        <v>0.09</v>
      </c>
      <c r="E1685" s="46">
        <v>4.9800000000000004</v>
      </c>
      <c r="F1685" s="46">
        <v>7.44</v>
      </c>
      <c r="G1685" s="46">
        <v>0.36</v>
      </c>
      <c r="H1685" s="46">
        <v>-122.3733</v>
      </c>
      <c r="I1685" s="49">
        <f>IF(Table2[[#This Row],[Order Priority]]=Introduction!$B$42,1,0)</f>
        <v>0</v>
      </c>
      <c r="J1685" s="49">
        <f>IF(Table2[[#This Row],[Order Priority]]=Introduction!$B$43,1,0)</f>
        <v>0</v>
      </c>
      <c r="K1685" s="49">
        <f>IF(Table2[[#This Row],[Order Priority]]=Introduction!$B$44,1,0)</f>
        <v>1</v>
      </c>
      <c r="L1685" s="49">
        <f>IF(Table2[[#This Row],[Order Priority]]=Introduction!$B$45,1,0)</f>
        <v>0</v>
      </c>
      <c r="M1685" s="49">
        <f>IF(Table2[[#This Row],[Ship Mode]]=Introduction!$C$42,1,0)</f>
        <v>0</v>
      </c>
      <c r="N1685" s="48">
        <f>IF(Table2[[#This Row],[Ship Mode]]=Introduction!$C$44,1,0)</f>
        <v>1</v>
      </c>
      <c r="O1685" s="48">
        <f>IF(Table2[[#This Row],[Customer Segment]]=Introduction!$D$45,1,0)</f>
        <v>0</v>
      </c>
      <c r="P1685" s="48">
        <f>IF(Table2[[#This Row],[Customer Segment]]=Introduction!$D$42,1,0)</f>
        <v>0</v>
      </c>
      <c r="Q1685" s="48">
        <f>IF(Table2[[#This Row],[Customer Segment]]=Introduction!$D$44,1,0)</f>
        <v>1</v>
      </c>
      <c r="R1685" s="38">
        <v>189.83</v>
      </c>
      <c r="S16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customFormat="1" x14ac:dyDescent="0.2">
      <c r="A1686" s="1" t="s">
        <v>23</v>
      </c>
      <c r="B1686" s="1" t="s">
        <v>14</v>
      </c>
      <c r="C1686" s="1" t="s">
        <v>47</v>
      </c>
      <c r="D1686" s="44">
        <v>7.0000000000000007E-2</v>
      </c>
      <c r="E1686" s="44">
        <v>12.64</v>
      </c>
      <c r="F1686" s="44">
        <v>4.9800000000000004</v>
      </c>
      <c r="G1686" s="44">
        <v>0.48</v>
      </c>
      <c r="H1686" s="44">
        <v>113.41500000000001</v>
      </c>
      <c r="I1686" s="49">
        <f>IF(Table2[[#This Row],[Order Priority]]=Introduction!$B$42,1,0)</f>
        <v>0</v>
      </c>
      <c r="J1686" s="49">
        <f>IF(Table2[[#This Row],[Order Priority]]=Introduction!$B$43,1,0)</f>
        <v>0</v>
      </c>
      <c r="K1686" s="49">
        <f>IF(Table2[[#This Row],[Order Priority]]=Introduction!$B$44,1,0)</f>
        <v>1</v>
      </c>
      <c r="L1686" s="49">
        <f>IF(Table2[[#This Row],[Order Priority]]=Introduction!$B$45,1,0)</f>
        <v>0</v>
      </c>
      <c r="M1686" s="49">
        <f>IF(Table2[[#This Row],[Ship Mode]]=Introduction!$C$42,1,0)</f>
        <v>0</v>
      </c>
      <c r="N1686" s="48">
        <f>IF(Table2[[#This Row],[Ship Mode]]=Introduction!$C$44,1,0)</f>
        <v>1</v>
      </c>
      <c r="O1686" s="48">
        <f>IF(Table2[[#This Row],[Customer Segment]]=Introduction!$D$45,1,0)</f>
        <v>0</v>
      </c>
      <c r="P1686" s="48">
        <f>IF(Table2[[#This Row],[Customer Segment]]=Introduction!$D$42,1,0)</f>
        <v>0</v>
      </c>
      <c r="Q1686" s="48">
        <f>IF(Table2[[#This Row],[Customer Segment]]=Introduction!$D$44,1,0)</f>
        <v>1</v>
      </c>
      <c r="R1686" s="41">
        <v>199.76</v>
      </c>
      <c r="S16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customFormat="1" x14ac:dyDescent="0.2">
      <c r="A1687" s="1" t="s">
        <v>92</v>
      </c>
      <c r="B1687" s="1" t="s">
        <v>14</v>
      </c>
      <c r="C1687" s="1" t="s">
        <v>47</v>
      </c>
      <c r="D1687" s="46">
        <v>0.02</v>
      </c>
      <c r="E1687" s="46">
        <v>6.48</v>
      </c>
      <c r="F1687" s="46">
        <v>8.74</v>
      </c>
      <c r="G1687" s="46">
        <v>0.36</v>
      </c>
      <c r="H1687" s="46">
        <v>-6.835</v>
      </c>
      <c r="I1687" s="49">
        <f>IF(Table2[[#This Row],[Order Priority]]=Introduction!$B$42,1,0)</f>
        <v>0</v>
      </c>
      <c r="J1687" s="49">
        <f>IF(Table2[[#This Row],[Order Priority]]=Introduction!$B$43,1,0)</f>
        <v>0</v>
      </c>
      <c r="K1687" s="49">
        <f>IF(Table2[[#This Row],[Order Priority]]=Introduction!$B$44,1,0)</f>
        <v>0</v>
      </c>
      <c r="L1687" s="49">
        <f>IF(Table2[[#This Row],[Order Priority]]=Introduction!$B$45,1,0)</f>
        <v>1</v>
      </c>
      <c r="M1687" s="49">
        <f>IF(Table2[[#This Row],[Ship Mode]]=Introduction!$C$42,1,0)</f>
        <v>0</v>
      </c>
      <c r="N1687" s="48">
        <f>IF(Table2[[#This Row],[Ship Mode]]=Introduction!$C$44,1,0)</f>
        <v>1</v>
      </c>
      <c r="O1687" s="48">
        <f>IF(Table2[[#This Row],[Customer Segment]]=Introduction!$D$45,1,0)</f>
        <v>0</v>
      </c>
      <c r="P1687" s="48">
        <f>IF(Table2[[#This Row],[Customer Segment]]=Introduction!$D$42,1,0)</f>
        <v>0</v>
      </c>
      <c r="Q1687" s="48">
        <f>IF(Table2[[#This Row],[Customer Segment]]=Introduction!$D$44,1,0)</f>
        <v>1</v>
      </c>
      <c r="R1687" s="38">
        <v>10.72</v>
      </c>
      <c r="S16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customFormat="1" x14ac:dyDescent="0.2">
      <c r="A1688" s="1" t="s">
        <v>92</v>
      </c>
      <c r="B1688" s="1" t="s">
        <v>63</v>
      </c>
      <c r="C1688" s="1" t="s">
        <v>47</v>
      </c>
      <c r="D1688" s="44">
        <v>0.06</v>
      </c>
      <c r="E1688" s="44">
        <v>699.99</v>
      </c>
      <c r="F1688" s="44">
        <v>24.49</v>
      </c>
      <c r="G1688" s="44">
        <v>0.41</v>
      </c>
      <c r="H1688" s="44">
        <v>7024.2069000000001</v>
      </c>
      <c r="I1688" s="49">
        <f>IF(Table2[[#This Row],[Order Priority]]=Introduction!$B$42,1,0)</f>
        <v>0</v>
      </c>
      <c r="J1688" s="49">
        <f>IF(Table2[[#This Row],[Order Priority]]=Introduction!$B$43,1,0)</f>
        <v>0</v>
      </c>
      <c r="K1688" s="49">
        <f>IF(Table2[[#This Row],[Order Priority]]=Introduction!$B$44,1,0)</f>
        <v>0</v>
      </c>
      <c r="L1688" s="49">
        <f>IF(Table2[[#This Row],[Order Priority]]=Introduction!$B$45,1,0)</f>
        <v>1</v>
      </c>
      <c r="M1688" s="49">
        <f>IF(Table2[[#This Row],[Ship Mode]]=Introduction!$C$42,1,0)</f>
        <v>0</v>
      </c>
      <c r="N1688" s="48">
        <f>IF(Table2[[#This Row],[Ship Mode]]=Introduction!$C$44,1,0)</f>
        <v>0</v>
      </c>
      <c r="O1688" s="48">
        <f>IF(Table2[[#This Row],[Customer Segment]]=Introduction!$D$45,1,0)</f>
        <v>0</v>
      </c>
      <c r="P1688" s="48">
        <f>IF(Table2[[#This Row],[Customer Segment]]=Introduction!$D$42,1,0)</f>
        <v>0</v>
      </c>
      <c r="Q1688" s="48">
        <f>IF(Table2[[#This Row],[Customer Segment]]=Introduction!$D$44,1,0)</f>
        <v>1</v>
      </c>
      <c r="R1688" s="41">
        <v>10180.01</v>
      </c>
      <c r="S16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customFormat="1" x14ac:dyDescent="0.2">
      <c r="A1689" s="1" t="s">
        <v>92</v>
      </c>
      <c r="B1689" s="1" t="s">
        <v>14</v>
      </c>
      <c r="C1689" s="1" t="s">
        <v>47</v>
      </c>
      <c r="D1689" s="46">
        <v>0.02</v>
      </c>
      <c r="E1689" s="46">
        <v>17.149999999999999</v>
      </c>
      <c r="F1689" s="46">
        <v>4.96</v>
      </c>
      <c r="G1689" s="46">
        <v>0.57999999999999996</v>
      </c>
      <c r="H1689" s="46">
        <v>36.494999999999997</v>
      </c>
      <c r="I1689" s="49">
        <f>IF(Table2[[#This Row],[Order Priority]]=Introduction!$B$42,1,0)</f>
        <v>0</v>
      </c>
      <c r="J1689" s="49">
        <f>IF(Table2[[#This Row],[Order Priority]]=Introduction!$B$43,1,0)</f>
        <v>0</v>
      </c>
      <c r="K1689" s="49">
        <f>IF(Table2[[#This Row],[Order Priority]]=Introduction!$B$44,1,0)</f>
        <v>0</v>
      </c>
      <c r="L1689" s="49">
        <f>IF(Table2[[#This Row],[Order Priority]]=Introduction!$B$45,1,0)</f>
        <v>1</v>
      </c>
      <c r="M1689" s="49">
        <f>IF(Table2[[#This Row],[Ship Mode]]=Introduction!$C$42,1,0)</f>
        <v>0</v>
      </c>
      <c r="N1689" s="48">
        <f>IF(Table2[[#This Row],[Ship Mode]]=Introduction!$C$44,1,0)</f>
        <v>1</v>
      </c>
      <c r="O1689" s="48">
        <f>IF(Table2[[#This Row],[Customer Segment]]=Introduction!$D$45,1,0)</f>
        <v>0</v>
      </c>
      <c r="P1689" s="48">
        <f>IF(Table2[[#This Row],[Customer Segment]]=Introduction!$D$42,1,0)</f>
        <v>0</v>
      </c>
      <c r="Q1689" s="48">
        <f>IF(Table2[[#This Row],[Customer Segment]]=Introduction!$D$44,1,0)</f>
        <v>1</v>
      </c>
      <c r="R1689" s="38">
        <v>190.85</v>
      </c>
      <c r="S16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customFormat="1" x14ac:dyDescent="0.2">
      <c r="A1690" s="1" t="s">
        <v>92</v>
      </c>
      <c r="B1690" s="1" t="s">
        <v>14</v>
      </c>
      <c r="C1690" s="1" t="s">
        <v>47</v>
      </c>
      <c r="D1690" s="44">
        <v>7.0000000000000007E-2</v>
      </c>
      <c r="E1690" s="44">
        <v>30.98</v>
      </c>
      <c r="F1690" s="44">
        <v>8.74</v>
      </c>
      <c r="G1690" s="44">
        <v>0.4</v>
      </c>
      <c r="H1690" s="44">
        <v>255.76920000000001</v>
      </c>
      <c r="I1690" s="49">
        <f>IF(Table2[[#This Row],[Order Priority]]=Introduction!$B$42,1,0)</f>
        <v>0</v>
      </c>
      <c r="J1690" s="49">
        <f>IF(Table2[[#This Row],[Order Priority]]=Introduction!$B$43,1,0)</f>
        <v>0</v>
      </c>
      <c r="K1690" s="49">
        <f>IF(Table2[[#This Row],[Order Priority]]=Introduction!$B$44,1,0)</f>
        <v>0</v>
      </c>
      <c r="L1690" s="49">
        <f>IF(Table2[[#This Row],[Order Priority]]=Introduction!$B$45,1,0)</f>
        <v>1</v>
      </c>
      <c r="M1690" s="49">
        <f>IF(Table2[[#This Row],[Ship Mode]]=Introduction!$C$42,1,0)</f>
        <v>0</v>
      </c>
      <c r="N1690" s="48">
        <f>IF(Table2[[#This Row],[Ship Mode]]=Introduction!$C$44,1,0)</f>
        <v>1</v>
      </c>
      <c r="O1690" s="48">
        <f>IF(Table2[[#This Row],[Customer Segment]]=Introduction!$D$45,1,0)</f>
        <v>0</v>
      </c>
      <c r="P1690" s="48">
        <f>IF(Table2[[#This Row],[Customer Segment]]=Introduction!$D$42,1,0)</f>
        <v>0</v>
      </c>
      <c r="Q1690" s="48">
        <f>IF(Table2[[#This Row],[Customer Segment]]=Introduction!$D$44,1,0)</f>
        <v>1</v>
      </c>
      <c r="R1690" s="41">
        <v>370.68</v>
      </c>
      <c r="S16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customFormat="1" x14ac:dyDescent="0.2">
      <c r="A1691" s="1" t="s">
        <v>92</v>
      </c>
      <c r="B1691" s="1" t="s">
        <v>2</v>
      </c>
      <c r="C1691" s="1" t="s">
        <v>47</v>
      </c>
      <c r="D1691" s="46">
        <v>0.04</v>
      </c>
      <c r="E1691" s="46">
        <v>1360.14</v>
      </c>
      <c r="F1691" s="46">
        <v>14.7</v>
      </c>
      <c r="G1691" s="46">
        <v>0.59</v>
      </c>
      <c r="H1691" s="46">
        <v>2639.01</v>
      </c>
      <c r="I1691" s="49">
        <f>IF(Table2[[#This Row],[Order Priority]]=Introduction!$B$42,1,0)</f>
        <v>0</v>
      </c>
      <c r="J1691" s="49">
        <f>IF(Table2[[#This Row],[Order Priority]]=Introduction!$B$43,1,0)</f>
        <v>0</v>
      </c>
      <c r="K1691" s="49">
        <f>IF(Table2[[#This Row],[Order Priority]]=Introduction!$B$44,1,0)</f>
        <v>0</v>
      </c>
      <c r="L1691" s="49">
        <f>IF(Table2[[#This Row],[Order Priority]]=Introduction!$B$45,1,0)</f>
        <v>1</v>
      </c>
      <c r="M1691" s="49">
        <f>IF(Table2[[#This Row],[Ship Mode]]=Introduction!$C$42,1,0)</f>
        <v>1</v>
      </c>
      <c r="N1691" s="48">
        <f>IF(Table2[[#This Row],[Ship Mode]]=Introduction!$C$44,1,0)</f>
        <v>0</v>
      </c>
      <c r="O1691" s="48">
        <f>IF(Table2[[#This Row],[Customer Segment]]=Introduction!$D$45,1,0)</f>
        <v>0</v>
      </c>
      <c r="P1691" s="48">
        <f>IF(Table2[[#This Row],[Customer Segment]]=Introduction!$D$42,1,0)</f>
        <v>0</v>
      </c>
      <c r="Q1691" s="48">
        <f>IF(Table2[[#This Row],[Customer Segment]]=Introduction!$D$44,1,0)</f>
        <v>1</v>
      </c>
      <c r="R1691" s="38">
        <v>7303.05</v>
      </c>
      <c r="S16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customFormat="1" x14ac:dyDescent="0.2">
      <c r="A1692" s="1" t="s">
        <v>1</v>
      </c>
      <c r="B1692" s="1" t="s">
        <v>14</v>
      </c>
      <c r="C1692" s="1" t="s">
        <v>15</v>
      </c>
      <c r="D1692" s="44">
        <v>0.02</v>
      </c>
      <c r="E1692" s="44">
        <v>6.47</v>
      </c>
      <c r="F1692" s="44">
        <v>1.22</v>
      </c>
      <c r="G1692" s="44">
        <v>0.4</v>
      </c>
      <c r="H1692" s="44">
        <v>40.200000000000003</v>
      </c>
      <c r="I1692" s="49">
        <f>IF(Table2[[#This Row],[Order Priority]]=Introduction!$B$42,1,0)</f>
        <v>1</v>
      </c>
      <c r="J1692" s="49">
        <f>IF(Table2[[#This Row],[Order Priority]]=Introduction!$B$43,1,0)</f>
        <v>0</v>
      </c>
      <c r="K1692" s="49">
        <f>IF(Table2[[#This Row],[Order Priority]]=Introduction!$B$44,1,0)</f>
        <v>0</v>
      </c>
      <c r="L1692" s="49">
        <f>IF(Table2[[#This Row],[Order Priority]]=Introduction!$B$45,1,0)</f>
        <v>0</v>
      </c>
      <c r="M1692" s="49">
        <f>IF(Table2[[#This Row],[Ship Mode]]=Introduction!$C$42,1,0)</f>
        <v>0</v>
      </c>
      <c r="N1692" s="48">
        <f>IF(Table2[[#This Row],[Ship Mode]]=Introduction!$C$44,1,0)</f>
        <v>1</v>
      </c>
      <c r="O1692" s="48">
        <f>IF(Table2[[#This Row],[Customer Segment]]=Introduction!$D$45,1,0)</f>
        <v>0</v>
      </c>
      <c r="P1692" s="48">
        <f>IF(Table2[[#This Row],[Customer Segment]]=Introduction!$D$42,1,0)</f>
        <v>1</v>
      </c>
      <c r="Q1692" s="48">
        <f>IF(Table2[[#This Row],[Customer Segment]]=Introduction!$D$44,1,0)</f>
        <v>0</v>
      </c>
      <c r="R1692" s="41">
        <v>193.95</v>
      </c>
      <c r="S16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customFormat="1" x14ac:dyDescent="0.2">
      <c r="A1693" s="1" t="s">
        <v>1</v>
      </c>
      <c r="B1693" s="1" t="s">
        <v>14</v>
      </c>
      <c r="C1693" s="1" t="s">
        <v>15</v>
      </c>
      <c r="D1693" s="46">
        <v>7.0000000000000007E-2</v>
      </c>
      <c r="E1693" s="46">
        <v>2.84</v>
      </c>
      <c r="F1693" s="46">
        <v>0.93</v>
      </c>
      <c r="G1693" s="46">
        <v>0.54</v>
      </c>
      <c r="H1693" s="46">
        <v>3.21</v>
      </c>
      <c r="I1693" s="49">
        <f>IF(Table2[[#This Row],[Order Priority]]=Introduction!$B$42,1,0)</f>
        <v>1</v>
      </c>
      <c r="J1693" s="49">
        <f>IF(Table2[[#This Row],[Order Priority]]=Introduction!$B$43,1,0)</f>
        <v>0</v>
      </c>
      <c r="K1693" s="49">
        <f>IF(Table2[[#This Row],[Order Priority]]=Introduction!$B$44,1,0)</f>
        <v>0</v>
      </c>
      <c r="L1693" s="49">
        <f>IF(Table2[[#This Row],[Order Priority]]=Introduction!$B$45,1,0)</f>
        <v>0</v>
      </c>
      <c r="M1693" s="49">
        <f>IF(Table2[[#This Row],[Ship Mode]]=Introduction!$C$42,1,0)</f>
        <v>0</v>
      </c>
      <c r="N1693" s="48">
        <f>IF(Table2[[#This Row],[Ship Mode]]=Introduction!$C$44,1,0)</f>
        <v>1</v>
      </c>
      <c r="O1693" s="48">
        <f>IF(Table2[[#This Row],[Customer Segment]]=Introduction!$D$45,1,0)</f>
        <v>0</v>
      </c>
      <c r="P1693" s="48">
        <f>IF(Table2[[#This Row],[Customer Segment]]=Introduction!$D$42,1,0)</f>
        <v>1</v>
      </c>
      <c r="Q1693" s="48">
        <f>IF(Table2[[#This Row],[Customer Segment]]=Introduction!$D$44,1,0)</f>
        <v>0</v>
      </c>
      <c r="R1693" s="38">
        <v>158.80000000000001</v>
      </c>
      <c r="S16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customFormat="1" x14ac:dyDescent="0.2">
      <c r="A1694" s="1" t="s">
        <v>1</v>
      </c>
      <c r="B1694" s="1" t="s">
        <v>14</v>
      </c>
      <c r="C1694" s="1" t="s">
        <v>15</v>
      </c>
      <c r="D1694" s="44">
        <v>7.0000000000000007E-2</v>
      </c>
      <c r="E1694" s="44">
        <v>2.84</v>
      </c>
      <c r="F1694" s="44">
        <v>0.93</v>
      </c>
      <c r="G1694" s="44">
        <v>0.54</v>
      </c>
      <c r="H1694" s="44">
        <v>3.8519999999999999</v>
      </c>
      <c r="I1694" s="49">
        <f>IF(Table2[[#This Row],[Order Priority]]=Introduction!$B$42,1,0)</f>
        <v>1</v>
      </c>
      <c r="J1694" s="49">
        <f>IF(Table2[[#This Row],[Order Priority]]=Introduction!$B$43,1,0)</f>
        <v>0</v>
      </c>
      <c r="K1694" s="49">
        <f>IF(Table2[[#This Row],[Order Priority]]=Introduction!$B$44,1,0)</f>
        <v>0</v>
      </c>
      <c r="L1694" s="49">
        <f>IF(Table2[[#This Row],[Order Priority]]=Introduction!$B$45,1,0)</f>
        <v>0</v>
      </c>
      <c r="M1694" s="49">
        <f>IF(Table2[[#This Row],[Ship Mode]]=Introduction!$C$42,1,0)</f>
        <v>0</v>
      </c>
      <c r="N1694" s="48">
        <f>IF(Table2[[#This Row],[Ship Mode]]=Introduction!$C$44,1,0)</f>
        <v>1</v>
      </c>
      <c r="O1694" s="48">
        <f>IF(Table2[[#This Row],[Customer Segment]]=Introduction!$D$45,1,0)</f>
        <v>0</v>
      </c>
      <c r="P1694" s="48">
        <f>IF(Table2[[#This Row],[Customer Segment]]=Introduction!$D$42,1,0)</f>
        <v>1</v>
      </c>
      <c r="Q1694" s="48">
        <f>IF(Table2[[#This Row],[Customer Segment]]=Introduction!$D$44,1,0)</f>
        <v>0</v>
      </c>
      <c r="R1694" s="41">
        <v>40.369999999999997</v>
      </c>
      <c r="S16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customFormat="1" x14ac:dyDescent="0.2">
      <c r="A1695" s="1" t="s">
        <v>13</v>
      </c>
      <c r="B1695" s="1" t="s">
        <v>14</v>
      </c>
      <c r="C1695" s="1" t="s">
        <v>3</v>
      </c>
      <c r="D1695" s="46">
        <v>0</v>
      </c>
      <c r="E1695" s="46">
        <v>6.48</v>
      </c>
      <c r="F1695" s="46">
        <v>5.19</v>
      </c>
      <c r="G1695" s="46">
        <v>0.37</v>
      </c>
      <c r="H1695" s="46">
        <v>-14.074999999999999</v>
      </c>
      <c r="I1695" s="49">
        <f>IF(Table2[[#This Row],[Order Priority]]=Introduction!$B$42,1,0)</f>
        <v>0</v>
      </c>
      <c r="J1695" s="49">
        <f>IF(Table2[[#This Row],[Order Priority]]=Introduction!$B$43,1,0)</f>
        <v>1</v>
      </c>
      <c r="K1695" s="49">
        <f>IF(Table2[[#This Row],[Order Priority]]=Introduction!$B$44,1,0)</f>
        <v>0</v>
      </c>
      <c r="L1695" s="49">
        <f>IF(Table2[[#This Row],[Order Priority]]=Introduction!$B$45,1,0)</f>
        <v>0</v>
      </c>
      <c r="M1695" s="49">
        <f>IF(Table2[[#This Row],[Ship Mode]]=Introduction!$C$42,1,0)</f>
        <v>0</v>
      </c>
      <c r="N1695" s="48">
        <f>IF(Table2[[#This Row],[Ship Mode]]=Introduction!$C$44,1,0)</f>
        <v>1</v>
      </c>
      <c r="O1695" s="48">
        <f>IF(Table2[[#This Row],[Customer Segment]]=Introduction!$D$45,1,0)</f>
        <v>1</v>
      </c>
      <c r="P1695" s="48">
        <f>IF(Table2[[#This Row],[Customer Segment]]=Introduction!$D$42,1,0)</f>
        <v>0</v>
      </c>
      <c r="Q1695" s="48">
        <f>IF(Table2[[#This Row],[Customer Segment]]=Introduction!$D$44,1,0)</f>
        <v>0</v>
      </c>
      <c r="R1695" s="38">
        <v>84.04</v>
      </c>
      <c r="S16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customFormat="1" x14ac:dyDescent="0.2">
      <c r="A1696" s="1" t="s">
        <v>92</v>
      </c>
      <c r="B1696" s="1" t="s">
        <v>14</v>
      </c>
      <c r="C1696" s="1" t="s">
        <v>47</v>
      </c>
      <c r="D1696" s="44">
        <v>0.01</v>
      </c>
      <c r="E1696" s="44">
        <v>18.97</v>
      </c>
      <c r="F1696" s="44">
        <v>9.5399999999999991</v>
      </c>
      <c r="G1696" s="44">
        <v>0.37</v>
      </c>
      <c r="H1696" s="44">
        <v>85.875</v>
      </c>
      <c r="I1696" s="49">
        <f>IF(Table2[[#This Row],[Order Priority]]=Introduction!$B$42,1,0)</f>
        <v>0</v>
      </c>
      <c r="J1696" s="49">
        <f>IF(Table2[[#This Row],[Order Priority]]=Introduction!$B$43,1,0)</f>
        <v>0</v>
      </c>
      <c r="K1696" s="49">
        <f>IF(Table2[[#This Row],[Order Priority]]=Introduction!$B$44,1,0)</f>
        <v>0</v>
      </c>
      <c r="L1696" s="49">
        <f>IF(Table2[[#This Row],[Order Priority]]=Introduction!$B$45,1,0)</f>
        <v>1</v>
      </c>
      <c r="M1696" s="49">
        <f>IF(Table2[[#This Row],[Ship Mode]]=Introduction!$C$42,1,0)</f>
        <v>0</v>
      </c>
      <c r="N1696" s="48">
        <f>IF(Table2[[#This Row],[Ship Mode]]=Introduction!$C$44,1,0)</f>
        <v>1</v>
      </c>
      <c r="O1696" s="48">
        <f>IF(Table2[[#This Row],[Customer Segment]]=Introduction!$D$45,1,0)</f>
        <v>0</v>
      </c>
      <c r="P1696" s="48">
        <f>IF(Table2[[#This Row],[Customer Segment]]=Introduction!$D$42,1,0)</f>
        <v>0</v>
      </c>
      <c r="Q1696" s="48">
        <f>IF(Table2[[#This Row],[Customer Segment]]=Introduction!$D$44,1,0)</f>
        <v>1</v>
      </c>
      <c r="R1696" s="41">
        <v>227.67</v>
      </c>
      <c r="S16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customFormat="1" x14ac:dyDescent="0.2">
      <c r="A1697" s="1" t="s">
        <v>92</v>
      </c>
      <c r="B1697" s="1" t="s">
        <v>2</v>
      </c>
      <c r="C1697" s="1" t="s">
        <v>70</v>
      </c>
      <c r="D1697" s="46">
        <v>0.05</v>
      </c>
      <c r="E1697" s="46">
        <v>399.98</v>
      </c>
      <c r="F1697" s="46">
        <v>12.06</v>
      </c>
      <c r="G1697" s="46">
        <v>0.56000000000000005</v>
      </c>
      <c r="H1697" s="46">
        <v>567.59</v>
      </c>
      <c r="I1697" s="49">
        <f>IF(Table2[[#This Row],[Order Priority]]=Introduction!$B$42,1,0)</f>
        <v>0</v>
      </c>
      <c r="J1697" s="49">
        <f>IF(Table2[[#This Row],[Order Priority]]=Introduction!$B$43,1,0)</f>
        <v>0</v>
      </c>
      <c r="K1697" s="49">
        <f>IF(Table2[[#This Row],[Order Priority]]=Introduction!$B$44,1,0)</f>
        <v>0</v>
      </c>
      <c r="L1697" s="49">
        <f>IF(Table2[[#This Row],[Order Priority]]=Introduction!$B$45,1,0)</f>
        <v>1</v>
      </c>
      <c r="M1697" s="49">
        <f>IF(Table2[[#This Row],[Ship Mode]]=Introduction!$C$42,1,0)</f>
        <v>1</v>
      </c>
      <c r="N1697" s="48">
        <f>IF(Table2[[#This Row],[Ship Mode]]=Introduction!$C$44,1,0)</f>
        <v>0</v>
      </c>
      <c r="O1697" s="48">
        <f>IF(Table2[[#This Row],[Customer Segment]]=Introduction!$D$45,1,0)</f>
        <v>0</v>
      </c>
      <c r="P1697" s="48">
        <f>IF(Table2[[#This Row],[Customer Segment]]=Introduction!$D$42,1,0)</f>
        <v>0</v>
      </c>
      <c r="Q1697" s="48">
        <f>IF(Table2[[#This Row],[Customer Segment]]=Introduction!$D$44,1,0)</f>
        <v>0</v>
      </c>
      <c r="R1697" s="38">
        <v>9666.7199999999993</v>
      </c>
      <c r="S16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customFormat="1" x14ac:dyDescent="0.2">
      <c r="A1698" s="1" t="s">
        <v>92</v>
      </c>
      <c r="B1698" s="1" t="s">
        <v>14</v>
      </c>
      <c r="C1698" s="1" t="s">
        <v>70</v>
      </c>
      <c r="D1698" s="44">
        <v>7.0000000000000007E-2</v>
      </c>
      <c r="E1698" s="44">
        <v>6.48</v>
      </c>
      <c r="F1698" s="44">
        <v>5.74</v>
      </c>
      <c r="G1698" s="44">
        <v>0.37</v>
      </c>
      <c r="H1698" s="44">
        <v>-28.45</v>
      </c>
      <c r="I1698" s="49">
        <f>IF(Table2[[#This Row],[Order Priority]]=Introduction!$B$42,1,0)</f>
        <v>0</v>
      </c>
      <c r="J1698" s="49">
        <f>IF(Table2[[#This Row],[Order Priority]]=Introduction!$B$43,1,0)</f>
        <v>0</v>
      </c>
      <c r="K1698" s="49">
        <f>IF(Table2[[#This Row],[Order Priority]]=Introduction!$B$44,1,0)</f>
        <v>0</v>
      </c>
      <c r="L1698" s="49">
        <f>IF(Table2[[#This Row],[Order Priority]]=Introduction!$B$45,1,0)</f>
        <v>1</v>
      </c>
      <c r="M1698" s="49">
        <f>IF(Table2[[#This Row],[Ship Mode]]=Introduction!$C$42,1,0)</f>
        <v>0</v>
      </c>
      <c r="N1698" s="48">
        <f>IF(Table2[[#This Row],[Ship Mode]]=Introduction!$C$44,1,0)</f>
        <v>1</v>
      </c>
      <c r="O1698" s="48">
        <f>IF(Table2[[#This Row],[Customer Segment]]=Introduction!$D$45,1,0)</f>
        <v>0</v>
      </c>
      <c r="P1698" s="48">
        <f>IF(Table2[[#This Row],[Customer Segment]]=Introduction!$D$42,1,0)</f>
        <v>0</v>
      </c>
      <c r="Q1698" s="48">
        <f>IF(Table2[[#This Row],[Customer Segment]]=Introduction!$D$44,1,0)</f>
        <v>0</v>
      </c>
      <c r="R1698" s="41">
        <v>134.58000000000001</v>
      </c>
      <c r="S16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customFormat="1" x14ac:dyDescent="0.2">
      <c r="A1699" s="1" t="s">
        <v>92</v>
      </c>
      <c r="B1699" s="1" t="s">
        <v>14</v>
      </c>
      <c r="C1699" s="1" t="s">
        <v>70</v>
      </c>
      <c r="D1699" s="46">
        <v>7.0000000000000007E-2</v>
      </c>
      <c r="E1699" s="46">
        <v>6.48</v>
      </c>
      <c r="F1699" s="46">
        <v>5.74</v>
      </c>
      <c r="G1699" s="46">
        <v>0.37</v>
      </c>
      <c r="H1699" s="46">
        <v>-14.225</v>
      </c>
      <c r="I1699" s="49">
        <f>IF(Table2[[#This Row],[Order Priority]]=Introduction!$B$42,1,0)</f>
        <v>0</v>
      </c>
      <c r="J1699" s="49">
        <f>IF(Table2[[#This Row],[Order Priority]]=Introduction!$B$43,1,0)</f>
        <v>0</v>
      </c>
      <c r="K1699" s="49">
        <f>IF(Table2[[#This Row],[Order Priority]]=Introduction!$B$44,1,0)</f>
        <v>0</v>
      </c>
      <c r="L1699" s="49">
        <f>IF(Table2[[#This Row],[Order Priority]]=Introduction!$B$45,1,0)</f>
        <v>1</v>
      </c>
      <c r="M1699" s="49">
        <f>IF(Table2[[#This Row],[Ship Mode]]=Introduction!$C$42,1,0)</f>
        <v>0</v>
      </c>
      <c r="N1699" s="48">
        <f>IF(Table2[[#This Row],[Ship Mode]]=Introduction!$C$44,1,0)</f>
        <v>1</v>
      </c>
      <c r="O1699" s="48">
        <f>IF(Table2[[#This Row],[Customer Segment]]=Introduction!$D$45,1,0)</f>
        <v>0</v>
      </c>
      <c r="P1699" s="48">
        <f>IF(Table2[[#This Row],[Customer Segment]]=Introduction!$D$42,1,0)</f>
        <v>0</v>
      </c>
      <c r="Q1699" s="48">
        <f>IF(Table2[[#This Row],[Customer Segment]]=Introduction!$D$44,1,0)</f>
        <v>0</v>
      </c>
      <c r="R1699" s="38">
        <v>33.65</v>
      </c>
      <c r="S16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customFormat="1" x14ac:dyDescent="0.2">
      <c r="A1700" s="1" t="s">
        <v>92</v>
      </c>
      <c r="B1700" s="1" t="s">
        <v>14</v>
      </c>
      <c r="C1700" s="1" t="s">
        <v>70</v>
      </c>
      <c r="D1700" s="44">
        <v>0</v>
      </c>
      <c r="E1700" s="44">
        <v>49.99</v>
      </c>
      <c r="F1700" s="44">
        <v>19.989999999999998</v>
      </c>
      <c r="G1700" s="44">
        <v>0.41</v>
      </c>
      <c r="H1700" s="44">
        <v>38.886000000000003</v>
      </c>
      <c r="I1700" s="49">
        <f>IF(Table2[[#This Row],[Order Priority]]=Introduction!$B$42,1,0)</f>
        <v>0</v>
      </c>
      <c r="J1700" s="49">
        <f>IF(Table2[[#This Row],[Order Priority]]=Introduction!$B$43,1,0)</f>
        <v>0</v>
      </c>
      <c r="K1700" s="49">
        <f>IF(Table2[[#This Row],[Order Priority]]=Introduction!$B$44,1,0)</f>
        <v>0</v>
      </c>
      <c r="L1700" s="49">
        <f>IF(Table2[[#This Row],[Order Priority]]=Introduction!$B$45,1,0)</f>
        <v>1</v>
      </c>
      <c r="M1700" s="49">
        <f>IF(Table2[[#This Row],[Ship Mode]]=Introduction!$C$42,1,0)</f>
        <v>0</v>
      </c>
      <c r="N1700" s="48">
        <f>IF(Table2[[#This Row],[Ship Mode]]=Introduction!$C$44,1,0)</f>
        <v>1</v>
      </c>
      <c r="O1700" s="48">
        <f>IF(Table2[[#This Row],[Customer Segment]]=Introduction!$D$45,1,0)</f>
        <v>0</v>
      </c>
      <c r="P1700" s="48">
        <f>IF(Table2[[#This Row],[Customer Segment]]=Introduction!$D$42,1,0)</f>
        <v>0</v>
      </c>
      <c r="Q1700" s="48">
        <f>IF(Table2[[#This Row],[Customer Segment]]=Introduction!$D$44,1,0)</f>
        <v>0</v>
      </c>
      <c r="R1700" s="41">
        <v>832.97</v>
      </c>
      <c r="S17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customFormat="1" x14ac:dyDescent="0.2">
      <c r="A1701" s="1" t="s">
        <v>46</v>
      </c>
      <c r="B1701" s="1" t="s">
        <v>14</v>
      </c>
      <c r="C1701" s="1" t="s">
        <v>15</v>
      </c>
      <c r="D1701" s="46">
        <v>0.08</v>
      </c>
      <c r="E1701" s="46">
        <v>140.81</v>
      </c>
      <c r="F1701" s="46">
        <v>24.49</v>
      </c>
      <c r="G1701" s="46">
        <v>0.56999999999999995</v>
      </c>
      <c r="H1701" s="46">
        <v>1232.79</v>
      </c>
      <c r="I1701" s="49">
        <f>IF(Table2[[#This Row],[Order Priority]]=Introduction!$B$42,1,0)</f>
        <v>0</v>
      </c>
      <c r="J1701" s="49">
        <f>IF(Table2[[#This Row],[Order Priority]]=Introduction!$B$43,1,0)</f>
        <v>0</v>
      </c>
      <c r="K1701" s="49">
        <f>IF(Table2[[#This Row],[Order Priority]]=Introduction!$B$44,1,0)</f>
        <v>0</v>
      </c>
      <c r="L1701" s="49">
        <f>IF(Table2[[#This Row],[Order Priority]]=Introduction!$B$45,1,0)</f>
        <v>0</v>
      </c>
      <c r="M1701" s="49">
        <f>IF(Table2[[#This Row],[Ship Mode]]=Introduction!$C$42,1,0)</f>
        <v>0</v>
      </c>
      <c r="N1701" s="48">
        <f>IF(Table2[[#This Row],[Ship Mode]]=Introduction!$C$44,1,0)</f>
        <v>1</v>
      </c>
      <c r="O1701" s="48">
        <f>IF(Table2[[#This Row],[Customer Segment]]=Introduction!$D$45,1,0)</f>
        <v>0</v>
      </c>
      <c r="P1701" s="48">
        <f>IF(Table2[[#This Row],[Customer Segment]]=Introduction!$D$42,1,0)</f>
        <v>1</v>
      </c>
      <c r="Q1701" s="48">
        <f>IF(Table2[[#This Row],[Customer Segment]]=Introduction!$D$44,1,0)</f>
        <v>0</v>
      </c>
      <c r="R1701" s="38">
        <v>11272.77</v>
      </c>
      <c r="S17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customFormat="1" x14ac:dyDescent="0.2">
      <c r="A1702" s="1" t="s">
        <v>46</v>
      </c>
      <c r="B1702" s="1" t="s">
        <v>14</v>
      </c>
      <c r="C1702" s="1" t="s">
        <v>47</v>
      </c>
      <c r="D1702" s="44">
        <v>7.0000000000000007E-2</v>
      </c>
      <c r="E1702" s="44">
        <v>3.98</v>
      </c>
      <c r="F1702" s="44">
        <v>0.83</v>
      </c>
      <c r="G1702" s="44">
        <v>0.51</v>
      </c>
      <c r="H1702" s="44">
        <v>27.38</v>
      </c>
      <c r="I1702" s="49">
        <f>IF(Table2[[#This Row],[Order Priority]]=Introduction!$B$42,1,0)</f>
        <v>0</v>
      </c>
      <c r="J1702" s="49">
        <f>IF(Table2[[#This Row],[Order Priority]]=Introduction!$B$43,1,0)</f>
        <v>0</v>
      </c>
      <c r="K1702" s="49">
        <f>IF(Table2[[#This Row],[Order Priority]]=Introduction!$B$44,1,0)</f>
        <v>0</v>
      </c>
      <c r="L1702" s="49">
        <f>IF(Table2[[#This Row],[Order Priority]]=Introduction!$B$45,1,0)</f>
        <v>0</v>
      </c>
      <c r="M1702" s="49">
        <f>IF(Table2[[#This Row],[Ship Mode]]=Introduction!$C$42,1,0)</f>
        <v>0</v>
      </c>
      <c r="N1702" s="48">
        <f>IF(Table2[[#This Row],[Ship Mode]]=Introduction!$C$44,1,0)</f>
        <v>1</v>
      </c>
      <c r="O1702" s="48">
        <f>IF(Table2[[#This Row],[Customer Segment]]=Introduction!$D$45,1,0)</f>
        <v>0</v>
      </c>
      <c r="P1702" s="48">
        <f>IF(Table2[[#This Row],[Customer Segment]]=Introduction!$D$42,1,0)</f>
        <v>0</v>
      </c>
      <c r="Q1702" s="48">
        <f>IF(Table2[[#This Row],[Customer Segment]]=Introduction!$D$44,1,0)</f>
        <v>1</v>
      </c>
      <c r="R1702" s="41">
        <v>282.85000000000002</v>
      </c>
      <c r="S17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customFormat="1" x14ac:dyDescent="0.2">
      <c r="A1703" s="1" t="s">
        <v>46</v>
      </c>
      <c r="B1703" s="1" t="s">
        <v>14</v>
      </c>
      <c r="C1703" s="1" t="s">
        <v>47</v>
      </c>
      <c r="D1703" s="46">
        <v>0</v>
      </c>
      <c r="E1703" s="46">
        <v>20.89</v>
      </c>
      <c r="F1703" s="46">
        <v>1.99</v>
      </c>
      <c r="G1703" s="46">
        <v>0.48</v>
      </c>
      <c r="H1703" s="46">
        <v>-5.2949999999999999</v>
      </c>
      <c r="I1703" s="49">
        <f>IF(Table2[[#This Row],[Order Priority]]=Introduction!$B$42,1,0)</f>
        <v>0</v>
      </c>
      <c r="J1703" s="49">
        <f>IF(Table2[[#This Row],[Order Priority]]=Introduction!$B$43,1,0)</f>
        <v>0</v>
      </c>
      <c r="K1703" s="49">
        <f>IF(Table2[[#This Row],[Order Priority]]=Introduction!$B$44,1,0)</f>
        <v>0</v>
      </c>
      <c r="L1703" s="49">
        <f>IF(Table2[[#This Row],[Order Priority]]=Introduction!$B$45,1,0)</f>
        <v>0</v>
      </c>
      <c r="M1703" s="49">
        <f>IF(Table2[[#This Row],[Ship Mode]]=Introduction!$C$42,1,0)</f>
        <v>0</v>
      </c>
      <c r="N1703" s="48">
        <f>IF(Table2[[#This Row],[Ship Mode]]=Introduction!$C$44,1,0)</f>
        <v>1</v>
      </c>
      <c r="O1703" s="48">
        <f>IF(Table2[[#This Row],[Customer Segment]]=Introduction!$D$45,1,0)</f>
        <v>0</v>
      </c>
      <c r="P1703" s="48">
        <f>IF(Table2[[#This Row],[Customer Segment]]=Introduction!$D$42,1,0)</f>
        <v>0</v>
      </c>
      <c r="Q1703" s="48">
        <f>IF(Table2[[#This Row],[Customer Segment]]=Introduction!$D$44,1,0)</f>
        <v>1</v>
      </c>
      <c r="R1703" s="38">
        <v>84.56</v>
      </c>
      <c r="S17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customFormat="1" x14ac:dyDescent="0.2">
      <c r="A1704" s="1" t="s">
        <v>46</v>
      </c>
      <c r="B1704" s="1" t="s">
        <v>14</v>
      </c>
      <c r="C1704" s="1" t="s">
        <v>47</v>
      </c>
      <c r="D1704" s="44">
        <v>7.0000000000000007E-2</v>
      </c>
      <c r="E1704" s="44">
        <v>3.98</v>
      </c>
      <c r="F1704" s="44">
        <v>0.83</v>
      </c>
      <c r="G1704" s="44">
        <v>0.51</v>
      </c>
      <c r="H1704" s="44">
        <v>41.07</v>
      </c>
      <c r="I1704" s="49">
        <f>IF(Table2[[#This Row],[Order Priority]]=Introduction!$B$42,1,0)</f>
        <v>0</v>
      </c>
      <c r="J1704" s="49">
        <f>IF(Table2[[#This Row],[Order Priority]]=Introduction!$B$43,1,0)</f>
        <v>0</v>
      </c>
      <c r="K1704" s="49">
        <f>IF(Table2[[#This Row],[Order Priority]]=Introduction!$B$44,1,0)</f>
        <v>0</v>
      </c>
      <c r="L1704" s="49">
        <f>IF(Table2[[#This Row],[Order Priority]]=Introduction!$B$45,1,0)</f>
        <v>0</v>
      </c>
      <c r="M1704" s="49">
        <f>IF(Table2[[#This Row],[Ship Mode]]=Introduction!$C$42,1,0)</f>
        <v>0</v>
      </c>
      <c r="N1704" s="48">
        <f>IF(Table2[[#This Row],[Ship Mode]]=Introduction!$C$44,1,0)</f>
        <v>1</v>
      </c>
      <c r="O1704" s="48">
        <f>IF(Table2[[#This Row],[Customer Segment]]=Introduction!$D$45,1,0)</f>
        <v>0</v>
      </c>
      <c r="P1704" s="48">
        <f>IF(Table2[[#This Row],[Customer Segment]]=Introduction!$D$42,1,0)</f>
        <v>0</v>
      </c>
      <c r="Q1704" s="48">
        <f>IF(Table2[[#This Row],[Customer Segment]]=Introduction!$D$44,1,0)</f>
        <v>1</v>
      </c>
      <c r="R1704" s="41">
        <v>70.709999999999994</v>
      </c>
      <c r="S17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customFormat="1" x14ac:dyDescent="0.2">
      <c r="A1705" s="1" t="s">
        <v>46</v>
      </c>
      <c r="B1705" s="1" t="s">
        <v>63</v>
      </c>
      <c r="C1705" s="1" t="s">
        <v>15</v>
      </c>
      <c r="D1705" s="46">
        <v>0.09</v>
      </c>
      <c r="E1705" s="46">
        <v>5.4</v>
      </c>
      <c r="F1705" s="46">
        <v>7.78</v>
      </c>
      <c r="G1705" s="46">
        <v>0.37</v>
      </c>
      <c r="H1705" s="46">
        <v>-34.764499999999998</v>
      </c>
      <c r="I1705" s="49">
        <f>IF(Table2[[#This Row],[Order Priority]]=Introduction!$B$42,1,0)</f>
        <v>0</v>
      </c>
      <c r="J1705" s="49">
        <f>IF(Table2[[#This Row],[Order Priority]]=Introduction!$B$43,1,0)</f>
        <v>0</v>
      </c>
      <c r="K1705" s="49">
        <f>IF(Table2[[#This Row],[Order Priority]]=Introduction!$B$44,1,0)</f>
        <v>0</v>
      </c>
      <c r="L1705" s="49">
        <f>IF(Table2[[#This Row],[Order Priority]]=Introduction!$B$45,1,0)</f>
        <v>0</v>
      </c>
      <c r="M1705" s="49">
        <f>IF(Table2[[#This Row],[Ship Mode]]=Introduction!$C$42,1,0)</f>
        <v>0</v>
      </c>
      <c r="N1705" s="48">
        <f>IF(Table2[[#This Row],[Ship Mode]]=Introduction!$C$44,1,0)</f>
        <v>0</v>
      </c>
      <c r="O1705" s="48">
        <f>IF(Table2[[#This Row],[Customer Segment]]=Introduction!$D$45,1,0)</f>
        <v>0</v>
      </c>
      <c r="P1705" s="48">
        <f>IF(Table2[[#This Row],[Customer Segment]]=Introduction!$D$42,1,0)</f>
        <v>1</v>
      </c>
      <c r="Q1705" s="48">
        <f>IF(Table2[[#This Row],[Customer Segment]]=Introduction!$D$44,1,0)</f>
        <v>0</v>
      </c>
      <c r="R1705" s="38">
        <v>37.380000000000003</v>
      </c>
      <c r="S17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customFormat="1" x14ac:dyDescent="0.2">
      <c r="A1706" s="1" t="s">
        <v>1</v>
      </c>
      <c r="B1706" s="1" t="s">
        <v>14</v>
      </c>
      <c r="C1706" s="1" t="s">
        <v>47</v>
      </c>
      <c r="D1706" s="44">
        <v>0.06</v>
      </c>
      <c r="E1706" s="44">
        <v>44.01</v>
      </c>
      <c r="F1706" s="44">
        <v>3.5</v>
      </c>
      <c r="G1706" s="44">
        <v>0.59</v>
      </c>
      <c r="H1706" s="44">
        <v>-21.231999999999999</v>
      </c>
      <c r="I1706" s="49">
        <f>IF(Table2[[#This Row],[Order Priority]]=Introduction!$B$42,1,0)</f>
        <v>1</v>
      </c>
      <c r="J1706" s="49">
        <f>IF(Table2[[#This Row],[Order Priority]]=Introduction!$B$43,1,0)</f>
        <v>0</v>
      </c>
      <c r="K1706" s="49">
        <f>IF(Table2[[#This Row],[Order Priority]]=Introduction!$B$44,1,0)</f>
        <v>0</v>
      </c>
      <c r="L1706" s="49">
        <f>IF(Table2[[#This Row],[Order Priority]]=Introduction!$B$45,1,0)</f>
        <v>0</v>
      </c>
      <c r="M1706" s="49">
        <f>IF(Table2[[#This Row],[Ship Mode]]=Introduction!$C$42,1,0)</f>
        <v>0</v>
      </c>
      <c r="N1706" s="48">
        <f>IF(Table2[[#This Row],[Ship Mode]]=Introduction!$C$44,1,0)</f>
        <v>1</v>
      </c>
      <c r="O1706" s="48">
        <f>IF(Table2[[#This Row],[Customer Segment]]=Introduction!$D$45,1,0)</f>
        <v>0</v>
      </c>
      <c r="P1706" s="48">
        <f>IF(Table2[[#This Row],[Customer Segment]]=Introduction!$D$42,1,0)</f>
        <v>0</v>
      </c>
      <c r="Q1706" s="48">
        <f>IF(Table2[[#This Row],[Customer Segment]]=Introduction!$D$44,1,0)</f>
        <v>1</v>
      </c>
      <c r="R1706" s="41">
        <v>46.94</v>
      </c>
      <c r="S17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customFormat="1" x14ac:dyDescent="0.2">
      <c r="A1707" s="1" t="s">
        <v>13</v>
      </c>
      <c r="B1707" s="1" t="s">
        <v>14</v>
      </c>
      <c r="C1707" s="1" t="s">
        <v>70</v>
      </c>
      <c r="D1707" s="46">
        <v>7.0000000000000007E-2</v>
      </c>
      <c r="E1707" s="46">
        <v>4.76</v>
      </c>
      <c r="F1707" s="46">
        <v>0.88</v>
      </c>
      <c r="G1707" s="46">
        <v>0.39</v>
      </c>
      <c r="H1707" s="46">
        <v>15.8148</v>
      </c>
      <c r="I1707" s="49">
        <f>IF(Table2[[#This Row],[Order Priority]]=Introduction!$B$42,1,0)</f>
        <v>0</v>
      </c>
      <c r="J1707" s="49">
        <f>IF(Table2[[#This Row],[Order Priority]]=Introduction!$B$43,1,0)</f>
        <v>1</v>
      </c>
      <c r="K1707" s="49">
        <f>IF(Table2[[#This Row],[Order Priority]]=Introduction!$B$44,1,0)</f>
        <v>0</v>
      </c>
      <c r="L1707" s="49">
        <f>IF(Table2[[#This Row],[Order Priority]]=Introduction!$B$45,1,0)</f>
        <v>0</v>
      </c>
      <c r="M1707" s="49">
        <f>IF(Table2[[#This Row],[Ship Mode]]=Introduction!$C$42,1,0)</f>
        <v>0</v>
      </c>
      <c r="N1707" s="48">
        <f>IF(Table2[[#This Row],[Ship Mode]]=Introduction!$C$44,1,0)</f>
        <v>1</v>
      </c>
      <c r="O1707" s="48">
        <f>IF(Table2[[#This Row],[Customer Segment]]=Introduction!$D$45,1,0)</f>
        <v>0</v>
      </c>
      <c r="P1707" s="48">
        <f>IF(Table2[[#This Row],[Customer Segment]]=Introduction!$D$42,1,0)</f>
        <v>0</v>
      </c>
      <c r="Q1707" s="48">
        <f>IF(Table2[[#This Row],[Customer Segment]]=Introduction!$D$44,1,0)</f>
        <v>0</v>
      </c>
      <c r="R1707" s="38">
        <v>22.92</v>
      </c>
      <c r="S17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customFormat="1" x14ac:dyDescent="0.2">
      <c r="A1708" s="1" t="s">
        <v>23</v>
      </c>
      <c r="B1708" s="1" t="s">
        <v>14</v>
      </c>
      <c r="C1708" s="1" t="s">
        <v>15</v>
      </c>
      <c r="D1708" s="44">
        <v>0.02</v>
      </c>
      <c r="E1708" s="44">
        <v>48.04</v>
      </c>
      <c r="F1708" s="44">
        <v>5.79</v>
      </c>
      <c r="G1708" s="44">
        <v>0.37</v>
      </c>
      <c r="H1708" s="44">
        <v>422.45249999999999</v>
      </c>
      <c r="I1708" s="49">
        <f>IF(Table2[[#This Row],[Order Priority]]=Introduction!$B$42,1,0)</f>
        <v>0</v>
      </c>
      <c r="J1708" s="49">
        <f>IF(Table2[[#This Row],[Order Priority]]=Introduction!$B$43,1,0)</f>
        <v>0</v>
      </c>
      <c r="K1708" s="49">
        <f>IF(Table2[[#This Row],[Order Priority]]=Introduction!$B$44,1,0)</f>
        <v>1</v>
      </c>
      <c r="L1708" s="49">
        <f>IF(Table2[[#This Row],[Order Priority]]=Introduction!$B$45,1,0)</f>
        <v>0</v>
      </c>
      <c r="M1708" s="49">
        <f>IF(Table2[[#This Row],[Ship Mode]]=Introduction!$C$42,1,0)</f>
        <v>0</v>
      </c>
      <c r="N1708" s="48">
        <f>IF(Table2[[#This Row],[Ship Mode]]=Introduction!$C$44,1,0)</f>
        <v>1</v>
      </c>
      <c r="O1708" s="48">
        <f>IF(Table2[[#This Row],[Customer Segment]]=Introduction!$D$45,1,0)</f>
        <v>0</v>
      </c>
      <c r="P1708" s="48">
        <f>IF(Table2[[#This Row],[Customer Segment]]=Introduction!$D$42,1,0)</f>
        <v>1</v>
      </c>
      <c r="Q1708" s="48">
        <f>IF(Table2[[#This Row],[Customer Segment]]=Introduction!$D$44,1,0)</f>
        <v>0</v>
      </c>
      <c r="R1708" s="41">
        <v>612.25</v>
      </c>
      <c r="S17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customFormat="1" x14ac:dyDescent="0.2">
      <c r="A1709" s="1" t="s">
        <v>23</v>
      </c>
      <c r="B1709" s="1" t="s">
        <v>14</v>
      </c>
      <c r="C1709" s="1" t="s">
        <v>15</v>
      </c>
      <c r="D1709" s="46">
        <v>0.02</v>
      </c>
      <c r="E1709" s="46">
        <v>70.97</v>
      </c>
      <c r="F1709" s="46">
        <v>3.5</v>
      </c>
      <c r="G1709" s="46">
        <v>0.59</v>
      </c>
      <c r="H1709" s="46">
        <v>23.616</v>
      </c>
      <c r="I1709" s="49">
        <f>IF(Table2[[#This Row],[Order Priority]]=Introduction!$B$42,1,0)</f>
        <v>0</v>
      </c>
      <c r="J1709" s="49">
        <f>IF(Table2[[#This Row],[Order Priority]]=Introduction!$B$43,1,0)</f>
        <v>0</v>
      </c>
      <c r="K1709" s="49">
        <f>IF(Table2[[#This Row],[Order Priority]]=Introduction!$B$44,1,0)</f>
        <v>1</v>
      </c>
      <c r="L1709" s="49">
        <f>IF(Table2[[#This Row],[Order Priority]]=Introduction!$B$45,1,0)</f>
        <v>0</v>
      </c>
      <c r="M1709" s="49">
        <f>IF(Table2[[#This Row],[Ship Mode]]=Introduction!$C$42,1,0)</f>
        <v>0</v>
      </c>
      <c r="N1709" s="48">
        <f>IF(Table2[[#This Row],[Ship Mode]]=Introduction!$C$44,1,0)</f>
        <v>1</v>
      </c>
      <c r="O1709" s="48">
        <f>IF(Table2[[#This Row],[Customer Segment]]=Introduction!$D$45,1,0)</f>
        <v>0</v>
      </c>
      <c r="P1709" s="48">
        <f>IF(Table2[[#This Row],[Customer Segment]]=Introduction!$D$42,1,0)</f>
        <v>1</v>
      </c>
      <c r="Q1709" s="48">
        <f>IF(Table2[[#This Row],[Customer Segment]]=Introduction!$D$44,1,0)</f>
        <v>0</v>
      </c>
      <c r="R1709" s="38">
        <v>1533.59</v>
      </c>
      <c r="S17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customFormat="1" x14ac:dyDescent="0.2">
      <c r="A1710" s="1" t="s">
        <v>23</v>
      </c>
      <c r="B1710" s="1" t="s">
        <v>2</v>
      </c>
      <c r="C1710" s="1" t="s">
        <v>3</v>
      </c>
      <c r="D1710" s="44">
        <v>0.02</v>
      </c>
      <c r="E1710" s="44">
        <v>284.98</v>
      </c>
      <c r="F1710" s="44">
        <v>69.55</v>
      </c>
      <c r="G1710" s="44">
        <v>0.6</v>
      </c>
      <c r="H1710" s="44">
        <v>15.528</v>
      </c>
      <c r="I1710" s="49">
        <f>IF(Table2[[#This Row],[Order Priority]]=Introduction!$B$42,1,0)</f>
        <v>0</v>
      </c>
      <c r="J1710" s="49">
        <f>IF(Table2[[#This Row],[Order Priority]]=Introduction!$B$43,1,0)</f>
        <v>0</v>
      </c>
      <c r="K1710" s="49">
        <f>IF(Table2[[#This Row],[Order Priority]]=Introduction!$B$44,1,0)</f>
        <v>1</v>
      </c>
      <c r="L1710" s="49">
        <f>IF(Table2[[#This Row],[Order Priority]]=Introduction!$B$45,1,0)</f>
        <v>0</v>
      </c>
      <c r="M1710" s="49">
        <f>IF(Table2[[#This Row],[Ship Mode]]=Introduction!$C$42,1,0)</f>
        <v>1</v>
      </c>
      <c r="N1710" s="48">
        <f>IF(Table2[[#This Row],[Ship Mode]]=Introduction!$C$44,1,0)</f>
        <v>0</v>
      </c>
      <c r="O1710" s="48">
        <f>IF(Table2[[#This Row],[Customer Segment]]=Introduction!$D$45,1,0)</f>
        <v>1</v>
      </c>
      <c r="P1710" s="48">
        <f>IF(Table2[[#This Row],[Customer Segment]]=Introduction!$D$42,1,0)</f>
        <v>0</v>
      </c>
      <c r="Q1710" s="48">
        <f>IF(Table2[[#This Row],[Customer Segment]]=Introduction!$D$44,1,0)</f>
        <v>0</v>
      </c>
      <c r="R1710" s="41">
        <v>926.3</v>
      </c>
      <c r="S17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customFormat="1" x14ac:dyDescent="0.2">
      <c r="A1711" s="1" t="s">
        <v>23</v>
      </c>
      <c r="B1711" s="1" t="s">
        <v>14</v>
      </c>
      <c r="C1711" s="1" t="s">
        <v>3</v>
      </c>
      <c r="D1711" s="46">
        <v>0.08</v>
      </c>
      <c r="E1711" s="46">
        <v>55.48</v>
      </c>
      <c r="F1711" s="46">
        <v>14.3</v>
      </c>
      <c r="G1711" s="46">
        <v>0.37</v>
      </c>
      <c r="H1711" s="46">
        <v>-225.56379999999999</v>
      </c>
      <c r="I1711" s="49">
        <f>IF(Table2[[#This Row],[Order Priority]]=Introduction!$B$42,1,0)</f>
        <v>0</v>
      </c>
      <c r="J1711" s="49">
        <f>IF(Table2[[#This Row],[Order Priority]]=Introduction!$B$43,1,0)</f>
        <v>0</v>
      </c>
      <c r="K1711" s="49">
        <f>IF(Table2[[#This Row],[Order Priority]]=Introduction!$B$44,1,0)</f>
        <v>1</v>
      </c>
      <c r="L1711" s="49">
        <f>IF(Table2[[#This Row],[Order Priority]]=Introduction!$B$45,1,0)</f>
        <v>0</v>
      </c>
      <c r="M1711" s="49">
        <f>IF(Table2[[#This Row],[Ship Mode]]=Introduction!$C$42,1,0)</f>
        <v>0</v>
      </c>
      <c r="N1711" s="48">
        <f>IF(Table2[[#This Row],[Ship Mode]]=Introduction!$C$44,1,0)</f>
        <v>1</v>
      </c>
      <c r="O1711" s="48">
        <f>IF(Table2[[#This Row],[Customer Segment]]=Introduction!$D$45,1,0)</f>
        <v>1</v>
      </c>
      <c r="P1711" s="48">
        <f>IF(Table2[[#This Row],[Customer Segment]]=Introduction!$D$42,1,0)</f>
        <v>0</v>
      </c>
      <c r="Q1711" s="48">
        <f>IF(Table2[[#This Row],[Customer Segment]]=Introduction!$D$44,1,0)</f>
        <v>0</v>
      </c>
      <c r="R1711" s="38">
        <v>942.53</v>
      </c>
      <c r="S17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customFormat="1" x14ac:dyDescent="0.2">
      <c r="A1712" s="1" t="s">
        <v>23</v>
      </c>
      <c r="B1712" s="1" t="s">
        <v>14</v>
      </c>
      <c r="C1712" s="1" t="s">
        <v>3</v>
      </c>
      <c r="D1712" s="44">
        <v>0</v>
      </c>
      <c r="E1712" s="44">
        <v>1270.99</v>
      </c>
      <c r="F1712" s="44">
        <v>19.989999999999998</v>
      </c>
      <c r="G1712" s="44">
        <v>0.35</v>
      </c>
      <c r="H1712" s="44">
        <v>6384.4389000000001</v>
      </c>
      <c r="I1712" s="49">
        <f>IF(Table2[[#This Row],[Order Priority]]=Introduction!$B$42,1,0)</f>
        <v>0</v>
      </c>
      <c r="J1712" s="49">
        <f>IF(Table2[[#This Row],[Order Priority]]=Introduction!$B$43,1,0)</f>
        <v>0</v>
      </c>
      <c r="K1712" s="49">
        <f>IF(Table2[[#This Row],[Order Priority]]=Introduction!$B$44,1,0)</f>
        <v>1</v>
      </c>
      <c r="L1712" s="49">
        <f>IF(Table2[[#This Row],[Order Priority]]=Introduction!$B$45,1,0)</f>
        <v>0</v>
      </c>
      <c r="M1712" s="49">
        <f>IF(Table2[[#This Row],[Ship Mode]]=Introduction!$C$42,1,0)</f>
        <v>0</v>
      </c>
      <c r="N1712" s="48">
        <f>IF(Table2[[#This Row],[Ship Mode]]=Introduction!$C$44,1,0)</f>
        <v>1</v>
      </c>
      <c r="O1712" s="48">
        <f>IF(Table2[[#This Row],[Customer Segment]]=Introduction!$D$45,1,0)</f>
        <v>1</v>
      </c>
      <c r="P1712" s="48">
        <f>IF(Table2[[#This Row],[Customer Segment]]=Introduction!$D$42,1,0)</f>
        <v>0</v>
      </c>
      <c r="Q1712" s="48">
        <f>IF(Table2[[#This Row],[Customer Segment]]=Introduction!$D$44,1,0)</f>
        <v>0</v>
      </c>
      <c r="R1712" s="41">
        <v>9252.81</v>
      </c>
      <c r="S17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customFormat="1" x14ac:dyDescent="0.2">
      <c r="A1713" s="1" t="s">
        <v>92</v>
      </c>
      <c r="B1713" s="1" t="s">
        <v>63</v>
      </c>
      <c r="C1713" s="1" t="s">
        <v>70</v>
      </c>
      <c r="D1713" s="46">
        <v>0.04</v>
      </c>
      <c r="E1713" s="46">
        <v>12.98</v>
      </c>
      <c r="F1713" s="46">
        <v>3.14</v>
      </c>
      <c r="G1713" s="46">
        <v>0.6</v>
      </c>
      <c r="H1713" s="46">
        <v>22.818000000000001</v>
      </c>
      <c r="I1713" s="49">
        <f>IF(Table2[[#This Row],[Order Priority]]=Introduction!$B$42,1,0)</f>
        <v>0</v>
      </c>
      <c r="J1713" s="49">
        <f>IF(Table2[[#This Row],[Order Priority]]=Introduction!$B$43,1,0)</f>
        <v>0</v>
      </c>
      <c r="K1713" s="49">
        <f>IF(Table2[[#This Row],[Order Priority]]=Introduction!$B$44,1,0)</f>
        <v>0</v>
      </c>
      <c r="L1713" s="49">
        <f>IF(Table2[[#This Row],[Order Priority]]=Introduction!$B$45,1,0)</f>
        <v>1</v>
      </c>
      <c r="M1713" s="49">
        <f>IF(Table2[[#This Row],[Ship Mode]]=Introduction!$C$42,1,0)</f>
        <v>0</v>
      </c>
      <c r="N1713" s="48">
        <f>IF(Table2[[#This Row],[Ship Mode]]=Introduction!$C$44,1,0)</f>
        <v>0</v>
      </c>
      <c r="O1713" s="48">
        <f>IF(Table2[[#This Row],[Customer Segment]]=Introduction!$D$45,1,0)</f>
        <v>0</v>
      </c>
      <c r="P1713" s="48">
        <f>IF(Table2[[#This Row],[Customer Segment]]=Introduction!$D$42,1,0)</f>
        <v>0</v>
      </c>
      <c r="Q1713" s="48">
        <f>IF(Table2[[#This Row],[Customer Segment]]=Introduction!$D$44,1,0)</f>
        <v>0</v>
      </c>
      <c r="R1713" s="38">
        <v>216.04</v>
      </c>
      <c r="S17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customFormat="1" x14ac:dyDescent="0.2">
      <c r="A1714" s="1" t="s">
        <v>92</v>
      </c>
      <c r="B1714" s="1" t="s">
        <v>2</v>
      </c>
      <c r="C1714" s="1" t="s">
        <v>47</v>
      </c>
      <c r="D1714" s="44">
        <v>0.04</v>
      </c>
      <c r="E1714" s="44">
        <v>510.14</v>
      </c>
      <c r="F1714" s="44">
        <v>14.7</v>
      </c>
      <c r="G1714" s="44">
        <v>0.56000000000000005</v>
      </c>
      <c r="H1714" s="44">
        <v>-251.40389999999999</v>
      </c>
      <c r="I1714" s="49">
        <f>IF(Table2[[#This Row],[Order Priority]]=Introduction!$B$42,1,0)</f>
        <v>0</v>
      </c>
      <c r="J1714" s="49">
        <f>IF(Table2[[#This Row],[Order Priority]]=Introduction!$B$43,1,0)</f>
        <v>0</v>
      </c>
      <c r="K1714" s="49">
        <f>IF(Table2[[#This Row],[Order Priority]]=Introduction!$B$44,1,0)</f>
        <v>0</v>
      </c>
      <c r="L1714" s="49">
        <f>IF(Table2[[#This Row],[Order Priority]]=Introduction!$B$45,1,0)</f>
        <v>1</v>
      </c>
      <c r="M1714" s="49">
        <f>IF(Table2[[#This Row],[Ship Mode]]=Introduction!$C$42,1,0)</f>
        <v>1</v>
      </c>
      <c r="N1714" s="48">
        <f>IF(Table2[[#This Row],[Ship Mode]]=Introduction!$C$44,1,0)</f>
        <v>0</v>
      </c>
      <c r="O1714" s="48">
        <f>IF(Table2[[#This Row],[Customer Segment]]=Introduction!$D$45,1,0)</f>
        <v>0</v>
      </c>
      <c r="P1714" s="48">
        <f>IF(Table2[[#This Row],[Customer Segment]]=Introduction!$D$42,1,0)</f>
        <v>0</v>
      </c>
      <c r="Q1714" s="48">
        <f>IF(Table2[[#This Row],[Customer Segment]]=Introduction!$D$44,1,0)</f>
        <v>1</v>
      </c>
      <c r="R1714" s="41">
        <v>1527.97</v>
      </c>
      <c r="S17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customFormat="1" x14ac:dyDescent="0.2">
      <c r="A1715" s="1" t="s">
        <v>92</v>
      </c>
      <c r="B1715" s="1" t="s">
        <v>14</v>
      </c>
      <c r="C1715" s="1" t="s">
        <v>47</v>
      </c>
      <c r="D1715" s="46">
        <v>0</v>
      </c>
      <c r="E1715" s="46">
        <v>4.76</v>
      </c>
      <c r="F1715" s="46">
        <v>3.01</v>
      </c>
      <c r="G1715" s="46">
        <v>0.36</v>
      </c>
      <c r="H1715" s="46">
        <v>-2.3450000000000002</v>
      </c>
      <c r="I1715" s="49">
        <f>IF(Table2[[#This Row],[Order Priority]]=Introduction!$B$42,1,0)</f>
        <v>0</v>
      </c>
      <c r="J1715" s="49">
        <f>IF(Table2[[#This Row],[Order Priority]]=Introduction!$B$43,1,0)</f>
        <v>0</v>
      </c>
      <c r="K1715" s="49">
        <f>IF(Table2[[#This Row],[Order Priority]]=Introduction!$B$44,1,0)</f>
        <v>0</v>
      </c>
      <c r="L1715" s="49">
        <f>IF(Table2[[#This Row],[Order Priority]]=Introduction!$B$45,1,0)</f>
        <v>1</v>
      </c>
      <c r="M1715" s="49">
        <f>IF(Table2[[#This Row],[Ship Mode]]=Introduction!$C$42,1,0)</f>
        <v>0</v>
      </c>
      <c r="N1715" s="48">
        <f>IF(Table2[[#This Row],[Ship Mode]]=Introduction!$C$44,1,0)</f>
        <v>1</v>
      </c>
      <c r="O1715" s="48">
        <f>IF(Table2[[#This Row],[Customer Segment]]=Introduction!$D$45,1,0)</f>
        <v>0</v>
      </c>
      <c r="P1715" s="48">
        <f>IF(Table2[[#This Row],[Customer Segment]]=Introduction!$D$42,1,0)</f>
        <v>0</v>
      </c>
      <c r="Q1715" s="48">
        <f>IF(Table2[[#This Row],[Customer Segment]]=Introduction!$D$44,1,0)</f>
        <v>1</v>
      </c>
      <c r="R1715" s="38">
        <v>110.86</v>
      </c>
      <c r="S17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customFormat="1" x14ac:dyDescent="0.2">
      <c r="A1716" s="1" t="s">
        <v>92</v>
      </c>
      <c r="B1716" s="1" t="s">
        <v>2</v>
      </c>
      <c r="C1716" s="1" t="s">
        <v>47</v>
      </c>
      <c r="D1716" s="44">
        <v>0.05</v>
      </c>
      <c r="E1716" s="44">
        <v>535.64</v>
      </c>
      <c r="F1716" s="44">
        <v>14.7</v>
      </c>
      <c r="G1716" s="44">
        <v>0.59</v>
      </c>
      <c r="H1716" s="44">
        <v>-1220.9145000000001</v>
      </c>
      <c r="I1716" s="49">
        <f>IF(Table2[[#This Row],[Order Priority]]=Introduction!$B$42,1,0)</f>
        <v>0</v>
      </c>
      <c r="J1716" s="49">
        <f>IF(Table2[[#This Row],[Order Priority]]=Introduction!$B$43,1,0)</f>
        <v>0</v>
      </c>
      <c r="K1716" s="49">
        <f>IF(Table2[[#This Row],[Order Priority]]=Introduction!$B$44,1,0)</f>
        <v>0</v>
      </c>
      <c r="L1716" s="49">
        <f>IF(Table2[[#This Row],[Order Priority]]=Introduction!$B$45,1,0)</f>
        <v>1</v>
      </c>
      <c r="M1716" s="49">
        <f>IF(Table2[[#This Row],[Ship Mode]]=Introduction!$C$42,1,0)</f>
        <v>1</v>
      </c>
      <c r="N1716" s="48">
        <f>IF(Table2[[#This Row],[Ship Mode]]=Introduction!$C$44,1,0)</f>
        <v>0</v>
      </c>
      <c r="O1716" s="48">
        <f>IF(Table2[[#This Row],[Customer Segment]]=Introduction!$D$45,1,0)</f>
        <v>0</v>
      </c>
      <c r="P1716" s="48">
        <f>IF(Table2[[#This Row],[Customer Segment]]=Introduction!$D$42,1,0)</f>
        <v>0</v>
      </c>
      <c r="Q1716" s="48">
        <f>IF(Table2[[#This Row],[Customer Segment]]=Introduction!$D$44,1,0)</f>
        <v>1</v>
      </c>
      <c r="R1716" s="41">
        <v>1068.5999999999999</v>
      </c>
      <c r="S17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customFormat="1" x14ac:dyDescent="0.2">
      <c r="A1717" s="1" t="s">
        <v>1</v>
      </c>
      <c r="B1717" s="1" t="s">
        <v>63</v>
      </c>
      <c r="C1717" s="1" t="s">
        <v>70</v>
      </c>
      <c r="D1717" s="46">
        <v>0.05</v>
      </c>
      <c r="E1717" s="46">
        <v>122.99</v>
      </c>
      <c r="F1717" s="46">
        <v>19.989999999999998</v>
      </c>
      <c r="G1717" s="46">
        <v>0.37</v>
      </c>
      <c r="H1717" s="46">
        <v>1039.7541000000001</v>
      </c>
      <c r="I1717" s="49">
        <f>IF(Table2[[#This Row],[Order Priority]]=Introduction!$B$42,1,0)</f>
        <v>1</v>
      </c>
      <c r="J1717" s="49">
        <f>IF(Table2[[#This Row],[Order Priority]]=Introduction!$B$43,1,0)</f>
        <v>0</v>
      </c>
      <c r="K1717" s="49">
        <f>IF(Table2[[#This Row],[Order Priority]]=Introduction!$B$44,1,0)</f>
        <v>0</v>
      </c>
      <c r="L1717" s="49">
        <f>IF(Table2[[#This Row],[Order Priority]]=Introduction!$B$45,1,0)</f>
        <v>0</v>
      </c>
      <c r="M1717" s="49">
        <f>IF(Table2[[#This Row],[Ship Mode]]=Introduction!$C$42,1,0)</f>
        <v>0</v>
      </c>
      <c r="N1717" s="48">
        <f>IF(Table2[[#This Row],[Ship Mode]]=Introduction!$C$44,1,0)</f>
        <v>0</v>
      </c>
      <c r="O1717" s="48">
        <f>IF(Table2[[#This Row],[Customer Segment]]=Introduction!$D$45,1,0)</f>
        <v>0</v>
      </c>
      <c r="P1717" s="48">
        <f>IF(Table2[[#This Row],[Customer Segment]]=Introduction!$D$42,1,0)</f>
        <v>0</v>
      </c>
      <c r="Q1717" s="48">
        <f>IF(Table2[[#This Row],[Customer Segment]]=Introduction!$D$44,1,0)</f>
        <v>0</v>
      </c>
      <c r="R1717" s="38">
        <v>1506.89</v>
      </c>
      <c r="S17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customFormat="1" x14ac:dyDescent="0.2">
      <c r="A1718" s="1" t="s">
        <v>23</v>
      </c>
      <c r="B1718" s="1" t="s">
        <v>63</v>
      </c>
      <c r="C1718" s="1" t="s">
        <v>15</v>
      </c>
      <c r="D1718" s="44">
        <v>0.05</v>
      </c>
      <c r="E1718" s="44">
        <v>100.97</v>
      </c>
      <c r="F1718" s="44">
        <v>7.18</v>
      </c>
      <c r="G1718" s="44">
        <v>0.46</v>
      </c>
      <c r="H1718" s="44">
        <v>881.46810000000005</v>
      </c>
      <c r="I1718" s="49">
        <f>IF(Table2[[#This Row],[Order Priority]]=Introduction!$B$42,1,0)</f>
        <v>0</v>
      </c>
      <c r="J1718" s="49">
        <f>IF(Table2[[#This Row],[Order Priority]]=Introduction!$B$43,1,0)</f>
        <v>0</v>
      </c>
      <c r="K1718" s="49">
        <f>IF(Table2[[#This Row],[Order Priority]]=Introduction!$B$44,1,0)</f>
        <v>1</v>
      </c>
      <c r="L1718" s="49">
        <f>IF(Table2[[#This Row],[Order Priority]]=Introduction!$B$45,1,0)</f>
        <v>0</v>
      </c>
      <c r="M1718" s="49">
        <f>IF(Table2[[#This Row],[Ship Mode]]=Introduction!$C$42,1,0)</f>
        <v>0</v>
      </c>
      <c r="N1718" s="48">
        <f>IF(Table2[[#This Row],[Ship Mode]]=Introduction!$C$44,1,0)</f>
        <v>0</v>
      </c>
      <c r="O1718" s="48">
        <f>IF(Table2[[#This Row],[Customer Segment]]=Introduction!$D$45,1,0)</f>
        <v>0</v>
      </c>
      <c r="P1718" s="48">
        <f>IF(Table2[[#This Row],[Customer Segment]]=Introduction!$D$42,1,0)</f>
        <v>1</v>
      </c>
      <c r="Q1718" s="48">
        <f>IF(Table2[[#This Row],[Customer Segment]]=Introduction!$D$44,1,0)</f>
        <v>0</v>
      </c>
      <c r="R1718" s="41">
        <v>1277.49</v>
      </c>
      <c r="S17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customFormat="1" x14ac:dyDescent="0.2">
      <c r="A1719" s="1" t="s">
        <v>46</v>
      </c>
      <c r="B1719" s="1" t="s">
        <v>14</v>
      </c>
      <c r="C1719" s="1" t="s">
        <v>70</v>
      </c>
      <c r="D1719" s="46">
        <v>0.09</v>
      </c>
      <c r="E1719" s="46">
        <v>304.99</v>
      </c>
      <c r="F1719" s="46">
        <v>19.989999999999998</v>
      </c>
      <c r="G1719" s="46">
        <v>0.4</v>
      </c>
      <c r="H1719" s="46">
        <v>1623.9494999999999</v>
      </c>
      <c r="I1719" s="49">
        <f>IF(Table2[[#This Row],[Order Priority]]=Introduction!$B$42,1,0)</f>
        <v>0</v>
      </c>
      <c r="J1719" s="49">
        <f>IF(Table2[[#This Row],[Order Priority]]=Introduction!$B$43,1,0)</f>
        <v>0</v>
      </c>
      <c r="K1719" s="49">
        <f>IF(Table2[[#This Row],[Order Priority]]=Introduction!$B$44,1,0)</f>
        <v>0</v>
      </c>
      <c r="L1719" s="49">
        <f>IF(Table2[[#This Row],[Order Priority]]=Introduction!$B$45,1,0)</f>
        <v>0</v>
      </c>
      <c r="M1719" s="49">
        <f>IF(Table2[[#This Row],[Ship Mode]]=Introduction!$C$42,1,0)</f>
        <v>0</v>
      </c>
      <c r="N1719" s="48">
        <f>IF(Table2[[#This Row],[Ship Mode]]=Introduction!$C$44,1,0)</f>
        <v>1</v>
      </c>
      <c r="O1719" s="48">
        <f>IF(Table2[[#This Row],[Customer Segment]]=Introduction!$D$45,1,0)</f>
        <v>0</v>
      </c>
      <c r="P1719" s="48">
        <f>IF(Table2[[#This Row],[Customer Segment]]=Introduction!$D$42,1,0)</f>
        <v>0</v>
      </c>
      <c r="Q1719" s="48">
        <f>IF(Table2[[#This Row],[Customer Segment]]=Introduction!$D$44,1,0)</f>
        <v>0</v>
      </c>
      <c r="R1719" s="38">
        <v>2353.5500000000002</v>
      </c>
      <c r="S17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customFormat="1" x14ac:dyDescent="0.2">
      <c r="A1720" s="1" t="s">
        <v>1</v>
      </c>
      <c r="B1720" s="1" t="s">
        <v>63</v>
      </c>
      <c r="C1720" s="1" t="s">
        <v>47</v>
      </c>
      <c r="D1720" s="44">
        <v>0</v>
      </c>
      <c r="E1720" s="44">
        <v>8.34</v>
      </c>
      <c r="F1720" s="44">
        <v>2.64</v>
      </c>
      <c r="G1720" s="44">
        <v>0.59</v>
      </c>
      <c r="H1720" s="44">
        <v>5.8624999999999998</v>
      </c>
      <c r="I1720" s="49">
        <f>IF(Table2[[#This Row],[Order Priority]]=Introduction!$B$42,1,0)</f>
        <v>1</v>
      </c>
      <c r="J1720" s="49">
        <f>IF(Table2[[#This Row],[Order Priority]]=Introduction!$B$43,1,0)</f>
        <v>0</v>
      </c>
      <c r="K1720" s="49">
        <f>IF(Table2[[#This Row],[Order Priority]]=Introduction!$B$44,1,0)</f>
        <v>0</v>
      </c>
      <c r="L1720" s="49">
        <f>IF(Table2[[#This Row],[Order Priority]]=Introduction!$B$45,1,0)</f>
        <v>0</v>
      </c>
      <c r="M1720" s="49">
        <f>IF(Table2[[#This Row],[Ship Mode]]=Introduction!$C$42,1,0)</f>
        <v>0</v>
      </c>
      <c r="N1720" s="48">
        <f>IF(Table2[[#This Row],[Ship Mode]]=Introduction!$C$44,1,0)</f>
        <v>0</v>
      </c>
      <c r="O1720" s="48">
        <f>IF(Table2[[#This Row],[Customer Segment]]=Introduction!$D$45,1,0)</f>
        <v>0</v>
      </c>
      <c r="P1720" s="48">
        <f>IF(Table2[[#This Row],[Customer Segment]]=Introduction!$D$42,1,0)</f>
        <v>0</v>
      </c>
      <c r="Q1720" s="48">
        <f>IF(Table2[[#This Row],[Customer Segment]]=Introduction!$D$44,1,0)</f>
        <v>1</v>
      </c>
      <c r="R1720" s="41">
        <v>212.89</v>
      </c>
      <c r="S17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customFormat="1" x14ac:dyDescent="0.2">
      <c r="A1721" s="1" t="s">
        <v>1</v>
      </c>
      <c r="B1721" s="1" t="s">
        <v>63</v>
      </c>
      <c r="C1721" s="1" t="s">
        <v>47</v>
      </c>
      <c r="D1721" s="46">
        <v>0</v>
      </c>
      <c r="E1721" s="46">
        <v>8.34</v>
      </c>
      <c r="F1721" s="46">
        <v>2.64</v>
      </c>
      <c r="G1721" s="46">
        <v>0.59</v>
      </c>
      <c r="H1721" s="46">
        <v>10.5</v>
      </c>
      <c r="I1721" s="49">
        <f>IF(Table2[[#This Row],[Order Priority]]=Introduction!$B$42,1,0)</f>
        <v>1</v>
      </c>
      <c r="J1721" s="49">
        <f>IF(Table2[[#This Row],[Order Priority]]=Introduction!$B$43,1,0)</f>
        <v>0</v>
      </c>
      <c r="K1721" s="49">
        <f>IF(Table2[[#This Row],[Order Priority]]=Introduction!$B$44,1,0)</f>
        <v>0</v>
      </c>
      <c r="L1721" s="49">
        <f>IF(Table2[[#This Row],[Order Priority]]=Introduction!$B$45,1,0)</f>
        <v>0</v>
      </c>
      <c r="M1721" s="49">
        <f>IF(Table2[[#This Row],[Ship Mode]]=Introduction!$C$42,1,0)</f>
        <v>0</v>
      </c>
      <c r="N1721" s="48">
        <f>IF(Table2[[#This Row],[Ship Mode]]=Introduction!$C$44,1,0)</f>
        <v>0</v>
      </c>
      <c r="O1721" s="48">
        <f>IF(Table2[[#This Row],[Customer Segment]]=Introduction!$D$45,1,0)</f>
        <v>0</v>
      </c>
      <c r="P1721" s="48">
        <f>IF(Table2[[#This Row],[Customer Segment]]=Introduction!$D$42,1,0)</f>
        <v>0</v>
      </c>
      <c r="Q1721" s="48">
        <f>IF(Table2[[#This Row],[Customer Segment]]=Introduction!$D$44,1,0)</f>
        <v>1</v>
      </c>
      <c r="R1721" s="38">
        <v>55.54</v>
      </c>
      <c r="S17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customFormat="1" x14ac:dyDescent="0.2">
      <c r="A1722" s="1" t="s">
        <v>1</v>
      </c>
      <c r="B1722" s="1" t="s">
        <v>14</v>
      </c>
      <c r="C1722" s="1" t="s">
        <v>47</v>
      </c>
      <c r="D1722" s="44">
        <v>0.04</v>
      </c>
      <c r="E1722" s="44">
        <v>6.3</v>
      </c>
      <c r="F1722" s="44">
        <v>0.5</v>
      </c>
      <c r="G1722" s="44">
        <v>0.39</v>
      </c>
      <c r="H1722" s="44">
        <v>67.606200000000001</v>
      </c>
      <c r="I1722" s="49">
        <f>IF(Table2[[#This Row],[Order Priority]]=Introduction!$B$42,1,0)</f>
        <v>1</v>
      </c>
      <c r="J1722" s="49">
        <f>IF(Table2[[#This Row],[Order Priority]]=Introduction!$B$43,1,0)</f>
        <v>0</v>
      </c>
      <c r="K1722" s="49">
        <f>IF(Table2[[#This Row],[Order Priority]]=Introduction!$B$44,1,0)</f>
        <v>0</v>
      </c>
      <c r="L1722" s="49">
        <f>IF(Table2[[#This Row],[Order Priority]]=Introduction!$B$45,1,0)</f>
        <v>0</v>
      </c>
      <c r="M1722" s="49">
        <f>IF(Table2[[#This Row],[Ship Mode]]=Introduction!$C$42,1,0)</f>
        <v>0</v>
      </c>
      <c r="N1722" s="48">
        <f>IF(Table2[[#This Row],[Ship Mode]]=Introduction!$C$44,1,0)</f>
        <v>1</v>
      </c>
      <c r="O1722" s="48">
        <f>IF(Table2[[#This Row],[Customer Segment]]=Introduction!$D$45,1,0)</f>
        <v>0</v>
      </c>
      <c r="P1722" s="48">
        <f>IF(Table2[[#This Row],[Customer Segment]]=Introduction!$D$42,1,0)</f>
        <v>0</v>
      </c>
      <c r="Q1722" s="48">
        <f>IF(Table2[[#This Row],[Customer Segment]]=Introduction!$D$44,1,0)</f>
        <v>1</v>
      </c>
      <c r="R1722" s="41">
        <v>97.98</v>
      </c>
      <c r="S17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customFormat="1" x14ac:dyDescent="0.2">
      <c r="A1723" s="1" t="s">
        <v>23</v>
      </c>
      <c r="B1723" s="1" t="s">
        <v>14</v>
      </c>
      <c r="C1723" s="1" t="s">
        <v>70</v>
      </c>
      <c r="D1723" s="46">
        <v>0.05</v>
      </c>
      <c r="E1723" s="46">
        <v>7.59</v>
      </c>
      <c r="F1723" s="46">
        <v>4</v>
      </c>
      <c r="G1723" s="46">
        <v>0.42</v>
      </c>
      <c r="H1723" s="46">
        <v>6.0926999999999998</v>
      </c>
      <c r="I1723" s="49">
        <f>IF(Table2[[#This Row],[Order Priority]]=Introduction!$B$42,1,0)</f>
        <v>0</v>
      </c>
      <c r="J1723" s="49">
        <f>IF(Table2[[#This Row],[Order Priority]]=Introduction!$B$43,1,0)</f>
        <v>0</v>
      </c>
      <c r="K1723" s="49">
        <f>IF(Table2[[#This Row],[Order Priority]]=Introduction!$B$44,1,0)</f>
        <v>1</v>
      </c>
      <c r="L1723" s="49">
        <f>IF(Table2[[#This Row],[Order Priority]]=Introduction!$B$45,1,0)</f>
        <v>0</v>
      </c>
      <c r="M1723" s="49">
        <f>IF(Table2[[#This Row],[Ship Mode]]=Introduction!$C$42,1,0)</f>
        <v>0</v>
      </c>
      <c r="N1723" s="48">
        <f>IF(Table2[[#This Row],[Ship Mode]]=Introduction!$C$44,1,0)</f>
        <v>1</v>
      </c>
      <c r="O1723" s="48">
        <f>IF(Table2[[#This Row],[Customer Segment]]=Introduction!$D$45,1,0)</f>
        <v>0</v>
      </c>
      <c r="P1723" s="48">
        <f>IF(Table2[[#This Row],[Customer Segment]]=Introduction!$D$42,1,0)</f>
        <v>0</v>
      </c>
      <c r="Q1723" s="48">
        <f>IF(Table2[[#This Row],[Customer Segment]]=Introduction!$D$44,1,0)</f>
        <v>0</v>
      </c>
      <c r="R1723" s="38">
        <v>8.83</v>
      </c>
      <c r="S17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customFormat="1" x14ac:dyDescent="0.2">
      <c r="A1724" s="1" t="s">
        <v>92</v>
      </c>
      <c r="B1724" s="1" t="s">
        <v>2</v>
      </c>
      <c r="C1724" s="1" t="s">
        <v>15</v>
      </c>
      <c r="D1724" s="44">
        <v>0.05</v>
      </c>
      <c r="E1724" s="44">
        <v>119.99</v>
      </c>
      <c r="F1724" s="44">
        <v>56.14</v>
      </c>
      <c r="G1724" s="44">
        <v>0.39</v>
      </c>
      <c r="H1724" s="44">
        <v>-102.5121</v>
      </c>
      <c r="I1724" s="49">
        <f>IF(Table2[[#This Row],[Order Priority]]=Introduction!$B$42,1,0)</f>
        <v>0</v>
      </c>
      <c r="J1724" s="49">
        <f>IF(Table2[[#This Row],[Order Priority]]=Introduction!$B$43,1,0)</f>
        <v>0</v>
      </c>
      <c r="K1724" s="49">
        <f>IF(Table2[[#This Row],[Order Priority]]=Introduction!$B$44,1,0)</f>
        <v>0</v>
      </c>
      <c r="L1724" s="49">
        <f>IF(Table2[[#This Row],[Order Priority]]=Introduction!$B$45,1,0)</f>
        <v>1</v>
      </c>
      <c r="M1724" s="49">
        <f>IF(Table2[[#This Row],[Ship Mode]]=Introduction!$C$42,1,0)</f>
        <v>1</v>
      </c>
      <c r="N1724" s="48">
        <f>IF(Table2[[#This Row],[Ship Mode]]=Introduction!$C$44,1,0)</f>
        <v>0</v>
      </c>
      <c r="O1724" s="48">
        <f>IF(Table2[[#This Row],[Customer Segment]]=Introduction!$D$45,1,0)</f>
        <v>0</v>
      </c>
      <c r="P1724" s="48">
        <f>IF(Table2[[#This Row],[Customer Segment]]=Introduction!$D$42,1,0)</f>
        <v>1</v>
      </c>
      <c r="Q1724" s="48">
        <f>IF(Table2[[#This Row],[Customer Segment]]=Introduction!$D$44,1,0)</f>
        <v>0</v>
      </c>
      <c r="R1724" s="41">
        <v>730.37</v>
      </c>
      <c r="S17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customFormat="1" x14ac:dyDescent="0.2">
      <c r="A1725" s="1" t="s">
        <v>92</v>
      </c>
      <c r="B1725" s="1" t="s">
        <v>14</v>
      </c>
      <c r="C1725" s="1" t="s">
        <v>47</v>
      </c>
      <c r="D1725" s="46">
        <v>0.03</v>
      </c>
      <c r="E1725" s="46">
        <v>4.9800000000000004</v>
      </c>
      <c r="F1725" s="46">
        <v>4.95</v>
      </c>
      <c r="G1725" s="46">
        <v>0.37</v>
      </c>
      <c r="H1725" s="46">
        <v>-47.995249999999999</v>
      </c>
      <c r="I1725" s="49">
        <f>IF(Table2[[#This Row],[Order Priority]]=Introduction!$B$42,1,0)</f>
        <v>0</v>
      </c>
      <c r="J1725" s="49">
        <f>IF(Table2[[#This Row],[Order Priority]]=Introduction!$B$43,1,0)</f>
        <v>0</v>
      </c>
      <c r="K1725" s="49">
        <f>IF(Table2[[#This Row],[Order Priority]]=Introduction!$B$44,1,0)</f>
        <v>0</v>
      </c>
      <c r="L1725" s="49">
        <f>IF(Table2[[#This Row],[Order Priority]]=Introduction!$B$45,1,0)</f>
        <v>1</v>
      </c>
      <c r="M1725" s="49">
        <f>IF(Table2[[#This Row],[Ship Mode]]=Introduction!$C$42,1,0)</f>
        <v>0</v>
      </c>
      <c r="N1725" s="48">
        <f>IF(Table2[[#This Row],[Ship Mode]]=Introduction!$C$44,1,0)</f>
        <v>1</v>
      </c>
      <c r="O1725" s="48">
        <f>IF(Table2[[#This Row],[Customer Segment]]=Introduction!$D$45,1,0)</f>
        <v>0</v>
      </c>
      <c r="P1725" s="48">
        <f>IF(Table2[[#This Row],[Customer Segment]]=Introduction!$D$42,1,0)</f>
        <v>0</v>
      </c>
      <c r="Q1725" s="48">
        <f>IF(Table2[[#This Row],[Customer Segment]]=Introduction!$D$44,1,0)</f>
        <v>1</v>
      </c>
      <c r="R1725" s="38">
        <v>95</v>
      </c>
      <c r="S17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customFormat="1" x14ac:dyDescent="0.2">
      <c r="A1726" s="1" t="s">
        <v>46</v>
      </c>
      <c r="B1726" s="1" t="s">
        <v>14</v>
      </c>
      <c r="C1726" s="1" t="s">
        <v>15</v>
      </c>
      <c r="D1726" s="44">
        <v>0.06</v>
      </c>
      <c r="E1726" s="44">
        <v>7.99</v>
      </c>
      <c r="F1726" s="44">
        <v>5.03</v>
      </c>
      <c r="G1726" s="44">
        <v>0.6</v>
      </c>
      <c r="H1726" s="44">
        <v>-29.172000000000001</v>
      </c>
      <c r="I1726" s="49">
        <f>IF(Table2[[#This Row],[Order Priority]]=Introduction!$B$42,1,0)</f>
        <v>0</v>
      </c>
      <c r="J1726" s="49">
        <f>IF(Table2[[#This Row],[Order Priority]]=Introduction!$B$43,1,0)</f>
        <v>0</v>
      </c>
      <c r="K1726" s="49">
        <f>IF(Table2[[#This Row],[Order Priority]]=Introduction!$B$44,1,0)</f>
        <v>0</v>
      </c>
      <c r="L1726" s="49">
        <f>IF(Table2[[#This Row],[Order Priority]]=Introduction!$B$45,1,0)</f>
        <v>0</v>
      </c>
      <c r="M1726" s="49">
        <f>IF(Table2[[#This Row],[Ship Mode]]=Introduction!$C$42,1,0)</f>
        <v>0</v>
      </c>
      <c r="N1726" s="48">
        <f>IF(Table2[[#This Row],[Ship Mode]]=Introduction!$C$44,1,0)</f>
        <v>1</v>
      </c>
      <c r="O1726" s="48">
        <f>IF(Table2[[#This Row],[Customer Segment]]=Introduction!$D$45,1,0)</f>
        <v>0</v>
      </c>
      <c r="P1726" s="48">
        <f>IF(Table2[[#This Row],[Customer Segment]]=Introduction!$D$42,1,0)</f>
        <v>1</v>
      </c>
      <c r="Q1726" s="48">
        <f>IF(Table2[[#This Row],[Customer Segment]]=Introduction!$D$44,1,0)</f>
        <v>0</v>
      </c>
      <c r="R1726" s="41">
        <v>28.46</v>
      </c>
      <c r="S17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customFormat="1" x14ac:dyDescent="0.2">
      <c r="A1727" s="1" t="s">
        <v>1</v>
      </c>
      <c r="B1727" s="1" t="s">
        <v>63</v>
      </c>
      <c r="C1727" s="1" t="s">
        <v>3</v>
      </c>
      <c r="D1727" s="46">
        <v>0</v>
      </c>
      <c r="E1727" s="46">
        <v>2.21</v>
      </c>
      <c r="F1727" s="46">
        <v>1</v>
      </c>
      <c r="G1727" s="46">
        <v>0.38</v>
      </c>
      <c r="H1727" s="46">
        <v>10.01</v>
      </c>
      <c r="I1727" s="49">
        <f>IF(Table2[[#This Row],[Order Priority]]=Introduction!$B$42,1,0)</f>
        <v>1</v>
      </c>
      <c r="J1727" s="49">
        <f>IF(Table2[[#This Row],[Order Priority]]=Introduction!$B$43,1,0)</f>
        <v>0</v>
      </c>
      <c r="K1727" s="49">
        <f>IF(Table2[[#This Row],[Order Priority]]=Introduction!$B$44,1,0)</f>
        <v>0</v>
      </c>
      <c r="L1727" s="49">
        <f>IF(Table2[[#This Row],[Order Priority]]=Introduction!$B$45,1,0)</f>
        <v>0</v>
      </c>
      <c r="M1727" s="49">
        <f>IF(Table2[[#This Row],[Ship Mode]]=Introduction!$C$42,1,0)</f>
        <v>0</v>
      </c>
      <c r="N1727" s="48">
        <f>IF(Table2[[#This Row],[Ship Mode]]=Introduction!$C$44,1,0)</f>
        <v>0</v>
      </c>
      <c r="O1727" s="48">
        <f>IF(Table2[[#This Row],[Customer Segment]]=Introduction!$D$45,1,0)</f>
        <v>1</v>
      </c>
      <c r="P1727" s="48">
        <f>IF(Table2[[#This Row],[Customer Segment]]=Introduction!$D$42,1,0)</f>
        <v>0</v>
      </c>
      <c r="Q1727" s="48">
        <f>IF(Table2[[#This Row],[Customer Segment]]=Introduction!$D$44,1,0)</f>
        <v>0</v>
      </c>
      <c r="R1727" s="38">
        <v>87.18</v>
      </c>
      <c r="S17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customFormat="1" x14ac:dyDescent="0.2">
      <c r="A1728" s="1" t="s">
        <v>13</v>
      </c>
      <c r="B1728" s="1" t="s">
        <v>14</v>
      </c>
      <c r="C1728" s="1" t="s">
        <v>3</v>
      </c>
      <c r="D1728" s="44">
        <v>0</v>
      </c>
      <c r="E1728" s="44">
        <v>7.28</v>
      </c>
      <c r="F1728" s="44">
        <v>3.52</v>
      </c>
      <c r="G1728" s="44">
        <v>0.68</v>
      </c>
      <c r="H1728" s="44">
        <v>-25.103999999999999</v>
      </c>
      <c r="I1728" s="49">
        <f>IF(Table2[[#This Row],[Order Priority]]=Introduction!$B$42,1,0)</f>
        <v>0</v>
      </c>
      <c r="J1728" s="49">
        <f>IF(Table2[[#This Row],[Order Priority]]=Introduction!$B$43,1,0)</f>
        <v>1</v>
      </c>
      <c r="K1728" s="49">
        <f>IF(Table2[[#This Row],[Order Priority]]=Introduction!$B$44,1,0)</f>
        <v>0</v>
      </c>
      <c r="L1728" s="49">
        <f>IF(Table2[[#This Row],[Order Priority]]=Introduction!$B$45,1,0)</f>
        <v>0</v>
      </c>
      <c r="M1728" s="49">
        <f>IF(Table2[[#This Row],[Ship Mode]]=Introduction!$C$42,1,0)</f>
        <v>0</v>
      </c>
      <c r="N1728" s="48">
        <f>IF(Table2[[#This Row],[Ship Mode]]=Introduction!$C$44,1,0)</f>
        <v>1</v>
      </c>
      <c r="O1728" s="48">
        <f>IF(Table2[[#This Row],[Customer Segment]]=Introduction!$D$45,1,0)</f>
        <v>1</v>
      </c>
      <c r="P1728" s="48">
        <f>IF(Table2[[#This Row],[Customer Segment]]=Introduction!$D$42,1,0)</f>
        <v>0</v>
      </c>
      <c r="Q1728" s="48">
        <f>IF(Table2[[#This Row],[Customer Segment]]=Introduction!$D$44,1,0)</f>
        <v>0</v>
      </c>
      <c r="R1728" s="41">
        <v>24.44</v>
      </c>
      <c r="S17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customFormat="1" x14ac:dyDescent="0.2">
      <c r="A1729" s="1" t="s">
        <v>92</v>
      </c>
      <c r="B1729" s="1" t="s">
        <v>2</v>
      </c>
      <c r="C1729" s="1" t="s">
        <v>47</v>
      </c>
      <c r="D1729" s="46">
        <v>0.1</v>
      </c>
      <c r="E1729" s="46">
        <v>280.98</v>
      </c>
      <c r="F1729" s="46">
        <v>35.67</v>
      </c>
      <c r="G1729" s="46">
        <v>0.66</v>
      </c>
      <c r="H1729" s="46">
        <v>-53.744999999999997</v>
      </c>
      <c r="I1729" s="49">
        <f>IF(Table2[[#This Row],[Order Priority]]=Introduction!$B$42,1,0)</f>
        <v>0</v>
      </c>
      <c r="J1729" s="49">
        <f>IF(Table2[[#This Row],[Order Priority]]=Introduction!$B$43,1,0)</f>
        <v>0</v>
      </c>
      <c r="K1729" s="49">
        <f>IF(Table2[[#This Row],[Order Priority]]=Introduction!$B$44,1,0)</f>
        <v>0</v>
      </c>
      <c r="L1729" s="49">
        <f>IF(Table2[[#This Row],[Order Priority]]=Introduction!$B$45,1,0)</f>
        <v>1</v>
      </c>
      <c r="M1729" s="49">
        <f>IF(Table2[[#This Row],[Ship Mode]]=Introduction!$C$42,1,0)</f>
        <v>1</v>
      </c>
      <c r="N1729" s="48">
        <f>IF(Table2[[#This Row],[Ship Mode]]=Introduction!$C$44,1,0)</f>
        <v>0</v>
      </c>
      <c r="O1729" s="48">
        <f>IF(Table2[[#This Row],[Customer Segment]]=Introduction!$D$45,1,0)</f>
        <v>0</v>
      </c>
      <c r="P1729" s="48">
        <f>IF(Table2[[#This Row],[Customer Segment]]=Introduction!$D$42,1,0)</f>
        <v>0</v>
      </c>
      <c r="Q1729" s="48">
        <f>IF(Table2[[#This Row],[Customer Segment]]=Introduction!$D$44,1,0)</f>
        <v>1</v>
      </c>
      <c r="R1729" s="38">
        <v>1332.82</v>
      </c>
      <c r="S17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customFormat="1" x14ac:dyDescent="0.2">
      <c r="A1730" s="1" t="s">
        <v>46</v>
      </c>
      <c r="B1730" s="1" t="s">
        <v>14</v>
      </c>
      <c r="C1730" s="1" t="s">
        <v>3</v>
      </c>
      <c r="D1730" s="44">
        <v>0.1</v>
      </c>
      <c r="E1730" s="44">
        <v>6.48</v>
      </c>
      <c r="F1730" s="44">
        <v>5.9</v>
      </c>
      <c r="G1730" s="44">
        <v>0.37</v>
      </c>
      <c r="H1730" s="44">
        <v>-51.634999999999998</v>
      </c>
      <c r="I1730" s="49">
        <f>IF(Table2[[#This Row],[Order Priority]]=Introduction!$B$42,1,0)</f>
        <v>0</v>
      </c>
      <c r="J1730" s="49">
        <f>IF(Table2[[#This Row],[Order Priority]]=Introduction!$B$43,1,0)</f>
        <v>0</v>
      </c>
      <c r="K1730" s="49">
        <f>IF(Table2[[#This Row],[Order Priority]]=Introduction!$B$44,1,0)</f>
        <v>0</v>
      </c>
      <c r="L1730" s="49">
        <f>IF(Table2[[#This Row],[Order Priority]]=Introduction!$B$45,1,0)</f>
        <v>0</v>
      </c>
      <c r="M1730" s="49">
        <f>IF(Table2[[#This Row],[Ship Mode]]=Introduction!$C$42,1,0)</f>
        <v>0</v>
      </c>
      <c r="N1730" s="48">
        <f>IF(Table2[[#This Row],[Ship Mode]]=Introduction!$C$44,1,0)</f>
        <v>1</v>
      </c>
      <c r="O1730" s="48">
        <f>IF(Table2[[#This Row],[Customer Segment]]=Introduction!$D$45,1,0)</f>
        <v>1</v>
      </c>
      <c r="P1730" s="48">
        <f>IF(Table2[[#This Row],[Customer Segment]]=Introduction!$D$42,1,0)</f>
        <v>0</v>
      </c>
      <c r="Q1730" s="48">
        <f>IF(Table2[[#This Row],[Customer Segment]]=Introduction!$D$44,1,0)</f>
        <v>0</v>
      </c>
      <c r="R1730" s="41">
        <v>116.8</v>
      </c>
      <c r="S17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customFormat="1" x14ac:dyDescent="0.2">
      <c r="A1731" s="1" t="s">
        <v>46</v>
      </c>
      <c r="B1731" s="1" t="s">
        <v>14</v>
      </c>
      <c r="C1731" s="1" t="s">
        <v>15</v>
      </c>
      <c r="D1731" s="46">
        <v>0.05</v>
      </c>
      <c r="E1731" s="46">
        <v>8.85</v>
      </c>
      <c r="F1731" s="46">
        <v>5.6</v>
      </c>
      <c r="G1731" s="46">
        <v>0.36</v>
      </c>
      <c r="H1731" s="46">
        <v>-9.1769999999999996</v>
      </c>
      <c r="I1731" s="49">
        <f>IF(Table2[[#This Row],[Order Priority]]=Introduction!$B$42,1,0)</f>
        <v>0</v>
      </c>
      <c r="J1731" s="49">
        <f>IF(Table2[[#This Row],[Order Priority]]=Introduction!$B$43,1,0)</f>
        <v>0</v>
      </c>
      <c r="K1731" s="49">
        <f>IF(Table2[[#This Row],[Order Priority]]=Introduction!$B$44,1,0)</f>
        <v>0</v>
      </c>
      <c r="L1731" s="49">
        <f>IF(Table2[[#This Row],[Order Priority]]=Introduction!$B$45,1,0)</f>
        <v>0</v>
      </c>
      <c r="M1731" s="49">
        <f>IF(Table2[[#This Row],[Ship Mode]]=Introduction!$C$42,1,0)</f>
        <v>0</v>
      </c>
      <c r="N1731" s="48">
        <f>IF(Table2[[#This Row],[Ship Mode]]=Introduction!$C$44,1,0)</f>
        <v>1</v>
      </c>
      <c r="O1731" s="48">
        <f>IF(Table2[[#This Row],[Customer Segment]]=Introduction!$D$45,1,0)</f>
        <v>0</v>
      </c>
      <c r="P1731" s="48">
        <f>IF(Table2[[#This Row],[Customer Segment]]=Introduction!$D$42,1,0)</f>
        <v>1</v>
      </c>
      <c r="Q1731" s="48">
        <f>IF(Table2[[#This Row],[Customer Segment]]=Introduction!$D$44,1,0)</f>
        <v>0</v>
      </c>
      <c r="R1731" s="38">
        <v>199.08</v>
      </c>
      <c r="S17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customFormat="1" x14ac:dyDescent="0.2">
      <c r="A1732" s="1" t="s">
        <v>46</v>
      </c>
      <c r="B1732" s="1" t="s">
        <v>14</v>
      </c>
      <c r="C1732" s="1" t="s">
        <v>15</v>
      </c>
      <c r="D1732" s="44">
        <v>0.05</v>
      </c>
      <c r="E1732" s="44">
        <v>8.85</v>
      </c>
      <c r="F1732" s="44">
        <v>5.6</v>
      </c>
      <c r="G1732" s="44">
        <v>0.36</v>
      </c>
      <c r="H1732" s="44">
        <v>-7.3415999999999997</v>
      </c>
      <c r="I1732" s="49">
        <f>IF(Table2[[#This Row],[Order Priority]]=Introduction!$B$42,1,0)</f>
        <v>0</v>
      </c>
      <c r="J1732" s="49">
        <f>IF(Table2[[#This Row],[Order Priority]]=Introduction!$B$43,1,0)</f>
        <v>0</v>
      </c>
      <c r="K1732" s="49">
        <f>IF(Table2[[#This Row],[Order Priority]]=Introduction!$B$44,1,0)</f>
        <v>0</v>
      </c>
      <c r="L1732" s="49">
        <f>IF(Table2[[#This Row],[Order Priority]]=Introduction!$B$45,1,0)</f>
        <v>0</v>
      </c>
      <c r="M1732" s="49">
        <f>IF(Table2[[#This Row],[Ship Mode]]=Introduction!$C$42,1,0)</f>
        <v>0</v>
      </c>
      <c r="N1732" s="48">
        <f>IF(Table2[[#This Row],[Ship Mode]]=Introduction!$C$44,1,0)</f>
        <v>1</v>
      </c>
      <c r="O1732" s="48">
        <f>IF(Table2[[#This Row],[Customer Segment]]=Introduction!$D$45,1,0)</f>
        <v>0</v>
      </c>
      <c r="P1732" s="48">
        <f>IF(Table2[[#This Row],[Customer Segment]]=Introduction!$D$42,1,0)</f>
        <v>1</v>
      </c>
      <c r="Q1732" s="48">
        <f>IF(Table2[[#This Row],[Customer Segment]]=Introduction!$D$44,1,0)</f>
        <v>0</v>
      </c>
      <c r="R1732" s="41">
        <v>47.4</v>
      </c>
      <c r="S17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customFormat="1" x14ac:dyDescent="0.2">
      <c r="A1733" s="1" t="s">
        <v>1</v>
      </c>
      <c r="B1733" s="1" t="s">
        <v>14</v>
      </c>
      <c r="C1733" s="1" t="s">
        <v>47</v>
      </c>
      <c r="D1733" s="46">
        <v>0.05</v>
      </c>
      <c r="E1733" s="46">
        <v>5.28</v>
      </c>
      <c r="F1733" s="46">
        <v>6.26</v>
      </c>
      <c r="G1733" s="46">
        <v>0.4</v>
      </c>
      <c r="H1733" s="46">
        <v>-11.375999999999999</v>
      </c>
      <c r="I1733" s="49">
        <f>IF(Table2[[#This Row],[Order Priority]]=Introduction!$B$42,1,0)</f>
        <v>1</v>
      </c>
      <c r="J1733" s="49">
        <f>IF(Table2[[#This Row],[Order Priority]]=Introduction!$B$43,1,0)</f>
        <v>0</v>
      </c>
      <c r="K1733" s="49">
        <f>IF(Table2[[#This Row],[Order Priority]]=Introduction!$B$44,1,0)</f>
        <v>0</v>
      </c>
      <c r="L1733" s="49">
        <f>IF(Table2[[#This Row],[Order Priority]]=Introduction!$B$45,1,0)</f>
        <v>0</v>
      </c>
      <c r="M1733" s="49">
        <f>IF(Table2[[#This Row],[Ship Mode]]=Introduction!$C$42,1,0)</f>
        <v>0</v>
      </c>
      <c r="N1733" s="48">
        <f>IF(Table2[[#This Row],[Ship Mode]]=Introduction!$C$44,1,0)</f>
        <v>1</v>
      </c>
      <c r="O1733" s="48">
        <f>IF(Table2[[#This Row],[Customer Segment]]=Introduction!$D$45,1,0)</f>
        <v>0</v>
      </c>
      <c r="P1733" s="48">
        <f>IF(Table2[[#This Row],[Customer Segment]]=Introduction!$D$42,1,0)</f>
        <v>0</v>
      </c>
      <c r="Q1733" s="48">
        <f>IF(Table2[[#This Row],[Customer Segment]]=Introduction!$D$44,1,0)</f>
        <v>1</v>
      </c>
      <c r="R1733" s="38">
        <v>7.15</v>
      </c>
      <c r="S17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customFormat="1" x14ac:dyDescent="0.2">
      <c r="A1734" s="1" t="s">
        <v>1</v>
      </c>
      <c r="B1734" s="1" t="s">
        <v>14</v>
      </c>
      <c r="C1734" s="1" t="s">
        <v>70</v>
      </c>
      <c r="D1734" s="44">
        <v>0.01</v>
      </c>
      <c r="E1734" s="44">
        <v>35.99</v>
      </c>
      <c r="F1734" s="44">
        <v>5.99</v>
      </c>
      <c r="G1734" s="44">
        <v>0.38</v>
      </c>
      <c r="H1734" s="44">
        <v>-60.704000000000001</v>
      </c>
      <c r="I1734" s="49">
        <f>IF(Table2[[#This Row],[Order Priority]]=Introduction!$B$42,1,0)</f>
        <v>1</v>
      </c>
      <c r="J1734" s="49">
        <f>IF(Table2[[#This Row],[Order Priority]]=Introduction!$B$43,1,0)</f>
        <v>0</v>
      </c>
      <c r="K1734" s="49">
        <f>IF(Table2[[#This Row],[Order Priority]]=Introduction!$B$44,1,0)</f>
        <v>0</v>
      </c>
      <c r="L1734" s="49">
        <f>IF(Table2[[#This Row],[Order Priority]]=Introduction!$B$45,1,0)</f>
        <v>0</v>
      </c>
      <c r="M1734" s="49">
        <f>IF(Table2[[#This Row],[Ship Mode]]=Introduction!$C$42,1,0)</f>
        <v>0</v>
      </c>
      <c r="N1734" s="48">
        <f>IF(Table2[[#This Row],[Ship Mode]]=Introduction!$C$44,1,0)</f>
        <v>1</v>
      </c>
      <c r="O1734" s="48">
        <f>IF(Table2[[#This Row],[Customer Segment]]=Introduction!$D$45,1,0)</f>
        <v>0</v>
      </c>
      <c r="P1734" s="48">
        <f>IF(Table2[[#This Row],[Customer Segment]]=Introduction!$D$42,1,0)</f>
        <v>0</v>
      </c>
      <c r="Q1734" s="48">
        <f>IF(Table2[[#This Row],[Customer Segment]]=Introduction!$D$44,1,0)</f>
        <v>0</v>
      </c>
      <c r="R1734" s="41">
        <v>345.07</v>
      </c>
      <c r="S17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customFormat="1" x14ac:dyDescent="0.2">
      <c r="A1735" s="1" t="s">
        <v>1</v>
      </c>
      <c r="B1735" s="1" t="s">
        <v>14</v>
      </c>
      <c r="C1735" s="1" t="s">
        <v>70</v>
      </c>
      <c r="D1735" s="46">
        <v>0.02</v>
      </c>
      <c r="E1735" s="46">
        <v>5.28</v>
      </c>
      <c r="F1735" s="46">
        <v>6.26</v>
      </c>
      <c r="G1735" s="46">
        <v>0.4</v>
      </c>
      <c r="H1735" s="46">
        <v>-131.16</v>
      </c>
      <c r="I1735" s="49">
        <f>IF(Table2[[#This Row],[Order Priority]]=Introduction!$B$42,1,0)</f>
        <v>1</v>
      </c>
      <c r="J1735" s="49">
        <f>IF(Table2[[#This Row],[Order Priority]]=Introduction!$B$43,1,0)</f>
        <v>0</v>
      </c>
      <c r="K1735" s="49">
        <f>IF(Table2[[#This Row],[Order Priority]]=Introduction!$B$44,1,0)</f>
        <v>0</v>
      </c>
      <c r="L1735" s="49">
        <f>IF(Table2[[#This Row],[Order Priority]]=Introduction!$B$45,1,0)</f>
        <v>0</v>
      </c>
      <c r="M1735" s="49">
        <f>IF(Table2[[#This Row],[Ship Mode]]=Introduction!$C$42,1,0)</f>
        <v>0</v>
      </c>
      <c r="N1735" s="48">
        <f>IF(Table2[[#This Row],[Ship Mode]]=Introduction!$C$44,1,0)</f>
        <v>1</v>
      </c>
      <c r="O1735" s="48">
        <f>IF(Table2[[#This Row],[Customer Segment]]=Introduction!$D$45,1,0)</f>
        <v>0</v>
      </c>
      <c r="P1735" s="48">
        <f>IF(Table2[[#This Row],[Customer Segment]]=Introduction!$D$42,1,0)</f>
        <v>0</v>
      </c>
      <c r="Q1735" s="48">
        <f>IF(Table2[[#This Row],[Customer Segment]]=Introduction!$D$44,1,0)</f>
        <v>0</v>
      </c>
      <c r="R1735" s="38">
        <v>412.72</v>
      </c>
      <c r="S17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customFormat="1" x14ac:dyDescent="0.2">
      <c r="A1736" s="1" t="s">
        <v>1</v>
      </c>
      <c r="B1736" s="1" t="s">
        <v>14</v>
      </c>
      <c r="C1736" s="1" t="s">
        <v>70</v>
      </c>
      <c r="D1736" s="44">
        <v>0.02</v>
      </c>
      <c r="E1736" s="44">
        <v>5.28</v>
      </c>
      <c r="F1736" s="44">
        <v>6.26</v>
      </c>
      <c r="G1736" s="44">
        <v>0.4</v>
      </c>
      <c r="H1736" s="44">
        <v>-65.58</v>
      </c>
      <c r="I1736" s="49">
        <f>IF(Table2[[#This Row],[Order Priority]]=Introduction!$B$42,1,0)</f>
        <v>1</v>
      </c>
      <c r="J1736" s="49">
        <f>IF(Table2[[#This Row],[Order Priority]]=Introduction!$B$43,1,0)</f>
        <v>0</v>
      </c>
      <c r="K1736" s="49">
        <f>IF(Table2[[#This Row],[Order Priority]]=Introduction!$B$44,1,0)</f>
        <v>0</v>
      </c>
      <c r="L1736" s="49">
        <f>IF(Table2[[#This Row],[Order Priority]]=Introduction!$B$45,1,0)</f>
        <v>0</v>
      </c>
      <c r="M1736" s="49">
        <f>IF(Table2[[#This Row],[Ship Mode]]=Introduction!$C$42,1,0)</f>
        <v>0</v>
      </c>
      <c r="N1736" s="48">
        <f>IF(Table2[[#This Row],[Ship Mode]]=Introduction!$C$44,1,0)</f>
        <v>1</v>
      </c>
      <c r="O1736" s="48">
        <f>IF(Table2[[#This Row],[Customer Segment]]=Introduction!$D$45,1,0)</f>
        <v>0</v>
      </c>
      <c r="P1736" s="48">
        <f>IF(Table2[[#This Row],[Customer Segment]]=Introduction!$D$42,1,0)</f>
        <v>0</v>
      </c>
      <c r="Q1736" s="48">
        <f>IF(Table2[[#This Row],[Customer Segment]]=Introduction!$D$44,1,0)</f>
        <v>0</v>
      </c>
      <c r="R1736" s="41">
        <v>103.18</v>
      </c>
      <c r="S17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customFormat="1" x14ac:dyDescent="0.2">
      <c r="A1737" s="1" t="s">
        <v>13</v>
      </c>
      <c r="B1737" s="1" t="s">
        <v>14</v>
      </c>
      <c r="C1737" s="1" t="s">
        <v>3</v>
      </c>
      <c r="D1737" s="46">
        <v>0</v>
      </c>
      <c r="E1737" s="46">
        <v>65.989999999999995</v>
      </c>
      <c r="F1737" s="46">
        <v>8.99</v>
      </c>
      <c r="G1737" s="46">
        <v>0.56000000000000005</v>
      </c>
      <c r="H1737" s="46">
        <v>253.3032</v>
      </c>
      <c r="I1737" s="49">
        <f>IF(Table2[[#This Row],[Order Priority]]=Introduction!$B$42,1,0)</f>
        <v>0</v>
      </c>
      <c r="J1737" s="49">
        <f>IF(Table2[[#This Row],[Order Priority]]=Introduction!$B$43,1,0)</f>
        <v>1</v>
      </c>
      <c r="K1737" s="49">
        <f>IF(Table2[[#This Row],[Order Priority]]=Introduction!$B$44,1,0)</f>
        <v>0</v>
      </c>
      <c r="L1737" s="49">
        <f>IF(Table2[[#This Row],[Order Priority]]=Introduction!$B$45,1,0)</f>
        <v>0</v>
      </c>
      <c r="M1737" s="49">
        <f>IF(Table2[[#This Row],[Ship Mode]]=Introduction!$C$42,1,0)</f>
        <v>0</v>
      </c>
      <c r="N1737" s="48">
        <f>IF(Table2[[#This Row],[Ship Mode]]=Introduction!$C$44,1,0)</f>
        <v>1</v>
      </c>
      <c r="O1737" s="48">
        <f>IF(Table2[[#This Row],[Customer Segment]]=Introduction!$D$45,1,0)</f>
        <v>1</v>
      </c>
      <c r="P1737" s="48">
        <f>IF(Table2[[#This Row],[Customer Segment]]=Introduction!$D$42,1,0)</f>
        <v>0</v>
      </c>
      <c r="Q1737" s="48">
        <f>IF(Table2[[#This Row],[Customer Segment]]=Introduction!$D$44,1,0)</f>
        <v>0</v>
      </c>
      <c r="R1737" s="38">
        <v>575.07000000000005</v>
      </c>
      <c r="S17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customFormat="1" x14ac:dyDescent="0.2">
      <c r="A1738" s="1" t="s">
        <v>13</v>
      </c>
      <c r="B1738" s="1" t="s">
        <v>14</v>
      </c>
      <c r="C1738" s="1" t="s">
        <v>70</v>
      </c>
      <c r="D1738" s="44">
        <v>0.01</v>
      </c>
      <c r="E1738" s="44">
        <v>39.979999999999997</v>
      </c>
      <c r="F1738" s="44">
        <v>4</v>
      </c>
      <c r="G1738" s="44">
        <v>0.7</v>
      </c>
      <c r="H1738" s="44">
        <v>-30.808</v>
      </c>
      <c r="I1738" s="49">
        <f>IF(Table2[[#This Row],[Order Priority]]=Introduction!$B$42,1,0)</f>
        <v>0</v>
      </c>
      <c r="J1738" s="49">
        <f>IF(Table2[[#This Row],[Order Priority]]=Introduction!$B$43,1,0)</f>
        <v>1</v>
      </c>
      <c r="K1738" s="49">
        <f>IF(Table2[[#This Row],[Order Priority]]=Introduction!$B$44,1,0)</f>
        <v>0</v>
      </c>
      <c r="L1738" s="49">
        <f>IF(Table2[[#This Row],[Order Priority]]=Introduction!$B$45,1,0)</f>
        <v>0</v>
      </c>
      <c r="M1738" s="49">
        <f>IF(Table2[[#This Row],[Ship Mode]]=Introduction!$C$42,1,0)</f>
        <v>0</v>
      </c>
      <c r="N1738" s="48">
        <f>IF(Table2[[#This Row],[Ship Mode]]=Introduction!$C$44,1,0)</f>
        <v>1</v>
      </c>
      <c r="O1738" s="48">
        <f>IF(Table2[[#This Row],[Customer Segment]]=Introduction!$D$45,1,0)</f>
        <v>0</v>
      </c>
      <c r="P1738" s="48">
        <f>IF(Table2[[#This Row],[Customer Segment]]=Introduction!$D$42,1,0)</f>
        <v>0</v>
      </c>
      <c r="Q1738" s="48">
        <f>IF(Table2[[#This Row],[Customer Segment]]=Introduction!$D$44,1,0)</f>
        <v>0</v>
      </c>
      <c r="R1738" s="41">
        <v>203.29</v>
      </c>
      <c r="S17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customFormat="1" x14ac:dyDescent="0.2">
      <c r="A1739" s="1" t="s">
        <v>13</v>
      </c>
      <c r="B1739" s="1" t="s">
        <v>14</v>
      </c>
      <c r="C1739" s="1" t="s">
        <v>47</v>
      </c>
      <c r="D1739" s="46">
        <v>0.01</v>
      </c>
      <c r="E1739" s="46">
        <v>12.28</v>
      </c>
      <c r="F1739" s="46">
        <v>6.47</v>
      </c>
      <c r="G1739" s="46">
        <v>0.38</v>
      </c>
      <c r="H1739" s="46">
        <v>47.61</v>
      </c>
      <c r="I1739" s="49">
        <f>IF(Table2[[#This Row],[Order Priority]]=Introduction!$B$42,1,0)</f>
        <v>0</v>
      </c>
      <c r="J1739" s="49">
        <f>IF(Table2[[#This Row],[Order Priority]]=Introduction!$B$43,1,0)</f>
        <v>1</v>
      </c>
      <c r="K1739" s="49">
        <f>IF(Table2[[#This Row],[Order Priority]]=Introduction!$B$44,1,0)</f>
        <v>0</v>
      </c>
      <c r="L1739" s="49">
        <f>IF(Table2[[#This Row],[Order Priority]]=Introduction!$B$45,1,0)</f>
        <v>0</v>
      </c>
      <c r="M1739" s="49">
        <f>IF(Table2[[#This Row],[Ship Mode]]=Introduction!$C$42,1,0)</f>
        <v>0</v>
      </c>
      <c r="N1739" s="48">
        <f>IF(Table2[[#This Row],[Ship Mode]]=Introduction!$C$44,1,0)</f>
        <v>1</v>
      </c>
      <c r="O1739" s="48">
        <f>IF(Table2[[#This Row],[Customer Segment]]=Introduction!$D$45,1,0)</f>
        <v>0</v>
      </c>
      <c r="P1739" s="48">
        <f>IF(Table2[[#This Row],[Customer Segment]]=Introduction!$D$42,1,0)</f>
        <v>0</v>
      </c>
      <c r="Q1739" s="48">
        <f>IF(Table2[[#This Row],[Customer Segment]]=Introduction!$D$44,1,0)</f>
        <v>1</v>
      </c>
      <c r="R1739" s="38">
        <v>160.66</v>
      </c>
      <c r="S17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customFormat="1" x14ac:dyDescent="0.2">
      <c r="A1740" s="1" t="s">
        <v>92</v>
      </c>
      <c r="B1740" s="1" t="s">
        <v>14</v>
      </c>
      <c r="C1740" s="1" t="s">
        <v>3</v>
      </c>
      <c r="D1740" s="44">
        <v>0.05</v>
      </c>
      <c r="E1740" s="44">
        <v>15.68</v>
      </c>
      <c r="F1740" s="44">
        <v>3.73</v>
      </c>
      <c r="G1740" s="44">
        <v>0.46</v>
      </c>
      <c r="H1740" s="44">
        <v>3.54</v>
      </c>
      <c r="I1740" s="49">
        <f>IF(Table2[[#This Row],[Order Priority]]=Introduction!$B$42,1,0)</f>
        <v>0</v>
      </c>
      <c r="J1740" s="49">
        <f>IF(Table2[[#This Row],[Order Priority]]=Introduction!$B$43,1,0)</f>
        <v>0</v>
      </c>
      <c r="K1740" s="49">
        <f>IF(Table2[[#This Row],[Order Priority]]=Introduction!$B$44,1,0)</f>
        <v>0</v>
      </c>
      <c r="L1740" s="49">
        <f>IF(Table2[[#This Row],[Order Priority]]=Introduction!$B$45,1,0)</f>
        <v>1</v>
      </c>
      <c r="M1740" s="49">
        <f>IF(Table2[[#This Row],[Ship Mode]]=Introduction!$C$42,1,0)</f>
        <v>0</v>
      </c>
      <c r="N1740" s="48">
        <f>IF(Table2[[#This Row],[Ship Mode]]=Introduction!$C$44,1,0)</f>
        <v>1</v>
      </c>
      <c r="O1740" s="48">
        <f>IF(Table2[[#This Row],[Customer Segment]]=Introduction!$D$45,1,0)</f>
        <v>1</v>
      </c>
      <c r="P1740" s="48">
        <f>IF(Table2[[#This Row],[Customer Segment]]=Introduction!$D$42,1,0)</f>
        <v>0</v>
      </c>
      <c r="Q1740" s="48">
        <f>IF(Table2[[#This Row],[Customer Segment]]=Introduction!$D$44,1,0)</f>
        <v>0</v>
      </c>
      <c r="R1740" s="41">
        <v>257.48</v>
      </c>
      <c r="S17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customFormat="1" x14ac:dyDescent="0.2">
      <c r="A1741" s="1" t="s">
        <v>92</v>
      </c>
      <c r="B1741" s="1" t="s">
        <v>14</v>
      </c>
      <c r="C1741" s="1" t="s">
        <v>3</v>
      </c>
      <c r="D1741" s="46">
        <v>0.02</v>
      </c>
      <c r="E1741" s="46">
        <v>195.99</v>
      </c>
      <c r="F1741" s="46">
        <v>4.2</v>
      </c>
      <c r="G1741" s="46">
        <v>0.56000000000000005</v>
      </c>
      <c r="H1741" s="46">
        <v>40.283999999999999</v>
      </c>
      <c r="I1741" s="49">
        <f>IF(Table2[[#This Row],[Order Priority]]=Introduction!$B$42,1,0)</f>
        <v>0</v>
      </c>
      <c r="J1741" s="49">
        <f>IF(Table2[[#This Row],[Order Priority]]=Introduction!$B$43,1,0)</f>
        <v>0</v>
      </c>
      <c r="K1741" s="49">
        <f>IF(Table2[[#This Row],[Order Priority]]=Introduction!$B$44,1,0)</f>
        <v>0</v>
      </c>
      <c r="L1741" s="49">
        <f>IF(Table2[[#This Row],[Order Priority]]=Introduction!$B$45,1,0)</f>
        <v>1</v>
      </c>
      <c r="M1741" s="49">
        <f>IF(Table2[[#This Row],[Ship Mode]]=Introduction!$C$42,1,0)</f>
        <v>0</v>
      </c>
      <c r="N1741" s="48">
        <f>IF(Table2[[#This Row],[Ship Mode]]=Introduction!$C$44,1,0)</f>
        <v>1</v>
      </c>
      <c r="O1741" s="48">
        <f>IF(Table2[[#This Row],[Customer Segment]]=Introduction!$D$45,1,0)</f>
        <v>1</v>
      </c>
      <c r="P1741" s="48">
        <f>IF(Table2[[#This Row],[Customer Segment]]=Introduction!$D$42,1,0)</f>
        <v>0</v>
      </c>
      <c r="Q1741" s="48">
        <f>IF(Table2[[#This Row],[Customer Segment]]=Introduction!$D$44,1,0)</f>
        <v>0</v>
      </c>
      <c r="R1741" s="38">
        <v>3194.99</v>
      </c>
      <c r="S17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customFormat="1" x14ac:dyDescent="0.2">
      <c r="A1742" s="1" t="s">
        <v>92</v>
      </c>
      <c r="B1742" s="1" t="s">
        <v>14</v>
      </c>
      <c r="C1742" s="1" t="s">
        <v>70</v>
      </c>
      <c r="D1742" s="44">
        <v>0.05</v>
      </c>
      <c r="E1742" s="44">
        <v>15.68</v>
      </c>
      <c r="F1742" s="44">
        <v>3.73</v>
      </c>
      <c r="G1742" s="44">
        <v>0.46</v>
      </c>
      <c r="H1742" s="44">
        <v>1166.6279999999999</v>
      </c>
      <c r="I1742" s="49">
        <f>IF(Table2[[#This Row],[Order Priority]]=Introduction!$B$42,1,0)</f>
        <v>0</v>
      </c>
      <c r="J1742" s="49">
        <f>IF(Table2[[#This Row],[Order Priority]]=Introduction!$B$43,1,0)</f>
        <v>0</v>
      </c>
      <c r="K1742" s="49">
        <f>IF(Table2[[#This Row],[Order Priority]]=Introduction!$B$44,1,0)</f>
        <v>0</v>
      </c>
      <c r="L1742" s="49">
        <f>IF(Table2[[#This Row],[Order Priority]]=Introduction!$B$45,1,0)</f>
        <v>1</v>
      </c>
      <c r="M1742" s="49">
        <f>IF(Table2[[#This Row],[Ship Mode]]=Introduction!$C$42,1,0)</f>
        <v>0</v>
      </c>
      <c r="N1742" s="48">
        <f>IF(Table2[[#This Row],[Ship Mode]]=Introduction!$C$44,1,0)</f>
        <v>1</v>
      </c>
      <c r="O1742" s="48">
        <f>IF(Table2[[#This Row],[Customer Segment]]=Introduction!$D$45,1,0)</f>
        <v>0</v>
      </c>
      <c r="P1742" s="48">
        <f>IF(Table2[[#This Row],[Customer Segment]]=Introduction!$D$42,1,0)</f>
        <v>0</v>
      </c>
      <c r="Q1742" s="48">
        <f>IF(Table2[[#This Row],[Customer Segment]]=Introduction!$D$44,1,0)</f>
        <v>0</v>
      </c>
      <c r="R1742" s="41">
        <v>260.01</v>
      </c>
      <c r="S17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customFormat="1" x14ac:dyDescent="0.2">
      <c r="A1743" s="1" t="s">
        <v>92</v>
      </c>
      <c r="B1743" s="1" t="s">
        <v>14</v>
      </c>
      <c r="C1743" s="1" t="s">
        <v>70</v>
      </c>
      <c r="D1743" s="46">
        <v>0</v>
      </c>
      <c r="E1743" s="46">
        <v>14.98</v>
      </c>
      <c r="F1743" s="46">
        <v>8.99</v>
      </c>
      <c r="G1743" s="46">
        <v>0.39</v>
      </c>
      <c r="H1743" s="46">
        <v>-40.604199999999999</v>
      </c>
      <c r="I1743" s="49">
        <f>IF(Table2[[#This Row],[Order Priority]]=Introduction!$B$42,1,0)</f>
        <v>0</v>
      </c>
      <c r="J1743" s="49">
        <f>IF(Table2[[#This Row],[Order Priority]]=Introduction!$B$43,1,0)</f>
        <v>0</v>
      </c>
      <c r="K1743" s="49">
        <f>IF(Table2[[#This Row],[Order Priority]]=Introduction!$B$44,1,0)</f>
        <v>0</v>
      </c>
      <c r="L1743" s="49">
        <f>IF(Table2[[#This Row],[Order Priority]]=Introduction!$B$45,1,0)</f>
        <v>1</v>
      </c>
      <c r="M1743" s="49">
        <f>IF(Table2[[#This Row],[Ship Mode]]=Introduction!$C$42,1,0)</f>
        <v>0</v>
      </c>
      <c r="N1743" s="48">
        <f>IF(Table2[[#This Row],[Ship Mode]]=Introduction!$C$44,1,0)</f>
        <v>1</v>
      </c>
      <c r="O1743" s="48">
        <f>IF(Table2[[#This Row],[Customer Segment]]=Introduction!$D$45,1,0)</f>
        <v>0</v>
      </c>
      <c r="P1743" s="48">
        <f>IF(Table2[[#This Row],[Customer Segment]]=Introduction!$D$42,1,0)</f>
        <v>0</v>
      </c>
      <c r="Q1743" s="48">
        <f>IF(Table2[[#This Row],[Customer Segment]]=Introduction!$D$44,1,0)</f>
        <v>0</v>
      </c>
      <c r="R1743" s="38">
        <v>273.79000000000002</v>
      </c>
      <c r="S17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customFormat="1" x14ac:dyDescent="0.2">
      <c r="A1744" s="1" t="s">
        <v>92</v>
      </c>
      <c r="B1744" s="1" t="s">
        <v>14</v>
      </c>
      <c r="C1744" s="1" t="s">
        <v>70</v>
      </c>
      <c r="D1744" s="44">
        <v>0.02</v>
      </c>
      <c r="E1744" s="44">
        <v>38.76</v>
      </c>
      <c r="F1744" s="44">
        <v>13.26</v>
      </c>
      <c r="G1744" s="44">
        <v>0.36</v>
      </c>
      <c r="H1744" s="44">
        <v>-294.084</v>
      </c>
      <c r="I1744" s="49">
        <f>IF(Table2[[#This Row],[Order Priority]]=Introduction!$B$42,1,0)</f>
        <v>0</v>
      </c>
      <c r="J1744" s="49">
        <f>IF(Table2[[#This Row],[Order Priority]]=Introduction!$B$43,1,0)</f>
        <v>0</v>
      </c>
      <c r="K1744" s="49">
        <f>IF(Table2[[#This Row],[Order Priority]]=Introduction!$B$44,1,0)</f>
        <v>0</v>
      </c>
      <c r="L1744" s="49">
        <f>IF(Table2[[#This Row],[Order Priority]]=Introduction!$B$45,1,0)</f>
        <v>1</v>
      </c>
      <c r="M1744" s="49">
        <f>IF(Table2[[#This Row],[Ship Mode]]=Introduction!$C$42,1,0)</f>
        <v>0</v>
      </c>
      <c r="N1744" s="48">
        <f>IF(Table2[[#This Row],[Ship Mode]]=Introduction!$C$44,1,0)</f>
        <v>1</v>
      </c>
      <c r="O1744" s="48">
        <f>IF(Table2[[#This Row],[Customer Segment]]=Introduction!$D$45,1,0)</f>
        <v>0</v>
      </c>
      <c r="P1744" s="48">
        <f>IF(Table2[[#This Row],[Customer Segment]]=Introduction!$D$42,1,0)</f>
        <v>0</v>
      </c>
      <c r="Q1744" s="48">
        <f>IF(Table2[[#This Row],[Customer Segment]]=Introduction!$D$44,1,0)</f>
        <v>0</v>
      </c>
      <c r="R1744" s="41">
        <v>44.62</v>
      </c>
      <c r="S17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customFormat="1" x14ac:dyDescent="0.2">
      <c r="A1745" s="1" t="s">
        <v>46</v>
      </c>
      <c r="B1745" s="1" t="s">
        <v>14</v>
      </c>
      <c r="C1745" s="1" t="s">
        <v>3</v>
      </c>
      <c r="D1745" s="46">
        <v>0.04</v>
      </c>
      <c r="E1745" s="46">
        <v>35.44</v>
      </c>
      <c r="F1745" s="46">
        <v>5.09</v>
      </c>
      <c r="G1745" s="46">
        <v>0.38</v>
      </c>
      <c r="H1745" s="46">
        <v>118.6317</v>
      </c>
      <c r="I1745" s="49">
        <f>IF(Table2[[#This Row],[Order Priority]]=Introduction!$B$42,1,0)</f>
        <v>0</v>
      </c>
      <c r="J1745" s="49">
        <f>IF(Table2[[#This Row],[Order Priority]]=Introduction!$B$43,1,0)</f>
        <v>0</v>
      </c>
      <c r="K1745" s="49">
        <f>IF(Table2[[#This Row],[Order Priority]]=Introduction!$B$44,1,0)</f>
        <v>0</v>
      </c>
      <c r="L1745" s="49">
        <f>IF(Table2[[#This Row],[Order Priority]]=Introduction!$B$45,1,0)</f>
        <v>0</v>
      </c>
      <c r="M1745" s="49">
        <f>IF(Table2[[#This Row],[Ship Mode]]=Introduction!$C$42,1,0)</f>
        <v>0</v>
      </c>
      <c r="N1745" s="48">
        <f>IF(Table2[[#This Row],[Ship Mode]]=Introduction!$C$44,1,0)</f>
        <v>1</v>
      </c>
      <c r="O1745" s="48">
        <f>IF(Table2[[#This Row],[Customer Segment]]=Introduction!$D$45,1,0)</f>
        <v>1</v>
      </c>
      <c r="P1745" s="48">
        <f>IF(Table2[[#This Row],[Customer Segment]]=Introduction!$D$42,1,0)</f>
        <v>0</v>
      </c>
      <c r="Q1745" s="48">
        <f>IF(Table2[[#This Row],[Customer Segment]]=Introduction!$D$44,1,0)</f>
        <v>0</v>
      </c>
      <c r="R1745" s="38">
        <v>171.93</v>
      </c>
      <c r="S17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customFormat="1" x14ac:dyDescent="0.2">
      <c r="A1746" s="1" t="s">
        <v>46</v>
      </c>
      <c r="B1746" s="1" t="s">
        <v>14</v>
      </c>
      <c r="C1746" s="1" t="s">
        <v>3</v>
      </c>
      <c r="D1746" s="44">
        <v>0.08</v>
      </c>
      <c r="E1746" s="44">
        <v>3.98</v>
      </c>
      <c r="F1746" s="44">
        <v>0.7</v>
      </c>
      <c r="G1746" s="44">
        <v>0.52</v>
      </c>
      <c r="H1746" s="44">
        <v>23.303999999999998</v>
      </c>
      <c r="I1746" s="49">
        <f>IF(Table2[[#This Row],[Order Priority]]=Introduction!$B$42,1,0)</f>
        <v>0</v>
      </c>
      <c r="J1746" s="49">
        <f>IF(Table2[[#This Row],[Order Priority]]=Introduction!$B$43,1,0)</f>
        <v>0</v>
      </c>
      <c r="K1746" s="49">
        <f>IF(Table2[[#This Row],[Order Priority]]=Introduction!$B$44,1,0)</f>
        <v>0</v>
      </c>
      <c r="L1746" s="49">
        <f>IF(Table2[[#This Row],[Order Priority]]=Introduction!$B$45,1,0)</f>
        <v>0</v>
      </c>
      <c r="M1746" s="49">
        <f>IF(Table2[[#This Row],[Ship Mode]]=Introduction!$C$42,1,0)</f>
        <v>0</v>
      </c>
      <c r="N1746" s="48">
        <f>IF(Table2[[#This Row],[Ship Mode]]=Introduction!$C$44,1,0)</f>
        <v>1</v>
      </c>
      <c r="O1746" s="48">
        <f>IF(Table2[[#This Row],[Customer Segment]]=Introduction!$D$45,1,0)</f>
        <v>1</v>
      </c>
      <c r="P1746" s="48">
        <f>IF(Table2[[#This Row],[Customer Segment]]=Introduction!$D$42,1,0)</f>
        <v>0</v>
      </c>
      <c r="Q1746" s="48">
        <f>IF(Table2[[#This Row],[Customer Segment]]=Introduction!$D$44,1,0)</f>
        <v>0</v>
      </c>
      <c r="R1746" s="41">
        <v>35.19</v>
      </c>
      <c r="S17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customFormat="1" x14ac:dyDescent="0.2">
      <c r="A1747" s="1" t="s">
        <v>46</v>
      </c>
      <c r="B1747" s="1" t="s">
        <v>14</v>
      </c>
      <c r="C1747" s="1" t="s">
        <v>3</v>
      </c>
      <c r="D1747" s="46">
        <v>0.04</v>
      </c>
      <c r="E1747" s="46">
        <v>35.44</v>
      </c>
      <c r="F1747" s="46">
        <v>5.09</v>
      </c>
      <c r="G1747" s="46">
        <v>0.38</v>
      </c>
      <c r="H1747" s="46">
        <v>150.72</v>
      </c>
      <c r="I1747" s="49">
        <f>IF(Table2[[#This Row],[Order Priority]]=Introduction!$B$42,1,0)</f>
        <v>0</v>
      </c>
      <c r="J1747" s="49">
        <f>IF(Table2[[#This Row],[Order Priority]]=Introduction!$B$43,1,0)</f>
        <v>0</v>
      </c>
      <c r="K1747" s="49">
        <f>IF(Table2[[#This Row],[Order Priority]]=Introduction!$B$44,1,0)</f>
        <v>0</v>
      </c>
      <c r="L1747" s="49">
        <f>IF(Table2[[#This Row],[Order Priority]]=Introduction!$B$45,1,0)</f>
        <v>0</v>
      </c>
      <c r="M1747" s="49">
        <f>IF(Table2[[#This Row],[Ship Mode]]=Introduction!$C$42,1,0)</f>
        <v>0</v>
      </c>
      <c r="N1747" s="48">
        <f>IF(Table2[[#This Row],[Ship Mode]]=Introduction!$C$44,1,0)</f>
        <v>1</v>
      </c>
      <c r="O1747" s="48">
        <f>IF(Table2[[#This Row],[Customer Segment]]=Introduction!$D$45,1,0)</f>
        <v>1</v>
      </c>
      <c r="P1747" s="48">
        <f>IF(Table2[[#This Row],[Customer Segment]]=Introduction!$D$42,1,0)</f>
        <v>0</v>
      </c>
      <c r="Q1747" s="48">
        <f>IF(Table2[[#This Row],[Customer Segment]]=Introduction!$D$44,1,0)</f>
        <v>0</v>
      </c>
      <c r="R1747" s="38">
        <v>722.1</v>
      </c>
      <c r="S17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customFormat="1" x14ac:dyDescent="0.2">
      <c r="A1748" s="1" t="s">
        <v>46</v>
      </c>
      <c r="B1748" s="1" t="s">
        <v>14</v>
      </c>
      <c r="C1748" s="1" t="s">
        <v>3</v>
      </c>
      <c r="D1748" s="44">
        <v>0.08</v>
      </c>
      <c r="E1748" s="44">
        <v>3.98</v>
      </c>
      <c r="F1748" s="44">
        <v>0.7</v>
      </c>
      <c r="G1748" s="44">
        <v>0.52</v>
      </c>
      <c r="H1748" s="44">
        <v>19.420000000000002</v>
      </c>
      <c r="I1748" s="49">
        <f>IF(Table2[[#This Row],[Order Priority]]=Introduction!$B$42,1,0)</f>
        <v>0</v>
      </c>
      <c r="J1748" s="49">
        <f>IF(Table2[[#This Row],[Order Priority]]=Introduction!$B$43,1,0)</f>
        <v>0</v>
      </c>
      <c r="K1748" s="49">
        <f>IF(Table2[[#This Row],[Order Priority]]=Introduction!$B$44,1,0)</f>
        <v>0</v>
      </c>
      <c r="L1748" s="49">
        <f>IF(Table2[[#This Row],[Order Priority]]=Introduction!$B$45,1,0)</f>
        <v>0</v>
      </c>
      <c r="M1748" s="49">
        <f>IF(Table2[[#This Row],[Ship Mode]]=Introduction!$C$42,1,0)</f>
        <v>0</v>
      </c>
      <c r="N1748" s="48">
        <f>IF(Table2[[#This Row],[Ship Mode]]=Introduction!$C$44,1,0)</f>
        <v>1</v>
      </c>
      <c r="O1748" s="48">
        <f>IF(Table2[[#This Row],[Customer Segment]]=Introduction!$D$45,1,0)</f>
        <v>1</v>
      </c>
      <c r="P1748" s="48">
        <f>IF(Table2[[#This Row],[Customer Segment]]=Introduction!$D$42,1,0)</f>
        <v>0</v>
      </c>
      <c r="Q1748" s="48">
        <f>IF(Table2[[#This Row],[Customer Segment]]=Introduction!$D$44,1,0)</f>
        <v>0</v>
      </c>
      <c r="R1748" s="41">
        <v>140.78</v>
      </c>
      <c r="S17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customFormat="1" x14ac:dyDescent="0.2">
      <c r="A1749" s="1" t="s">
        <v>46</v>
      </c>
      <c r="B1749" s="1" t="s">
        <v>14</v>
      </c>
      <c r="C1749" s="1" t="s">
        <v>3</v>
      </c>
      <c r="D1749" s="46">
        <v>0.01</v>
      </c>
      <c r="E1749" s="46">
        <v>1.76</v>
      </c>
      <c r="F1749" s="46">
        <v>0.7</v>
      </c>
      <c r="G1749" s="46">
        <v>0.56000000000000005</v>
      </c>
      <c r="H1749" s="46">
        <v>3.13</v>
      </c>
      <c r="I1749" s="49">
        <f>IF(Table2[[#This Row],[Order Priority]]=Introduction!$B$42,1,0)</f>
        <v>0</v>
      </c>
      <c r="J1749" s="49">
        <f>IF(Table2[[#This Row],[Order Priority]]=Introduction!$B$43,1,0)</f>
        <v>0</v>
      </c>
      <c r="K1749" s="49">
        <f>IF(Table2[[#This Row],[Order Priority]]=Introduction!$B$44,1,0)</f>
        <v>0</v>
      </c>
      <c r="L1749" s="49">
        <f>IF(Table2[[#This Row],[Order Priority]]=Introduction!$B$45,1,0)</f>
        <v>0</v>
      </c>
      <c r="M1749" s="49">
        <f>IF(Table2[[#This Row],[Ship Mode]]=Introduction!$C$42,1,0)</f>
        <v>0</v>
      </c>
      <c r="N1749" s="48">
        <f>IF(Table2[[#This Row],[Ship Mode]]=Introduction!$C$44,1,0)</f>
        <v>1</v>
      </c>
      <c r="O1749" s="48">
        <f>IF(Table2[[#This Row],[Customer Segment]]=Introduction!$D$45,1,0)</f>
        <v>1</v>
      </c>
      <c r="P1749" s="48">
        <f>IF(Table2[[#This Row],[Customer Segment]]=Introduction!$D$42,1,0)</f>
        <v>0</v>
      </c>
      <c r="Q1749" s="48">
        <f>IF(Table2[[#This Row],[Customer Segment]]=Introduction!$D$44,1,0)</f>
        <v>0</v>
      </c>
      <c r="R1749" s="38">
        <v>129.72</v>
      </c>
      <c r="S17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customFormat="1" x14ac:dyDescent="0.2">
      <c r="A1750" s="1" t="s">
        <v>46</v>
      </c>
      <c r="B1750" s="1" t="s">
        <v>63</v>
      </c>
      <c r="C1750" s="1" t="s">
        <v>3</v>
      </c>
      <c r="D1750" s="44">
        <v>0.01</v>
      </c>
      <c r="E1750" s="44">
        <v>193.17</v>
      </c>
      <c r="F1750" s="44">
        <v>19.989999999999998</v>
      </c>
      <c r="G1750" s="44">
        <v>0.71</v>
      </c>
      <c r="H1750" s="44">
        <v>1141.07</v>
      </c>
      <c r="I1750" s="49">
        <f>IF(Table2[[#This Row],[Order Priority]]=Introduction!$B$42,1,0)</f>
        <v>0</v>
      </c>
      <c r="J1750" s="49">
        <f>IF(Table2[[#This Row],[Order Priority]]=Introduction!$B$43,1,0)</f>
        <v>0</v>
      </c>
      <c r="K1750" s="49">
        <f>IF(Table2[[#This Row],[Order Priority]]=Introduction!$B$44,1,0)</f>
        <v>0</v>
      </c>
      <c r="L1750" s="49">
        <f>IF(Table2[[#This Row],[Order Priority]]=Introduction!$B$45,1,0)</f>
        <v>0</v>
      </c>
      <c r="M1750" s="49">
        <f>IF(Table2[[#This Row],[Ship Mode]]=Introduction!$C$42,1,0)</f>
        <v>0</v>
      </c>
      <c r="N1750" s="48">
        <f>IF(Table2[[#This Row],[Ship Mode]]=Introduction!$C$44,1,0)</f>
        <v>0</v>
      </c>
      <c r="O1750" s="48">
        <f>IF(Table2[[#This Row],[Customer Segment]]=Introduction!$D$45,1,0)</f>
        <v>1</v>
      </c>
      <c r="P1750" s="48">
        <f>IF(Table2[[#This Row],[Customer Segment]]=Introduction!$D$42,1,0)</f>
        <v>0</v>
      </c>
      <c r="Q1750" s="48">
        <f>IF(Table2[[#This Row],[Customer Segment]]=Introduction!$D$44,1,0)</f>
        <v>0</v>
      </c>
      <c r="R1750" s="41">
        <v>12190.98</v>
      </c>
      <c r="S17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customFormat="1" x14ac:dyDescent="0.2">
      <c r="A1751" s="1" t="s">
        <v>1</v>
      </c>
      <c r="B1751" s="1" t="s">
        <v>14</v>
      </c>
      <c r="C1751" s="1" t="s">
        <v>70</v>
      </c>
      <c r="D1751" s="46">
        <v>0.04</v>
      </c>
      <c r="E1751" s="46">
        <v>4.28</v>
      </c>
      <c r="F1751" s="46">
        <v>5.68</v>
      </c>
      <c r="G1751" s="46">
        <v>0.4</v>
      </c>
      <c r="H1751" s="46">
        <v>-27.375</v>
      </c>
      <c r="I1751" s="49">
        <f>IF(Table2[[#This Row],[Order Priority]]=Introduction!$B$42,1,0)</f>
        <v>1</v>
      </c>
      <c r="J1751" s="49">
        <f>IF(Table2[[#This Row],[Order Priority]]=Introduction!$B$43,1,0)</f>
        <v>0</v>
      </c>
      <c r="K1751" s="49">
        <f>IF(Table2[[#This Row],[Order Priority]]=Introduction!$B$44,1,0)</f>
        <v>0</v>
      </c>
      <c r="L1751" s="49">
        <f>IF(Table2[[#This Row],[Order Priority]]=Introduction!$B$45,1,0)</f>
        <v>0</v>
      </c>
      <c r="M1751" s="49">
        <f>IF(Table2[[#This Row],[Ship Mode]]=Introduction!$C$42,1,0)</f>
        <v>0</v>
      </c>
      <c r="N1751" s="48">
        <f>IF(Table2[[#This Row],[Ship Mode]]=Introduction!$C$44,1,0)</f>
        <v>1</v>
      </c>
      <c r="O1751" s="48">
        <f>IF(Table2[[#This Row],[Customer Segment]]=Introduction!$D$45,1,0)</f>
        <v>0</v>
      </c>
      <c r="P1751" s="48">
        <f>IF(Table2[[#This Row],[Customer Segment]]=Introduction!$D$42,1,0)</f>
        <v>0</v>
      </c>
      <c r="Q1751" s="48">
        <f>IF(Table2[[#This Row],[Customer Segment]]=Introduction!$D$44,1,0)</f>
        <v>0</v>
      </c>
      <c r="R1751" s="38">
        <v>31.54</v>
      </c>
      <c r="S17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customFormat="1" x14ac:dyDescent="0.2">
      <c r="A1752" s="1" t="s">
        <v>1</v>
      </c>
      <c r="B1752" s="1" t="s">
        <v>2</v>
      </c>
      <c r="C1752" s="1" t="s">
        <v>70</v>
      </c>
      <c r="D1752" s="44">
        <v>0.06</v>
      </c>
      <c r="E1752" s="44">
        <v>376.13</v>
      </c>
      <c r="F1752" s="44">
        <v>85.63</v>
      </c>
      <c r="G1752" s="44">
        <v>0.74</v>
      </c>
      <c r="H1752" s="44">
        <v>-435.75749999999999</v>
      </c>
      <c r="I1752" s="49">
        <f>IF(Table2[[#This Row],[Order Priority]]=Introduction!$B$42,1,0)</f>
        <v>1</v>
      </c>
      <c r="J1752" s="49">
        <f>IF(Table2[[#This Row],[Order Priority]]=Introduction!$B$43,1,0)</f>
        <v>0</v>
      </c>
      <c r="K1752" s="49">
        <f>IF(Table2[[#This Row],[Order Priority]]=Introduction!$B$44,1,0)</f>
        <v>0</v>
      </c>
      <c r="L1752" s="49">
        <f>IF(Table2[[#This Row],[Order Priority]]=Introduction!$B$45,1,0)</f>
        <v>0</v>
      </c>
      <c r="M1752" s="49">
        <f>IF(Table2[[#This Row],[Ship Mode]]=Introduction!$C$42,1,0)</f>
        <v>1</v>
      </c>
      <c r="N1752" s="48">
        <f>IF(Table2[[#This Row],[Ship Mode]]=Introduction!$C$44,1,0)</f>
        <v>0</v>
      </c>
      <c r="O1752" s="48">
        <f>IF(Table2[[#This Row],[Customer Segment]]=Introduction!$D$45,1,0)</f>
        <v>0</v>
      </c>
      <c r="P1752" s="48">
        <f>IF(Table2[[#This Row],[Customer Segment]]=Introduction!$D$42,1,0)</f>
        <v>0</v>
      </c>
      <c r="Q1752" s="48">
        <f>IF(Table2[[#This Row],[Customer Segment]]=Introduction!$D$44,1,0)</f>
        <v>0</v>
      </c>
      <c r="R1752" s="41">
        <v>4634.6899999999996</v>
      </c>
      <c r="S17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customFormat="1" x14ac:dyDescent="0.2">
      <c r="A1753" s="1" t="s">
        <v>1</v>
      </c>
      <c r="B1753" s="1" t="s">
        <v>2</v>
      </c>
      <c r="C1753" s="1" t="s">
        <v>70</v>
      </c>
      <c r="D1753" s="46">
        <v>0.06</v>
      </c>
      <c r="E1753" s="46">
        <v>424.21</v>
      </c>
      <c r="F1753" s="46">
        <v>110.2</v>
      </c>
      <c r="G1753" s="46">
        <v>0.67</v>
      </c>
      <c r="H1753" s="46">
        <v>682.53</v>
      </c>
      <c r="I1753" s="49">
        <f>IF(Table2[[#This Row],[Order Priority]]=Introduction!$B$42,1,0)</f>
        <v>1</v>
      </c>
      <c r="J1753" s="49">
        <f>IF(Table2[[#This Row],[Order Priority]]=Introduction!$B$43,1,0)</f>
        <v>0</v>
      </c>
      <c r="K1753" s="49">
        <f>IF(Table2[[#This Row],[Order Priority]]=Introduction!$B$44,1,0)</f>
        <v>0</v>
      </c>
      <c r="L1753" s="49">
        <f>IF(Table2[[#This Row],[Order Priority]]=Introduction!$B$45,1,0)</f>
        <v>0</v>
      </c>
      <c r="M1753" s="49">
        <f>IF(Table2[[#This Row],[Ship Mode]]=Introduction!$C$42,1,0)</f>
        <v>1</v>
      </c>
      <c r="N1753" s="48">
        <f>IF(Table2[[#This Row],[Ship Mode]]=Introduction!$C$44,1,0)</f>
        <v>0</v>
      </c>
      <c r="O1753" s="48">
        <f>IF(Table2[[#This Row],[Customer Segment]]=Introduction!$D$45,1,0)</f>
        <v>0</v>
      </c>
      <c r="P1753" s="48">
        <f>IF(Table2[[#This Row],[Customer Segment]]=Introduction!$D$42,1,0)</f>
        <v>0</v>
      </c>
      <c r="Q1753" s="48">
        <f>IF(Table2[[#This Row],[Customer Segment]]=Introduction!$D$44,1,0)</f>
        <v>0</v>
      </c>
      <c r="R1753" s="38">
        <v>7304.03</v>
      </c>
      <c r="S17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customFormat="1" x14ac:dyDescent="0.2">
      <c r="A1754" s="1" t="s">
        <v>1</v>
      </c>
      <c r="B1754" s="1" t="s">
        <v>14</v>
      </c>
      <c r="C1754" s="1" t="s">
        <v>70</v>
      </c>
      <c r="D1754" s="44">
        <v>0.06</v>
      </c>
      <c r="E1754" s="44">
        <v>195.99</v>
      </c>
      <c r="F1754" s="44">
        <v>8.99</v>
      </c>
      <c r="G1754" s="44">
        <v>0.6</v>
      </c>
      <c r="H1754" s="44">
        <v>-277.22199999999998</v>
      </c>
      <c r="I1754" s="49">
        <f>IF(Table2[[#This Row],[Order Priority]]=Introduction!$B$42,1,0)</f>
        <v>1</v>
      </c>
      <c r="J1754" s="49">
        <f>IF(Table2[[#This Row],[Order Priority]]=Introduction!$B$43,1,0)</f>
        <v>0</v>
      </c>
      <c r="K1754" s="49">
        <f>IF(Table2[[#This Row],[Order Priority]]=Introduction!$B$44,1,0)</f>
        <v>0</v>
      </c>
      <c r="L1754" s="49">
        <f>IF(Table2[[#This Row],[Order Priority]]=Introduction!$B$45,1,0)</f>
        <v>0</v>
      </c>
      <c r="M1754" s="49">
        <f>IF(Table2[[#This Row],[Ship Mode]]=Introduction!$C$42,1,0)</f>
        <v>0</v>
      </c>
      <c r="N1754" s="48">
        <f>IF(Table2[[#This Row],[Ship Mode]]=Introduction!$C$44,1,0)</f>
        <v>1</v>
      </c>
      <c r="O1754" s="48">
        <f>IF(Table2[[#This Row],[Customer Segment]]=Introduction!$D$45,1,0)</f>
        <v>0</v>
      </c>
      <c r="P1754" s="48">
        <f>IF(Table2[[#This Row],[Customer Segment]]=Introduction!$D$42,1,0)</f>
        <v>0</v>
      </c>
      <c r="Q1754" s="48">
        <f>IF(Table2[[#This Row],[Customer Segment]]=Introduction!$D$44,1,0)</f>
        <v>0</v>
      </c>
      <c r="R1754" s="41">
        <v>632.65</v>
      </c>
      <c r="S17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customFormat="1" x14ac:dyDescent="0.2">
      <c r="A1755" s="1" t="s">
        <v>13</v>
      </c>
      <c r="B1755" s="1" t="s">
        <v>14</v>
      </c>
      <c r="C1755" s="1" t="s">
        <v>70</v>
      </c>
      <c r="D1755" s="46">
        <v>0.04</v>
      </c>
      <c r="E1755" s="46">
        <v>29.14</v>
      </c>
      <c r="F1755" s="46">
        <v>4.8600000000000003</v>
      </c>
      <c r="G1755" s="46">
        <v>0.38</v>
      </c>
      <c r="H1755" s="46">
        <v>349.40910000000002</v>
      </c>
      <c r="I1755" s="49">
        <f>IF(Table2[[#This Row],[Order Priority]]=Introduction!$B$42,1,0)</f>
        <v>0</v>
      </c>
      <c r="J1755" s="49">
        <f>IF(Table2[[#This Row],[Order Priority]]=Introduction!$B$43,1,0)</f>
        <v>1</v>
      </c>
      <c r="K1755" s="49">
        <f>IF(Table2[[#This Row],[Order Priority]]=Introduction!$B$44,1,0)</f>
        <v>0</v>
      </c>
      <c r="L1755" s="49">
        <f>IF(Table2[[#This Row],[Order Priority]]=Introduction!$B$45,1,0)</f>
        <v>0</v>
      </c>
      <c r="M1755" s="49">
        <f>IF(Table2[[#This Row],[Ship Mode]]=Introduction!$C$42,1,0)</f>
        <v>0</v>
      </c>
      <c r="N1755" s="48">
        <f>IF(Table2[[#This Row],[Ship Mode]]=Introduction!$C$44,1,0)</f>
        <v>1</v>
      </c>
      <c r="O1755" s="48">
        <f>IF(Table2[[#This Row],[Customer Segment]]=Introduction!$D$45,1,0)</f>
        <v>0</v>
      </c>
      <c r="P1755" s="48">
        <f>IF(Table2[[#This Row],[Customer Segment]]=Introduction!$D$42,1,0)</f>
        <v>0</v>
      </c>
      <c r="Q1755" s="48">
        <f>IF(Table2[[#This Row],[Customer Segment]]=Introduction!$D$44,1,0)</f>
        <v>0</v>
      </c>
      <c r="R1755" s="38">
        <v>506.39</v>
      </c>
      <c r="S17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customFormat="1" x14ac:dyDescent="0.2">
      <c r="A1756" s="1" t="s">
        <v>13</v>
      </c>
      <c r="B1756" s="1" t="s">
        <v>63</v>
      </c>
      <c r="C1756" s="1" t="s">
        <v>70</v>
      </c>
      <c r="D1756" s="44">
        <v>0.1</v>
      </c>
      <c r="E1756" s="44">
        <v>8.8800000000000008</v>
      </c>
      <c r="F1756" s="44">
        <v>6.28</v>
      </c>
      <c r="G1756" s="44">
        <v>0.35</v>
      </c>
      <c r="H1756" s="44">
        <v>-27.283750000000001</v>
      </c>
      <c r="I1756" s="49">
        <f>IF(Table2[[#This Row],[Order Priority]]=Introduction!$B$42,1,0)</f>
        <v>0</v>
      </c>
      <c r="J1756" s="49">
        <f>IF(Table2[[#This Row],[Order Priority]]=Introduction!$B$43,1,0)</f>
        <v>1</v>
      </c>
      <c r="K1756" s="49">
        <f>IF(Table2[[#This Row],[Order Priority]]=Introduction!$B$44,1,0)</f>
        <v>0</v>
      </c>
      <c r="L1756" s="49">
        <f>IF(Table2[[#This Row],[Order Priority]]=Introduction!$B$45,1,0)</f>
        <v>0</v>
      </c>
      <c r="M1756" s="49">
        <f>IF(Table2[[#This Row],[Ship Mode]]=Introduction!$C$42,1,0)</f>
        <v>0</v>
      </c>
      <c r="N1756" s="48">
        <f>IF(Table2[[#This Row],[Ship Mode]]=Introduction!$C$44,1,0)</f>
        <v>0</v>
      </c>
      <c r="O1756" s="48">
        <f>IF(Table2[[#This Row],[Customer Segment]]=Introduction!$D$45,1,0)</f>
        <v>0</v>
      </c>
      <c r="P1756" s="48">
        <f>IF(Table2[[#This Row],[Customer Segment]]=Introduction!$D$42,1,0)</f>
        <v>0</v>
      </c>
      <c r="Q1756" s="48">
        <f>IF(Table2[[#This Row],[Customer Segment]]=Introduction!$D$44,1,0)</f>
        <v>0</v>
      </c>
      <c r="R1756" s="41">
        <v>126.9</v>
      </c>
      <c r="S17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customFormat="1" x14ac:dyDescent="0.2">
      <c r="A1757" s="1" t="s">
        <v>13</v>
      </c>
      <c r="B1757" s="1" t="s">
        <v>63</v>
      </c>
      <c r="C1757" s="1" t="s">
        <v>47</v>
      </c>
      <c r="D1757" s="46">
        <v>0.02</v>
      </c>
      <c r="E1757" s="46">
        <v>6.48</v>
      </c>
      <c r="F1757" s="46">
        <v>7.86</v>
      </c>
      <c r="G1757" s="46">
        <v>0.37</v>
      </c>
      <c r="H1757" s="46">
        <v>111.22199999999999</v>
      </c>
      <c r="I1757" s="49">
        <f>IF(Table2[[#This Row],[Order Priority]]=Introduction!$B$42,1,0)</f>
        <v>0</v>
      </c>
      <c r="J1757" s="49">
        <f>IF(Table2[[#This Row],[Order Priority]]=Introduction!$B$43,1,0)</f>
        <v>1</v>
      </c>
      <c r="K1757" s="49">
        <f>IF(Table2[[#This Row],[Order Priority]]=Introduction!$B$44,1,0)</f>
        <v>0</v>
      </c>
      <c r="L1757" s="49">
        <f>IF(Table2[[#This Row],[Order Priority]]=Introduction!$B$45,1,0)</f>
        <v>0</v>
      </c>
      <c r="M1757" s="49">
        <f>IF(Table2[[#This Row],[Ship Mode]]=Introduction!$C$42,1,0)</f>
        <v>0</v>
      </c>
      <c r="N1757" s="48">
        <f>IF(Table2[[#This Row],[Ship Mode]]=Introduction!$C$44,1,0)</f>
        <v>0</v>
      </c>
      <c r="O1757" s="48">
        <f>IF(Table2[[#This Row],[Customer Segment]]=Introduction!$D$45,1,0)</f>
        <v>0</v>
      </c>
      <c r="P1757" s="48">
        <f>IF(Table2[[#This Row],[Customer Segment]]=Introduction!$D$42,1,0)</f>
        <v>0</v>
      </c>
      <c r="Q1757" s="48">
        <f>IF(Table2[[#This Row],[Customer Segment]]=Introduction!$D$44,1,0)</f>
        <v>1</v>
      </c>
      <c r="R1757" s="38">
        <v>11.41</v>
      </c>
      <c r="S17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customFormat="1" x14ac:dyDescent="0.2">
      <c r="A1758" s="1" t="s">
        <v>13</v>
      </c>
      <c r="B1758" s="1" t="s">
        <v>2</v>
      </c>
      <c r="C1758" s="1" t="s">
        <v>15</v>
      </c>
      <c r="D1758" s="44">
        <v>0.04</v>
      </c>
      <c r="E1758" s="44">
        <v>124.49</v>
      </c>
      <c r="F1758" s="44">
        <v>51.94</v>
      </c>
      <c r="G1758" s="44">
        <v>0.63</v>
      </c>
      <c r="H1758" s="44">
        <v>-247.55157</v>
      </c>
      <c r="I1758" s="49">
        <f>IF(Table2[[#This Row],[Order Priority]]=Introduction!$B$42,1,0)</f>
        <v>0</v>
      </c>
      <c r="J1758" s="49">
        <f>IF(Table2[[#This Row],[Order Priority]]=Introduction!$B$43,1,0)</f>
        <v>1</v>
      </c>
      <c r="K1758" s="49">
        <f>IF(Table2[[#This Row],[Order Priority]]=Introduction!$B$44,1,0)</f>
        <v>0</v>
      </c>
      <c r="L1758" s="49">
        <f>IF(Table2[[#This Row],[Order Priority]]=Introduction!$B$45,1,0)</f>
        <v>0</v>
      </c>
      <c r="M1758" s="49">
        <f>IF(Table2[[#This Row],[Ship Mode]]=Introduction!$C$42,1,0)</f>
        <v>1</v>
      </c>
      <c r="N1758" s="48">
        <f>IF(Table2[[#This Row],[Ship Mode]]=Introduction!$C$44,1,0)</f>
        <v>0</v>
      </c>
      <c r="O1758" s="48">
        <f>IF(Table2[[#This Row],[Customer Segment]]=Introduction!$D$45,1,0)</f>
        <v>0</v>
      </c>
      <c r="P1758" s="48">
        <f>IF(Table2[[#This Row],[Customer Segment]]=Introduction!$D$42,1,0)</f>
        <v>1</v>
      </c>
      <c r="Q1758" s="48">
        <f>IF(Table2[[#This Row],[Customer Segment]]=Introduction!$D$44,1,0)</f>
        <v>0</v>
      </c>
      <c r="R1758" s="41">
        <v>605.82000000000005</v>
      </c>
      <c r="S17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customFormat="1" x14ac:dyDescent="0.2">
      <c r="A1759" s="1" t="s">
        <v>13</v>
      </c>
      <c r="B1759" s="1" t="s">
        <v>14</v>
      </c>
      <c r="C1759" s="1" t="s">
        <v>15</v>
      </c>
      <c r="D1759" s="46">
        <v>0.1</v>
      </c>
      <c r="E1759" s="46">
        <v>35.99</v>
      </c>
      <c r="F1759" s="46">
        <v>5</v>
      </c>
      <c r="G1759" s="46">
        <v>0.82</v>
      </c>
      <c r="H1759" s="46">
        <v>-277.20924000000002</v>
      </c>
      <c r="I1759" s="49">
        <f>IF(Table2[[#This Row],[Order Priority]]=Introduction!$B$42,1,0)</f>
        <v>0</v>
      </c>
      <c r="J1759" s="49">
        <f>IF(Table2[[#This Row],[Order Priority]]=Introduction!$B$43,1,0)</f>
        <v>1</v>
      </c>
      <c r="K1759" s="49">
        <f>IF(Table2[[#This Row],[Order Priority]]=Introduction!$B$44,1,0)</f>
        <v>0</v>
      </c>
      <c r="L1759" s="49">
        <f>IF(Table2[[#This Row],[Order Priority]]=Introduction!$B$45,1,0)</f>
        <v>0</v>
      </c>
      <c r="M1759" s="49">
        <f>IF(Table2[[#This Row],[Ship Mode]]=Introduction!$C$42,1,0)</f>
        <v>0</v>
      </c>
      <c r="N1759" s="48">
        <f>IF(Table2[[#This Row],[Ship Mode]]=Introduction!$C$44,1,0)</f>
        <v>1</v>
      </c>
      <c r="O1759" s="48">
        <f>IF(Table2[[#This Row],[Customer Segment]]=Introduction!$D$45,1,0)</f>
        <v>0</v>
      </c>
      <c r="P1759" s="48">
        <f>IF(Table2[[#This Row],[Customer Segment]]=Introduction!$D$42,1,0)</f>
        <v>1</v>
      </c>
      <c r="Q1759" s="48">
        <f>IF(Table2[[#This Row],[Customer Segment]]=Introduction!$D$44,1,0)</f>
        <v>0</v>
      </c>
      <c r="R1759" s="38">
        <v>1569</v>
      </c>
      <c r="S17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customFormat="1" x14ac:dyDescent="0.2">
      <c r="A1760" s="1" t="s">
        <v>13</v>
      </c>
      <c r="B1760" s="1" t="s">
        <v>2</v>
      </c>
      <c r="C1760" s="1" t="s">
        <v>15</v>
      </c>
      <c r="D1760" s="44">
        <v>0.04</v>
      </c>
      <c r="E1760" s="44">
        <v>124.49</v>
      </c>
      <c r="F1760" s="44">
        <v>51.94</v>
      </c>
      <c r="G1760" s="44">
        <v>0.63</v>
      </c>
      <c r="H1760" s="44">
        <v>-93.064499999999995</v>
      </c>
      <c r="I1760" s="49">
        <f>IF(Table2[[#This Row],[Order Priority]]=Introduction!$B$42,1,0)</f>
        <v>0</v>
      </c>
      <c r="J1760" s="49">
        <f>IF(Table2[[#This Row],[Order Priority]]=Introduction!$B$43,1,0)</f>
        <v>1</v>
      </c>
      <c r="K1760" s="49">
        <f>IF(Table2[[#This Row],[Order Priority]]=Introduction!$B$44,1,0)</f>
        <v>0</v>
      </c>
      <c r="L1760" s="49">
        <f>IF(Table2[[#This Row],[Order Priority]]=Introduction!$B$45,1,0)</f>
        <v>0</v>
      </c>
      <c r="M1760" s="49">
        <f>IF(Table2[[#This Row],[Ship Mode]]=Introduction!$C$42,1,0)</f>
        <v>1</v>
      </c>
      <c r="N1760" s="48">
        <f>IF(Table2[[#This Row],[Ship Mode]]=Introduction!$C$44,1,0)</f>
        <v>0</v>
      </c>
      <c r="O1760" s="48">
        <f>IF(Table2[[#This Row],[Customer Segment]]=Introduction!$D$45,1,0)</f>
        <v>0</v>
      </c>
      <c r="P1760" s="48">
        <f>IF(Table2[[#This Row],[Customer Segment]]=Introduction!$D$42,1,0)</f>
        <v>1</v>
      </c>
      <c r="Q1760" s="48">
        <f>IF(Table2[[#This Row],[Customer Segment]]=Introduction!$D$44,1,0)</f>
        <v>0</v>
      </c>
      <c r="R1760" s="41">
        <v>151.46</v>
      </c>
      <c r="S17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customFormat="1" x14ac:dyDescent="0.2">
      <c r="A1761" s="1" t="s">
        <v>13</v>
      </c>
      <c r="B1761" s="1" t="s">
        <v>14</v>
      </c>
      <c r="C1761" s="1" t="s">
        <v>70</v>
      </c>
      <c r="D1761" s="46">
        <v>0</v>
      </c>
      <c r="E1761" s="46">
        <v>55.48</v>
      </c>
      <c r="F1761" s="46">
        <v>14.3</v>
      </c>
      <c r="G1761" s="46">
        <v>0.37</v>
      </c>
      <c r="H1761" s="46">
        <v>454.44779999999997</v>
      </c>
      <c r="I1761" s="49">
        <f>IF(Table2[[#This Row],[Order Priority]]=Introduction!$B$42,1,0)</f>
        <v>0</v>
      </c>
      <c r="J1761" s="49">
        <f>IF(Table2[[#This Row],[Order Priority]]=Introduction!$B$43,1,0)</f>
        <v>1</v>
      </c>
      <c r="K1761" s="49">
        <f>IF(Table2[[#This Row],[Order Priority]]=Introduction!$B$44,1,0)</f>
        <v>0</v>
      </c>
      <c r="L1761" s="49">
        <f>IF(Table2[[#This Row],[Order Priority]]=Introduction!$B$45,1,0)</f>
        <v>0</v>
      </c>
      <c r="M1761" s="49">
        <f>IF(Table2[[#This Row],[Ship Mode]]=Introduction!$C$42,1,0)</f>
        <v>0</v>
      </c>
      <c r="N1761" s="48">
        <f>IF(Table2[[#This Row],[Ship Mode]]=Introduction!$C$44,1,0)</f>
        <v>1</v>
      </c>
      <c r="O1761" s="48">
        <f>IF(Table2[[#This Row],[Customer Segment]]=Introduction!$D$45,1,0)</f>
        <v>0</v>
      </c>
      <c r="P1761" s="48">
        <f>IF(Table2[[#This Row],[Customer Segment]]=Introduction!$D$42,1,0)</f>
        <v>0</v>
      </c>
      <c r="Q1761" s="48">
        <f>IF(Table2[[#This Row],[Customer Segment]]=Introduction!$D$44,1,0)</f>
        <v>0</v>
      </c>
      <c r="R1761" s="38">
        <v>658.62</v>
      </c>
      <c r="S17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customFormat="1" x14ac:dyDescent="0.2">
      <c r="A1762" s="1" t="s">
        <v>13</v>
      </c>
      <c r="B1762" s="1" t="s">
        <v>14</v>
      </c>
      <c r="C1762" s="1" t="s">
        <v>70</v>
      </c>
      <c r="D1762" s="44">
        <v>0.06</v>
      </c>
      <c r="E1762" s="44">
        <v>6.68</v>
      </c>
      <c r="F1762" s="44">
        <v>6.93</v>
      </c>
      <c r="G1762" s="44">
        <v>0.37</v>
      </c>
      <c r="H1762" s="44">
        <v>7.6245000000000003</v>
      </c>
      <c r="I1762" s="49">
        <f>IF(Table2[[#This Row],[Order Priority]]=Introduction!$B$42,1,0)</f>
        <v>0</v>
      </c>
      <c r="J1762" s="49">
        <f>IF(Table2[[#This Row],[Order Priority]]=Introduction!$B$43,1,0)</f>
        <v>1</v>
      </c>
      <c r="K1762" s="49">
        <f>IF(Table2[[#This Row],[Order Priority]]=Introduction!$B$44,1,0)</f>
        <v>0</v>
      </c>
      <c r="L1762" s="49">
        <f>IF(Table2[[#This Row],[Order Priority]]=Introduction!$B$45,1,0)</f>
        <v>0</v>
      </c>
      <c r="M1762" s="49">
        <f>IF(Table2[[#This Row],[Ship Mode]]=Introduction!$C$42,1,0)</f>
        <v>0</v>
      </c>
      <c r="N1762" s="48">
        <f>IF(Table2[[#This Row],[Ship Mode]]=Introduction!$C$44,1,0)</f>
        <v>1</v>
      </c>
      <c r="O1762" s="48">
        <f>IF(Table2[[#This Row],[Customer Segment]]=Introduction!$D$45,1,0)</f>
        <v>0</v>
      </c>
      <c r="P1762" s="48">
        <f>IF(Table2[[#This Row],[Customer Segment]]=Introduction!$D$42,1,0)</f>
        <v>0</v>
      </c>
      <c r="Q1762" s="48">
        <f>IF(Table2[[#This Row],[Customer Segment]]=Introduction!$D$44,1,0)</f>
        <v>0</v>
      </c>
      <c r="R1762" s="41">
        <v>91.92</v>
      </c>
      <c r="S17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customFormat="1" x14ac:dyDescent="0.2">
      <c r="A1763" s="1" t="s">
        <v>23</v>
      </c>
      <c r="B1763" s="1" t="s">
        <v>2</v>
      </c>
      <c r="C1763" s="1" t="s">
        <v>3</v>
      </c>
      <c r="D1763" s="46">
        <v>0.04</v>
      </c>
      <c r="E1763" s="46">
        <v>130.97999999999999</v>
      </c>
      <c r="F1763" s="46">
        <v>54.74</v>
      </c>
      <c r="G1763" s="46">
        <v>0.69</v>
      </c>
      <c r="H1763" s="46">
        <v>-723.78399999999999</v>
      </c>
      <c r="I1763" s="49">
        <f>IF(Table2[[#This Row],[Order Priority]]=Introduction!$B$42,1,0)</f>
        <v>0</v>
      </c>
      <c r="J1763" s="49">
        <f>IF(Table2[[#This Row],[Order Priority]]=Introduction!$B$43,1,0)</f>
        <v>0</v>
      </c>
      <c r="K1763" s="49">
        <f>IF(Table2[[#This Row],[Order Priority]]=Introduction!$B$44,1,0)</f>
        <v>1</v>
      </c>
      <c r="L1763" s="49">
        <f>IF(Table2[[#This Row],[Order Priority]]=Introduction!$B$45,1,0)</f>
        <v>0</v>
      </c>
      <c r="M1763" s="49">
        <f>IF(Table2[[#This Row],[Ship Mode]]=Introduction!$C$42,1,0)</f>
        <v>1</v>
      </c>
      <c r="N1763" s="48">
        <f>IF(Table2[[#This Row],[Ship Mode]]=Introduction!$C$44,1,0)</f>
        <v>0</v>
      </c>
      <c r="O1763" s="48">
        <f>IF(Table2[[#This Row],[Customer Segment]]=Introduction!$D$45,1,0)</f>
        <v>1</v>
      </c>
      <c r="P1763" s="48">
        <f>IF(Table2[[#This Row],[Customer Segment]]=Introduction!$D$42,1,0)</f>
        <v>0</v>
      </c>
      <c r="Q1763" s="48">
        <f>IF(Table2[[#This Row],[Customer Segment]]=Introduction!$D$44,1,0)</f>
        <v>0</v>
      </c>
      <c r="R1763" s="38">
        <v>1781.66</v>
      </c>
      <c r="S17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customFormat="1" x14ac:dyDescent="0.2">
      <c r="A1764" s="1" t="s">
        <v>23</v>
      </c>
      <c r="B1764" s="1" t="s">
        <v>14</v>
      </c>
      <c r="C1764" s="1" t="s">
        <v>3</v>
      </c>
      <c r="D1764" s="44">
        <v>0.04</v>
      </c>
      <c r="E1764" s="44">
        <v>105.29</v>
      </c>
      <c r="F1764" s="44">
        <v>10.119999999999999</v>
      </c>
      <c r="G1764" s="44">
        <v>0.79</v>
      </c>
      <c r="H1764" s="44">
        <v>589.18799999999999</v>
      </c>
      <c r="I1764" s="49">
        <f>IF(Table2[[#This Row],[Order Priority]]=Introduction!$B$42,1,0)</f>
        <v>0</v>
      </c>
      <c r="J1764" s="49">
        <f>IF(Table2[[#This Row],[Order Priority]]=Introduction!$B$43,1,0)</f>
        <v>0</v>
      </c>
      <c r="K1764" s="49">
        <f>IF(Table2[[#This Row],[Order Priority]]=Introduction!$B$44,1,0)</f>
        <v>1</v>
      </c>
      <c r="L1764" s="49">
        <f>IF(Table2[[#This Row],[Order Priority]]=Introduction!$B$45,1,0)</f>
        <v>0</v>
      </c>
      <c r="M1764" s="49">
        <f>IF(Table2[[#This Row],[Ship Mode]]=Introduction!$C$42,1,0)</f>
        <v>0</v>
      </c>
      <c r="N1764" s="48">
        <f>IF(Table2[[#This Row],[Ship Mode]]=Introduction!$C$44,1,0)</f>
        <v>1</v>
      </c>
      <c r="O1764" s="48">
        <f>IF(Table2[[#This Row],[Customer Segment]]=Introduction!$D$45,1,0)</f>
        <v>1</v>
      </c>
      <c r="P1764" s="48">
        <f>IF(Table2[[#This Row],[Customer Segment]]=Introduction!$D$42,1,0)</f>
        <v>0</v>
      </c>
      <c r="Q1764" s="48">
        <f>IF(Table2[[#This Row],[Customer Segment]]=Introduction!$D$44,1,0)</f>
        <v>0</v>
      </c>
      <c r="R1764" s="41">
        <v>940.64</v>
      </c>
      <c r="S17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customFormat="1" x14ac:dyDescent="0.2">
      <c r="A1765" s="1" t="s">
        <v>23</v>
      </c>
      <c r="B1765" s="1" t="s">
        <v>2</v>
      </c>
      <c r="C1765" s="1" t="s">
        <v>3</v>
      </c>
      <c r="D1765" s="46">
        <v>7.0000000000000007E-2</v>
      </c>
      <c r="E1765" s="46">
        <v>31.76</v>
      </c>
      <c r="F1765" s="46">
        <v>45.51</v>
      </c>
      <c r="G1765" s="46">
        <v>0.65</v>
      </c>
      <c r="H1765" s="46">
        <v>-1314.992</v>
      </c>
      <c r="I1765" s="49">
        <f>IF(Table2[[#This Row],[Order Priority]]=Introduction!$B$42,1,0)</f>
        <v>0</v>
      </c>
      <c r="J1765" s="49">
        <f>IF(Table2[[#This Row],[Order Priority]]=Introduction!$B$43,1,0)</f>
        <v>0</v>
      </c>
      <c r="K1765" s="49">
        <f>IF(Table2[[#This Row],[Order Priority]]=Introduction!$B$44,1,0)</f>
        <v>1</v>
      </c>
      <c r="L1765" s="49">
        <f>IF(Table2[[#This Row],[Order Priority]]=Introduction!$B$45,1,0)</f>
        <v>0</v>
      </c>
      <c r="M1765" s="49">
        <f>IF(Table2[[#This Row],[Ship Mode]]=Introduction!$C$42,1,0)</f>
        <v>1</v>
      </c>
      <c r="N1765" s="48">
        <f>IF(Table2[[#This Row],[Ship Mode]]=Introduction!$C$44,1,0)</f>
        <v>0</v>
      </c>
      <c r="O1765" s="48">
        <f>IF(Table2[[#This Row],[Customer Segment]]=Introduction!$D$45,1,0)</f>
        <v>1</v>
      </c>
      <c r="P1765" s="48">
        <f>IF(Table2[[#This Row],[Customer Segment]]=Introduction!$D$42,1,0)</f>
        <v>0</v>
      </c>
      <c r="Q1765" s="48">
        <f>IF(Table2[[#This Row],[Customer Segment]]=Introduction!$D$44,1,0)</f>
        <v>0</v>
      </c>
      <c r="R1765" s="38">
        <v>439.27</v>
      </c>
      <c r="S17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customFormat="1" x14ac:dyDescent="0.2">
      <c r="A1766" s="1" t="s">
        <v>23</v>
      </c>
      <c r="B1766" s="1" t="s">
        <v>14</v>
      </c>
      <c r="C1766" s="1" t="s">
        <v>70</v>
      </c>
      <c r="D1766" s="44">
        <v>7.0000000000000007E-2</v>
      </c>
      <c r="E1766" s="44">
        <v>35.44</v>
      </c>
      <c r="F1766" s="44">
        <v>7.5</v>
      </c>
      <c r="G1766" s="44">
        <v>0.38</v>
      </c>
      <c r="H1766" s="44">
        <v>262.2</v>
      </c>
      <c r="I1766" s="49">
        <f>IF(Table2[[#This Row],[Order Priority]]=Introduction!$B$42,1,0)</f>
        <v>0</v>
      </c>
      <c r="J1766" s="49">
        <f>IF(Table2[[#This Row],[Order Priority]]=Introduction!$B$43,1,0)</f>
        <v>0</v>
      </c>
      <c r="K1766" s="49">
        <f>IF(Table2[[#This Row],[Order Priority]]=Introduction!$B$44,1,0)</f>
        <v>1</v>
      </c>
      <c r="L1766" s="49">
        <f>IF(Table2[[#This Row],[Order Priority]]=Introduction!$B$45,1,0)</f>
        <v>0</v>
      </c>
      <c r="M1766" s="49">
        <f>IF(Table2[[#This Row],[Ship Mode]]=Introduction!$C$42,1,0)</f>
        <v>0</v>
      </c>
      <c r="N1766" s="48">
        <f>IF(Table2[[#This Row],[Ship Mode]]=Introduction!$C$44,1,0)</f>
        <v>1</v>
      </c>
      <c r="O1766" s="48">
        <f>IF(Table2[[#This Row],[Customer Segment]]=Introduction!$D$45,1,0)</f>
        <v>0</v>
      </c>
      <c r="P1766" s="48">
        <f>IF(Table2[[#This Row],[Customer Segment]]=Introduction!$D$42,1,0)</f>
        <v>0</v>
      </c>
      <c r="Q1766" s="48">
        <f>IF(Table2[[#This Row],[Customer Segment]]=Introduction!$D$44,1,0)</f>
        <v>0</v>
      </c>
      <c r="R1766" s="41">
        <v>380</v>
      </c>
      <c r="S17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customFormat="1" x14ac:dyDescent="0.2">
      <c r="A1767" s="1" t="s">
        <v>92</v>
      </c>
      <c r="B1767" s="1" t="s">
        <v>2</v>
      </c>
      <c r="C1767" s="1" t="s">
        <v>70</v>
      </c>
      <c r="D1767" s="46">
        <v>0.06</v>
      </c>
      <c r="E1767" s="46">
        <v>549.99</v>
      </c>
      <c r="F1767" s="46">
        <v>49</v>
      </c>
      <c r="G1767" s="46">
        <v>0.35</v>
      </c>
      <c r="H1767" s="46">
        <v>4637.4071999999996</v>
      </c>
      <c r="I1767" s="49">
        <f>IF(Table2[[#This Row],[Order Priority]]=Introduction!$B$42,1,0)</f>
        <v>0</v>
      </c>
      <c r="J1767" s="49">
        <f>IF(Table2[[#This Row],[Order Priority]]=Introduction!$B$43,1,0)</f>
        <v>0</v>
      </c>
      <c r="K1767" s="49">
        <f>IF(Table2[[#This Row],[Order Priority]]=Introduction!$B$44,1,0)</f>
        <v>0</v>
      </c>
      <c r="L1767" s="49">
        <f>IF(Table2[[#This Row],[Order Priority]]=Introduction!$B$45,1,0)</f>
        <v>1</v>
      </c>
      <c r="M1767" s="49">
        <f>IF(Table2[[#This Row],[Ship Mode]]=Introduction!$C$42,1,0)</f>
        <v>1</v>
      </c>
      <c r="N1767" s="48">
        <f>IF(Table2[[#This Row],[Ship Mode]]=Introduction!$C$44,1,0)</f>
        <v>0</v>
      </c>
      <c r="O1767" s="48">
        <f>IF(Table2[[#This Row],[Customer Segment]]=Introduction!$D$45,1,0)</f>
        <v>0</v>
      </c>
      <c r="P1767" s="48">
        <f>IF(Table2[[#This Row],[Customer Segment]]=Introduction!$D$42,1,0)</f>
        <v>0</v>
      </c>
      <c r="Q1767" s="48">
        <f>IF(Table2[[#This Row],[Customer Segment]]=Introduction!$D$44,1,0)</f>
        <v>0</v>
      </c>
      <c r="R1767" s="38">
        <v>6720.88</v>
      </c>
      <c r="S17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customFormat="1" x14ac:dyDescent="0.2">
      <c r="A1768" s="1" t="s">
        <v>92</v>
      </c>
      <c r="B1768" s="1" t="s">
        <v>63</v>
      </c>
      <c r="C1768" s="1" t="s">
        <v>70</v>
      </c>
      <c r="D1768" s="44">
        <v>0.08</v>
      </c>
      <c r="E1768" s="44">
        <v>115.99</v>
      </c>
      <c r="F1768" s="44">
        <v>5.99</v>
      </c>
      <c r="G1768" s="44">
        <v>0.56999999999999995</v>
      </c>
      <c r="H1768" s="44">
        <v>-239.54150000000001</v>
      </c>
      <c r="I1768" s="49">
        <f>IF(Table2[[#This Row],[Order Priority]]=Introduction!$B$42,1,0)</f>
        <v>0</v>
      </c>
      <c r="J1768" s="49">
        <f>IF(Table2[[#This Row],[Order Priority]]=Introduction!$B$43,1,0)</f>
        <v>0</v>
      </c>
      <c r="K1768" s="49">
        <f>IF(Table2[[#This Row],[Order Priority]]=Introduction!$B$44,1,0)</f>
        <v>0</v>
      </c>
      <c r="L1768" s="49">
        <f>IF(Table2[[#This Row],[Order Priority]]=Introduction!$B$45,1,0)</f>
        <v>1</v>
      </c>
      <c r="M1768" s="49">
        <f>IF(Table2[[#This Row],[Ship Mode]]=Introduction!$C$42,1,0)</f>
        <v>0</v>
      </c>
      <c r="N1768" s="48">
        <f>IF(Table2[[#This Row],[Ship Mode]]=Introduction!$C$44,1,0)</f>
        <v>0</v>
      </c>
      <c r="O1768" s="48">
        <f>IF(Table2[[#This Row],[Customer Segment]]=Introduction!$D$45,1,0)</f>
        <v>0</v>
      </c>
      <c r="P1768" s="48">
        <f>IF(Table2[[#This Row],[Customer Segment]]=Introduction!$D$42,1,0)</f>
        <v>0</v>
      </c>
      <c r="Q1768" s="48">
        <f>IF(Table2[[#This Row],[Customer Segment]]=Introduction!$D$44,1,0)</f>
        <v>0</v>
      </c>
      <c r="R1768" s="41">
        <v>102.21</v>
      </c>
      <c r="S17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customFormat="1" x14ac:dyDescent="0.2">
      <c r="A1769" s="1" t="s">
        <v>1</v>
      </c>
      <c r="B1769" s="1" t="s">
        <v>63</v>
      </c>
      <c r="C1769" s="1" t="s">
        <v>3</v>
      </c>
      <c r="D1769" s="46">
        <v>0.06</v>
      </c>
      <c r="E1769" s="46">
        <v>4.91</v>
      </c>
      <c r="F1769" s="46">
        <v>5.68</v>
      </c>
      <c r="G1769" s="46">
        <v>0.36</v>
      </c>
      <c r="H1769" s="46">
        <v>-31.68825</v>
      </c>
      <c r="I1769" s="49">
        <f>IF(Table2[[#This Row],[Order Priority]]=Introduction!$B$42,1,0)</f>
        <v>1</v>
      </c>
      <c r="J1769" s="49">
        <f>IF(Table2[[#This Row],[Order Priority]]=Introduction!$B$43,1,0)</f>
        <v>0</v>
      </c>
      <c r="K1769" s="49">
        <f>IF(Table2[[#This Row],[Order Priority]]=Introduction!$B$44,1,0)</f>
        <v>0</v>
      </c>
      <c r="L1769" s="49">
        <f>IF(Table2[[#This Row],[Order Priority]]=Introduction!$B$45,1,0)</f>
        <v>0</v>
      </c>
      <c r="M1769" s="49">
        <f>IF(Table2[[#This Row],[Ship Mode]]=Introduction!$C$42,1,0)</f>
        <v>0</v>
      </c>
      <c r="N1769" s="48">
        <f>IF(Table2[[#This Row],[Ship Mode]]=Introduction!$C$44,1,0)</f>
        <v>0</v>
      </c>
      <c r="O1769" s="48">
        <f>IF(Table2[[#This Row],[Customer Segment]]=Introduction!$D$45,1,0)</f>
        <v>1</v>
      </c>
      <c r="P1769" s="48">
        <f>IF(Table2[[#This Row],[Customer Segment]]=Introduction!$D$42,1,0)</f>
        <v>0</v>
      </c>
      <c r="Q1769" s="48">
        <f>IF(Table2[[#This Row],[Customer Segment]]=Introduction!$D$44,1,0)</f>
        <v>0</v>
      </c>
      <c r="R1769" s="38">
        <v>53.89</v>
      </c>
      <c r="S17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customFormat="1" x14ac:dyDescent="0.2">
      <c r="A1770" s="1" t="s">
        <v>1</v>
      </c>
      <c r="B1770" s="1" t="s">
        <v>63</v>
      </c>
      <c r="C1770" s="1" t="s">
        <v>3</v>
      </c>
      <c r="D1770" s="44">
        <v>7.0000000000000007E-2</v>
      </c>
      <c r="E1770" s="44">
        <v>48.94</v>
      </c>
      <c r="F1770" s="44">
        <v>5.86</v>
      </c>
      <c r="G1770" s="44">
        <v>0.35</v>
      </c>
      <c r="H1770" s="44">
        <v>690.7038</v>
      </c>
      <c r="I1770" s="49">
        <f>IF(Table2[[#This Row],[Order Priority]]=Introduction!$B$42,1,0)</f>
        <v>1</v>
      </c>
      <c r="J1770" s="49">
        <f>IF(Table2[[#This Row],[Order Priority]]=Introduction!$B$43,1,0)</f>
        <v>0</v>
      </c>
      <c r="K1770" s="49">
        <f>IF(Table2[[#This Row],[Order Priority]]=Introduction!$B$44,1,0)</f>
        <v>0</v>
      </c>
      <c r="L1770" s="49">
        <f>IF(Table2[[#This Row],[Order Priority]]=Introduction!$B$45,1,0)</f>
        <v>0</v>
      </c>
      <c r="M1770" s="49">
        <f>IF(Table2[[#This Row],[Ship Mode]]=Introduction!$C$42,1,0)</f>
        <v>0</v>
      </c>
      <c r="N1770" s="48">
        <f>IF(Table2[[#This Row],[Ship Mode]]=Introduction!$C$44,1,0)</f>
        <v>0</v>
      </c>
      <c r="O1770" s="48">
        <f>IF(Table2[[#This Row],[Customer Segment]]=Introduction!$D$45,1,0)</f>
        <v>1</v>
      </c>
      <c r="P1770" s="48">
        <f>IF(Table2[[#This Row],[Customer Segment]]=Introduction!$D$42,1,0)</f>
        <v>0</v>
      </c>
      <c r="Q1770" s="48">
        <f>IF(Table2[[#This Row],[Customer Segment]]=Introduction!$D$44,1,0)</f>
        <v>0</v>
      </c>
      <c r="R1770" s="41">
        <v>1001.02</v>
      </c>
      <c r="S17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customFormat="1" x14ac:dyDescent="0.2">
      <c r="A1771" s="1" t="s">
        <v>13</v>
      </c>
      <c r="B1771" s="1" t="s">
        <v>14</v>
      </c>
      <c r="C1771" s="1" t="s">
        <v>47</v>
      </c>
      <c r="D1771" s="46">
        <v>0.08</v>
      </c>
      <c r="E1771" s="46">
        <v>17.149999999999999</v>
      </c>
      <c r="F1771" s="46">
        <v>4.96</v>
      </c>
      <c r="G1771" s="46">
        <v>0.57999999999999996</v>
      </c>
      <c r="H1771" s="46">
        <v>33.659999999999997</v>
      </c>
      <c r="I1771" s="49">
        <f>IF(Table2[[#This Row],[Order Priority]]=Introduction!$B$42,1,0)</f>
        <v>0</v>
      </c>
      <c r="J1771" s="49">
        <f>IF(Table2[[#This Row],[Order Priority]]=Introduction!$B$43,1,0)</f>
        <v>1</v>
      </c>
      <c r="K1771" s="49">
        <f>IF(Table2[[#This Row],[Order Priority]]=Introduction!$B$44,1,0)</f>
        <v>0</v>
      </c>
      <c r="L1771" s="49">
        <f>IF(Table2[[#This Row],[Order Priority]]=Introduction!$B$45,1,0)</f>
        <v>0</v>
      </c>
      <c r="M1771" s="49">
        <f>IF(Table2[[#This Row],[Ship Mode]]=Introduction!$C$42,1,0)</f>
        <v>0</v>
      </c>
      <c r="N1771" s="48">
        <f>IF(Table2[[#This Row],[Ship Mode]]=Introduction!$C$44,1,0)</f>
        <v>1</v>
      </c>
      <c r="O1771" s="48">
        <f>IF(Table2[[#This Row],[Customer Segment]]=Introduction!$D$45,1,0)</f>
        <v>0</v>
      </c>
      <c r="P1771" s="48">
        <f>IF(Table2[[#This Row],[Customer Segment]]=Introduction!$D$42,1,0)</f>
        <v>0</v>
      </c>
      <c r="Q1771" s="48">
        <f>IF(Table2[[#This Row],[Customer Segment]]=Introduction!$D$44,1,0)</f>
        <v>1</v>
      </c>
      <c r="R1771" s="38">
        <v>200.61</v>
      </c>
      <c r="S17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customFormat="1" x14ac:dyDescent="0.2">
      <c r="A1772" s="1" t="s">
        <v>13</v>
      </c>
      <c r="B1772" s="1" t="s">
        <v>14</v>
      </c>
      <c r="C1772" s="1" t="s">
        <v>70</v>
      </c>
      <c r="D1772" s="44">
        <v>7.0000000000000007E-2</v>
      </c>
      <c r="E1772" s="44">
        <v>177.98</v>
      </c>
      <c r="F1772" s="44">
        <v>0.99</v>
      </c>
      <c r="G1772" s="44">
        <v>0.56000000000000005</v>
      </c>
      <c r="H1772" s="44">
        <v>-191.548</v>
      </c>
      <c r="I1772" s="49">
        <f>IF(Table2[[#This Row],[Order Priority]]=Introduction!$B$42,1,0)</f>
        <v>0</v>
      </c>
      <c r="J1772" s="49">
        <f>IF(Table2[[#This Row],[Order Priority]]=Introduction!$B$43,1,0)</f>
        <v>1</v>
      </c>
      <c r="K1772" s="49">
        <f>IF(Table2[[#This Row],[Order Priority]]=Introduction!$B$44,1,0)</f>
        <v>0</v>
      </c>
      <c r="L1772" s="49">
        <f>IF(Table2[[#This Row],[Order Priority]]=Introduction!$B$45,1,0)</f>
        <v>0</v>
      </c>
      <c r="M1772" s="49">
        <f>IF(Table2[[#This Row],[Ship Mode]]=Introduction!$C$42,1,0)</f>
        <v>0</v>
      </c>
      <c r="N1772" s="48">
        <f>IF(Table2[[#This Row],[Ship Mode]]=Introduction!$C$44,1,0)</f>
        <v>1</v>
      </c>
      <c r="O1772" s="48">
        <f>IF(Table2[[#This Row],[Customer Segment]]=Introduction!$D$45,1,0)</f>
        <v>0</v>
      </c>
      <c r="P1772" s="48">
        <f>IF(Table2[[#This Row],[Customer Segment]]=Introduction!$D$42,1,0)</f>
        <v>0</v>
      </c>
      <c r="Q1772" s="48">
        <f>IF(Table2[[#This Row],[Customer Segment]]=Introduction!$D$44,1,0)</f>
        <v>0</v>
      </c>
      <c r="R1772" s="41">
        <v>536.29</v>
      </c>
      <c r="S17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customFormat="1" x14ac:dyDescent="0.2">
      <c r="A1773" s="1" t="s">
        <v>23</v>
      </c>
      <c r="B1773" s="1" t="s">
        <v>14</v>
      </c>
      <c r="C1773" s="1" t="s">
        <v>70</v>
      </c>
      <c r="D1773" s="46">
        <v>0.03</v>
      </c>
      <c r="E1773" s="46">
        <v>30.98</v>
      </c>
      <c r="F1773" s="46">
        <v>6.5</v>
      </c>
      <c r="G1773" s="46">
        <v>0.79</v>
      </c>
      <c r="H1773" s="46">
        <v>-144.19999999999999</v>
      </c>
      <c r="I1773" s="49">
        <f>IF(Table2[[#This Row],[Order Priority]]=Introduction!$B$42,1,0)</f>
        <v>0</v>
      </c>
      <c r="J1773" s="49">
        <f>IF(Table2[[#This Row],[Order Priority]]=Introduction!$B$43,1,0)</f>
        <v>0</v>
      </c>
      <c r="K1773" s="49">
        <f>IF(Table2[[#This Row],[Order Priority]]=Introduction!$B$44,1,0)</f>
        <v>1</v>
      </c>
      <c r="L1773" s="49">
        <f>IF(Table2[[#This Row],[Order Priority]]=Introduction!$B$45,1,0)</f>
        <v>0</v>
      </c>
      <c r="M1773" s="49">
        <f>IF(Table2[[#This Row],[Ship Mode]]=Introduction!$C$42,1,0)</f>
        <v>0</v>
      </c>
      <c r="N1773" s="48">
        <f>IF(Table2[[#This Row],[Ship Mode]]=Introduction!$C$44,1,0)</f>
        <v>1</v>
      </c>
      <c r="O1773" s="48">
        <f>IF(Table2[[#This Row],[Customer Segment]]=Introduction!$D$45,1,0)</f>
        <v>0</v>
      </c>
      <c r="P1773" s="48">
        <f>IF(Table2[[#This Row],[Customer Segment]]=Introduction!$D$42,1,0)</f>
        <v>0</v>
      </c>
      <c r="Q1773" s="48">
        <f>IF(Table2[[#This Row],[Customer Segment]]=Introduction!$D$44,1,0)</f>
        <v>0</v>
      </c>
      <c r="R1773" s="38">
        <v>1332.09</v>
      </c>
      <c r="S17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customFormat="1" x14ac:dyDescent="0.2">
      <c r="A1774" s="1" t="s">
        <v>23</v>
      </c>
      <c r="B1774" s="1" t="s">
        <v>14</v>
      </c>
      <c r="C1774" s="1" t="s">
        <v>70</v>
      </c>
      <c r="D1774" s="44">
        <v>0.03</v>
      </c>
      <c r="E1774" s="44">
        <v>30.98</v>
      </c>
      <c r="F1774" s="44">
        <v>6.5</v>
      </c>
      <c r="G1774" s="44">
        <v>0.79</v>
      </c>
      <c r="H1774" s="44">
        <v>-115.36</v>
      </c>
      <c r="I1774" s="49">
        <f>IF(Table2[[#This Row],[Order Priority]]=Introduction!$B$42,1,0)</f>
        <v>0</v>
      </c>
      <c r="J1774" s="49">
        <f>IF(Table2[[#This Row],[Order Priority]]=Introduction!$B$43,1,0)</f>
        <v>0</v>
      </c>
      <c r="K1774" s="49">
        <f>IF(Table2[[#This Row],[Order Priority]]=Introduction!$B$44,1,0)</f>
        <v>1</v>
      </c>
      <c r="L1774" s="49">
        <f>IF(Table2[[#This Row],[Order Priority]]=Introduction!$B$45,1,0)</f>
        <v>0</v>
      </c>
      <c r="M1774" s="49">
        <f>IF(Table2[[#This Row],[Ship Mode]]=Introduction!$C$42,1,0)</f>
        <v>0</v>
      </c>
      <c r="N1774" s="48">
        <f>IF(Table2[[#This Row],[Ship Mode]]=Introduction!$C$44,1,0)</f>
        <v>1</v>
      </c>
      <c r="O1774" s="48">
        <f>IF(Table2[[#This Row],[Customer Segment]]=Introduction!$D$45,1,0)</f>
        <v>0</v>
      </c>
      <c r="P1774" s="48">
        <f>IF(Table2[[#This Row],[Customer Segment]]=Introduction!$D$42,1,0)</f>
        <v>0</v>
      </c>
      <c r="Q1774" s="48">
        <f>IF(Table2[[#This Row],[Customer Segment]]=Introduction!$D$44,1,0)</f>
        <v>0</v>
      </c>
      <c r="R1774" s="41">
        <v>333.02</v>
      </c>
      <c r="S17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customFormat="1" x14ac:dyDescent="0.2">
      <c r="A1775" s="1" t="s">
        <v>23</v>
      </c>
      <c r="B1775" s="1" t="s">
        <v>14</v>
      </c>
      <c r="C1775" s="1" t="s">
        <v>3</v>
      </c>
      <c r="D1775" s="46">
        <v>0</v>
      </c>
      <c r="E1775" s="46">
        <v>85.99</v>
      </c>
      <c r="F1775" s="46">
        <v>0.99</v>
      </c>
      <c r="G1775" s="46">
        <v>0.85</v>
      </c>
      <c r="H1775" s="46">
        <v>-138.0368</v>
      </c>
      <c r="I1775" s="49">
        <f>IF(Table2[[#This Row],[Order Priority]]=Introduction!$B$42,1,0)</f>
        <v>0</v>
      </c>
      <c r="J1775" s="49">
        <f>IF(Table2[[#This Row],[Order Priority]]=Introduction!$B$43,1,0)</f>
        <v>0</v>
      </c>
      <c r="K1775" s="49">
        <f>IF(Table2[[#This Row],[Order Priority]]=Introduction!$B$44,1,0)</f>
        <v>1</v>
      </c>
      <c r="L1775" s="49">
        <f>IF(Table2[[#This Row],[Order Priority]]=Introduction!$B$45,1,0)</f>
        <v>0</v>
      </c>
      <c r="M1775" s="49">
        <f>IF(Table2[[#This Row],[Ship Mode]]=Introduction!$C$42,1,0)</f>
        <v>0</v>
      </c>
      <c r="N1775" s="48">
        <f>IF(Table2[[#This Row],[Ship Mode]]=Introduction!$C$44,1,0)</f>
        <v>1</v>
      </c>
      <c r="O1775" s="48">
        <f>IF(Table2[[#This Row],[Customer Segment]]=Introduction!$D$45,1,0)</f>
        <v>1</v>
      </c>
      <c r="P1775" s="48">
        <f>IF(Table2[[#This Row],[Customer Segment]]=Introduction!$D$42,1,0)</f>
        <v>0</v>
      </c>
      <c r="Q1775" s="48">
        <f>IF(Table2[[#This Row],[Customer Segment]]=Introduction!$D$44,1,0)</f>
        <v>0</v>
      </c>
      <c r="R1775" s="38">
        <v>464.86</v>
      </c>
      <c r="S17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customFormat="1" x14ac:dyDescent="0.2">
      <c r="A1776" s="1" t="s">
        <v>46</v>
      </c>
      <c r="B1776" s="1" t="s">
        <v>2</v>
      </c>
      <c r="C1776" s="1" t="s">
        <v>47</v>
      </c>
      <c r="D1776" s="44">
        <v>0.02</v>
      </c>
      <c r="E1776" s="44">
        <v>500.98</v>
      </c>
      <c r="F1776" s="44">
        <v>26</v>
      </c>
      <c r="G1776" s="44">
        <v>0.6</v>
      </c>
      <c r="H1776" s="44">
        <v>4390.3665000000001</v>
      </c>
      <c r="I1776" s="49">
        <f>IF(Table2[[#This Row],[Order Priority]]=Introduction!$B$42,1,0)</f>
        <v>0</v>
      </c>
      <c r="J1776" s="49">
        <f>IF(Table2[[#This Row],[Order Priority]]=Introduction!$B$43,1,0)</f>
        <v>0</v>
      </c>
      <c r="K1776" s="49">
        <f>IF(Table2[[#This Row],[Order Priority]]=Introduction!$B$44,1,0)</f>
        <v>0</v>
      </c>
      <c r="L1776" s="49">
        <f>IF(Table2[[#This Row],[Order Priority]]=Introduction!$B$45,1,0)</f>
        <v>0</v>
      </c>
      <c r="M1776" s="49">
        <f>IF(Table2[[#This Row],[Ship Mode]]=Introduction!$C$42,1,0)</f>
        <v>1</v>
      </c>
      <c r="N1776" s="48">
        <f>IF(Table2[[#This Row],[Ship Mode]]=Introduction!$C$44,1,0)</f>
        <v>0</v>
      </c>
      <c r="O1776" s="48">
        <f>IF(Table2[[#This Row],[Customer Segment]]=Introduction!$D$45,1,0)</f>
        <v>0</v>
      </c>
      <c r="P1776" s="48">
        <f>IF(Table2[[#This Row],[Customer Segment]]=Introduction!$D$42,1,0)</f>
        <v>0</v>
      </c>
      <c r="Q1776" s="48">
        <f>IF(Table2[[#This Row],[Customer Segment]]=Introduction!$D$44,1,0)</f>
        <v>1</v>
      </c>
      <c r="R1776" s="41">
        <v>6362.85</v>
      </c>
      <c r="S17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customFormat="1" x14ac:dyDescent="0.2">
      <c r="A1777" s="1" t="s">
        <v>1</v>
      </c>
      <c r="B1777" s="1" t="s">
        <v>14</v>
      </c>
      <c r="C1777" s="1" t="s">
        <v>47</v>
      </c>
      <c r="D1777" s="46">
        <v>0.02</v>
      </c>
      <c r="E1777" s="46">
        <v>209.84</v>
      </c>
      <c r="F1777" s="46">
        <v>21.21</v>
      </c>
      <c r="G1777" s="46">
        <v>0.59</v>
      </c>
      <c r="H1777" s="46">
        <v>2593.14</v>
      </c>
      <c r="I1777" s="49">
        <f>IF(Table2[[#This Row],[Order Priority]]=Introduction!$B$42,1,0)</f>
        <v>1</v>
      </c>
      <c r="J1777" s="49">
        <f>IF(Table2[[#This Row],[Order Priority]]=Introduction!$B$43,1,0)</f>
        <v>0</v>
      </c>
      <c r="K1777" s="49">
        <f>IF(Table2[[#This Row],[Order Priority]]=Introduction!$B$44,1,0)</f>
        <v>0</v>
      </c>
      <c r="L1777" s="49">
        <f>IF(Table2[[#This Row],[Order Priority]]=Introduction!$B$45,1,0)</f>
        <v>0</v>
      </c>
      <c r="M1777" s="49">
        <f>IF(Table2[[#This Row],[Ship Mode]]=Introduction!$C$42,1,0)</f>
        <v>0</v>
      </c>
      <c r="N1777" s="48">
        <f>IF(Table2[[#This Row],[Ship Mode]]=Introduction!$C$44,1,0)</f>
        <v>1</v>
      </c>
      <c r="O1777" s="48">
        <f>IF(Table2[[#This Row],[Customer Segment]]=Introduction!$D$45,1,0)</f>
        <v>0</v>
      </c>
      <c r="P1777" s="48">
        <f>IF(Table2[[#This Row],[Customer Segment]]=Introduction!$D$42,1,0)</f>
        <v>0</v>
      </c>
      <c r="Q1777" s="48">
        <f>IF(Table2[[#This Row],[Customer Segment]]=Introduction!$D$44,1,0)</f>
        <v>1</v>
      </c>
      <c r="R1777" s="38">
        <v>13546.94</v>
      </c>
      <c r="S17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customFormat="1" x14ac:dyDescent="0.2">
      <c r="A1778" s="1" t="s">
        <v>1</v>
      </c>
      <c r="B1778" s="1" t="s">
        <v>14</v>
      </c>
      <c r="C1778" s="1" t="s">
        <v>47</v>
      </c>
      <c r="D1778" s="44">
        <v>0.01</v>
      </c>
      <c r="E1778" s="44">
        <v>194.3</v>
      </c>
      <c r="F1778" s="44">
        <v>11.54</v>
      </c>
      <c r="G1778" s="44">
        <v>0.59</v>
      </c>
      <c r="H1778" s="44">
        <v>1162.76</v>
      </c>
      <c r="I1778" s="49">
        <f>IF(Table2[[#This Row],[Order Priority]]=Introduction!$B$42,1,0)</f>
        <v>1</v>
      </c>
      <c r="J1778" s="49">
        <f>IF(Table2[[#This Row],[Order Priority]]=Introduction!$B$43,1,0)</f>
        <v>0</v>
      </c>
      <c r="K1778" s="49">
        <f>IF(Table2[[#This Row],[Order Priority]]=Introduction!$B$44,1,0)</f>
        <v>0</v>
      </c>
      <c r="L1778" s="49">
        <f>IF(Table2[[#This Row],[Order Priority]]=Introduction!$B$45,1,0)</f>
        <v>0</v>
      </c>
      <c r="M1778" s="49">
        <f>IF(Table2[[#This Row],[Ship Mode]]=Introduction!$C$42,1,0)</f>
        <v>0</v>
      </c>
      <c r="N1778" s="48">
        <f>IF(Table2[[#This Row],[Ship Mode]]=Introduction!$C$44,1,0)</f>
        <v>1</v>
      </c>
      <c r="O1778" s="48">
        <f>IF(Table2[[#This Row],[Customer Segment]]=Introduction!$D$45,1,0)</f>
        <v>0</v>
      </c>
      <c r="P1778" s="48">
        <f>IF(Table2[[#This Row],[Customer Segment]]=Introduction!$D$42,1,0)</f>
        <v>0</v>
      </c>
      <c r="Q1778" s="48">
        <f>IF(Table2[[#This Row],[Customer Segment]]=Introduction!$D$44,1,0)</f>
        <v>1</v>
      </c>
      <c r="R1778" s="41">
        <v>6401.65</v>
      </c>
      <c r="S17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customFormat="1" x14ac:dyDescent="0.2">
      <c r="A1779" s="1" t="s">
        <v>1</v>
      </c>
      <c r="B1779" s="1" t="s">
        <v>14</v>
      </c>
      <c r="C1779" s="1" t="s">
        <v>15</v>
      </c>
      <c r="D1779" s="46">
        <v>0.06</v>
      </c>
      <c r="E1779" s="46">
        <v>55.48</v>
      </c>
      <c r="F1779" s="46">
        <v>4.8499999999999996</v>
      </c>
      <c r="G1779" s="46">
        <v>0.37</v>
      </c>
      <c r="H1779" s="46">
        <v>711.05190000000005</v>
      </c>
      <c r="I1779" s="49">
        <f>IF(Table2[[#This Row],[Order Priority]]=Introduction!$B$42,1,0)</f>
        <v>1</v>
      </c>
      <c r="J1779" s="49">
        <f>IF(Table2[[#This Row],[Order Priority]]=Introduction!$B$43,1,0)</f>
        <v>0</v>
      </c>
      <c r="K1779" s="49">
        <f>IF(Table2[[#This Row],[Order Priority]]=Introduction!$B$44,1,0)</f>
        <v>0</v>
      </c>
      <c r="L1779" s="49">
        <f>IF(Table2[[#This Row],[Order Priority]]=Introduction!$B$45,1,0)</f>
        <v>0</v>
      </c>
      <c r="M1779" s="49">
        <f>IF(Table2[[#This Row],[Ship Mode]]=Introduction!$C$42,1,0)</f>
        <v>0</v>
      </c>
      <c r="N1779" s="48">
        <f>IF(Table2[[#This Row],[Ship Mode]]=Introduction!$C$44,1,0)</f>
        <v>1</v>
      </c>
      <c r="O1779" s="48">
        <f>IF(Table2[[#This Row],[Customer Segment]]=Introduction!$D$45,1,0)</f>
        <v>0</v>
      </c>
      <c r="P1779" s="48">
        <f>IF(Table2[[#This Row],[Customer Segment]]=Introduction!$D$42,1,0)</f>
        <v>1</v>
      </c>
      <c r="Q1779" s="48">
        <f>IF(Table2[[#This Row],[Customer Segment]]=Introduction!$D$44,1,0)</f>
        <v>0</v>
      </c>
      <c r="R1779" s="38">
        <v>1030.51</v>
      </c>
      <c r="S17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customFormat="1" x14ac:dyDescent="0.2">
      <c r="A1780" s="1" t="s">
        <v>1</v>
      </c>
      <c r="B1780" s="1" t="s">
        <v>2</v>
      </c>
      <c r="C1780" s="1" t="s">
        <v>15</v>
      </c>
      <c r="D1780" s="44">
        <v>0.1</v>
      </c>
      <c r="E1780" s="44">
        <v>122.99</v>
      </c>
      <c r="F1780" s="44">
        <v>70.2</v>
      </c>
      <c r="G1780" s="44">
        <v>0.74</v>
      </c>
      <c r="H1780" s="44">
        <v>-899.67499999999995</v>
      </c>
      <c r="I1780" s="49">
        <f>IF(Table2[[#This Row],[Order Priority]]=Introduction!$B$42,1,0)</f>
        <v>1</v>
      </c>
      <c r="J1780" s="49">
        <f>IF(Table2[[#This Row],[Order Priority]]=Introduction!$B$43,1,0)</f>
        <v>0</v>
      </c>
      <c r="K1780" s="49">
        <f>IF(Table2[[#This Row],[Order Priority]]=Introduction!$B$44,1,0)</f>
        <v>0</v>
      </c>
      <c r="L1780" s="49">
        <f>IF(Table2[[#This Row],[Order Priority]]=Introduction!$B$45,1,0)</f>
        <v>0</v>
      </c>
      <c r="M1780" s="49">
        <f>IF(Table2[[#This Row],[Ship Mode]]=Introduction!$C$42,1,0)</f>
        <v>1</v>
      </c>
      <c r="N1780" s="48">
        <f>IF(Table2[[#This Row],[Ship Mode]]=Introduction!$C$44,1,0)</f>
        <v>0</v>
      </c>
      <c r="O1780" s="48">
        <f>IF(Table2[[#This Row],[Customer Segment]]=Introduction!$D$45,1,0)</f>
        <v>0</v>
      </c>
      <c r="P1780" s="48">
        <f>IF(Table2[[#This Row],[Customer Segment]]=Introduction!$D$42,1,0)</f>
        <v>1</v>
      </c>
      <c r="Q1780" s="48">
        <f>IF(Table2[[#This Row],[Customer Segment]]=Introduction!$D$44,1,0)</f>
        <v>0</v>
      </c>
      <c r="R1780" s="41">
        <v>2026.91</v>
      </c>
      <c r="S17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customFormat="1" x14ac:dyDescent="0.2">
      <c r="A1781" s="1" t="s">
        <v>13</v>
      </c>
      <c r="B1781" s="1" t="s">
        <v>14</v>
      </c>
      <c r="C1781" s="1" t="s">
        <v>15</v>
      </c>
      <c r="D1781" s="46">
        <v>0.03</v>
      </c>
      <c r="E1781" s="46">
        <v>2.61</v>
      </c>
      <c r="F1781" s="46">
        <v>0.5</v>
      </c>
      <c r="G1781" s="46">
        <v>0.39</v>
      </c>
      <c r="H1781" s="46">
        <v>4.0442999999999998</v>
      </c>
      <c r="I1781" s="49">
        <f>IF(Table2[[#This Row],[Order Priority]]=Introduction!$B$42,1,0)</f>
        <v>0</v>
      </c>
      <c r="J1781" s="49">
        <f>IF(Table2[[#This Row],[Order Priority]]=Introduction!$B$43,1,0)</f>
        <v>1</v>
      </c>
      <c r="K1781" s="49">
        <f>IF(Table2[[#This Row],[Order Priority]]=Introduction!$B$44,1,0)</f>
        <v>0</v>
      </c>
      <c r="L1781" s="49">
        <f>IF(Table2[[#This Row],[Order Priority]]=Introduction!$B$45,1,0)</f>
        <v>0</v>
      </c>
      <c r="M1781" s="49">
        <f>IF(Table2[[#This Row],[Ship Mode]]=Introduction!$C$42,1,0)</f>
        <v>0</v>
      </c>
      <c r="N1781" s="48">
        <f>IF(Table2[[#This Row],[Ship Mode]]=Introduction!$C$44,1,0)</f>
        <v>1</v>
      </c>
      <c r="O1781" s="48">
        <f>IF(Table2[[#This Row],[Customer Segment]]=Introduction!$D$45,1,0)</f>
        <v>0</v>
      </c>
      <c r="P1781" s="48">
        <f>IF(Table2[[#This Row],[Customer Segment]]=Introduction!$D$42,1,0)</f>
        <v>1</v>
      </c>
      <c r="Q1781" s="48">
        <f>IF(Table2[[#This Row],[Customer Segment]]=Introduction!$D$44,1,0)</f>
        <v>0</v>
      </c>
      <c r="R1781" s="38">
        <v>19.02</v>
      </c>
      <c r="S17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customFormat="1" x14ac:dyDescent="0.2">
      <c r="A1782" s="1" t="s">
        <v>13</v>
      </c>
      <c r="B1782" s="1" t="s">
        <v>14</v>
      </c>
      <c r="C1782" s="1" t="s">
        <v>15</v>
      </c>
      <c r="D1782" s="44">
        <v>0.01</v>
      </c>
      <c r="E1782" s="44">
        <v>11.66</v>
      </c>
      <c r="F1782" s="44">
        <v>7.95</v>
      </c>
      <c r="G1782" s="44">
        <v>0.57999999999999996</v>
      </c>
      <c r="H1782" s="44">
        <v>-10.368399999999999</v>
      </c>
      <c r="I1782" s="49">
        <f>IF(Table2[[#This Row],[Order Priority]]=Introduction!$B$42,1,0)</f>
        <v>0</v>
      </c>
      <c r="J1782" s="49">
        <f>IF(Table2[[#This Row],[Order Priority]]=Introduction!$B$43,1,0)</f>
        <v>1</v>
      </c>
      <c r="K1782" s="49">
        <f>IF(Table2[[#This Row],[Order Priority]]=Introduction!$B$44,1,0)</f>
        <v>0</v>
      </c>
      <c r="L1782" s="49">
        <f>IF(Table2[[#This Row],[Order Priority]]=Introduction!$B$45,1,0)</f>
        <v>0</v>
      </c>
      <c r="M1782" s="49">
        <f>IF(Table2[[#This Row],[Ship Mode]]=Introduction!$C$42,1,0)</f>
        <v>0</v>
      </c>
      <c r="N1782" s="48">
        <f>IF(Table2[[#This Row],[Ship Mode]]=Introduction!$C$44,1,0)</f>
        <v>1</v>
      </c>
      <c r="O1782" s="48">
        <f>IF(Table2[[#This Row],[Customer Segment]]=Introduction!$D$45,1,0)</f>
        <v>0</v>
      </c>
      <c r="P1782" s="48">
        <f>IF(Table2[[#This Row],[Customer Segment]]=Introduction!$D$42,1,0)</f>
        <v>1</v>
      </c>
      <c r="Q1782" s="48">
        <f>IF(Table2[[#This Row],[Customer Segment]]=Introduction!$D$44,1,0)</f>
        <v>0</v>
      </c>
      <c r="R1782" s="41">
        <v>193.87</v>
      </c>
      <c r="S17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customFormat="1" x14ac:dyDescent="0.2">
      <c r="A1783" s="1" t="s">
        <v>23</v>
      </c>
      <c r="B1783" s="1" t="s">
        <v>14</v>
      </c>
      <c r="C1783" s="1" t="s">
        <v>3</v>
      </c>
      <c r="D1783" s="46">
        <v>0.09</v>
      </c>
      <c r="E1783" s="46">
        <v>107.53</v>
      </c>
      <c r="F1783" s="46">
        <v>5.81</v>
      </c>
      <c r="G1783" s="46">
        <v>0.65</v>
      </c>
      <c r="H1783" s="46">
        <v>69.545100000000005</v>
      </c>
      <c r="I1783" s="49">
        <f>IF(Table2[[#This Row],[Order Priority]]=Introduction!$B$42,1,0)</f>
        <v>0</v>
      </c>
      <c r="J1783" s="49">
        <f>IF(Table2[[#This Row],[Order Priority]]=Introduction!$B$43,1,0)</f>
        <v>0</v>
      </c>
      <c r="K1783" s="49">
        <f>IF(Table2[[#This Row],[Order Priority]]=Introduction!$B$44,1,0)</f>
        <v>1</v>
      </c>
      <c r="L1783" s="49">
        <f>IF(Table2[[#This Row],[Order Priority]]=Introduction!$B$45,1,0)</f>
        <v>0</v>
      </c>
      <c r="M1783" s="49">
        <f>IF(Table2[[#This Row],[Ship Mode]]=Introduction!$C$42,1,0)</f>
        <v>0</v>
      </c>
      <c r="N1783" s="48">
        <f>IF(Table2[[#This Row],[Ship Mode]]=Introduction!$C$44,1,0)</f>
        <v>1</v>
      </c>
      <c r="O1783" s="48">
        <f>IF(Table2[[#This Row],[Customer Segment]]=Introduction!$D$45,1,0)</f>
        <v>1</v>
      </c>
      <c r="P1783" s="48">
        <f>IF(Table2[[#This Row],[Customer Segment]]=Introduction!$D$42,1,0)</f>
        <v>0</v>
      </c>
      <c r="Q1783" s="48">
        <f>IF(Table2[[#This Row],[Customer Segment]]=Introduction!$D$44,1,0)</f>
        <v>0</v>
      </c>
      <c r="R1783" s="38">
        <v>100.79</v>
      </c>
      <c r="S17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customFormat="1" x14ac:dyDescent="0.2">
      <c r="A1784" s="1" t="s">
        <v>23</v>
      </c>
      <c r="B1784" s="1" t="s">
        <v>14</v>
      </c>
      <c r="C1784" s="1" t="s">
        <v>70</v>
      </c>
      <c r="D1784" s="44">
        <v>0.04</v>
      </c>
      <c r="E1784" s="44">
        <v>35.44</v>
      </c>
      <c r="F1784" s="44">
        <v>19.989999999999998</v>
      </c>
      <c r="G1784" s="44">
        <v>0.38</v>
      </c>
      <c r="H1784" s="44">
        <v>-108.27249999999999</v>
      </c>
      <c r="I1784" s="49">
        <f>IF(Table2[[#This Row],[Order Priority]]=Introduction!$B$42,1,0)</f>
        <v>0</v>
      </c>
      <c r="J1784" s="49">
        <f>IF(Table2[[#This Row],[Order Priority]]=Introduction!$B$43,1,0)</f>
        <v>0</v>
      </c>
      <c r="K1784" s="49">
        <f>IF(Table2[[#This Row],[Order Priority]]=Introduction!$B$44,1,0)</f>
        <v>1</v>
      </c>
      <c r="L1784" s="49">
        <f>IF(Table2[[#This Row],[Order Priority]]=Introduction!$B$45,1,0)</f>
        <v>0</v>
      </c>
      <c r="M1784" s="49">
        <f>IF(Table2[[#This Row],[Ship Mode]]=Introduction!$C$42,1,0)</f>
        <v>0</v>
      </c>
      <c r="N1784" s="48">
        <f>IF(Table2[[#This Row],[Ship Mode]]=Introduction!$C$44,1,0)</f>
        <v>1</v>
      </c>
      <c r="O1784" s="48">
        <f>IF(Table2[[#This Row],[Customer Segment]]=Introduction!$D$45,1,0)</f>
        <v>0</v>
      </c>
      <c r="P1784" s="48">
        <f>IF(Table2[[#This Row],[Customer Segment]]=Introduction!$D$42,1,0)</f>
        <v>0</v>
      </c>
      <c r="Q1784" s="48">
        <f>IF(Table2[[#This Row],[Customer Segment]]=Introduction!$D$44,1,0)</f>
        <v>0</v>
      </c>
      <c r="R1784" s="41">
        <v>406.26</v>
      </c>
      <c r="S17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customFormat="1" x14ac:dyDescent="0.2">
      <c r="A1785" s="1" t="s">
        <v>23</v>
      </c>
      <c r="B1785" s="1" t="s">
        <v>14</v>
      </c>
      <c r="C1785" s="1" t="s">
        <v>15</v>
      </c>
      <c r="D1785" s="46">
        <v>0.09</v>
      </c>
      <c r="E1785" s="46">
        <v>12.95</v>
      </c>
      <c r="F1785" s="46">
        <v>4.9800000000000004</v>
      </c>
      <c r="G1785" s="46">
        <v>0.4</v>
      </c>
      <c r="H1785" s="46">
        <v>123.89175</v>
      </c>
      <c r="I1785" s="49">
        <f>IF(Table2[[#This Row],[Order Priority]]=Introduction!$B$42,1,0)</f>
        <v>0</v>
      </c>
      <c r="J1785" s="49">
        <f>IF(Table2[[#This Row],[Order Priority]]=Introduction!$B$43,1,0)</f>
        <v>0</v>
      </c>
      <c r="K1785" s="49">
        <f>IF(Table2[[#This Row],[Order Priority]]=Introduction!$B$44,1,0)</f>
        <v>1</v>
      </c>
      <c r="L1785" s="49">
        <f>IF(Table2[[#This Row],[Order Priority]]=Introduction!$B$45,1,0)</f>
        <v>0</v>
      </c>
      <c r="M1785" s="49">
        <f>IF(Table2[[#This Row],[Ship Mode]]=Introduction!$C$42,1,0)</f>
        <v>0</v>
      </c>
      <c r="N1785" s="48">
        <f>IF(Table2[[#This Row],[Ship Mode]]=Introduction!$C$44,1,0)</f>
        <v>1</v>
      </c>
      <c r="O1785" s="48">
        <f>IF(Table2[[#This Row],[Customer Segment]]=Introduction!$D$45,1,0)</f>
        <v>0</v>
      </c>
      <c r="P1785" s="48">
        <f>IF(Table2[[#This Row],[Customer Segment]]=Introduction!$D$42,1,0)</f>
        <v>1</v>
      </c>
      <c r="Q1785" s="48">
        <f>IF(Table2[[#This Row],[Customer Segment]]=Introduction!$D$44,1,0)</f>
        <v>0</v>
      </c>
      <c r="R1785" s="38">
        <v>269.54000000000002</v>
      </c>
      <c r="S17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customFormat="1" x14ac:dyDescent="0.2">
      <c r="A1786" s="1" t="s">
        <v>46</v>
      </c>
      <c r="B1786" s="1" t="s">
        <v>63</v>
      </c>
      <c r="C1786" s="1" t="s">
        <v>70</v>
      </c>
      <c r="D1786" s="44">
        <v>0.03</v>
      </c>
      <c r="E1786" s="44">
        <v>13.73</v>
      </c>
      <c r="F1786" s="44">
        <v>6.85</v>
      </c>
      <c r="G1786" s="44">
        <v>0.54</v>
      </c>
      <c r="H1786" s="44">
        <v>39.585299999999997</v>
      </c>
      <c r="I1786" s="49">
        <f>IF(Table2[[#This Row],[Order Priority]]=Introduction!$B$42,1,0)</f>
        <v>0</v>
      </c>
      <c r="J1786" s="49">
        <f>IF(Table2[[#This Row],[Order Priority]]=Introduction!$B$43,1,0)</f>
        <v>0</v>
      </c>
      <c r="K1786" s="49">
        <f>IF(Table2[[#This Row],[Order Priority]]=Introduction!$B$44,1,0)</f>
        <v>0</v>
      </c>
      <c r="L1786" s="49">
        <f>IF(Table2[[#This Row],[Order Priority]]=Introduction!$B$45,1,0)</f>
        <v>0</v>
      </c>
      <c r="M1786" s="49">
        <f>IF(Table2[[#This Row],[Ship Mode]]=Introduction!$C$42,1,0)</f>
        <v>0</v>
      </c>
      <c r="N1786" s="48">
        <f>IF(Table2[[#This Row],[Ship Mode]]=Introduction!$C$44,1,0)</f>
        <v>0</v>
      </c>
      <c r="O1786" s="48">
        <f>IF(Table2[[#This Row],[Customer Segment]]=Introduction!$D$45,1,0)</f>
        <v>0</v>
      </c>
      <c r="P1786" s="48">
        <f>IF(Table2[[#This Row],[Customer Segment]]=Introduction!$D$42,1,0)</f>
        <v>0</v>
      </c>
      <c r="Q1786" s="48">
        <f>IF(Table2[[#This Row],[Customer Segment]]=Introduction!$D$44,1,0)</f>
        <v>0</v>
      </c>
      <c r="R1786" s="41">
        <v>57.37</v>
      </c>
      <c r="S17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customFormat="1" x14ac:dyDescent="0.2">
      <c r="A1787" s="1" t="s">
        <v>46</v>
      </c>
      <c r="B1787" s="1" t="s">
        <v>14</v>
      </c>
      <c r="C1787" s="1" t="s">
        <v>70</v>
      </c>
      <c r="D1787" s="46">
        <v>0.01</v>
      </c>
      <c r="E1787" s="46">
        <v>5.84</v>
      </c>
      <c r="F1787" s="46">
        <v>0.83</v>
      </c>
      <c r="G1787" s="46">
        <v>0.49</v>
      </c>
      <c r="H1787" s="46">
        <v>16.091999999999999</v>
      </c>
      <c r="I1787" s="49">
        <f>IF(Table2[[#This Row],[Order Priority]]=Introduction!$B$42,1,0)</f>
        <v>0</v>
      </c>
      <c r="J1787" s="49">
        <f>IF(Table2[[#This Row],[Order Priority]]=Introduction!$B$43,1,0)</f>
        <v>0</v>
      </c>
      <c r="K1787" s="49">
        <f>IF(Table2[[#This Row],[Order Priority]]=Introduction!$B$44,1,0)</f>
        <v>0</v>
      </c>
      <c r="L1787" s="49">
        <f>IF(Table2[[#This Row],[Order Priority]]=Introduction!$B$45,1,0)</f>
        <v>0</v>
      </c>
      <c r="M1787" s="49">
        <f>IF(Table2[[#This Row],[Ship Mode]]=Introduction!$C$42,1,0)</f>
        <v>0</v>
      </c>
      <c r="N1787" s="48">
        <f>IF(Table2[[#This Row],[Ship Mode]]=Introduction!$C$44,1,0)</f>
        <v>1</v>
      </c>
      <c r="O1787" s="48">
        <f>IF(Table2[[#This Row],[Customer Segment]]=Introduction!$D$45,1,0)</f>
        <v>0</v>
      </c>
      <c r="P1787" s="48">
        <f>IF(Table2[[#This Row],[Customer Segment]]=Introduction!$D$42,1,0)</f>
        <v>0</v>
      </c>
      <c r="Q1787" s="48">
        <f>IF(Table2[[#This Row],[Customer Segment]]=Introduction!$D$44,1,0)</f>
        <v>0</v>
      </c>
      <c r="R1787" s="38">
        <v>23.89</v>
      </c>
      <c r="S17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customFormat="1" x14ac:dyDescent="0.2">
      <c r="A1788" s="1" t="s">
        <v>46</v>
      </c>
      <c r="B1788" s="1" t="s">
        <v>14</v>
      </c>
      <c r="C1788" s="1" t="s">
        <v>47</v>
      </c>
      <c r="D1788" s="44">
        <v>0.08</v>
      </c>
      <c r="E1788" s="44">
        <v>315.98</v>
      </c>
      <c r="F1788" s="44">
        <v>19.989999999999998</v>
      </c>
      <c r="G1788" s="44">
        <v>0.38</v>
      </c>
      <c r="H1788" s="44">
        <v>44.52</v>
      </c>
      <c r="I1788" s="49">
        <f>IF(Table2[[#This Row],[Order Priority]]=Introduction!$B$42,1,0)</f>
        <v>0</v>
      </c>
      <c r="J1788" s="49">
        <f>IF(Table2[[#This Row],[Order Priority]]=Introduction!$B$43,1,0)</f>
        <v>0</v>
      </c>
      <c r="K1788" s="49">
        <f>IF(Table2[[#This Row],[Order Priority]]=Introduction!$B$44,1,0)</f>
        <v>0</v>
      </c>
      <c r="L1788" s="49">
        <f>IF(Table2[[#This Row],[Order Priority]]=Introduction!$B$45,1,0)</f>
        <v>0</v>
      </c>
      <c r="M1788" s="49">
        <f>IF(Table2[[#This Row],[Ship Mode]]=Introduction!$C$42,1,0)</f>
        <v>0</v>
      </c>
      <c r="N1788" s="48">
        <f>IF(Table2[[#This Row],[Ship Mode]]=Introduction!$C$44,1,0)</f>
        <v>1</v>
      </c>
      <c r="O1788" s="48">
        <f>IF(Table2[[#This Row],[Customer Segment]]=Introduction!$D$45,1,0)</f>
        <v>0</v>
      </c>
      <c r="P1788" s="48">
        <f>IF(Table2[[#This Row],[Customer Segment]]=Introduction!$D$42,1,0)</f>
        <v>0</v>
      </c>
      <c r="Q1788" s="48">
        <f>IF(Table2[[#This Row],[Customer Segment]]=Introduction!$D$44,1,0)</f>
        <v>1</v>
      </c>
      <c r="R1788" s="41">
        <v>2642.48</v>
      </c>
      <c r="S17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customFormat="1" x14ac:dyDescent="0.2">
      <c r="A1789" s="1" t="s">
        <v>1</v>
      </c>
      <c r="B1789" s="1" t="s">
        <v>14</v>
      </c>
      <c r="C1789" s="1" t="s">
        <v>47</v>
      </c>
      <c r="D1789" s="46">
        <v>0.09</v>
      </c>
      <c r="E1789" s="46">
        <v>5.98</v>
      </c>
      <c r="F1789" s="46">
        <v>1.49</v>
      </c>
      <c r="G1789" s="46">
        <v>0.39</v>
      </c>
      <c r="H1789" s="46">
        <v>13.2294</v>
      </c>
      <c r="I1789" s="49">
        <f>IF(Table2[[#This Row],[Order Priority]]=Introduction!$B$42,1,0)</f>
        <v>1</v>
      </c>
      <c r="J1789" s="49">
        <f>IF(Table2[[#This Row],[Order Priority]]=Introduction!$B$43,1,0)</f>
        <v>0</v>
      </c>
      <c r="K1789" s="49">
        <f>IF(Table2[[#This Row],[Order Priority]]=Introduction!$B$44,1,0)</f>
        <v>0</v>
      </c>
      <c r="L1789" s="49">
        <f>IF(Table2[[#This Row],[Order Priority]]=Introduction!$B$45,1,0)</f>
        <v>0</v>
      </c>
      <c r="M1789" s="49">
        <f>IF(Table2[[#This Row],[Ship Mode]]=Introduction!$C$42,1,0)</f>
        <v>0</v>
      </c>
      <c r="N1789" s="48">
        <f>IF(Table2[[#This Row],[Ship Mode]]=Introduction!$C$44,1,0)</f>
        <v>1</v>
      </c>
      <c r="O1789" s="48">
        <f>IF(Table2[[#This Row],[Customer Segment]]=Introduction!$D$45,1,0)</f>
        <v>0</v>
      </c>
      <c r="P1789" s="48">
        <f>IF(Table2[[#This Row],[Customer Segment]]=Introduction!$D$42,1,0)</f>
        <v>0</v>
      </c>
      <c r="Q1789" s="48">
        <f>IF(Table2[[#This Row],[Customer Segment]]=Introduction!$D$44,1,0)</f>
        <v>1</v>
      </c>
      <c r="R1789" s="38">
        <v>28.01</v>
      </c>
      <c r="S17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customFormat="1" x14ac:dyDescent="0.2">
      <c r="A1790" s="1" t="s">
        <v>46</v>
      </c>
      <c r="B1790" s="1" t="s">
        <v>14</v>
      </c>
      <c r="C1790" s="1" t="s">
        <v>70</v>
      </c>
      <c r="D1790" s="44">
        <v>0.03</v>
      </c>
      <c r="E1790" s="44">
        <v>4.24</v>
      </c>
      <c r="F1790" s="44">
        <v>5.41</v>
      </c>
      <c r="G1790" s="44">
        <v>0.35</v>
      </c>
      <c r="H1790" s="44">
        <v>-84.437600000000003</v>
      </c>
      <c r="I1790" s="49">
        <f>IF(Table2[[#This Row],[Order Priority]]=Introduction!$B$42,1,0)</f>
        <v>0</v>
      </c>
      <c r="J1790" s="49">
        <f>IF(Table2[[#This Row],[Order Priority]]=Introduction!$B$43,1,0)</f>
        <v>0</v>
      </c>
      <c r="K1790" s="49">
        <f>IF(Table2[[#This Row],[Order Priority]]=Introduction!$B$44,1,0)</f>
        <v>0</v>
      </c>
      <c r="L1790" s="49">
        <f>IF(Table2[[#This Row],[Order Priority]]=Introduction!$B$45,1,0)</f>
        <v>0</v>
      </c>
      <c r="M1790" s="49">
        <f>IF(Table2[[#This Row],[Ship Mode]]=Introduction!$C$42,1,0)</f>
        <v>0</v>
      </c>
      <c r="N1790" s="48">
        <f>IF(Table2[[#This Row],[Ship Mode]]=Introduction!$C$44,1,0)</f>
        <v>1</v>
      </c>
      <c r="O1790" s="48">
        <f>IF(Table2[[#This Row],[Customer Segment]]=Introduction!$D$45,1,0)</f>
        <v>0</v>
      </c>
      <c r="P1790" s="48">
        <f>IF(Table2[[#This Row],[Customer Segment]]=Introduction!$D$42,1,0)</f>
        <v>0</v>
      </c>
      <c r="Q1790" s="48">
        <f>IF(Table2[[#This Row],[Customer Segment]]=Introduction!$D$44,1,0)</f>
        <v>0</v>
      </c>
      <c r="R1790" s="41">
        <v>58.68</v>
      </c>
      <c r="S17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customFormat="1" x14ac:dyDescent="0.2">
      <c r="A1791" s="1" t="s">
        <v>46</v>
      </c>
      <c r="B1791" s="1" t="s">
        <v>14</v>
      </c>
      <c r="C1791" s="1" t="s">
        <v>70</v>
      </c>
      <c r="D1791" s="46">
        <v>0.04</v>
      </c>
      <c r="E1791" s="46">
        <v>2.94</v>
      </c>
      <c r="F1791" s="46">
        <v>0.7</v>
      </c>
      <c r="G1791" s="46">
        <v>0.57999999999999996</v>
      </c>
      <c r="H1791" s="46">
        <v>24.312000000000001</v>
      </c>
      <c r="I1791" s="49">
        <f>IF(Table2[[#This Row],[Order Priority]]=Introduction!$B$42,1,0)</f>
        <v>0</v>
      </c>
      <c r="J1791" s="49">
        <f>IF(Table2[[#This Row],[Order Priority]]=Introduction!$B$43,1,0)</f>
        <v>0</v>
      </c>
      <c r="K1791" s="49">
        <f>IF(Table2[[#This Row],[Order Priority]]=Introduction!$B$44,1,0)</f>
        <v>0</v>
      </c>
      <c r="L1791" s="49">
        <f>IF(Table2[[#This Row],[Order Priority]]=Introduction!$B$45,1,0)</f>
        <v>0</v>
      </c>
      <c r="M1791" s="49">
        <f>IF(Table2[[#This Row],[Ship Mode]]=Introduction!$C$42,1,0)</f>
        <v>0</v>
      </c>
      <c r="N1791" s="48">
        <f>IF(Table2[[#This Row],[Ship Mode]]=Introduction!$C$44,1,0)</f>
        <v>1</v>
      </c>
      <c r="O1791" s="48">
        <f>IF(Table2[[#This Row],[Customer Segment]]=Introduction!$D$45,1,0)</f>
        <v>0</v>
      </c>
      <c r="P1791" s="48">
        <f>IF(Table2[[#This Row],[Customer Segment]]=Introduction!$D$42,1,0)</f>
        <v>0</v>
      </c>
      <c r="Q1791" s="48">
        <f>IF(Table2[[#This Row],[Customer Segment]]=Introduction!$D$44,1,0)</f>
        <v>0</v>
      </c>
      <c r="R1791" s="38">
        <v>53.1</v>
      </c>
      <c r="S17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customFormat="1" x14ac:dyDescent="0.2">
      <c r="A1792" s="1" t="s">
        <v>46</v>
      </c>
      <c r="B1792" s="1" t="s">
        <v>2</v>
      </c>
      <c r="C1792" s="1" t="s">
        <v>15</v>
      </c>
      <c r="D1792" s="44">
        <v>0.06</v>
      </c>
      <c r="E1792" s="44">
        <v>350.98</v>
      </c>
      <c r="F1792" s="44">
        <v>30</v>
      </c>
      <c r="G1792" s="44">
        <v>0.61</v>
      </c>
      <c r="H1792" s="44">
        <v>797.85599999999999</v>
      </c>
      <c r="I1792" s="49">
        <f>IF(Table2[[#This Row],[Order Priority]]=Introduction!$B$42,1,0)</f>
        <v>0</v>
      </c>
      <c r="J1792" s="49">
        <f>IF(Table2[[#This Row],[Order Priority]]=Introduction!$B$43,1,0)</f>
        <v>0</v>
      </c>
      <c r="K1792" s="49">
        <f>IF(Table2[[#This Row],[Order Priority]]=Introduction!$B$44,1,0)</f>
        <v>0</v>
      </c>
      <c r="L1792" s="49">
        <f>IF(Table2[[#This Row],[Order Priority]]=Introduction!$B$45,1,0)</f>
        <v>0</v>
      </c>
      <c r="M1792" s="49">
        <f>IF(Table2[[#This Row],[Ship Mode]]=Introduction!$C$42,1,0)</f>
        <v>1</v>
      </c>
      <c r="N1792" s="48">
        <f>IF(Table2[[#This Row],[Ship Mode]]=Introduction!$C$44,1,0)</f>
        <v>0</v>
      </c>
      <c r="O1792" s="48">
        <f>IF(Table2[[#This Row],[Customer Segment]]=Introduction!$D$45,1,0)</f>
        <v>0</v>
      </c>
      <c r="P1792" s="48">
        <f>IF(Table2[[#This Row],[Customer Segment]]=Introduction!$D$42,1,0)</f>
        <v>1</v>
      </c>
      <c r="Q1792" s="48">
        <f>IF(Table2[[#This Row],[Customer Segment]]=Introduction!$D$44,1,0)</f>
        <v>0</v>
      </c>
      <c r="R1792" s="41">
        <v>2016.32</v>
      </c>
      <c r="S17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customFormat="1" x14ac:dyDescent="0.2">
      <c r="A1793" s="1" t="s">
        <v>46</v>
      </c>
      <c r="B1793" s="1" t="s">
        <v>2</v>
      </c>
      <c r="C1793" s="1" t="s">
        <v>15</v>
      </c>
      <c r="D1793" s="46">
        <v>0.02</v>
      </c>
      <c r="E1793" s="46">
        <v>70.98</v>
      </c>
      <c r="F1793" s="46">
        <v>46.74</v>
      </c>
      <c r="G1793" s="46">
        <v>0.56000000000000005</v>
      </c>
      <c r="H1793" s="46">
        <v>-178.21600000000001</v>
      </c>
      <c r="I1793" s="49">
        <f>IF(Table2[[#This Row],[Order Priority]]=Introduction!$B$42,1,0)</f>
        <v>0</v>
      </c>
      <c r="J1793" s="49">
        <f>IF(Table2[[#This Row],[Order Priority]]=Introduction!$B$43,1,0)</f>
        <v>0</v>
      </c>
      <c r="K1793" s="49">
        <f>IF(Table2[[#This Row],[Order Priority]]=Introduction!$B$44,1,0)</f>
        <v>0</v>
      </c>
      <c r="L1793" s="49">
        <f>IF(Table2[[#This Row],[Order Priority]]=Introduction!$B$45,1,0)</f>
        <v>0</v>
      </c>
      <c r="M1793" s="49">
        <f>IF(Table2[[#This Row],[Ship Mode]]=Introduction!$C$42,1,0)</f>
        <v>1</v>
      </c>
      <c r="N1793" s="48">
        <f>IF(Table2[[#This Row],[Ship Mode]]=Introduction!$C$44,1,0)</f>
        <v>0</v>
      </c>
      <c r="O1793" s="48">
        <f>IF(Table2[[#This Row],[Customer Segment]]=Introduction!$D$45,1,0)</f>
        <v>0</v>
      </c>
      <c r="P1793" s="48">
        <f>IF(Table2[[#This Row],[Customer Segment]]=Introduction!$D$42,1,0)</f>
        <v>1</v>
      </c>
      <c r="Q1793" s="48">
        <f>IF(Table2[[#This Row],[Customer Segment]]=Introduction!$D$44,1,0)</f>
        <v>0</v>
      </c>
      <c r="R1793" s="38">
        <v>313.63</v>
      </c>
      <c r="S17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customFormat="1" x14ac:dyDescent="0.2">
      <c r="A1794" s="1" t="s">
        <v>46</v>
      </c>
      <c r="B1794" s="1" t="s">
        <v>14</v>
      </c>
      <c r="C1794" s="1" t="s">
        <v>15</v>
      </c>
      <c r="D1794" s="44">
        <v>0.04</v>
      </c>
      <c r="E1794" s="44">
        <v>27.48</v>
      </c>
      <c r="F1794" s="44">
        <v>4</v>
      </c>
      <c r="G1794" s="44">
        <v>0.75</v>
      </c>
      <c r="H1794" s="44">
        <v>-26.655999999999999</v>
      </c>
      <c r="I1794" s="49">
        <f>IF(Table2[[#This Row],[Order Priority]]=Introduction!$B$42,1,0)</f>
        <v>0</v>
      </c>
      <c r="J1794" s="49">
        <f>IF(Table2[[#This Row],[Order Priority]]=Introduction!$B$43,1,0)</f>
        <v>0</v>
      </c>
      <c r="K1794" s="49">
        <f>IF(Table2[[#This Row],[Order Priority]]=Introduction!$B$44,1,0)</f>
        <v>0</v>
      </c>
      <c r="L1794" s="49">
        <f>IF(Table2[[#This Row],[Order Priority]]=Introduction!$B$45,1,0)</f>
        <v>0</v>
      </c>
      <c r="M1794" s="49">
        <f>IF(Table2[[#This Row],[Ship Mode]]=Introduction!$C$42,1,0)</f>
        <v>0</v>
      </c>
      <c r="N1794" s="48">
        <f>IF(Table2[[#This Row],[Ship Mode]]=Introduction!$C$44,1,0)</f>
        <v>1</v>
      </c>
      <c r="O1794" s="48">
        <f>IF(Table2[[#This Row],[Customer Segment]]=Introduction!$D$45,1,0)</f>
        <v>0</v>
      </c>
      <c r="P1794" s="48">
        <f>IF(Table2[[#This Row],[Customer Segment]]=Introduction!$D$42,1,0)</f>
        <v>1</v>
      </c>
      <c r="Q1794" s="48">
        <f>IF(Table2[[#This Row],[Customer Segment]]=Introduction!$D$44,1,0)</f>
        <v>0</v>
      </c>
      <c r="R1794" s="41">
        <v>397.17</v>
      </c>
      <c r="S17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customFormat="1" x14ac:dyDescent="0.2">
      <c r="A1795" s="1" t="s">
        <v>46</v>
      </c>
      <c r="B1795" s="1" t="s">
        <v>14</v>
      </c>
      <c r="C1795" s="1" t="s">
        <v>47</v>
      </c>
      <c r="D1795" s="46">
        <v>0</v>
      </c>
      <c r="E1795" s="46">
        <v>1.48</v>
      </c>
      <c r="F1795" s="46">
        <v>0.7</v>
      </c>
      <c r="G1795" s="46">
        <v>0.37</v>
      </c>
      <c r="H1795" s="46">
        <v>-203.09800000000001</v>
      </c>
      <c r="I1795" s="49">
        <f>IF(Table2[[#This Row],[Order Priority]]=Introduction!$B$42,1,0)</f>
        <v>0</v>
      </c>
      <c r="J1795" s="49">
        <f>IF(Table2[[#This Row],[Order Priority]]=Introduction!$B$43,1,0)</f>
        <v>0</v>
      </c>
      <c r="K1795" s="49">
        <f>IF(Table2[[#This Row],[Order Priority]]=Introduction!$B$44,1,0)</f>
        <v>0</v>
      </c>
      <c r="L1795" s="49">
        <f>IF(Table2[[#This Row],[Order Priority]]=Introduction!$B$45,1,0)</f>
        <v>0</v>
      </c>
      <c r="M1795" s="49">
        <f>IF(Table2[[#This Row],[Ship Mode]]=Introduction!$C$42,1,0)</f>
        <v>0</v>
      </c>
      <c r="N1795" s="48">
        <f>IF(Table2[[#This Row],[Ship Mode]]=Introduction!$C$44,1,0)</f>
        <v>1</v>
      </c>
      <c r="O1795" s="48">
        <f>IF(Table2[[#This Row],[Customer Segment]]=Introduction!$D$45,1,0)</f>
        <v>0</v>
      </c>
      <c r="P1795" s="48">
        <f>IF(Table2[[#This Row],[Customer Segment]]=Introduction!$D$42,1,0)</f>
        <v>0</v>
      </c>
      <c r="Q1795" s="48">
        <f>IF(Table2[[#This Row],[Customer Segment]]=Introduction!$D$44,1,0)</f>
        <v>1</v>
      </c>
      <c r="R1795" s="38">
        <v>19.32</v>
      </c>
      <c r="S17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customFormat="1" x14ac:dyDescent="0.2">
      <c r="A1796" s="1" t="s">
        <v>46</v>
      </c>
      <c r="B1796" s="1" t="s">
        <v>14</v>
      </c>
      <c r="C1796" s="1" t="s">
        <v>47</v>
      </c>
      <c r="D1796" s="44">
        <v>0.04</v>
      </c>
      <c r="E1796" s="44">
        <v>6.48</v>
      </c>
      <c r="F1796" s="44">
        <v>9.5399999999999991</v>
      </c>
      <c r="G1796" s="44">
        <v>0.37</v>
      </c>
      <c r="H1796" s="44">
        <v>-223.94399999999999</v>
      </c>
      <c r="I1796" s="49">
        <f>IF(Table2[[#This Row],[Order Priority]]=Introduction!$B$42,1,0)</f>
        <v>0</v>
      </c>
      <c r="J1796" s="49">
        <f>IF(Table2[[#This Row],[Order Priority]]=Introduction!$B$43,1,0)</f>
        <v>0</v>
      </c>
      <c r="K1796" s="49">
        <f>IF(Table2[[#This Row],[Order Priority]]=Introduction!$B$44,1,0)</f>
        <v>0</v>
      </c>
      <c r="L1796" s="49">
        <f>IF(Table2[[#This Row],[Order Priority]]=Introduction!$B$45,1,0)</f>
        <v>0</v>
      </c>
      <c r="M1796" s="49">
        <f>IF(Table2[[#This Row],[Ship Mode]]=Introduction!$C$42,1,0)</f>
        <v>0</v>
      </c>
      <c r="N1796" s="48">
        <f>IF(Table2[[#This Row],[Ship Mode]]=Introduction!$C$44,1,0)</f>
        <v>1</v>
      </c>
      <c r="O1796" s="48">
        <f>IF(Table2[[#This Row],[Customer Segment]]=Introduction!$D$45,1,0)</f>
        <v>0</v>
      </c>
      <c r="P1796" s="48">
        <f>IF(Table2[[#This Row],[Customer Segment]]=Introduction!$D$42,1,0)</f>
        <v>0</v>
      </c>
      <c r="Q1796" s="48">
        <f>IF(Table2[[#This Row],[Customer Segment]]=Introduction!$D$44,1,0)</f>
        <v>1</v>
      </c>
      <c r="R1796" s="41">
        <v>125.37</v>
      </c>
      <c r="S17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customFormat="1" x14ac:dyDescent="0.2">
      <c r="A1797" s="1" t="s">
        <v>1</v>
      </c>
      <c r="B1797" s="1" t="s">
        <v>14</v>
      </c>
      <c r="C1797" s="1" t="s">
        <v>70</v>
      </c>
      <c r="D1797" s="46">
        <v>0.1</v>
      </c>
      <c r="E1797" s="46">
        <v>7.64</v>
      </c>
      <c r="F1797" s="46">
        <v>5.83</v>
      </c>
      <c r="G1797" s="46">
        <v>0.36</v>
      </c>
      <c r="H1797" s="46">
        <v>-403.18740000000003</v>
      </c>
      <c r="I1797" s="49">
        <f>IF(Table2[[#This Row],[Order Priority]]=Introduction!$B$42,1,0)</f>
        <v>1</v>
      </c>
      <c r="J1797" s="49">
        <f>IF(Table2[[#This Row],[Order Priority]]=Introduction!$B$43,1,0)</f>
        <v>0</v>
      </c>
      <c r="K1797" s="49">
        <f>IF(Table2[[#This Row],[Order Priority]]=Introduction!$B$44,1,0)</f>
        <v>0</v>
      </c>
      <c r="L1797" s="49">
        <f>IF(Table2[[#This Row],[Order Priority]]=Introduction!$B$45,1,0)</f>
        <v>0</v>
      </c>
      <c r="M1797" s="49">
        <f>IF(Table2[[#This Row],[Ship Mode]]=Introduction!$C$42,1,0)</f>
        <v>0</v>
      </c>
      <c r="N1797" s="48">
        <f>IF(Table2[[#This Row],[Ship Mode]]=Introduction!$C$44,1,0)</f>
        <v>1</v>
      </c>
      <c r="O1797" s="48">
        <f>IF(Table2[[#This Row],[Customer Segment]]=Introduction!$D$45,1,0)</f>
        <v>0</v>
      </c>
      <c r="P1797" s="48">
        <f>IF(Table2[[#This Row],[Customer Segment]]=Introduction!$D$42,1,0)</f>
        <v>0</v>
      </c>
      <c r="Q1797" s="48">
        <f>IF(Table2[[#This Row],[Customer Segment]]=Introduction!$D$44,1,0)</f>
        <v>0</v>
      </c>
      <c r="R1797" s="38">
        <v>39.36</v>
      </c>
      <c r="S17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customFormat="1" x14ac:dyDescent="0.2">
      <c r="A1798" s="1" t="s">
        <v>1</v>
      </c>
      <c r="B1798" s="1" t="s">
        <v>63</v>
      </c>
      <c r="C1798" s="1" t="s">
        <v>3</v>
      </c>
      <c r="D1798" s="44">
        <v>0.03</v>
      </c>
      <c r="E1798" s="44">
        <v>41.32</v>
      </c>
      <c r="F1798" s="44">
        <v>58.66</v>
      </c>
      <c r="G1798" s="44">
        <v>0.76</v>
      </c>
      <c r="H1798" s="44">
        <v>-32.816000000000003</v>
      </c>
      <c r="I1798" s="49">
        <f>IF(Table2[[#This Row],[Order Priority]]=Introduction!$B$42,1,0)</f>
        <v>1</v>
      </c>
      <c r="J1798" s="49">
        <f>IF(Table2[[#This Row],[Order Priority]]=Introduction!$B$43,1,0)</f>
        <v>0</v>
      </c>
      <c r="K1798" s="49">
        <f>IF(Table2[[#This Row],[Order Priority]]=Introduction!$B$44,1,0)</f>
        <v>0</v>
      </c>
      <c r="L1798" s="49">
        <f>IF(Table2[[#This Row],[Order Priority]]=Introduction!$B$45,1,0)</f>
        <v>0</v>
      </c>
      <c r="M1798" s="49">
        <f>IF(Table2[[#This Row],[Ship Mode]]=Introduction!$C$42,1,0)</f>
        <v>0</v>
      </c>
      <c r="N1798" s="48">
        <f>IF(Table2[[#This Row],[Ship Mode]]=Introduction!$C$44,1,0)</f>
        <v>0</v>
      </c>
      <c r="O1798" s="48">
        <f>IF(Table2[[#This Row],[Customer Segment]]=Introduction!$D$45,1,0)</f>
        <v>1</v>
      </c>
      <c r="P1798" s="48">
        <f>IF(Table2[[#This Row],[Customer Segment]]=Introduction!$D$42,1,0)</f>
        <v>0</v>
      </c>
      <c r="Q1798" s="48">
        <f>IF(Table2[[#This Row],[Customer Segment]]=Introduction!$D$44,1,0)</f>
        <v>0</v>
      </c>
      <c r="R1798" s="41">
        <v>419.27</v>
      </c>
      <c r="S17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customFormat="1" x14ac:dyDescent="0.2">
      <c r="A1799" s="1" t="s">
        <v>1</v>
      </c>
      <c r="B1799" s="1" t="s">
        <v>14</v>
      </c>
      <c r="C1799" s="1" t="s">
        <v>3</v>
      </c>
      <c r="D1799" s="46">
        <v>0</v>
      </c>
      <c r="E1799" s="46">
        <v>6.88</v>
      </c>
      <c r="F1799" s="46">
        <v>2</v>
      </c>
      <c r="G1799" s="46">
        <v>0.39</v>
      </c>
      <c r="H1799" s="46">
        <v>-15.61</v>
      </c>
      <c r="I1799" s="49">
        <f>IF(Table2[[#This Row],[Order Priority]]=Introduction!$B$42,1,0)</f>
        <v>1</v>
      </c>
      <c r="J1799" s="49">
        <f>IF(Table2[[#This Row],[Order Priority]]=Introduction!$B$43,1,0)</f>
        <v>0</v>
      </c>
      <c r="K1799" s="49">
        <f>IF(Table2[[#This Row],[Order Priority]]=Introduction!$B$44,1,0)</f>
        <v>0</v>
      </c>
      <c r="L1799" s="49">
        <f>IF(Table2[[#This Row],[Order Priority]]=Introduction!$B$45,1,0)</f>
        <v>0</v>
      </c>
      <c r="M1799" s="49">
        <f>IF(Table2[[#This Row],[Ship Mode]]=Introduction!$C$42,1,0)</f>
        <v>0</v>
      </c>
      <c r="N1799" s="48">
        <f>IF(Table2[[#This Row],[Ship Mode]]=Introduction!$C$44,1,0)</f>
        <v>1</v>
      </c>
      <c r="O1799" s="48">
        <f>IF(Table2[[#This Row],[Customer Segment]]=Introduction!$D$45,1,0)</f>
        <v>1</v>
      </c>
      <c r="P1799" s="48">
        <f>IF(Table2[[#This Row],[Customer Segment]]=Introduction!$D$42,1,0)</f>
        <v>0</v>
      </c>
      <c r="Q1799" s="48">
        <f>IF(Table2[[#This Row],[Customer Segment]]=Introduction!$D$44,1,0)</f>
        <v>0</v>
      </c>
      <c r="R1799" s="38">
        <v>36</v>
      </c>
      <c r="S17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customFormat="1" x14ac:dyDescent="0.2">
      <c r="A1800" s="1" t="s">
        <v>1</v>
      </c>
      <c r="B1800" s="1" t="s">
        <v>14</v>
      </c>
      <c r="C1800" s="1" t="s">
        <v>3</v>
      </c>
      <c r="D1800" s="44">
        <v>0</v>
      </c>
      <c r="E1800" s="44">
        <v>40.479999999999997</v>
      </c>
      <c r="F1800" s="44">
        <v>19.989999999999998</v>
      </c>
      <c r="G1800" s="44">
        <v>0.77</v>
      </c>
      <c r="H1800" s="44">
        <v>-25.634</v>
      </c>
      <c r="I1800" s="49">
        <f>IF(Table2[[#This Row],[Order Priority]]=Introduction!$B$42,1,0)</f>
        <v>1</v>
      </c>
      <c r="J1800" s="49">
        <f>IF(Table2[[#This Row],[Order Priority]]=Introduction!$B$43,1,0)</f>
        <v>0</v>
      </c>
      <c r="K1800" s="49">
        <f>IF(Table2[[#This Row],[Order Priority]]=Introduction!$B$44,1,0)</f>
        <v>0</v>
      </c>
      <c r="L1800" s="49">
        <f>IF(Table2[[#This Row],[Order Priority]]=Introduction!$B$45,1,0)</f>
        <v>0</v>
      </c>
      <c r="M1800" s="49">
        <f>IF(Table2[[#This Row],[Ship Mode]]=Introduction!$C$42,1,0)</f>
        <v>0</v>
      </c>
      <c r="N1800" s="48">
        <f>IF(Table2[[#This Row],[Ship Mode]]=Introduction!$C$44,1,0)</f>
        <v>1</v>
      </c>
      <c r="O1800" s="48">
        <f>IF(Table2[[#This Row],[Customer Segment]]=Introduction!$D$45,1,0)</f>
        <v>1</v>
      </c>
      <c r="P1800" s="48">
        <f>IF(Table2[[#This Row],[Customer Segment]]=Introduction!$D$42,1,0)</f>
        <v>0</v>
      </c>
      <c r="Q1800" s="48">
        <f>IF(Table2[[#This Row],[Customer Segment]]=Introduction!$D$44,1,0)</f>
        <v>0</v>
      </c>
      <c r="R1800" s="41">
        <v>264.95</v>
      </c>
      <c r="S18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customFormat="1" x14ac:dyDescent="0.2">
      <c r="A1801" s="1" t="s">
        <v>13</v>
      </c>
      <c r="B1801" s="1" t="s">
        <v>2</v>
      </c>
      <c r="C1801" s="1" t="s">
        <v>70</v>
      </c>
      <c r="D1801" s="46">
        <v>0.04</v>
      </c>
      <c r="E1801" s="46">
        <v>119.99</v>
      </c>
      <c r="F1801" s="46">
        <v>14</v>
      </c>
      <c r="G1801" s="46">
        <v>0.36</v>
      </c>
      <c r="H1801" s="46">
        <v>509.95830000000001</v>
      </c>
      <c r="I1801" s="49">
        <f>IF(Table2[[#This Row],[Order Priority]]=Introduction!$B$42,1,0)</f>
        <v>0</v>
      </c>
      <c r="J1801" s="49">
        <f>IF(Table2[[#This Row],[Order Priority]]=Introduction!$B$43,1,0)</f>
        <v>1</v>
      </c>
      <c r="K1801" s="49">
        <f>IF(Table2[[#This Row],[Order Priority]]=Introduction!$B$44,1,0)</f>
        <v>0</v>
      </c>
      <c r="L1801" s="49">
        <f>IF(Table2[[#This Row],[Order Priority]]=Introduction!$B$45,1,0)</f>
        <v>0</v>
      </c>
      <c r="M1801" s="49">
        <f>IF(Table2[[#This Row],[Ship Mode]]=Introduction!$C$42,1,0)</f>
        <v>1</v>
      </c>
      <c r="N1801" s="48">
        <f>IF(Table2[[#This Row],[Ship Mode]]=Introduction!$C$44,1,0)</f>
        <v>0</v>
      </c>
      <c r="O1801" s="48">
        <f>IF(Table2[[#This Row],[Customer Segment]]=Introduction!$D$45,1,0)</f>
        <v>0</v>
      </c>
      <c r="P1801" s="48">
        <f>IF(Table2[[#This Row],[Customer Segment]]=Introduction!$D$42,1,0)</f>
        <v>0</v>
      </c>
      <c r="Q1801" s="48">
        <f>IF(Table2[[#This Row],[Customer Segment]]=Introduction!$D$44,1,0)</f>
        <v>0</v>
      </c>
      <c r="R1801" s="38">
        <v>739.07</v>
      </c>
      <c r="S18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customFormat="1" x14ac:dyDescent="0.2">
      <c r="A1802" s="1" t="s">
        <v>92</v>
      </c>
      <c r="B1802" s="1" t="s">
        <v>2</v>
      </c>
      <c r="C1802" s="1" t="s">
        <v>15</v>
      </c>
      <c r="D1802" s="44">
        <v>0.06</v>
      </c>
      <c r="E1802" s="44">
        <v>146.34</v>
      </c>
      <c r="F1802" s="44">
        <v>43.75</v>
      </c>
      <c r="G1802" s="44">
        <v>0.65</v>
      </c>
      <c r="H1802" s="44">
        <v>-89.27</v>
      </c>
      <c r="I1802" s="49">
        <f>IF(Table2[[#This Row],[Order Priority]]=Introduction!$B$42,1,0)</f>
        <v>0</v>
      </c>
      <c r="J1802" s="49">
        <f>IF(Table2[[#This Row],[Order Priority]]=Introduction!$B$43,1,0)</f>
        <v>0</v>
      </c>
      <c r="K1802" s="49">
        <f>IF(Table2[[#This Row],[Order Priority]]=Introduction!$B$44,1,0)</f>
        <v>0</v>
      </c>
      <c r="L1802" s="49">
        <f>IF(Table2[[#This Row],[Order Priority]]=Introduction!$B$45,1,0)</f>
        <v>1</v>
      </c>
      <c r="M1802" s="49">
        <f>IF(Table2[[#This Row],[Ship Mode]]=Introduction!$C$42,1,0)</f>
        <v>1</v>
      </c>
      <c r="N1802" s="48">
        <f>IF(Table2[[#This Row],[Ship Mode]]=Introduction!$C$44,1,0)</f>
        <v>0</v>
      </c>
      <c r="O1802" s="48">
        <f>IF(Table2[[#This Row],[Customer Segment]]=Introduction!$D$45,1,0)</f>
        <v>0</v>
      </c>
      <c r="P1802" s="48">
        <f>IF(Table2[[#This Row],[Customer Segment]]=Introduction!$D$42,1,0)</f>
        <v>1</v>
      </c>
      <c r="Q1802" s="48">
        <f>IF(Table2[[#This Row],[Customer Segment]]=Introduction!$D$44,1,0)</f>
        <v>0</v>
      </c>
      <c r="R1802" s="41">
        <v>1721.24</v>
      </c>
      <c r="S18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customFormat="1" x14ac:dyDescent="0.2">
      <c r="A1803" s="1" t="s">
        <v>1</v>
      </c>
      <c r="B1803" s="1" t="s">
        <v>63</v>
      </c>
      <c r="C1803" s="1" t="s">
        <v>15</v>
      </c>
      <c r="D1803" s="46">
        <v>0.04</v>
      </c>
      <c r="E1803" s="46">
        <v>33.89</v>
      </c>
      <c r="F1803" s="46">
        <v>5.0999999999999996</v>
      </c>
      <c r="G1803" s="46">
        <v>0.6</v>
      </c>
      <c r="H1803" s="46">
        <v>72.983999999999995</v>
      </c>
      <c r="I1803" s="49">
        <f>IF(Table2[[#This Row],[Order Priority]]=Introduction!$B$42,1,0)</f>
        <v>1</v>
      </c>
      <c r="J1803" s="49">
        <f>IF(Table2[[#This Row],[Order Priority]]=Introduction!$B$43,1,0)</f>
        <v>0</v>
      </c>
      <c r="K1803" s="49">
        <f>IF(Table2[[#This Row],[Order Priority]]=Introduction!$B$44,1,0)</f>
        <v>0</v>
      </c>
      <c r="L1803" s="49">
        <f>IF(Table2[[#This Row],[Order Priority]]=Introduction!$B$45,1,0)</f>
        <v>0</v>
      </c>
      <c r="M1803" s="49">
        <f>IF(Table2[[#This Row],[Ship Mode]]=Introduction!$C$42,1,0)</f>
        <v>0</v>
      </c>
      <c r="N1803" s="48">
        <f>IF(Table2[[#This Row],[Ship Mode]]=Introduction!$C$44,1,0)</f>
        <v>0</v>
      </c>
      <c r="O1803" s="48">
        <f>IF(Table2[[#This Row],[Customer Segment]]=Introduction!$D$45,1,0)</f>
        <v>0</v>
      </c>
      <c r="P1803" s="48">
        <f>IF(Table2[[#This Row],[Customer Segment]]=Introduction!$D$42,1,0)</f>
        <v>1</v>
      </c>
      <c r="Q1803" s="48">
        <f>IF(Table2[[#This Row],[Customer Segment]]=Introduction!$D$44,1,0)</f>
        <v>0</v>
      </c>
      <c r="R1803" s="38">
        <v>200.83</v>
      </c>
      <c r="S18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customFormat="1" x14ac:dyDescent="0.2">
      <c r="A1804" s="1" t="s">
        <v>13</v>
      </c>
      <c r="B1804" s="1" t="s">
        <v>14</v>
      </c>
      <c r="C1804" s="1" t="s">
        <v>70</v>
      </c>
      <c r="D1804" s="44">
        <v>0.1</v>
      </c>
      <c r="E1804" s="44">
        <v>1.68</v>
      </c>
      <c r="F1804" s="44">
        <v>1.57</v>
      </c>
      <c r="G1804" s="44">
        <v>0.59</v>
      </c>
      <c r="H1804" s="44">
        <v>-11.57</v>
      </c>
      <c r="I1804" s="49">
        <f>IF(Table2[[#This Row],[Order Priority]]=Introduction!$B$42,1,0)</f>
        <v>0</v>
      </c>
      <c r="J1804" s="49">
        <f>IF(Table2[[#This Row],[Order Priority]]=Introduction!$B$43,1,0)</f>
        <v>1</v>
      </c>
      <c r="K1804" s="49">
        <f>IF(Table2[[#This Row],[Order Priority]]=Introduction!$B$44,1,0)</f>
        <v>0</v>
      </c>
      <c r="L1804" s="49">
        <f>IF(Table2[[#This Row],[Order Priority]]=Introduction!$B$45,1,0)</f>
        <v>0</v>
      </c>
      <c r="M1804" s="49">
        <f>IF(Table2[[#This Row],[Ship Mode]]=Introduction!$C$42,1,0)</f>
        <v>0</v>
      </c>
      <c r="N1804" s="48">
        <f>IF(Table2[[#This Row],[Ship Mode]]=Introduction!$C$44,1,0)</f>
        <v>1</v>
      </c>
      <c r="O1804" s="48">
        <f>IF(Table2[[#This Row],[Customer Segment]]=Introduction!$D$45,1,0)</f>
        <v>0</v>
      </c>
      <c r="P1804" s="48">
        <f>IF(Table2[[#This Row],[Customer Segment]]=Introduction!$D$42,1,0)</f>
        <v>0</v>
      </c>
      <c r="Q1804" s="48">
        <f>IF(Table2[[#This Row],[Customer Segment]]=Introduction!$D$44,1,0)</f>
        <v>0</v>
      </c>
      <c r="R1804" s="41">
        <v>18.71</v>
      </c>
      <c r="S18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customFormat="1" x14ac:dyDescent="0.2">
      <c r="A1805" s="1" t="s">
        <v>23</v>
      </c>
      <c r="B1805" s="1" t="s">
        <v>14</v>
      </c>
      <c r="C1805" s="1" t="s">
        <v>3</v>
      </c>
      <c r="D1805" s="46">
        <v>0</v>
      </c>
      <c r="E1805" s="46">
        <v>4.13</v>
      </c>
      <c r="F1805" s="46">
        <v>5.34</v>
      </c>
      <c r="G1805" s="46">
        <v>0.38</v>
      </c>
      <c r="H1805" s="46">
        <v>-61.87</v>
      </c>
      <c r="I1805" s="49">
        <f>IF(Table2[[#This Row],[Order Priority]]=Introduction!$B$42,1,0)</f>
        <v>0</v>
      </c>
      <c r="J1805" s="49">
        <f>IF(Table2[[#This Row],[Order Priority]]=Introduction!$B$43,1,0)</f>
        <v>0</v>
      </c>
      <c r="K1805" s="49">
        <f>IF(Table2[[#This Row],[Order Priority]]=Introduction!$B$44,1,0)</f>
        <v>1</v>
      </c>
      <c r="L1805" s="49">
        <f>IF(Table2[[#This Row],[Order Priority]]=Introduction!$B$45,1,0)</f>
        <v>0</v>
      </c>
      <c r="M1805" s="49">
        <f>IF(Table2[[#This Row],[Ship Mode]]=Introduction!$C$42,1,0)</f>
        <v>0</v>
      </c>
      <c r="N1805" s="48">
        <f>IF(Table2[[#This Row],[Ship Mode]]=Introduction!$C$44,1,0)</f>
        <v>1</v>
      </c>
      <c r="O1805" s="48">
        <f>IF(Table2[[#This Row],[Customer Segment]]=Introduction!$D$45,1,0)</f>
        <v>1</v>
      </c>
      <c r="P1805" s="48">
        <f>IF(Table2[[#This Row],[Customer Segment]]=Introduction!$D$42,1,0)</f>
        <v>0</v>
      </c>
      <c r="Q1805" s="48">
        <f>IF(Table2[[#This Row],[Customer Segment]]=Introduction!$D$44,1,0)</f>
        <v>0</v>
      </c>
      <c r="R1805" s="38">
        <v>40.950000000000003</v>
      </c>
      <c r="S18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customFormat="1" x14ac:dyDescent="0.2">
      <c r="A1806" s="1" t="s">
        <v>23</v>
      </c>
      <c r="B1806" s="1" t="s">
        <v>2</v>
      </c>
      <c r="C1806" s="1" t="s">
        <v>3</v>
      </c>
      <c r="D1806" s="44">
        <v>0.1</v>
      </c>
      <c r="E1806" s="44">
        <v>130.97999999999999</v>
      </c>
      <c r="F1806" s="44">
        <v>54.74</v>
      </c>
      <c r="G1806" s="44">
        <v>0.69</v>
      </c>
      <c r="H1806" s="44">
        <v>-530.24</v>
      </c>
      <c r="I1806" s="49">
        <f>IF(Table2[[#This Row],[Order Priority]]=Introduction!$B$42,1,0)</f>
        <v>0</v>
      </c>
      <c r="J1806" s="49">
        <f>IF(Table2[[#This Row],[Order Priority]]=Introduction!$B$43,1,0)</f>
        <v>0</v>
      </c>
      <c r="K1806" s="49">
        <f>IF(Table2[[#This Row],[Order Priority]]=Introduction!$B$44,1,0)</f>
        <v>1</v>
      </c>
      <c r="L1806" s="49">
        <f>IF(Table2[[#This Row],[Order Priority]]=Introduction!$B$45,1,0)</f>
        <v>0</v>
      </c>
      <c r="M1806" s="49">
        <f>IF(Table2[[#This Row],[Ship Mode]]=Introduction!$C$42,1,0)</f>
        <v>1</v>
      </c>
      <c r="N1806" s="48">
        <f>IF(Table2[[#This Row],[Ship Mode]]=Introduction!$C$44,1,0)</f>
        <v>0</v>
      </c>
      <c r="O1806" s="48">
        <f>IF(Table2[[#This Row],[Customer Segment]]=Introduction!$D$45,1,0)</f>
        <v>1</v>
      </c>
      <c r="P1806" s="48">
        <f>IF(Table2[[#This Row],[Customer Segment]]=Introduction!$D$42,1,0)</f>
        <v>0</v>
      </c>
      <c r="Q1806" s="48">
        <f>IF(Table2[[#This Row],[Customer Segment]]=Introduction!$D$44,1,0)</f>
        <v>0</v>
      </c>
      <c r="R1806" s="41">
        <v>1155.73</v>
      </c>
      <c r="S18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customFormat="1" x14ac:dyDescent="0.2">
      <c r="A1807" s="1" t="s">
        <v>23</v>
      </c>
      <c r="B1807" s="1" t="s">
        <v>14</v>
      </c>
      <c r="C1807" s="1" t="s">
        <v>70</v>
      </c>
      <c r="D1807" s="46">
        <v>0.03</v>
      </c>
      <c r="E1807" s="46">
        <v>51.75</v>
      </c>
      <c r="F1807" s="46">
        <v>19.989999999999998</v>
      </c>
      <c r="G1807" s="46">
        <v>0.55000000000000004</v>
      </c>
      <c r="H1807" s="46">
        <v>261.44400000000002</v>
      </c>
      <c r="I1807" s="49">
        <f>IF(Table2[[#This Row],[Order Priority]]=Introduction!$B$42,1,0)</f>
        <v>0</v>
      </c>
      <c r="J1807" s="49">
        <f>IF(Table2[[#This Row],[Order Priority]]=Introduction!$B$43,1,0)</f>
        <v>0</v>
      </c>
      <c r="K1807" s="49">
        <f>IF(Table2[[#This Row],[Order Priority]]=Introduction!$B$44,1,0)</f>
        <v>1</v>
      </c>
      <c r="L1807" s="49">
        <f>IF(Table2[[#This Row],[Order Priority]]=Introduction!$B$45,1,0)</f>
        <v>0</v>
      </c>
      <c r="M1807" s="49">
        <f>IF(Table2[[#This Row],[Ship Mode]]=Introduction!$C$42,1,0)</f>
        <v>0</v>
      </c>
      <c r="N1807" s="48">
        <f>IF(Table2[[#This Row],[Ship Mode]]=Introduction!$C$44,1,0)</f>
        <v>1</v>
      </c>
      <c r="O1807" s="48">
        <f>IF(Table2[[#This Row],[Customer Segment]]=Introduction!$D$45,1,0)</f>
        <v>0</v>
      </c>
      <c r="P1807" s="48">
        <f>IF(Table2[[#This Row],[Customer Segment]]=Introduction!$D$42,1,0)</f>
        <v>0</v>
      </c>
      <c r="Q1807" s="48">
        <f>IF(Table2[[#This Row],[Customer Segment]]=Introduction!$D$44,1,0)</f>
        <v>0</v>
      </c>
      <c r="R1807" s="38">
        <v>818.81</v>
      </c>
      <c r="S18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customFormat="1" x14ac:dyDescent="0.2">
      <c r="A1808" s="1" t="s">
        <v>23</v>
      </c>
      <c r="B1808" s="1" t="s">
        <v>14</v>
      </c>
      <c r="C1808" s="1" t="s">
        <v>15</v>
      </c>
      <c r="D1808" s="44">
        <v>0.06</v>
      </c>
      <c r="E1808" s="44">
        <v>10.89</v>
      </c>
      <c r="F1808" s="44">
        <v>4.5</v>
      </c>
      <c r="G1808" s="44">
        <v>0.59</v>
      </c>
      <c r="H1808" s="44">
        <v>-25.111999999999998</v>
      </c>
      <c r="I1808" s="49">
        <f>IF(Table2[[#This Row],[Order Priority]]=Introduction!$B$42,1,0)</f>
        <v>0</v>
      </c>
      <c r="J1808" s="49">
        <f>IF(Table2[[#This Row],[Order Priority]]=Introduction!$B$43,1,0)</f>
        <v>0</v>
      </c>
      <c r="K1808" s="49">
        <f>IF(Table2[[#This Row],[Order Priority]]=Introduction!$B$44,1,0)</f>
        <v>1</v>
      </c>
      <c r="L1808" s="49">
        <f>IF(Table2[[#This Row],[Order Priority]]=Introduction!$B$45,1,0)</f>
        <v>0</v>
      </c>
      <c r="M1808" s="49">
        <f>IF(Table2[[#This Row],[Ship Mode]]=Introduction!$C$42,1,0)</f>
        <v>0</v>
      </c>
      <c r="N1808" s="48">
        <f>IF(Table2[[#This Row],[Ship Mode]]=Introduction!$C$44,1,0)</f>
        <v>1</v>
      </c>
      <c r="O1808" s="48">
        <f>IF(Table2[[#This Row],[Customer Segment]]=Introduction!$D$45,1,0)</f>
        <v>0</v>
      </c>
      <c r="P1808" s="48">
        <f>IF(Table2[[#This Row],[Customer Segment]]=Introduction!$D$42,1,0)</f>
        <v>1</v>
      </c>
      <c r="Q1808" s="48">
        <f>IF(Table2[[#This Row],[Customer Segment]]=Introduction!$D$44,1,0)</f>
        <v>0</v>
      </c>
      <c r="R1808" s="41">
        <v>149.32</v>
      </c>
      <c r="S18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customFormat="1" x14ac:dyDescent="0.2">
      <c r="A1809" s="1" t="s">
        <v>23</v>
      </c>
      <c r="B1809" s="1" t="s">
        <v>14</v>
      </c>
      <c r="C1809" s="1" t="s">
        <v>15</v>
      </c>
      <c r="D1809" s="46">
        <v>0.03</v>
      </c>
      <c r="E1809" s="46">
        <v>10.64</v>
      </c>
      <c r="F1809" s="46">
        <v>5.16</v>
      </c>
      <c r="G1809" s="46">
        <v>0.56999999999999995</v>
      </c>
      <c r="H1809" s="46">
        <v>17.376000000000001</v>
      </c>
      <c r="I1809" s="49">
        <f>IF(Table2[[#This Row],[Order Priority]]=Introduction!$B$42,1,0)</f>
        <v>0</v>
      </c>
      <c r="J1809" s="49">
        <f>IF(Table2[[#This Row],[Order Priority]]=Introduction!$B$43,1,0)</f>
        <v>0</v>
      </c>
      <c r="K1809" s="49">
        <f>IF(Table2[[#This Row],[Order Priority]]=Introduction!$B$44,1,0)</f>
        <v>1</v>
      </c>
      <c r="L1809" s="49">
        <f>IF(Table2[[#This Row],[Order Priority]]=Introduction!$B$45,1,0)</f>
        <v>0</v>
      </c>
      <c r="M1809" s="49">
        <f>IF(Table2[[#This Row],[Ship Mode]]=Introduction!$C$42,1,0)</f>
        <v>0</v>
      </c>
      <c r="N1809" s="48">
        <f>IF(Table2[[#This Row],[Ship Mode]]=Introduction!$C$44,1,0)</f>
        <v>1</v>
      </c>
      <c r="O1809" s="48">
        <f>IF(Table2[[#This Row],[Customer Segment]]=Introduction!$D$45,1,0)</f>
        <v>0</v>
      </c>
      <c r="P1809" s="48">
        <f>IF(Table2[[#This Row],[Customer Segment]]=Introduction!$D$42,1,0)</f>
        <v>1</v>
      </c>
      <c r="Q1809" s="48">
        <f>IF(Table2[[#This Row],[Customer Segment]]=Introduction!$D$44,1,0)</f>
        <v>0</v>
      </c>
      <c r="R1809" s="38">
        <v>177.01</v>
      </c>
      <c r="S18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customFormat="1" x14ac:dyDescent="0.2">
      <c r="A1810" s="1" t="s">
        <v>23</v>
      </c>
      <c r="B1810" s="1" t="s">
        <v>14</v>
      </c>
      <c r="C1810" s="1" t="s">
        <v>15</v>
      </c>
      <c r="D1810" s="44">
        <v>0.03</v>
      </c>
      <c r="E1810" s="44">
        <v>7.96</v>
      </c>
      <c r="F1810" s="44">
        <v>4.95</v>
      </c>
      <c r="G1810" s="44">
        <v>0.41</v>
      </c>
      <c r="H1810" s="44">
        <v>24.260400000000001</v>
      </c>
      <c r="I1810" s="49">
        <f>IF(Table2[[#This Row],[Order Priority]]=Introduction!$B$42,1,0)</f>
        <v>0</v>
      </c>
      <c r="J1810" s="49">
        <f>IF(Table2[[#This Row],[Order Priority]]=Introduction!$B$43,1,0)</f>
        <v>0</v>
      </c>
      <c r="K1810" s="49">
        <f>IF(Table2[[#This Row],[Order Priority]]=Introduction!$B$44,1,0)</f>
        <v>1</v>
      </c>
      <c r="L1810" s="49">
        <f>IF(Table2[[#This Row],[Order Priority]]=Introduction!$B$45,1,0)</f>
        <v>0</v>
      </c>
      <c r="M1810" s="49">
        <f>IF(Table2[[#This Row],[Ship Mode]]=Introduction!$C$42,1,0)</f>
        <v>0</v>
      </c>
      <c r="N1810" s="48">
        <f>IF(Table2[[#This Row],[Ship Mode]]=Introduction!$C$44,1,0)</f>
        <v>1</v>
      </c>
      <c r="O1810" s="48">
        <f>IF(Table2[[#This Row],[Customer Segment]]=Introduction!$D$45,1,0)</f>
        <v>0</v>
      </c>
      <c r="P1810" s="48">
        <f>IF(Table2[[#This Row],[Customer Segment]]=Introduction!$D$42,1,0)</f>
        <v>1</v>
      </c>
      <c r="Q1810" s="48">
        <f>IF(Table2[[#This Row],[Customer Segment]]=Introduction!$D$44,1,0)</f>
        <v>0</v>
      </c>
      <c r="R1810" s="41">
        <v>35.159999999999997</v>
      </c>
      <c r="S18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customFormat="1" x14ac:dyDescent="0.2">
      <c r="A1811" s="1" t="s">
        <v>23</v>
      </c>
      <c r="B1811" s="1" t="s">
        <v>14</v>
      </c>
      <c r="C1811" s="1" t="s">
        <v>15</v>
      </c>
      <c r="D1811" s="46">
        <v>0.03</v>
      </c>
      <c r="E1811" s="46">
        <v>10.64</v>
      </c>
      <c r="F1811" s="46">
        <v>5.16</v>
      </c>
      <c r="G1811" s="46">
        <v>0.56999999999999995</v>
      </c>
      <c r="H1811" s="46">
        <v>14.48</v>
      </c>
      <c r="I1811" s="49">
        <f>IF(Table2[[#This Row],[Order Priority]]=Introduction!$B$42,1,0)</f>
        <v>0</v>
      </c>
      <c r="J1811" s="49">
        <f>IF(Table2[[#This Row],[Order Priority]]=Introduction!$B$43,1,0)</f>
        <v>0</v>
      </c>
      <c r="K1811" s="49">
        <f>IF(Table2[[#This Row],[Order Priority]]=Introduction!$B$44,1,0)</f>
        <v>1</v>
      </c>
      <c r="L1811" s="49">
        <f>IF(Table2[[#This Row],[Order Priority]]=Introduction!$B$45,1,0)</f>
        <v>0</v>
      </c>
      <c r="M1811" s="49">
        <f>IF(Table2[[#This Row],[Ship Mode]]=Introduction!$C$42,1,0)</f>
        <v>0</v>
      </c>
      <c r="N1811" s="48">
        <f>IF(Table2[[#This Row],[Ship Mode]]=Introduction!$C$44,1,0)</f>
        <v>1</v>
      </c>
      <c r="O1811" s="48">
        <f>IF(Table2[[#This Row],[Customer Segment]]=Introduction!$D$45,1,0)</f>
        <v>0</v>
      </c>
      <c r="P1811" s="48">
        <f>IF(Table2[[#This Row],[Customer Segment]]=Introduction!$D$42,1,0)</f>
        <v>1</v>
      </c>
      <c r="Q1811" s="48">
        <f>IF(Table2[[#This Row],[Customer Segment]]=Introduction!$D$44,1,0)</f>
        <v>0</v>
      </c>
      <c r="R1811" s="38">
        <v>696.96</v>
      </c>
      <c r="S18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customFormat="1" x14ac:dyDescent="0.2">
      <c r="A1812" s="1" t="s">
        <v>23</v>
      </c>
      <c r="B1812" s="1" t="s">
        <v>14</v>
      </c>
      <c r="C1812" s="1" t="s">
        <v>15</v>
      </c>
      <c r="D1812" s="44">
        <v>0.03</v>
      </c>
      <c r="E1812" s="44">
        <v>7.96</v>
      </c>
      <c r="F1812" s="44">
        <v>4.95</v>
      </c>
      <c r="G1812" s="44">
        <v>0.41</v>
      </c>
      <c r="H1812" s="44">
        <v>22.25</v>
      </c>
      <c r="I1812" s="49">
        <f>IF(Table2[[#This Row],[Order Priority]]=Introduction!$B$42,1,0)</f>
        <v>0</v>
      </c>
      <c r="J1812" s="49">
        <f>IF(Table2[[#This Row],[Order Priority]]=Introduction!$B$43,1,0)</f>
        <v>0</v>
      </c>
      <c r="K1812" s="49">
        <f>IF(Table2[[#This Row],[Order Priority]]=Introduction!$B$44,1,0)</f>
        <v>1</v>
      </c>
      <c r="L1812" s="49">
        <f>IF(Table2[[#This Row],[Order Priority]]=Introduction!$B$45,1,0)</f>
        <v>0</v>
      </c>
      <c r="M1812" s="49">
        <f>IF(Table2[[#This Row],[Ship Mode]]=Introduction!$C$42,1,0)</f>
        <v>0</v>
      </c>
      <c r="N1812" s="48">
        <f>IF(Table2[[#This Row],[Ship Mode]]=Introduction!$C$44,1,0)</f>
        <v>1</v>
      </c>
      <c r="O1812" s="48">
        <f>IF(Table2[[#This Row],[Customer Segment]]=Introduction!$D$45,1,0)</f>
        <v>0</v>
      </c>
      <c r="P1812" s="48">
        <f>IF(Table2[[#This Row],[Customer Segment]]=Introduction!$D$42,1,0)</f>
        <v>1</v>
      </c>
      <c r="Q1812" s="48">
        <f>IF(Table2[[#This Row],[Customer Segment]]=Introduction!$D$44,1,0)</f>
        <v>0</v>
      </c>
      <c r="R1812" s="41">
        <v>149.41</v>
      </c>
      <c r="S18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customFormat="1" x14ac:dyDescent="0.2">
      <c r="A1813" s="1" t="s">
        <v>23</v>
      </c>
      <c r="B1813" s="1" t="s">
        <v>63</v>
      </c>
      <c r="C1813" s="1" t="s">
        <v>15</v>
      </c>
      <c r="D1813" s="46">
        <v>0</v>
      </c>
      <c r="E1813" s="46">
        <v>11.7</v>
      </c>
      <c r="F1813" s="46">
        <v>6.96</v>
      </c>
      <c r="G1813" s="46">
        <v>0.5</v>
      </c>
      <c r="H1813" s="46">
        <v>-11.247999999999999</v>
      </c>
      <c r="I1813" s="49">
        <f>IF(Table2[[#This Row],[Order Priority]]=Introduction!$B$42,1,0)</f>
        <v>0</v>
      </c>
      <c r="J1813" s="49">
        <f>IF(Table2[[#This Row],[Order Priority]]=Introduction!$B$43,1,0)</f>
        <v>0</v>
      </c>
      <c r="K1813" s="49">
        <f>IF(Table2[[#This Row],[Order Priority]]=Introduction!$B$44,1,0)</f>
        <v>1</v>
      </c>
      <c r="L1813" s="49">
        <f>IF(Table2[[#This Row],[Order Priority]]=Introduction!$B$45,1,0)</f>
        <v>0</v>
      </c>
      <c r="M1813" s="49">
        <f>IF(Table2[[#This Row],[Ship Mode]]=Introduction!$C$42,1,0)</f>
        <v>0</v>
      </c>
      <c r="N1813" s="48">
        <f>IF(Table2[[#This Row],[Ship Mode]]=Introduction!$C$44,1,0)</f>
        <v>0</v>
      </c>
      <c r="O1813" s="48">
        <f>IF(Table2[[#This Row],[Customer Segment]]=Introduction!$D$45,1,0)</f>
        <v>0</v>
      </c>
      <c r="P1813" s="48">
        <f>IF(Table2[[#This Row],[Customer Segment]]=Introduction!$D$42,1,0)</f>
        <v>1</v>
      </c>
      <c r="Q1813" s="48">
        <f>IF(Table2[[#This Row],[Customer Segment]]=Introduction!$D$44,1,0)</f>
        <v>0</v>
      </c>
      <c r="R1813" s="38">
        <v>131.69</v>
      </c>
      <c r="S18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customFormat="1" x14ac:dyDescent="0.2">
      <c r="A1814" s="1" t="s">
        <v>92</v>
      </c>
      <c r="B1814" s="1" t="s">
        <v>14</v>
      </c>
      <c r="C1814" s="1" t="s">
        <v>47</v>
      </c>
      <c r="D1814" s="44">
        <v>0.09</v>
      </c>
      <c r="E1814" s="44">
        <v>2.6</v>
      </c>
      <c r="F1814" s="44">
        <v>2.4</v>
      </c>
      <c r="G1814" s="44">
        <v>0.57999999999999996</v>
      </c>
      <c r="H1814" s="44">
        <v>1107.4079999999999</v>
      </c>
      <c r="I1814" s="49">
        <f>IF(Table2[[#This Row],[Order Priority]]=Introduction!$B$42,1,0)</f>
        <v>0</v>
      </c>
      <c r="J1814" s="49">
        <f>IF(Table2[[#This Row],[Order Priority]]=Introduction!$B$43,1,0)</f>
        <v>0</v>
      </c>
      <c r="K1814" s="49">
        <f>IF(Table2[[#This Row],[Order Priority]]=Introduction!$B$44,1,0)</f>
        <v>0</v>
      </c>
      <c r="L1814" s="49">
        <f>IF(Table2[[#This Row],[Order Priority]]=Introduction!$B$45,1,0)</f>
        <v>1</v>
      </c>
      <c r="M1814" s="49">
        <f>IF(Table2[[#This Row],[Ship Mode]]=Introduction!$C$42,1,0)</f>
        <v>0</v>
      </c>
      <c r="N1814" s="48">
        <f>IF(Table2[[#This Row],[Ship Mode]]=Introduction!$C$44,1,0)</f>
        <v>1</v>
      </c>
      <c r="O1814" s="48">
        <f>IF(Table2[[#This Row],[Customer Segment]]=Introduction!$D$45,1,0)</f>
        <v>0</v>
      </c>
      <c r="P1814" s="48">
        <f>IF(Table2[[#This Row],[Customer Segment]]=Introduction!$D$42,1,0)</f>
        <v>0</v>
      </c>
      <c r="Q1814" s="48">
        <f>IF(Table2[[#This Row],[Customer Segment]]=Introduction!$D$44,1,0)</f>
        <v>1</v>
      </c>
      <c r="R1814" s="41">
        <v>31.73</v>
      </c>
      <c r="S18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customFormat="1" x14ac:dyDescent="0.2">
      <c r="A1815" s="1" t="s">
        <v>46</v>
      </c>
      <c r="B1815" s="1" t="s">
        <v>14</v>
      </c>
      <c r="C1815" s="1" t="s">
        <v>70</v>
      </c>
      <c r="D1815" s="46">
        <v>0.09</v>
      </c>
      <c r="E1815" s="46">
        <v>7.38</v>
      </c>
      <c r="F1815" s="46">
        <v>5.21</v>
      </c>
      <c r="G1815" s="46">
        <v>0.56000000000000005</v>
      </c>
      <c r="H1815" s="46">
        <v>-27.16</v>
      </c>
      <c r="I1815" s="49">
        <f>IF(Table2[[#This Row],[Order Priority]]=Introduction!$B$42,1,0)</f>
        <v>0</v>
      </c>
      <c r="J1815" s="49">
        <f>IF(Table2[[#This Row],[Order Priority]]=Introduction!$B$43,1,0)</f>
        <v>0</v>
      </c>
      <c r="K1815" s="49">
        <f>IF(Table2[[#This Row],[Order Priority]]=Introduction!$B$44,1,0)</f>
        <v>0</v>
      </c>
      <c r="L1815" s="49">
        <f>IF(Table2[[#This Row],[Order Priority]]=Introduction!$B$45,1,0)</f>
        <v>0</v>
      </c>
      <c r="M1815" s="49">
        <f>IF(Table2[[#This Row],[Ship Mode]]=Introduction!$C$42,1,0)</f>
        <v>0</v>
      </c>
      <c r="N1815" s="48">
        <f>IF(Table2[[#This Row],[Ship Mode]]=Introduction!$C$44,1,0)</f>
        <v>1</v>
      </c>
      <c r="O1815" s="48">
        <f>IF(Table2[[#This Row],[Customer Segment]]=Introduction!$D$45,1,0)</f>
        <v>0</v>
      </c>
      <c r="P1815" s="48">
        <f>IF(Table2[[#This Row],[Customer Segment]]=Introduction!$D$42,1,0)</f>
        <v>0</v>
      </c>
      <c r="Q1815" s="48">
        <f>IF(Table2[[#This Row],[Customer Segment]]=Introduction!$D$44,1,0)</f>
        <v>0</v>
      </c>
      <c r="R1815" s="38">
        <v>66.55</v>
      </c>
      <c r="S18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customFormat="1" x14ac:dyDescent="0.2">
      <c r="A1816" s="1" t="s">
        <v>46</v>
      </c>
      <c r="B1816" s="1" t="s">
        <v>14</v>
      </c>
      <c r="C1816" s="1" t="s">
        <v>70</v>
      </c>
      <c r="D1816" s="44">
        <v>0.04</v>
      </c>
      <c r="E1816" s="44">
        <v>5.98</v>
      </c>
      <c r="F1816" s="44">
        <v>5.15</v>
      </c>
      <c r="G1816" s="44">
        <v>0.36</v>
      </c>
      <c r="H1816" s="44">
        <v>-52.344000000000001</v>
      </c>
      <c r="I1816" s="49">
        <f>IF(Table2[[#This Row],[Order Priority]]=Introduction!$B$42,1,0)</f>
        <v>0</v>
      </c>
      <c r="J1816" s="49">
        <f>IF(Table2[[#This Row],[Order Priority]]=Introduction!$B$43,1,0)</f>
        <v>0</v>
      </c>
      <c r="K1816" s="49">
        <f>IF(Table2[[#This Row],[Order Priority]]=Introduction!$B$44,1,0)</f>
        <v>0</v>
      </c>
      <c r="L1816" s="49">
        <f>IF(Table2[[#This Row],[Order Priority]]=Introduction!$B$45,1,0)</f>
        <v>0</v>
      </c>
      <c r="M1816" s="49">
        <f>IF(Table2[[#This Row],[Ship Mode]]=Introduction!$C$42,1,0)</f>
        <v>0</v>
      </c>
      <c r="N1816" s="48">
        <f>IF(Table2[[#This Row],[Ship Mode]]=Introduction!$C$44,1,0)</f>
        <v>1</v>
      </c>
      <c r="O1816" s="48">
        <f>IF(Table2[[#This Row],[Customer Segment]]=Introduction!$D$45,1,0)</f>
        <v>0</v>
      </c>
      <c r="P1816" s="48">
        <f>IF(Table2[[#This Row],[Customer Segment]]=Introduction!$D$42,1,0)</f>
        <v>0</v>
      </c>
      <c r="Q1816" s="48">
        <f>IF(Table2[[#This Row],[Customer Segment]]=Introduction!$D$44,1,0)</f>
        <v>0</v>
      </c>
      <c r="R1816" s="41">
        <v>103.49</v>
      </c>
      <c r="S18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customFormat="1" x14ac:dyDescent="0.2">
      <c r="A1817" s="1" t="s">
        <v>46</v>
      </c>
      <c r="B1817" s="1" t="s">
        <v>14</v>
      </c>
      <c r="C1817" s="1" t="s">
        <v>70</v>
      </c>
      <c r="D1817" s="46">
        <v>0.04</v>
      </c>
      <c r="E1817" s="46">
        <v>15.42</v>
      </c>
      <c r="F1817" s="46">
        <v>10.68</v>
      </c>
      <c r="G1817" s="46">
        <v>0.57999999999999996</v>
      </c>
      <c r="H1817" s="46">
        <v>-119.93600000000001</v>
      </c>
      <c r="I1817" s="49">
        <f>IF(Table2[[#This Row],[Order Priority]]=Introduction!$B$42,1,0)</f>
        <v>0</v>
      </c>
      <c r="J1817" s="49">
        <f>IF(Table2[[#This Row],[Order Priority]]=Introduction!$B$43,1,0)</f>
        <v>0</v>
      </c>
      <c r="K1817" s="49">
        <f>IF(Table2[[#This Row],[Order Priority]]=Introduction!$B$44,1,0)</f>
        <v>0</v>
      </c>
      <c r="L1817" s="49">
        <f>IF(Table2[[#This Row],[Order Priority]]=Introduction!$B$45,1,0)</f>
        <v>0</v>
      </c>
      <c r="M1817" s="49">
        <f>IF(Table2[[#This Row],[Ship Mode]]=Introduction!$C$42,1,0)</f>
        <v>0</v>
      </c>
      <c r="N1817" s="48">
        <f>IF(Table2[[#This Row],[Ship Mode]]=Introduction!$C$44,1,0)</f>
        <v>1</v>
      </c>
      <c r="O1817" s="48">
        <f>IF(Table2[[#This Row],[Customer Segment]]=Introduction!$D$45,1,0)</f>
        <v>0</v>
      </c>
      <c r="P1817" s="48">
        <f>IF(Table2[[#This Row],[Customer Segment]]=Introduction!$D$42,1,0)</f>
        <v>0</v>
      </c>
      <c r="Q1817" s="48">
        <f>IF(Table2[[#This Row],[Customer Segment]]=Introduction!$D$44,1,0)</f>
        <v>0</v>
      </c>
      <c r="R1817" s="38">
        <v>192.18</v>
      </c>
      <c r="S18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customFormat="1" x14ac:dyDescent="0.2">
      <c r="A1818" s="1" t="s">
        <v>1</v>
      </c>
      <c r="B1818" s="1" t="s">
        <v>14</v>
      </c>
      <c r="C1818" s="1" t="s">
        <v>70</v>
      </c>
      <c r="D1818" s="44">
        <v>0.04</v>
      </c>
      <c r="E1818" s="44">
        <v>15.98</v>
      </c>
      <c r="F1818" s="44">
        <v>4</v>
      </c>
      <c r="G1818" s="44">
        <v>0.37</v>
      </c>
      <c r="H1818" s="44">
        <v>-19.207999999999998</v>
      </c>
      <c r="I1818" s="49">
        <f>IF(Table2[[#This Row],[Order Priority]]=Introduction!$B$42,1,0)</f>
        <v>1</v>
      </c>
      <c r="J1818" s="49">
        <f>IF(Table2[[#This Row],[Order Priority]]=Introduction!$B$43,1,0)</f>
        <v>0</v>
      </c>
      <c r="K1818" s="49">
        <f>IF(Table2[[#This Row],[Order Priority]]=Introduction!$B$44,1,0)</f>
        <v>0</v>
      </c>
      <c r="L1818" s="49">
        <f>IF(Table2[[#This Row],[Order Priority]]=Introduction!$B$45,1,0)</f>
        <v>0</v>
      </c>
      <c r="M1818" s="49">
        <f>IF(Table2[[#This Row],[Ship Mode]]=Introduction!$C$42,1,0)</f>
        <v>0</v>
      </c>
      <c r="N1818" s="48">
        <f>IF(Table2[[#This Row],[Ship Mode]]=Introduction!$C$44,1,0)</f>
        <v>1</v>
      </c>
      <c r="O1818" s="48">
        <f>IF(Table2[[#This Row],[Customer Segment]]=Introduction!$D$45,1,0)</f>
        <v>0</v>
      </c>
      <c r="P1818" s="48">
        <f>IF(Table2[[#This Row],[Customer Segment]]=Introduction!$D$42,1,0)</f>
        <v>0</v>
      </c>
      <c r="Q1818" s="48">
        <f>IF(Table2[[#This Row],[Customer Segment]]=Introduction!$D$44,1,0)</f>
        <v>0</v>
      </c>
      <c r="R1818" s="41">
        <v>64.59</v>
      </c>
      <c r="S18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customFormat="1" x14ac:dyDescent="0.2">
      <c r="A1819" s="1" t="s">
        <v>1</v>
      </c>
      <c r="B1819" s="1" t="s">
        <v>14</v>
      </c>
      <c r="C1819" s="1" t="s">
        <v>70</v>
      </c>
      <c r="D1819" s="46">
        <v>0.06</v>
      </c>
      <c r="E1819" s="46">
        <v>22.84</v>
      </c>
      <c r="F1819" s="46">
        <v>5.47</v>
      </c>
      <c r="G1819" s="46">
        <v>0.39</v>
      </c>
      <c r="H1819" s="46">
        <v>7.44</v>
      </c>
      <c r="I1819" s="49">
        <f>IF(Table2[[#This Row],[Order Priority]]=Introduction!$B$42,1,0)</f>
        <v>1</v>
      </c>
      <c r="J1819" s="49">
        <f>IF(Table2[[#This Row],[Order Priority]]=Introduction!$B$43,1,0)</f>
        <v>0</v>
      </c>
      <c r="K1819" s="49">
        <f>IF(Table2[[#This Row],[Order Priority]]=Introduction!$B$44,1,0)</f>
        <v>0</v>
      </c>
      <c r="L1819" s="49">
        <f>IF(Table2[[#This Row],[Order Priority]]=Introduction!$B$45,1,0)</f>
        <v>0</v>
      </c>
      <c r="M1819" s="49">
        <f>IF(Table2[[#This Row],[Ship Mode]]=Introduction!$C$42,1,0)</f>
        <v>0</v>
      </c>
      <c r="N1819" s="48">
        <f>IF(Table2[[#This Row],[Ship Mode]]=Introduction!$C$44,1,0)</f>
        <v>1</v>
      </c>
      <c r="O1819" s="48">
        <f>IF(Table2[[#This Row],[Customer Segment]]=Introduction!$D$45,1,0)</f>
        <v>0</v>
      </c>
      <c r="P1819" s="48">
        <f>IF(Table2[[#This Row],[Customer Segment]]=Introduction!$D$42,1,0)</f>
        <v>0</v>
      </c>
      <c r="Q1819" s="48">
        <f>IF(Table2[[#This Row],[Customer Segment]]=Introduction!$D$44,1,0)</f>
        <v>0</v>
      </c>
      <c r="R1819" s="38">
        <v>461.94</v>
      </c>
      <c r="S18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customFormat="1" x14ac:dyDescent="0.2">
      <c r="A1820" s="1" t="s">
        <v>23</v>
      </c>
      <c r="B1820" s="1" t="s">
        <v>14</v>
      </c>
      <c r="C1820" s="1" t="s">
        <v>3</v>
      </c>
      <c r="D1820" s="44">
        <v>0.1</v>
      </c>
      <c r="E1820" s="44">
        <v>39.979999999999997</v>
      </c>
      <c r="F1820" s="44">
        <v>4</v>
      </c>
      <c r="G1820" s="44">
        <v>0.7</v>
      </c>
      <c r="H1820" s="44">
        <v>360.24</v>
      </c>
      <c r="I1820" s="49">
        <f>IF(Table2[[#This Row],[Order Priority]]=Introduction!$B$42,1,0)</f>
        <v>0</v>
      </c>
      <c r="J1820" s="49">
        <f>IF(Table2[[#This Row],[Order Priority]]=Introduction!$B$43,1,0)</f>
        <v>0</v>
      </c>
      <c r="K1820" s="49">
        <f>IF(Table2[[#This Row],[Order Priority]]=Introduction!$B$44,1,0)</f>
        <v>1</v>
      </c>
      <c r="L1820" s="49">
        <f>IF(Table2[[#This Row],[Order Priority]]=Introduction!$B$45,1,0)</f>
        <v>0</v>
      </c>
      <c r="M1820" s="49">
        <f>IF(Table2[[#This Row],[Ship Mode]]=Introduction!$C$42,1,0)</f>
        <v>0</v>
      </c>
      <c r="N1820" s="48">
        <f>IF(Table2[[#This Row],[Ship Mode]]=Introduction!$C$44,1,0)</f>
        <v>1</v>
      </c>
      <c r="O1820" s="48">
        <f>IF(Table2[[#This Row],[Customer Segment]]=Introduction!$D$45,1,0)</f>
        <v>1</v>
      </c>
      <c r="P1820" s="48">
        <f>IF(Table2[[#This Row],[Customer Segment]]=Introduction!$D$42,1,0)</f>
        <v>0</v>
      </c>
      <c r="Q1820" s="48">
        <f>IF(Table2[[#This Row],[Customer Segment]]=Introduction!$D$44,1,0)</f>
        <v>0</v>
      </c>
      <c r="R1820" s="41">
        <v>772.56</v>
      </c>
      <c r="S18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customFormat="1" x14ac:dyDescent="0.2">
      <c r="A1821" s="1" t="s">
        <v>23</v>
      </c>
      <c r="B1821" s="1" t="s">
        <v>63</v>
      </c>
      <c r="C1821" s="1" t="s">
        <v>15</v>
      </c>
      <c r="D1821" s="46">
        <v>0.09</v>
      </c>
      <c r="E1821" s="46">
        <v>30.98</v>
      </c>
      <c r="F1821" s="46">
        <v>6.5</v>
      </c>
      <c r="G1821" s="46">
        <v>0.64</v>
      </c>
      <c r="H1821" s="46">
        <v>-55.97</v>
      </c>
      <c r="I1821" s="49">
        <f>IF(Table2[[#This Row],[Order Priority]]=Introduction!$B$42,1,0)</f>
        <v>0</v>
      </c>
      <c r="J1821" s="49">
        <f>IF(Table2[[#This Row],[Order Priority]]=Introduction!$B$43,1,0)</f>
        <v>0</v>
      </c>
      <c r="K1821" s="49">
        <f>IF(Table2[[#This Row],[Order Priority]]=Introduction!$B$44,1,0)</f>
        <v>1</v>
      </c>
      <c r="L1821" s="49">
        <f>IF(Table2[[#This Row],[Order Priority]]=Introduction!$B$45,1,0)</f>
        <v>0</v>
      </c>
      <c r="M1821" s="49">
        <f>IF(Table2[[#This Row],[Ship Mode]]=Introduction!$C$42,1,0)</f>
        <v>0</v>
      </c>
      <c r="N1821" s="48">
        <f>IF(Table2[[#This Row],[Ship Mode]]=Introduction!$C$44,1,0)</f>
        <v>0</v>
      </c>
      <c r="O1821" s="48">
        <f>IF(Table2[[#This Row],[Customer Segment]]=Introduction!$D$45,1,0)</f>
        <v>0</v>
      </c>
      <c r="P1821" s="48">
        <f>IF(Table2[[#This Row],[Customer Segment]]=Introduction!$D$42,1,0)</f>
        <v>1</v>
      </c>
      <c r="Q1821" s="48">
        <f>IF(Table2[[#This Row],[Customer Segment]]=Introduction!$D$44,1,0)</f>
        <v>0</v>
      </c>
      <c r="R1821" s="38">
        <v>204.34</v>
      </c>
      <c r="S18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customFormat="1" x14ac:dyDescent="0.2">
      <c r="A1822" s="1" t="s">
        <v>23</v>
      </c>
      <c r="B1822" s="1" t="s">
        <v>14</v>
      </c>
      <c r="C1822" s="1" t="s">
        <v>15</v>
      </c>
      <c r="D1822" s="44">
        <v>0.09</v>
      </c>
      <c r="E1822" s="44">
        <v>12.22</v>
      </c>
      <c r="F1822" s="44">
        <v>2.85</v>
      </c>
      <c r="G1822" s="44">
        <v>0.55000000000000004</v>
      </c>
      <c r="H1822" s="44">
        <v>70.676699999999997</v>
      </c>
      <c r="I1822" s="49">
        <f>IF(Table2[[#This Row],[Order Priority]]=Introduction!$B$42,1,0)</f>
        <v>0</v>
      </c>
      <c r="J1822" s="49">
        <f>IF(Table2[[#This Row],[Order Priority]]=Introduction!$B$43,1,0)</f>
        <v>0</v>
      </c>
      <c r="K1822" s="49">
        <f>IF(Table2[[#This Row],[Order Priority]]=Introduction!$B$44,1,0)</f>
        <v>1</v>
      </c>
      <c r="L1822" s="49">
        <f>IF(Table2[[#This Row],[Order Priority]]=Introduction!$B$45,1,0)</f>
        <v>0</v>
      </c>
      <c r="M1822" s="49">
        <f>IF(Table2[[#This Row],[Ship Mode]]=Introduction!$C$42,1,0)</f>
        <v>0</v>
      </c>
      <c r="N1822" s="48">
        <f>IF(Table2[[#This Row],[Ship Mode]]=Introduction!$C$44,1,0)</f>
        <v>1</v>
      </c>
      <c r="O1822" s="48">
        <f>IF(Table2[[#This Row],[Customer Segment]]=Introduction!$D$45,1,0)</f>
        <v>0</v>
      </c>
      <c r="P1822" s="48">
        <f>IF(Table2[[#This Row],[Customer Segment]]=Introduction!$D$42,1,0)</f>
        <v>1</v>
      </c>
      <c r="Q1822" s="48">
        <f>IF(Table2[[#This Row],[Customer Segment]]=Introduction!$D$44,1,0)</f>
        <v>0</v>
      </c>
      <c r="R1822" s="41">
        <v>102.43</v>
      </c>
      <c r="S18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customFormat="1" x14ac:dyDescent="0.2">
      <c r="A1823" s="1" t="s">
        <v>92</v>
      </c>
      <c r="B1823" s="1" t="s">
        <v>2</v>
      </c>
      <c r="C1823" s="1" t="s">
        <v>70</v>
      </c>
      <c r="D1823" s="46">
        <v>0.08</v>
      </c>
      <c r="E1823" s="46">
        <v>124.49</v>
      </c>
      <c r="F1823" s="46">
        <v>51.94</v>
      </c>
      <c r="G1823" s="46">
        <v>0.63</v>
      </c>
      <c r="H1823" s="46">
        <v>-500.38</v>
      </c>
      <c r="I1823" s="49">
        <f>IF(Table2[[#This Row],[Order Priority]]=Introduction!$B$42,1,0)</f>
        <v>0</v>
      </c>
      <c r="J1823" s="49">
        <f>IF(Table2[[#This Row],[Order Priority]]=Introduction!$B$43,1,0)</f>
        <v>0</v>
      </c>
      <c r="K1823" s="49">
        <f>IF(Table2[[#This Row],[Order Priority]]=Introduction!$B$44,1,0)</f>
        <v>0</v>
      </c>
      <c r="L1823" s="49">
        <f>IF(Table2[[#This Row],[Order Priority]]=Introduction!$B$45,1,0)</f>
        <v>1</v>
      </c>
      <c r="M1823" s="49">
        <f>IF(Table2[[#This Row],[Ship Mode]]=Introduction!$C$42,1,0)</f>
        <v>1</v>
      </c>
      <c r="N1823" s="48">
        <f>IF(Table2[[#This Row],[Ship Mode]]=Introduction!$C$44,1,0)</f>
        <v>0</v>
      </c>
      <c r="O1823" s="48">
        <f>IF(Table2[[#This Row],[Customer Segment]]=Introduction!$D$45,1,0)</f>
        <v>0</v>
      </c>
      <c r="P1823" s="48">
        <f>IF(Table2[[#This Row],[Customer Segment]]=Introduction!$D$42,1,0)</f>
        <v>0</v>
      </c>
      <c r="Q1823" s="48">
        <f>IF(Table2[[#This Row],[Customer Segment]]=Introduction!$D$44,1,0)</f>
        <v>0</v>
      </c>
      <c r="R1823" s="38">
        <v>6831.37</v>
      </c>
      <c r="S18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customFormat="1" x14ac:dyDescent="0.2">
      <c r="A1824" s="1" t="s">
        <v>92</v>
      </c>
      <c r="B1824" s="1" t="s">
        <v>2</v>
      </c>
      <c r="C1824" s="1" t="s">
        <v>70</v>
      </c>
      <c r="D1824" s="44">
        <v>0.08</v>
      </c>
      <c r="E1824" s="44">
        <v>124.49</v>
      </c>
      <c r="F1824" s="44">
        <v>51.94</v>
      </c>
      <c r="G1824" s="44">
        <v>0.63</v>
      </c>
      <c r="H1824" s="44">
        <v>-250.19</v>
      </c>
      <c r="I1824" s="49">
        <f>IF(Table2[[#This Row],[Order Priority]]=Introduction!$B$42,1,0)</f>
        <v>0</v>
      </c>
      <c r="J1824" s="49">
        <f>IF(Table2[[#This Row],[Order Priority]]=Introduction!$B$43,1,0)</f>
        <v>0</v>
      </c>
      <c r="K1824" s="49">
        <f>IF(Table2[[#This Row],[Order Priority]]=Introduction!$B$44,1,0)</f>
        <v>0</v>
      </c>
      <c r="L1824" s="49">
        <f>IF(Table2[[#This Row],[Order Priority]]=Introduction!$B$45,1,0)</f>
        <v>1</v>
      </c>
      <c r="M1824" s="49">
        <f>IF(Table2[[#This Row],[Ship Mode]]=Introduction!$C$42,1,0)</f>
        <v>1</v>
      </c>
      <c r="N1824" s="48">
        <f>IF(Table2[[#This Row],[Ship Mode]]=Introduction!$C$44,1,0)</f>
        <v>0</v>
      </c>
      <c r="O1824" s="48">
        <f>IF(Table2[[#This Row],[Customer Segment]]=Introduction!$D$45,1,0)</f>
        <v>0</v>
      </c>
      <c r="P1824" s="48">
        <f>IF(Table2[[#This Row],[Customer Segment]]=Introduction!$D$42,1,0)</f>
        <v>0</v>
      </c>
      <c r="Q1824" s="48">
        <f>IF(Table2[[#This Row],[Customer Segment]]=Introduction!$D$44,1,0)</f>
        <v>0</v>
      </c>
      <c r="R1824" s="41">
        <v>1707.84</v>
      </c>
      <c r="S18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customFormat="1" x14ac:dyDescent="0.2">
      <c r="A1825" s="1" t="s">
        <v>92</v>
      </c>
      <c r="B1825" s="1" t="s">
        <v>14</v>
      </c>
      <c r="C1825" s="1" t="s">
        <v>70</v>
      </c>
      <c r="D1825" s="46">
        <v>0.1</v>
      </c>
      <c r="E1825" s="46">
        <v>10.48</v>
      </c>
      <c r="F1825" s="46">
        <v>2.89</v>
      </c>
      <c r="G1825" s="46">
        <v>0.6</v>
      </c>
      <c r="H1825" s="46">
        <v>-8.9039999999999999</v>
      </c>
      <c r="I1825" s="49">
        <f>IF(Table2[[#This Row],[Order Priority]]=Introduction!$B$42,1,0)</f>
        <v>0</v>
      </c>
      <c r="J1825" s="49">
        <f>IF(Table2[[#This Row],[Order Priority]]=Introduction!$B$43,1,0)</f>
        <v>0</v>
      </c>
      <c r="K1825" s="49">
        <f>IF(Table2[[#This Row],[Order Priority]]=Introduction!$B$44,1,0)</f>
        <v>0</v>
      </c>
      <c r="L1825" s="49">
        <f>IF(Table2[[#This Row],[Order Priority]]=Introduction!$B$45,1,0)</f>
        <v>1</v>
      </c>
      <c r="M1825" s="49">
        <f>IF(Table2[[#This Row],[Ship Mode]]=Introduction!$C$42,1,0)</f>
        <v>0</v>
      </c>
      <c r="N1825" s="48">
        <f>IF(Table2[[#This Row],[Ship Mode]]=Introduction!$C$44,1,0)</f>
        <v>1</v>
      </c>
      <c r="O1825" s="48">
        <f>IF(Table2[[#This Row],[Customer Segment]]=Introduction!$D$45,1,0)</f>
        <v>0</v>
      </c>
      <c r="P1825" s="48">
        <f>IF(Table2[[#This Row],[Customer Segment]]=Introduction!$D$42,1,0)</f>
        <v>0</v>
      </c>
      <c r="Q1825" s="48">
        <f>IF(Table2[[#This Row],[Customer Segment]]=Introduction!$D$44,1,0)</f>
        <v>0</v>
      </c>
      <c r="R1825" s="38">
        <v>40.29</v>
      </c>
      <c r="S18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customFormat="1" x14ac:dyDescent="0.2">
      <c r="A1826" s="1" t="s">
        <v>1</v>
      </c>
      <c r="B1826" s="1" t="s">
        <v>14</v>
      </c>
      <c r="C1826" s="1" t="s">
        <v>15</v>
      </c>
      <c r="D1826" s="44">
        <v>0.04</v>
      </c>
      <c r="E1826" s="44">
        <v>39.479999999999997</v>
      </c>
      <c r="F1826" s="44">
        <v>1.99</v>
      </c>
      <c r="G1826" s="44">
        <v>0.54</v>
      </c>
      <c r="H1826" s="44">
        <v>484.8492</v>
      </c>
      <c r="I1826" s="49">
        <f>IF(Table2[[#This Row],[Order Priority]]=Introduction!$B$42,1,0)</f>
        <v>1</v>
      </c>
      <c r="J1826" s="49">
        <f>IF(Table2[[#This Row],[Order Priority]]=Introduction!$B$43,1,0)</f>
        <v>0</v>
      </c>
      <c r="K1826" s="49">
        <f>IF(Table2[[#This Row],[Order Priority]]=Introduction!$B$44,1,0)</f>
        <v>0</v>
      </c>
      <c r="L1826" s="49">
        <f>IF(Table2[[#This Row],[Order Priority]]=Introduction!$B$45,1,0)</f>
        <v>0</v>
      </c>
      <c r="M1826" s="49">
        <f>IF(Table2[[#This Row],[Ship Mode]]=Introduction!$C$42,1,0)</f>
        <v>0</v>
      </c>
      <c r="N1826" s="48">
        <f>IF(Table2[[#This Row],[Ship Mode]]=Introduction!$C$44,1,0)</f>
        <v>1</v>
      </c>
      <c r="O1826" s="48">
        <f>IF(Table2[[#This Row],[Customer Segment]]=Introduction!$D$45,1,0)</f>
        <v>0</v>
      </c>
      <c r="P1826" s="48">
        <f>IF(Table2[[#This Row],[Customer Segment]]=Introduction!$D$42,1,0)</f>
        <v>1</v>
      </c>
      <c r="Q1826" s="48">
        <f>IF(Table2[[#This Row],[Customer Segment]]=Introduction!$D$44,1,0)</f>
        <v>0</v>
      </c>
      <c r="R1826" s="41">
        <v>702.68</v>
      </c>
      <c r="S18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customFormat="1" x14ac:dyDescent="0.2">
      <c r="A1827" s="1" t="s">
        <v>1</v>
      </c>
      <c r="B1827" s="1" t="s">
        <v>14</v>
      </c>
      <c r="C1827" s="1" t="s">
        <v>15</v>
      </c>
      <c r="D1827" s="46">
        <v>0.04</v>
      </c>
      <c r="E1827" s="46">
        <v>3.7</v>
      </c>
      <c r="F1827" s="46">
        <v>1.61</v>
      </c>
      <c r="G1827" s="46">
        <v>0.44</v>
      </c>
      <c r="H1827" s="46">
        <v>18</v>
      </c>
      <c r="I1827" s="49">
        <f>IF(Table2[[#This Row],[Order Priority]]=Introduction!$B$42,1,0)</f>
        <v>1</v>
      </c>
      <c r="J1827" s="49">
        <f>IF(Table2[[#This Row],[Order Priority]]=Introduction!$B$43,1,0)</f>
        <v>0</v>
      </c>
      <c r="K1827" s="49">
        <f>IF(Table2[[#This Row],[Order Priority]]=Introduction!$B$44,1,0)</f>
        <v>0</v>
      </c>
      <c r="L1827" s="49">
        <f>IF(Table2[[#This Row],[Order Priority]]=Introduction!$B$45,1,0)</f>
        <v>0</v>
      </c>
      <c r="M1827" s="49">
        <f>IF(Table2[[#This Row],[Ship Mode]]=Introduction!$C$42,1,0)</f>
        <v>0</v>
      </c>
      <c r="N1827" s="48">
        <f>IF(Table2[[#This Row],[Ship Mode]]=Introduction!$C$44,1,0)</f>
        <v>1</v>
      </c>
      <c r="O1827" s="48">
        <f>IF(Table2[[#This Row],[Customer Segment]]=Introduction!$D$45,1,0)</f>
        <v>0</v>
      </c>
      <c r="P1827" s="48">
        <f>IF(Table2[[#This Row],[Customer Segment]]=Introduction!$D$42,1,0)</f>
        <v>1</v>
      </c>
      <c r="Q1827" s="48">
        <f>IF(Table2[[#This Row],[Customer Segment]]=Introduction!$D$44,1,0)</f>
        <v>0</v>
      </c>
      <c r="R1827" s="38">
        <v>67.239999999999995</v>
      </c>
      <c r="S18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customFormat="1" x14ac:dyDescent="0.2">
      <c r="A1828" s="1" t="s">
        <v>13</v>
      </c>
      <c r="B1828" s="1" t="s">
        <v>2</v>
      </c>
      <c r="C1828" s="1" t="s">
        <v>70</v>
      </c>
      <c r="D1828" s="44">
        <v>0.1</v>
      </c>
      <c r="E1828" s="44">
        <v>550.98</v>
      </c>
      <c r="F1828" s="44">
        <v>45.7</v>
      </c>
      <c r="G1828" s="44">
        <v>0.71</v>
      </c>
      <c r="H1828" s="44">
        <v>818.54617499999995</v>
      </c>
      <c r="I1828" s="49">
        <f>IF(Table2[[#This Row],[Order Priority]]=Introduction!$B$42,1,0)</f>
        <v>0</v>
      </c>
      <c r="J1828" s="49">
        <f>IF(Table2[[#This Row],[Order Priority]]=Introduction!$B$43,1,0)</f>
        <v>1</v>
      </c>
      <c r="K1828" s="49">
        <f>IF(Table2[[#This Row],[Order Priority]]=Introduction!$B$44,1,0)</f>
        <v>0</v>
      </c>
      <c r="L1828" s="49">
        <f>IF(Table2[[#This Row],[Order Priority]]=Introduction!$B$45,1,0)</f>
        <v>0</v>
      </c>
      <c r="M1828" s="49">
        <f>IF(Table2[[#This Row],[Ship Mode]]=Introduction!$C$42,1,0)</f>
        <v>1</v>
      </c>
      <c r="N1828" s="48">
        <f>IF(Table2[[#This Row],[Ship Mode]]=Introduction!$C$44,1,0)</f>
        <v>0</v>
      </c>
      <c r="O1828" s="48">
        <f>IF(Table2[[#This Row],[Customer Segment]]=Introduction!$D$45,1,0)</f>
        <v>0</v>
      </c>
      <c r="P1828" s="48">
        <f>IF(Table2[[#This Row],[Customer Segment]]=Introduction!$D$42,1,0)</f>
        <v>0</v>
      </c>
      <c r="Q1828" s="48">
        <f>IF(Table2[[#This Row],[Customer Segment]]=Introduction!$D$44,1,0)</f>
        <v>0</v>
      </c>
      <c r="R1828" s="41">
        <v>6963.67</v>
      </c>
      <c r="S18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customFormat="1" x14ac:dyDescent="0.2">
      <c r="A1829" s="1" t="s">
        <v>13</v>
      </c>
      <c r="B1829" s="1" t="s">
        <v>14</v>
      </c>
      <c r="C1829" s="1" t="s">
        <v>15</v>
      </c>
      <c r="D1829" s="46">
        <v>0.09</v>
      </c>
      <c r="E1829" s="46">
        <v>40.98</v>
      </c>
      <c r="F1829" s="46">
        <v>6.5</v>
      </c>
      <c r="G1829" s="46">
        <v>0.74</v>
      </c>
      <c r="H1829" s="46">
        <v>-50.244999999999997</v>
      </c>
      <c r="I1829" s="49">
        <f>IF(Table2[[#This Row],[Order Priority]]=Introduction!$B$42,1,0)</f>
        <v>0</v>
      </c>
      <c r="J1829" s="49">
        <f>IF(Table2[[#This Row],[Order Priority]]=Introduction!$B$43,1,0)</f>
        <v>1</v>
      </c>
      <c r="K1829" s="49">
        <f>IF(Table2[[#This Row],[Order Priority]]=Introduction!$B$44,1,0)</f>
        <v>0</v>
      </c>
      <c r="L1829" s="49">
        <f>IF(Table2[[#This Row],[Order Priority]]=Introduction!$B$45,1,0)</f>
        <v>0</v>
      </c>
      <c r="M1829" s="49">
        <f>IF(Table2[[#This Row],[Ship Mode]]=Introduction!$C$42,1,0)</f>
        <v>0</v>
      </c>
      <c r="N1829" s="48">
        <f>IF(Table2[[#This Row],[Ship Mode]]=Introduction!$C$44,1,0)</f>
        <v>1</v>
      </c>
      <c r="O1829" s="48">
        <f>IF(Table2[[#This Row],[Customer Segment]]=Introduction!$D$45,1,0)</f>
        <v>0</v>
      </c>
      <c r="P1829" s="48">
        <f>IF(Table2[[#This Row],[Customer Segment]]=Introduction!$D$42,1,0)</f>
        <v>1</v>
      </c>
      <c r="Q1829" s="48">
        <f>IF(Table2[[#This Row],[Customer Segment]]=Introduction!$D$44,1,0)</f>
        <v>0</v>
      </c>
      <c r="R1829" s="38">
        <v>746.91</v>
      </c>
      <c r="S18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customFormat="1" x14ac:dyDescent="0.2">
      <c r="A1830" s="1" t="s">
        <v>46</v>
      </c>
      <c r="B1830" s="1" t="s">
        <v>14</v>
      </c>
      <c r="C1830" s="1" t="s">
        <v>70</v>
      </c>
      <c r="D1830" s="44">
        <v>0.1</v>
      </c>
      <c r="E1830" s="44">
        <v>14.42</v>
      </c>
      <c r="F1830" s="44">
        <v>6.75</v>
      </c>
      <c r="G1830" s="44">
        <v>0.52</v>
      </c>
      <c r="H1830" s="44">
        <v>-20.103999999999999</v>
      </c>
      <c r="I1830" s="49">
        <f>IF(Table2[[#This Row],[Order Priority]]=Introduction!$B$42,1,0)</f>
        <v>0</v>
      </c>
      <c r="J1830" s="49">
        <f>IF(Table2[[#This Row],[Order Priority]]=Introduction!$B$43,1,0)</f>
        <v>0</v>
      </c>
      <c r="K1830" s="49">
        <f>IF(Table2[[#This Row],[Order Priority]]=Introduction!$B$44,1,0)</f>
        <v>0</v>
      </c>
      <c r="L1830" s="49">
        <f>IF(Table2[[#This Row],[Order Priority]]=Introduction!$B$45,1,0)</f>
        <v>0</v>
      </c>
      <c r="M1830" s="49">
        <f>IF(Table2[[#This Row],[Ship Mode]]=Introduction!$C$42,1,0)</f>
        <v>0</v>
      </c>
      <c r="N1830" s="48">
        <f>IF(Table2[[#This Row],[Ship Mode]]=Introduction!$C$44,1,0)</f>
        <v>1</v>
      </c>
      <c r="O1830" s="48">
        <f>IF(Table2[[#This Row],[Customer Segment]]=Introduction!$D$45,1,0)</f>
        <v>0</v>
      </c>
      <c r="P1830" s="48">
        <f>IF(Table2[[#This Row],[Customer Segment]]=Introduction!$D$42,1,0)</f>
        <v>0</v>
      </c>
      <c r="Q1830" s="48">
        <f>IF(Table2[[#This Row],[Customer Segment]]=Introduction!$D$44,1,0)</f>
        <v>0</v>
      </c>
      <c r="R1830" s="41">
        <v>15.49</v>
      </c>
      <c r="S18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customFormat="1" x14ac:dyDescent="0.2">
      <c r="A1831" s="1" t="s">
        <v>46</v>
      </c>
      <c r="B1831" s="1" t="s">
        <v>63</v>
      </c>
      <c r="C1831" s="1" t="s">
        <v>3</v>
      </c>
      <c r="D1831" s="46">
        <v>0.06</v>
      </c>
      <c r="E1831" s="46">
        <v>4.9800000000000004</v>
      </c>
      <c r="F1831" s="46">
        <v>4.62</v>
      </c>
      <c r="G1831" s="46">
        <v>0.64</v>
      </c>
      <c r="H1831" s="46">
        <v>-27.004999999999999</v>
      </c>
      <c r="I1831" s="49">
        <f>IF(Table2[[#This Row],[Order Priority]]=Introduction!$B$42,1,0)</f>
        <v>0</v>
      </c>
      <c r="J1831" s="49">
        <f>IF(Table2[[#This Row],[Order Priority]]=Introduction!$B$43,1,0)</f>
        <v>0</v>
      </c>
      <c r="K1831" s="49">
        <f>IF(Table2[[#This Row],[Order Priority]]=Introduction!$B$44,1,0)</f>
        <v>0</v>
      </c>
      <c r="L1831" s="49">
        <f>IF(Table2[[#This Row],[Order Priority]]=Introduction!$B$45,1,0)</f>
        <v>0</v>
      </c>
      <c r="M1831" s="49">
        <f>IF(Table2[[#This Row],[Ship Mode]]=Introduction!$C$42,1,0)</f>
        <v>0</v>
      </c>
      <c r="N1831" s="48">
        <f>IF(Table2[[#This Row],[Ship Mode]]=Introduction!$C$44,1,0)</f>
        <v>0</v>
      </c>
      <c r="O1831" s="48">
        <f>IF(Table2[[#This Row],[Customer Segment]]=Introduction!$D$45,1,0)</f>
        <v>1</v>
      </c>
      <c r="P1831" s="48">
        <f>IF(Table2[[#This Row],[Customer Segment]]=Introduction!$D$42,1,0)</f>
        <v>0</v>
      </c>
      <c r="Q1831" s="48">
        <f>IF(Table2[[#This Row],[Customer Segment]]=Introduction!$D$44,1,0)</f>
        <v>0</v>
      </c>
      <c r="R1831" s="38">
        <v>38.74</v>
      </c>
      <c r="S18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customFormat="1" x14ac:dyDescent="0.2">
      <c r="A1832" s="1" t="s">
        <v>46</v>
      </c>
      <c r="B1832" s="1" t="s">
        <v>63</v>
      </c>
      <c r="C1832" s="1" t="s">
        <v>70</v>
      </c>
      <c r="D1832" s="44">
        <v>0.05</v>
      </c>
      <c r="E1832" s="44">
        <v>4.0599999999999996</v>
      </c>
      <c r="F1832" s="44">
        <v>6.89</v>
      </c>
      <c r="G1832" s="44">
        <v>0.6</v>
      </c>
      <c r="H1832" s="44">
        <v>-122.83499999999999</v>
      </c>
      <c r="I1832" s="49">
        <f>IF(Table2[[#This Row],[Order Priority]]=Introduction!$B$42,1,0)</f>
        <v>0</v>
      </c>
      <c r="J1832" s="49">
        <f>IF(Table2[[#This Row],[Order Priority]]=Introduction!$B$43,1,0)</f>
        <v>0</v>
      </c>
      <c r="K1832" s="49">
        <f>IF(Table2[[#This Row],[Order Priority]]=Introduction!$B$44,1,0)</f>
        <v>0</v>
      </c>
      <c r="L1832" s="49">
        <f>IF(Table2[[#This Row],[Order Priority]]=Introduction!$B$45,1,0)</f>
        <v>0</v>
      </c>
      <c r="M1832" s="49">
        <f>IF(Table2[[#This Row],[Ship Mode]]=Introduction!$C$42,1,0)</f>
        <v>0</v>
      </c>
      <c r="N1832" s="48">
        <f>IF(Table2[[#This Row],[Ship Mode]]=Introduction!$C$44,1,0)</f>
        <v>0</v>
      </c>
      <c r="O1832" s="48">
        <f>IF(Table2[[#This Row],[Customer Segment]]=Introduction!$D$45,1,0)</f>
        <v>0</v>
      </c>
      <c r="P1832" s="48">
        <f>IF(Table2[[#This Row],[Customer Segment]]=Introduction!$D$42,1,0)</f>
        <v>0</v>
      </c>
      <c r="Q1832" s="48">
        <f>IF(Table2[[#This Row],[Customer Segment]]=Introduction!$D$44,1,0)</f>
        <v>0</v>
      </c>
      <c r="R1832" s="41">
        <v>92.57</v>
      </c>
      <c r="S18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customFormat="1" x14ac:dyDescent="0.2">
      <c r="A1833" s="1" t="s">
        <v>46</v>
      </c>
      <c r="B1833" s="1" t="s">
        <v>2</v>
      </c>
      <c r="C1833" s="1" t="s">
        <v>70</v>
      </c>
      <c r="D1833" s="46">
        <v>7.0000000000000007E-2</v>
      </c>
      <c r="E1833" s="46">
        <v>280.98</v>
      </c>
      <c r="F1833" s="46">
        <v>57</v>
      </c>
      <c r="G1833" s="46">
        <v>0.78</v>
      </c>
      <c r="H1833" s="46">
        <v>-283.9914</v>
      </c>
      <c r="I1833" s="49">
        <f>IF(Table2[[#This Row],[Order Priority]]=Introduction!$B$42,1,0)</f>
        <v>0</v>
      </c>
      <c r="J1833" s="49">
        <f>IF(Table2[[#This Row],[Order Priority]]=Introduction!$B$43,1,0)</f>
        <v>0</v>
      </c>
      <c r="K1833" s="49">
        <f>IF(Table2[[#This Row],[Order Priority]]=Introduction!$B$44,1,0)</f>
        <v>0</v>
      </c>
      <c r="L1833" s="49">
        <f>IF(Table2[[#This Row],[Order Priority]]=Introduction!$B$45,1,0)</f>
        <v>0</v>
      </c>
      <c r="M1833" s="49">
        <f>IF(Table2[[#This Row],[Ship Mode]]=Introduction!$C$42,1,0)</f>
        <v>1</v>
      </c>
      <c r="N1833" s="48">
        <f>IF(Table2[[#This Row],[Ship Mode]]=Introduction!$C$44,1,0)</f>
        <v>0</v>
      </c>
      <c r="O1833" s="48">
        <f>IF(Table2[[#This Row],[Customer Segment]]=Introduction!$D$45,1,0)</f>
        <v>0</v>
      </c>
      <c r="P1833" s="48">
        <f>IF(Table2[[#This Row],[Customer Segment]]=Introduction!$D$42,1,0)</f>
        <v>0</v>
      </c>
      <c r="Q1833" s="48">
        <f>IF(Table2[[#This Row],[Customer Segment]]=Introduction!$D$44,1,0)</f>
        <v>0</v>
      </c>
      <c r="R1833" s="38">
        <v>3936.61</v>
      </c>
      <c r="S18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customFormat="1" x14ac:dyDescent="0.2">
      <c r="A1834" s="1" t="s">
        <v>46</v>
      </c>
      <c r="B1834" s="1" t="s">
        <v>14</v>
      </c>
      <c r="C1834" s="1" t="s">
        <v>70</v>
      </c>
      <c r="D1834" s="44">
        <v>0</v>
      </c>
      <c r="E1834" s="44">
        <v>4.9800000000000004</v>
      </c>
      <c r="F1834" s="44">
        <v>7.44</v>
      </c>
      <c r="G1834" s="44">
        <v>0.36</v>
      </c>
      <c r="H1834" s="44">
        <v>-195.34200000000001</v>
      </c>
      <c r="I1834" s="49">
        <f>IF(Table2[[#This Row],[Order Priority]]=Introduction!$B$42,1,0)</f>
        <v>0</v>
      </c>
      <c r="J1834" s="49">
        <f>IF(Table2[[#This Row],[Order Priority]]=Introduction!$B$43,1,0)</f>
        <v>0</v>
      </c>
      <c r="K1834" s="49">
        <f>IF(Table2[[#This Row],[Order Priority]]=Introduction!$B$44,1,0)</f>
        <v>0</v>
      </c>
      <c r="L1834" s="49">
        <f>IF(Table2[[#This Row],[Order Priority]]=Introduction!$B$45,1,0)</f>
        <v>0</v>
      </c>
      <c r="M1834" s="49">
        <f>IF(Table2[[#This Row],[Ship Mode]]=Introduction!$C$42,1,0)</f>
        <v>0</v>
      </c>
      <c r="N1834" s="48">
        <f>IF(Table2[[#This Row],[Ship Mode]]=Introduction!$C$44,1,0)</f>
        <v>1</v>
      </c>
      <c r="O1834" s="48">
        <f>IF(Table2[[#This Row],[Customer Segment]]=Introduction!$D$45,1,0)</f>
        <v>0</v>
      </c>
      <c r="P1834" s="48">
        <f>IF(Table2[[#This Row],[Customer Segment]]=Introduction!$D$42,1,0)</f>
        <v>0</v>
      </c>
      <c r="Q1834" s="48">
        <f>IF(Table2[[#This Row],[Customer Segment]]=Introduction!$D$44,1,0)</f>
        <v>0</v>
      </c>
      <c r="R1834" s="41">
        <v>78.31</v>
      </c>
      <c r="S18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customFormat="1" x14ac:dyDescent="0.2">
      <c r="A1835" s="1" t="s">
        <v>46</v>
      </c>
      <c r="B1835" s="1" t="s">
        <v>14</v>
      </c>
      <c r="C1835" s="1" t="s">
        <v>70</v>
      </c>
      <c r="D1835" s="46">
        <v>0.1</v>
      </c>
      <c r="E1835" s="46">
        <v>3.98</v>
      </c>
      <c r="F1835" s="46">
        <v>0.83</v>
      </c>
      <c r="G1835" s="46">
        <v>0.51</v>
      </c>
      <c r="H1835" s="46">
        <v>-89.709199999999996</v>
      </c>
      <c r="I1835" s="49">
        <f>IF(Table2[[#This Row],[Order Priority]]=Introduction!$B$42,1,0)</f>
        <v>0</v>
      </c>
      <c r="J1835" s="49">
        <f>IF(Table2[[#This Row],[Order Priority]]=Introduction!$B$43,1,0)</f>
        <v>0</v>
      </c>
      <c r="K1835" s="49">
        <f>IF(Table2[[#This Row],[Order Priority]]=Introduction!$B$44,1,0)</f>
        <v>0</v>
      </c>
      <c r="L1835" s="49">
        <f>IF(Table2[[#This Row],[Order Priority]]=Introduction!$B$45,1,0)</f>
        <v>0</v>
      </c>
      <c r="M1835" s="49">
        <f>IF(Table2[[#This Row],[Ship Mode]]=Introduction!$C$42,1,0)</f>
        <v>0</v>
      </c>
      <c r="N1835" s="48">
        <f>IF(Table2[[#This Row],[Ship Mode]]=Introduction!$C$44,1,0)</f>
        <v>1</v>
      </c>
      <c r="O1835" s="48">
        <f>IF(Table2[[#This Row],[Customer Segment]]=Introduction!$D$45,1,0)</f>
        <v>0</v>
      </c>
      <c r="P1835" s="48">
        <f>IF(Table2[[#This Row],[Customer Segment]]=Introduction!$D$42,1,0)</f>
        <v>0</v>
      </c>
      <c r="Q1835" s="48">
        <f>IF(Table2[[#This Row],[Customer Segment]]=Introduction!$D$44,1,0)</f>
        <v>0</v>
      </c>
      <c r="R1835" s="38">
        <v>42.46</v>
      </c>
      <c r="S18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customFormat="1" x14ac:dyDescent="0.2">
      <c r="A1836" s="1" t="s">
        <v>1</v>
      </c>
      <c r="B1836" s="1" t="s">
        <v>2</v>
      </c>
      <c r="C1836" s="1" t="s">
        <v>15</v>
      </c>
      <c r="D1836" s="44">
        <v>0.02</v>
      </c>
      <c r="E1836" s="44">
        <v>1360.14</v>
      </c>
      <c r="F1836" s="44">
        <v>14.7</v>
      </c>
      <c r="G1836" s="44">
        <v>0.59</v>
      </c>
      <c r="H1836" s="44">
        <v>2028.12</v>
      </c>
      <c r="I1836" s="49">
        <f>IF(Table2[[#This Row],[Order Priority]]=Introduction!$B$42,1,0)</f>
        <v>1</v>
      </c>
      <c r="J1836" s="49">
        <f>IF(Table2[[#This Row],[Order Priority]]=Introduction!$B$43,1,0)</f>
        <v>0</v>
      </c>
      <c r="K1836" s="49">
        <f>IF(Table2[[#This Row],[Order Priority]]=Introduction!$B$44,1,0)</f>
        <v>0</v>
      </c>
      <c r="L1836" s="49">
        <f>IF(Table2[[#This Row],[Order Priority]]=Introduction!$B$45,1,0)</f>
        <v>0</v>
      </c>
      <c r="M1836" s="49">
        <f>IF(Table2[[#This Row],[Ship Mode]]=Introduction!$C$42,1,0)</f>
        <v>1</v>
      </c>
      <c r="N1836" s="48">
        <f>IF(Table2[[#This Row],[Ship Mode]]=Introduction!$C$44,1,0)</f>
        <v>0</v>
      </c>
      <c r="O1836" s="48">
        <f>IF(Table2[[#This Row],[Customer Segment]]=Introduction!$D$45,1,0)</f>
        <v>0</v>
      </c>
      <c r="P1836" s="48">
        <f>IF(Table2[[#This Row],[Customer Segment]]=Introduction!$D$42,1,0)</f>
        <v>1</v>
      </c>
      <c r="Q1836" s="48">
        <f>IF(Table2[[#This Row],[Customer Segment]]=Introduction!$D$44,1,0)</f>
        <v>0</v>
      </c>
      <c r="R1836" s="41">
        <v>31670.6</v>
      </c>
      <c r="S18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customFormat="1" x14ac:dyDescent="0.2">
      <c r="A1837" s="1" t="s">
        <v>1</v>
      </c>
      <c r="B1837" s="1" t="s">
        <v>2</v>
      </c>
      <c r="C1837" s="1" t="s">
        <v>15</v>
      </c>
      <c r="D1837" s="46">
        <v>0.02</v>
      </c>
      <c r="E1837" s="46">
        <v>1360.14</v>
      </c>
      <c r="F1837" s="46">
        <v>14.7</v>
      </c>
      <c r="G1837" s="46">
        <v>0.59</v>
      </c>
      <c r="H1837" s="46">
        <v>3042.18</v>
      </c>
      <c r="I1837" s="49">
        <f>IF(Table2[[#This Row],[Order Priority]]=Introduction!$B$42,1,0)</f>
        <v>1</v>
      </c>
      <c r="J1837" s="49">
        <f>IF(Table2[[#This Row],[Order Priority]]=Introduction!$B$43,1,0)</f>
        <v>0</v>
      </c>
      <c r="K1837" s="49">
        <f>IF(Table2[[#This Row],[Order Priority]]=Introduction!$B$44,1,0)</f>
        <v>0</v>
      </c>
      <c r="L1837" s="49">
        <f>IF(Table2[[#This Row],[Order Priority]]=Introduction!$B$45,1,0)</f>
        <v>0</v>
      </c>
      <c r="M1837" s="49">
        <f>IF(Table2[[#This Row],[Ship Mode]]=Introduction!$C$42,1,0)</f>
        <v>1</v>
      </c>
      <c r="N1837" s="48">
        <f>IF(Table2[[#This Row],[Ship Mode]]=Introduction!$C$44,1,0)</f>
        <v>0</v>
      </c>
      <c r="O1837" s="48">
        <f>IF(Table2[[#This Row],[Customer Segment]]=Introduction!$D$45,1,0)</f>
        <v>0</v>
      </c>
      <c r="P1837" s="48">
        <f>IF(Table2[[#This Row],[Customer Segment]]=Introduction!$D$42,1,0)</f>
        <v>1</v>
      </c>
      <c r="Q1837" s="48">
        <f>IF(Table2[[#This Row],[Customer Segment]]=Introduction!$D$44,1,0)</f>
        <v>0</v>
      </c>
      <c r="R1837" s="38">
        <v>8637.44</v>
      </c>
      <c r="S18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customFormat="1" x14ac:dyDescent="0.2">
      <c r="A1838" s="1" t="s">
        <v>1</v>
      </c>
      <c r="B1838" s="1" t="s">
        <v>14</v>
      </c>
      <c r="C1838" s="1" t="s">
        <v>70</v>
      </c>
      <c r="D1838" s="44">
        <v>0.06</v>
      </c>
      <c r="E1838" s="44">
        <v>47.98</v>
      </c>
      <c r="F1838" s="44">
        <v>3.61</v>
      </c>
      <c r="G1838" s="44">
        <v>0.71</v>
      </c>
      <c r="H1838" s="44">
        <v>35.954999999999998</v>
      </c>
      <c r="I1838" s="49">
        <f>IF(Table2[[#This Row],[Order Priority]]=Introduction!$B$42,1,0)</f>
        <v>1</v>
      </c>
      <c r="J1838" s="49">
        <f>IF(Table2[[#This Row],[Order Priority]]=Introduction!$B$43,1,0)</f>
        <v>0</v>
      </c>
      <c r="K1838" s="49">
        <f>IF(Table2[[#This Row],[Order Priority]]=Introduction!$B$44,1,0)</f>
        <v>0</v>
      </c>
      <c r="L1838" s="49">
        <f>IF(Table2[[#This Row],[Order Priority]]=Introduction!$B$45,1,0)</f>
        <v>0</v>
      </c>
      <c r="M1838" s="49">
        <f>IF(Table2[[#This Row],[Ship Mode]]=Introduction!$C$42,1,0)</f>
        <v>0</v>
      </c>
      <c r="N1838" s="48">
        <f>IF(Table2[[#This Row],[Ship Mode]]=Introduction!$C$44,1,0)</f>
        <v>1</v>
      </c>
      <c r="O1838" s="48">
        <f>IF(Table2[[#This Row],[Customer Segment]]=Introduction!$D$45,1,0)</f>
        <v>0</v>
      </c>
      <c r="P1838" s="48">
        <f>IF(Table2[[#This Row],[Customer Segment]]=Introduction!$D$42,1,0)</f>
        <v>0</v>
      </c>
      <c r="Q1838" s="48">
        <f>IF(Table2[[#This Row],[Customer Segment]]=Introduction!$D$44,1,0)</f>
        <v>0</v>
      </c>
      <c r="R1838" s="41">
        <v>517.67999999999995</v>
      </c>
      <c r="S18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customFormat="1" x14ac:dyDescent="0.2">
      <c r="A1839" s="1" t="s">
        <v>1</v>
      </c>
      <c r="B1839" s="1" t="s">
        <v>14</v>
      </c>
      <c r="C1839" s="1" t="s">
        <v>15</v>
      </c>
      <c r="D1839" s="46">
        <v>0.06</v>
      </c>
      <c r="E1839" s="46">
        <v>59.76</v>
      </c>
      <c r="F1839" s="46">
        <v>9.7100000000000009</v>
      </c>
      <c r="G1839" s="46">
        <v>0.56999999999999995</v>
      </c>
      <c r="H1839" s="46">
        <v>756.67470000000003</v>
      </c>
      <c r="I1839" s="49">
        <f>IF(Table2[[#This Row],[Order Priority]]=Introduction!$B$42,1,0)</f>
        <v>1</v>
      </c>
      <c r="J1839" s="49">
        <f>IF(Table2[[#This Row],[Order Priority]]=Introduction!$B$43,1,0)</f>
        <v>0</v>
      </c>
      <c r="K1839" s="49">
        <f>IF(Table2[[#This Row],[Order Priority]]=Introduction!$B$44,1,0)</f>
        <v>0</v>
      </c>
      <c r="L1839" s="49">
        <f>IF(Table2[[#This Row],[Order Priority]]=Introduction!$B$45,1,0)</f>
        <v>0</v>
      </c>
      <c r="M1839" s="49">
        <f>IF(Table2[[#This Row],[Ship Mode]]=Introduction!$C$42,1,0)</f>
        <v>0</v>
      </c>
      <c r="N1839" s="48">
        <f>IF(Table2[[#This Row],[Ship Mode]]=Introduction!$C$44,1,0)</f>
        <v>1</v>
      </c>
      <c r="O1839" s="48">
        <f>IF(Table2[[#This Row],[Customer Segment]]=Introduction!$D$45,1,0)</f>
        <v>0</v>
      </c>
      <c r="P1839" s="48">
        <f>IF(Table2[[#This Row],[Customer Segment]]=Introduction!$D$42,1,0)</f>
        <v>1</v>
      </c>
      <c r="Q1839" s="48">
        <f>IF(Table2[[#This Row],[Customer Segment]]=Introduction!$D$44,1,0)</f>
        <v>0</v>
      </c>
      <c r="R1839" s="38">
        <v>1096.6300000000001</v>
      </c>
      <c r="S183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customFormat="1" x14ac:dyDescent="0.2">
      <c r="A1840" s="1" t="s">
        <v>1</v>
      </c>
      <c r="B1840" s="1" t="s">
        <v>14</v>
      </c>
      <c r="C1840" s="1" t="s">
        <v>15</v>
      </c>
      <c r="D1840" s="44">
        <v>7.0000000000000007E-2</v>
      </c>
      <c r="E1840" s="44">
        <v>195.99</v>
      </c>
      <c r="F1840" s="44">
        <v>4.2</v>
      </c>
      <c r="G1840" s="44">
        <v>0.56000000000000005</v>
      </c>
      <c r="H1840" s="44">
        <v>-222.34299999999999</v>
      </c>
      <c r="I1840" s="49">
        <f>IF(Table2[[#This Row],[Order Priority]]=Introduction!$B$42,1,0)</f>
        <v>1</v>
      </c>
      <c r="J1840" s="49">
        <f>IF(Table2[[#This Row],[Order Priority]]=Introduction!$B$43,1,0)</f>
        <v>0</v>
      </c>
      <c r="K1840" s="49">
        <f>IF(Table2[[#This Row],[Order Priority]]=Introduction!$B$44,1,0)</f>
        <v>0</v>
      </c>
      <c r="L1840" s="49">
        <f>IF(Table2[[#This Row],[Order Priority]]=Introduction!$B$45,1,0)</f>
        <v>0</v>
      </c>
      <c r="M1840" s="49">
        <f>IF(Table2[[#This Row],[Ship Mode]]=Introduction!$C$42,1,0)</f>
        <v>0</v>
      </c>
      <c r="N1840" s="48">
        <f>IF(Table2[[#This Row],[Ship Mode]]=Introduction!$C$44,1,0)</f>
        <v>1</v>
      </c>
      <c r="O1840" s="48">
        <f>IF(Table2[[#This Row],[Customer Segment]]=Introduction!$D$45,1,0)</f>
        <v>0</v>
      </c>
      <c r="P1840" s="48">
        <f>IF(Table2[[#This Row],[Customer Segment]]=Introduction!$D$42,1,0)</f>
        <v>1</v>
      </c>
      <c r="Q1840" s="48">
        <f>IF(Table2[[#This Row],[Customer Segment]]=Introduction!$D$44,1,0)</f>
        <v>0</v>
      </c>
      <c r="R1840" s="41">
        <v>632.12</v>
      </c>
      <c r="S184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customFormat="1" x14ac:dyDescent="0.2">
      <c r="A1841" s="1" t="s">
        <v>13</v>
      </c>
      <c r="B1841" s="1" t="s">
        <v>14</v>
      </c>
      <c r="C1841" s="1" t="s">
        <v>3</v>
      </c>
      <c r="D1841" s="46">
        <v>0.09</v>
      </c>
      <c r="E1841" s="46">
        <v>175.99</v>
      </c>
      <c r="F1841" s="46">
        <v>4.99</v>
      </c>
      <c r="G1841" s="46">
        <v>0.59</v>
      </c>
      <c r="H1841" s="46">
        <v>2169.7464</v>
      </c>
      <c r="I1841" s="49">
        <f>IF(Table2[[#This Row],[Order Priority]]=Introduction!$B$42,1,0)</f>
        <v>0</v>
      </c>
      <c r="J1841" s="49">
        <f>IF(Table2[[#This Row],[Order Priority]]=Introduction!$B$43,1,0)</f>
        <v>1</v>
      </c>
      <c r="K1841" s="49">
        <f>IF(Table2[[#This Row],[Order Priority]]=Introduction!$B$44,1,0)</f>
        <v>0</v>
      </c>
      <c r="L1841" s="49">
        <f>IF(Table2[[#This Row],[Order Priority]]=Introduction!$B$45,1,0)</f>
        <v>0</v>
      </c>
      <c r="M1841" s="49">
        <f>IF(Table2[[#This Row],[Ship Mode]]=Introduction!$C$42,1,0)</f>
        <v>0</v>
      </c>
      <c r="N1841" s="48">
        <f>IF(Table2[[#This Row],[Ship Mode]]=Introduction!$C$44,1,0)</f>
        <v>1</v>
      </c>
      <c r="O1841" s="48">
        <f>IF(Table2[[#This Row],[Customer Segment]]=Introduction!$D$45,1,0)</f>
        <v>1</v>
      </c>
      <c r="P1841" s="48">
        <f>IF(Table2[[#This Row],[Customer Segment]]=Introduction!$D$42,1,0)</f>
        <v>0</v>
      </c>
      <c r="Q1841" s="48">
        <f>IF(Table2[[#This Row],[Customer Segment]]=Introduction!$D$44,1,0)</f>
        <v>0</v>
      </c>
      <c r="R1841" s="38">
        <v>3144.56</v>
      </c>
      <c r="S184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customFormat="1" x14ac:dyDescent="0.2">
      <c r="A1842" s="1" t="s">
        <v>13</v>
      </c>
      <c r="B1842" s="1" t="s">
        <v>2</v>
      </c>
      <c r="C1842" s="1" t="s">
        <v>3</v>
      </c>
      <c r="D1842" s="44">
        <v>0.09</v>
      </c>
      <c r="E1842" s="44">
        <v>160.97999999999999</v>
      </c>
      <c r="F1842" s="44">
        <v>35.020000000000003</v>
      </c>
      <c r="G1842" s="44">
        <v>0.72</v>
      </c>
      <c r="H1842" s="44">
        <v>-229.93</v>
      </c>
      <c r="I1842" s="49">
        <f>IF(Table2[[#This Row],[Order Priority]]=Introduction!$B$42,1,0)</f>
        <v>0</v>
      </c>
      <c r="J1842" s="49">
        <f>IF(Table2[[#This Row],[Order Priority]]=Introduction!$B$43,1,0)</f>
        <v>1</v>
      </c>
      <c r="K1842" s="49">
        <f>IF(Table2[[#This Row],[Order Priority]]=Introduction!$B$44,1,0)</f>
        <v>0</v>
      </c>
      <c r="L1842" s="49">
        <f>IF(Table2[[#This Row],[Order Priority]]=Introduction!$B$45,1,0)</f>
        <v>0</v>
      </c>
      <c r="M1842" s="49">
        <f>IF(Table2[[#This Row],[Ship Mode]]=Introduction!$C$42,1,0)</f>
        <v>1</v>
      </c>
      <c r="N1842" s="48">
        <f>IF(Table2[[#This Row],[Ship Mode]]=Introduction!$C$44,1,0)</f>
        <v>0</v>
      </c>
      <c r="O1842" s="48">
        <f>IF(Table2[[#This Row],[Customer Segment]]=Introduction!$D$45,1,0)</f>
        <v>1</v>
      </c>
      <c r="P1842" s="48">
        <f>IF(Table2[[#This Row],[Customer Segment]]=Introduction!$D$42,1,0)</f>
        <v>0</v>
      </c>
      <c r="Q1842" s="48">
        <f>IF(Table2[[#This Row],[Customer Segment]]=Introduction!$D$44,1,0)</f>
        <v>0</v>
      </c>
      <c r="R1842" s="41">
        <v>2653.02</v>
      </c>
      <c r="S184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customFormat="1" x14ac:dyDescent="0.2">
      <c r="A1843" s="1" t="s">
        <v>23</v>
      </c>
      <c r="B1843" s="1" t="s">
        <v>14</v>
      </c>
      <c r="C1843" s="1" t="s">
        <v>70</v>
      </c>
      <c r="D1843" s="46">
        <v>7.0000000000000007E-2</v>
      </c>
      <c r="E1843" s="46">
        <v>10.98</v>
      </c>
      <c r="F1843" s="46">
        <v>4.8</v>
      </c>
      <c r="G1843" s="46">
        <v>0.36</v>
      </c>
      <c r="H1843" s="46">
        <v>52.92</v>
      </c>
      <c r="I1843" s="49">
        <f>IF(Table2[[#This Row],[Order Priority]]=Introduction!$B$42,1,0)</f>
        <v>0</v>
      </c>
      <c r="J1843" s="49">
        <f>IF(Table2[[#This Row],[Order Priority]]=Introduction!$B$43,1,0)</f>
        <v>0</v>
      </c>
      <c r="K1843" s="49">
        <f>IF(Table2[[#This Row],[Order Priority]]=Introduction!$B$44,1,0)</f>
        <v>1</v>
      </c>
      <c r="L1843" s="49">
        <f>IF(Table2[[#This Row],[Order Priority]]=Introduction!$B$45,1,0)</f>
        <v>0</v>
      </c>
      <c r="M1843" s="49">
        <f>IF(Table2[[#This Row],[Ship Mode]]=Introduction!$C$42,1,0)</f>
        <v>0</v>
      </c>
      <c r="N1843" s="48">
        <f>IF(Table2[[#This Row],[Ship Mode]]=Introduction!$C$44,1,0)</f>
        <v>1</v>
      </c>
      <c r="O1843" s="48">
        <f>IF(Table2[[#This Row],[Customer Segment]]=Introduction!$D$45,1,0)</f>
        <v>0</v>
      </c>
      <c r="P1843" s="48">
        <f>IF(Table2[[#This Row],[Customer Segment]]=Introduction!$D$42,1,0)</f>
        <v>0</v>
      </c>
      <c r="Q1843" s="48">
        <f>IF(Table2[[#This Row],[Customer Segment]]=Introduction!$D$44,1,0)</f>
        <v>0</v>
      </c>
      <c r="R1843" s="38">
        <v>165.21</v>
      </c>
      <c r="S184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customFormat="1" x14ac:dyDescent="0.2">
      <c r="A1844" s="1" t="s">
        <v>46</v>
      </c>
      <c r="B1844" s="1" t="s">
        <v>14</v>
      </c>
      <c r="C1844" s="1" t="s">
        <v>15</v>
      </c>
      <c r="D1844" s="44">
        <v>0.02</v>
      </c>
      <c r="E1844" s="44">
        <v>9.06</v>
      </c>
      <c r="F1844" s="44">
        <v>9.86</v>
      </c>
      <c r="G1844" s="44">
        <v>0.4</v>
      </c>
      <c r="H1844" s="44">
        <v>-63.51</v>
      </c>
      <c r="I1844" s="49">
        <f>IF(Table2[[#This Row],[Order Priority]]=Introduction!$B$42,1,0)</f>
        <v>0</v>
      </c>
      <c r="J1844" s="49">
        <f>IF(Table2[[#This Row],[Order Priority]]=Introduction!$B$43,1,0)</f>
        <v>0</v>
      </c>
      <c r="K1844" s="49">
        <f>IF(Table2[[#This Row],[Order Priority]]=Introduction!$B$44,1,0)</f>
        <v>0</v>
      </c>
      <c r="L1844" s="49">
        <f>IF(Table2[[#This Row],[Order Priority]]=Introduction!$B$45,1,0)</f>
        <v>0</v>
      </c>
      <c r="M1844" s="49">
        <f>IF(Table2[[#This Row],[Ship Mode]]=Introduction!$C$42,1,0)</f>
        <v>0</v>
      </c>
      <c r="N1844" s="48">
        <f>IF(Table2[[#This Row],[Ship Mode]]=Introduction!$C$44,1,0)</f>
        <v>1</v>
      </c>
      <c r="O1844" s="48">
        <f>IF(Table2[[#This Row],[Customer Segment]]=Introduction!$D$45,1,0)</f>
        <v>0</v>
      </c>
      <c r="P1844" s="48">
        <f>IF(Table2[[#This Row],[Customer Segment]]=Introduction!$D$42,1,0)</f>
        <v>1</v>
      </c>
      <c r="Q1844" s="48">
        <f>IF(Table2[[#This Row],[Customer Segment]]=Introduction!$D$44,1,0)</f>
        <v>0</v>
      </c>
      <c r="R1844" s="41">
        <v>239.82</v>
      </c>
      <c r="S184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customFormat="1" x14ac:dyDescent="0.2">
      <c r="A1845" s="1" t="s">
        <v>46</v>
      </c>
      <c r="B1845" s="1" t="s">
        <v>14</v>
      </c>
      <c r="C1845" s="1" t="s">
        <v>15</v>
      </c>
      <c r="D1845" s="46">
        <v>0.02</v>
      </c>
      <c r="E1845" s="46">
        <v>9.06</v>
      </c>
      <c r="F1845" s="46">
        <v>9.86</v>
      </c>
      <c r="G1845" s="46">
        <v>0.4</v>
      </c>
      <c r="H1845" s="46">
        <v>-31.754999999999999</v>
      </c>
      <c r="I1845" s="49">
        <f>IF(Table2[[#This Row],[Order Priority]]=Introduction!$B$42,1,0)</f>
        <v>0</v>
      </c>
      <c r="J1845" s="49">
        <f>IF(Table2[[#This Row],[Order Priority]]=Introduction!$B$43,1,0)</f>
        <v>0</v>
      </c>
      <c r="K1845" s="49">
        <f>IF(Table2[[#This Row],[Order Priority]]=Introduction!$B$44,1,0)</f>
        <v>0</v>
      </c>
      <c r="L1845" s="49">
        <f>IF(Table2[[#This Row],[Order Priority]]=Introduction!$B$45,1,0)</f>
        <v>0</v>
      </c>
      <c r="M1845" s="49">
        <f>IF(Table2[[#This Row],[Ship Mode]]=Introduction!$C$42,1,0)</f>
        <v>0</v>
      </c>
      <c r="N1845" s="48">
        <f>IF(Table2[[#This Row],[Ship Mode]]=Introduction!$C$44,1,0)</f>
        <v>1</v>
      </c>
      <c r="O1845" s="48">
        <f>IF(Table2[[#This Row],[Customer Segment]]=Introduction!$D$45,1,0)</f>
        <v>0</v>
      </c>
      <c r="P1845" s="48">
        <f>IF(Table2[[#This Row],[Customer Segment]]=Introduction!$D$42,1,0)</f>
        <v>1</v>
      </c>
      <c r="Q1845" s="48">
        <f>IF(Table2[[#This Row],[Customer Segment]]=Introduction!$D$44,1,0)</f>
        <v>0</v>
      </c>
      <c r="R1845" s="38">
        <v>59.95</v>
      </c>
      <c r="S184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customFormat="1" x14ac:dyDescent="0.2">
      <c r="A1846" s="1" t="s">
        <v>46</v>
      </c>
      <c r="B1846" s="1" t="s">
        <v>14</v>
      </c>
      <c r="C1846" s="1" t="s">
        <v>47</v>
      </c>
      <c r="D1846" s="44">
        <v>0.05</v>
      </c>
      <c r="E1846" s="44">
        <v>8.0399999999999991</v>
      </c>
      <c r="F1846" s="44">
        <v>8.94</v>
      </c>
      <c r="G1846" s="44">
        <v>0.4</v>
      </c>
      <c r="H1846" s="44">
        <v>-164.3948</v>
      </c>
      <c r="I1846" s="49">
        <f>IF(Table2[[#This Row],[Order Priority]]=Introduction!$B$42,1,0)</f>
        <v>0</v>
      </c>
      <c r="J1846" s="49">
        <f>IF(Table2[[#This Row],[Order Priority]]=Introduction!$B$43,1,0)</f>
        <v>0</v>
      </c>
      <c r="K1846" s="49">
        <f>IF(Table2[[#This Row],[Order Priority]]=Introduction!$B$44,1,0)</f>
        <v>0</v>
      </c>
      <c r="L1846" s="49">
        <f>IF(Table2[[#This Row],[Order Priority]]=Introduction!$B$45,1,0)</f>
        <v>0</v>
      </c>
      <c r="M1846" s="49">
        <f>IF(Table2[[#This Row],[Ship Mode]]=Introduction!$C$42,1,0)</f>
        <v>0</v>
      </c>
      <c r="N1846" s="48">
        <f>IF(Table2[[#This Row],[Ship Mode]]=Introduction!$C$44,1,0)</f>
        <v>1</v>
      </c>
      <c r="O1846" s="48">
        <f>IF(Table2[[#This Row],[Customer Segment]]=Introduction!$D$45,1,0)</f>
        <v>0</v>
      </c>
      <c r="P1846" s="48">
        <f>IF(Table2[[#This Row],[Customer Segment]]=Introduction!$D$42,1,0)</f>
        <v>0</v>
      </c>
      <c r="Q1846" s="48">
        <f>IF(Table2[[#This Row],[Customer Segment]]=Introduction!$D$44,1,0)</f>
        <v>1</v>
      </c>
      <c r="R1846" s="41">
        <v>121.36</v>
      </c>
      <c r="S184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customFormat="1" x14ac:dyDescent="0.2">
      <c r="A1847" s="1" t="s">
        <v>46</v>
      </c>
      <c r="B1847" s="1" t="s">
        <v>14</v>
      </c>
      <c r="C1847" s="1" t="s">
        <v>3</v>
      </c>
      <c r="D1847" s="46">
        <v>0.04</v>
      </c>
      <c r="E1847" s="46">
        <v>3.08</v>
      </c>
      <c r="F1847" s="46">
        <v>0.99</v>
      </c>
      <c r="G1847" s="46">
        <v>0.37</v>
      </c>
      <c r="H1847" s="46">
        <v>257.08319999999998</v>
      </c>
      <c r="I1847" s="49">
        <f>IF(Table2[[#This Row],[Order Priority]]=Introduction!$B$42,1,0)</f>
        <v>0</v>
      </c>
      <c r="J1847" s="49">
        <f>IF(Table2[[#This Row],[Order Priority]]=Introduction!$B$43,1,0)</f>
        <v>0</v>
      </c>
      <c r="K1847" s="49">
        <f>IF(Table2[[#This Row],[Order Priority]]=Introduction!$B$44,1,0)</f>
        <v>0</v>
      </c>
      <c r="L1847" s="49">
        <f>IF(Table2[[#This Row],[Order Priority]]=Introduction!$B$45,1,0)</f>
        <v>0</v>
      </c>
      <c r="M1847" s="49">
        <f>IF(Table2[[#This Row],[Ship Mode]]=Introduction!$C$42,1,0)</f>
        <v>0</v>
      </c>
      <c r="N1847" s="48">
        <f>IF(Table2[[#This Row],[Ship Mode]]=Introduction!$C$44,1,0)</f>
        <v>1</v>
      </c>
      <c r="O1847" s="48">
        <f>IF(Table2[[#This Row],[Customer Segment]]=Introduction!$D$45,1,0)</f>
        <v>1</v>
      </c>
      <c r="P1847" s="48">
        <f>IF(Table2[[#This Row],[Customer Segment]]=Introduction!$D$42,1,0)</f>
        <v>0</v>
      </c>
      <c r="Q1847" s="48">
        <f>IF(Table2[[#This Row],[Customer Segment]]=Introduction!$D$44,1,0)</f>
        <v>0</v>
      </c>
      <c r="R1847" s="38">
        <v>43.41</v>
      </c>
      <c r="S184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customFormat="1" x14ac:dyDescent="0.2">
      <c r="A1848" s="1" t="s">
        <v>46</v>
      </c>
      <c r="B1848" s="1" t="s">
        <v>14</v>
      </c>
      <c r="C1848" s="1" t="s">
        <v>3</v>
      </c>
      <c r="D1848" s="44">
        <v>0.1</v>
      </c>
      <c r="E1848" s="44">
        <v>2.78</v>
      </c>
      <c r="F1848" s="44">
        <v>1.25</v>
      </c>
      <c r="G1848" s="44">
        <v>0.59</v>
      </c>
      <c r="H1848" s="44">
        <v>0.78539999999999999</v>
      </c>
      <c r="I1848" s="49">
        <f>IF(Table2[[#This Row],[Order Priority]]=Introduction!$B$42,1,0)</f>
        <v>0</v>
      </c>
      <c r="J1848" s="49">
        <f>IF(Table2[[#This Row],[Order Priority]]=Introduction!$B$43,1,0)</f>
        <v>0</v>
      </c>
      <c r="K1848" s="49">
        <f>IF(Table2[[#This Row],[Order Priority]]=Introduction!$B$44,1,0)</f>
        <v>0</v>
      </c>
      <c r="L1848" s="49">
        <f>IF(Table2[[#This Row],[Order Priority]]=Introduction!$B$45,1,0)</f>
        <v>0</v>
      </c>
      <c r="M1848" s="49">
        <f>IF(Table2[[#This Row],[Ship Mode]]=Introduction!$C$42,1,0)</f>
        <v>0</v>
      </c>
      <c r="N1848" s="48">
        <f>IF(Table2[[#This Row],[Ship Mode]]=Introduction!$C$44,1,0)</f>
        <v>1</v>
      </c>
      <c r="O1848" s="48">
        <f>IF(Table2[[#This Row],[Customer Segment]]=Introduction!$D$45,1,0)</f>
        <v>1</v>
      </c>
      <c r="P1848" s="48">
        <f>IF(Table2[[#This Row],[Customer Segment]]=Introduction!$D$42,1,0)</f>
        <v>0</v>
      </c>
      <c r="Q1848" s="48">
        <f>IF(Table2[[#This Row],[Customer Segment]]=Introduction!$D$44,1,0)</f>
        <v>0</v>
      </c>
      <c r="R1848" s="41">
        <v>46.42</v>
      </c>
      <c r="S184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customFormat="1" x14ac:dyDescent="0.2">
      <c r="A1849" s="1" t="s">
        <v>1</v>
      </c>
      <c r="B1849" s="1" t="s">
        <v>14</v>
      </c>
      <c r="C1849" s="1" t="s">
        <v>70</v>
      </c>
      <c r="D1849" s="46">
        <v>7.0000000000000007E-2</v>
      </c>
      <c r="E1849" s="46">
        <v>2.88</v>
      </c>
      <c r="F1849" s="46">
        <v>0.5</v>
      </c>
      <c r="G1849" s="46">
        <v>0.39</v>
      </c>
      <c r="H1849" s="46">
        <v>17.429400000000001</v>
      </c>
      <c r="I1849" s="49">
        <f>IF(Table2[[#This Row],[Order Priority]]=Introduction!$B$42,1,0)</f>
        <v>1</v>
      </c>
      <c r="J1849" s="49">
        <f>IF(Table2[[#This Row],[Order Priority]]=Introduction!$B$43,1,0)</f>
        <v>0</v>
      </c>
      <c r="K1849" s="49">
        <f>IF(Table2[[#This Row],[Order Priority]]=Introduction!$B$44,1,0)</f>
        <v>0</v>
      </c>
      <c r="L1849" s="49">
        <f>IF(Table2[[#This Row],[Order Priority]]=Introduction!$B$45,1,0)</f>
        <v>0</v>
      </c>
      <c r="M1849" s="49">
        <f>IF(Table2[[#This Row],[Ship Mode]]=Introduction!$C$42,1,0)</f>
        <v>0</v>
      </c>
      <c r="N1849" s="48">
        <f>IF(Table2[[#This Row],[Ship Mode]]=Introduction!$C$44,1,0)</f>
        <v>1</v>
      </c>
      <c r="O1849" s="48">
        <f>IF(Table2[[#This Row],[Customer Segment]]=Introduction!$D$45,1,0)</f>
        <v>0</v>
      </c>
      <c r="P1849" s="48">
        <f>IF(Table2[[#This Row],[Customer Segment]]=Introduction!$D$42,1,0)</f>
        <v>0</v>
      </c>
      <c r="Q1849" s="48">
        <f>IF(Table2[[#This Row],[Customer Segment]]=Introduction!$D$44,1,0)</f>
        <v>0</v>
      </c>
      <c r="R1849" s="38">
        <v>25.26</v>
      </c>
      <c r="S184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customFormat="1" x14ac:dyDescent="0.2">
      <c r="A1850" s="1" t="s">
        <v>1</v>
      </c>
      <c r="B1850" s="1" t="s">
        <v>2</v>
      </c>
      <c r="C1850" s="1" t="s">
        <v>70</v>
      </c>
      <c r="D1850" s="44">
        <v>0.03</v>
      </c>
      <c r="E1850" s="44">
        <v>348.21</v>
      </c>
      <c r="F1850" s="44">
        <v>40.19</v>
      </c>
      <c r="G1850" s="44">
        <v>0.62</v>
      </c>
      <c r="H1850" s="44">
        <v>-178.86959999999999</v>
      </c>
      <c r="I1850" s="49">
        <f>IF(Table2[[#This Row],[Order Priority]]=Introduction!$B$42,1,0)</f>
        <v>1</v>
      </c>
      <c r="J1850" s="49">
        <f>IF(Table2[[#This Row],[Order Priority]]=Introduction!$B$43,1,0)</f>
        <v>0</v>
      </c>
      <c r="K1850" s="49">
        <f>IF(Table2[[#This Row],[Order Priority]]=Introduction!$B$44,1,0)</f>
        <v>0</v>
      </c>
      <c r="L1850" s="49">
        <f>IF(Table2[[#This Row],[Order Priority]]=Introduction!$B$45,1,0)</f>
        <v>0</v>
      </c>
      <c r="M1850" s="49">
        <f>IF(Table2[[#This Row],[Ship Mode]]=Introduction!$C$42,1,0)</f>
        <v>1</v>
      </c>
      <c r="N1850" s="48">
        <f>IF(Table2[[#This Row],[Ship Mode]]=Introduction!$C$44,1,0)</f>
        <v>0</v>
      </c>
      <c r="O1850" s="48">
        <f>IF(Table2[[#This Row],[Customer Segment]]=Introduction!$D$45,1,0)</f>
        <v>0</v>
      </c>
      <c r="P1850" s="48">
        <f>IF(Table2[[#This Row],[Customer Segment]]=Introduction!$D$42,1,0)</f>
        <v>0</v>
      </c>
      <c r="Q1850" s="48">
        <f>IF(Table2[[#This Row],[Customer Segment]]=Introduction!$D$44,1,0)</f>
        <v>0</v>
      </c>
      <c r="R1850" s="41">
        <v>736.16</v>
      </c>
      <c r="S185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customFormat="1" x14ac:dyDescent="0.2">
      <c r="A1851" s="1" t="s">
        <v>13</v>
      </c>
      <c r="B1851" s="1" t="s">
        <v>14</v>
      </c>
      <c r="C1851" s="1" t="s">
        <v>70</v>
      </c>
      <c r="D1851" s="46">
        <v>0.03</v>
      </c>
      <c r="E1851" s="46">
        <v>15.28</v>
      </c>
      <c r="F1851" s="46">
        <v>1.99</v>
      </c>
      <c r="G1851" s="46">
        <v>0.42</v>
      </c>
      <c r="H1851" s="46">
        <v>-266.68599999999998</v>
      </c>
      <c r="I1851" s="49">
        <f>IF(Table2[[#This Row],[Order Priority]]=Introduction!$B$42,1,0)</f>
        <v>0</v>
      </c>
      <c r="J1851" s="49">
        <f>IF(Table2[[#This Row],[Order Priority]]=Introduction!$B$43,1,0)</f>
        <v>1</v>
      </c>
      <c r="K1851" s="49">
        <f>IF(Table2[[#This Row],[Order Priority]]=Introduction!$B$44,1,0)</f>
        <v>0</v>
      </c>
      <c r="L1851" s="49">
        <f>IF(Table2[[#This Row],[Order Priority]]=Introduction!$B$45,1,0)</f>
        <v>0</v>
      </c>
      <c r="M1851" s="49">
        <f>IF(Table2[[#This Row],[Ship Mode]]=Introduction!$C$42,1,0)</f>
        <v>0</v>
      </c>
      <c r="N1851" s="48">
        <f>IF(Table2[[#This Row],[Ship Mode]]=Introduction!$C$44,1,0)</f>
        <v>1</v>
      </c>
      <c r="O1851" s="48">
        <f>IF(Table2[[#This Row],[Customer Segment]]=Introduction!$D$45,1,0)</f>
        <v>0</v>
      </c>
      <c r="P1851" s="48">
        <f>IF(Table2[[#This Row],[Customer Segment]]=Introduction!$D$42,1,0)</f>
        <v>0</v>
      </c>
      <c r="Q1851" s="48">
        <f>IF(Table2[[#This Row],[Customer Segment]]=Introduction!$D$44,1,0)</f>
        <v>0</v>
      </c>
      <c r="R1851" s="38">
        <v>290.98</v>
      </c>
      <c r="S185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customFormat="1" x14ac:dyDescent="0.2">
      <c r="A1852" s="1" t="s">
        <v>13</v>
      </c>
      <c r="B1852" s="1" t="s">
        <v>14</v>
      </c>
      <c r="C1852" s="1" t="s">
        <v>70</v>
      </c>
      <c r="D1852" s="44">
        <v>0.09</v>
      </c>
      <c r="E1852" s="44">
        <v>1.76</v>
      </c>
      <c r="F1852" s="44">
        <v>0.7</v>
      </c>
      <c r="G1852" s="44">
        <v>0.56000000000000005</v>
      </c>
      <c r="H1852" s="44">
        <v>-12.278</v>
      </c>
      <c r="I1852" s="49">
        <f>IF(Table2[[#This Row],[Order Priority]]=Introduction!$B$42,1,0)</f>
        <v>0</v>
      </c>
      <c r="J1852" s="49">
        <f>IF(Table2[[#This Row],[Order Priority]]=Introduction!$B$43,1,0)</f>
        <v>1</v>
      </c>
      <c r="K1852" s="49">
        <f>IF(Table2[[#This Row],[Order Priority]]=Introduction!$B$44,1,0)</f>
        <v>0</v>
      </c>
      <c r="L1852" s="49">
        <f>IF(Table2[[#This Row],[Order Priority]]=Introduction!$B$45,1,0)</f>
        <v>0</v>
      </c>
      <c r="M1852" s="49">
        <f>IF(Table2[[#This Row],[Ship Mode]]=Introduction!$C$42,1,0)</f>
        <v>0</v>
      </c>
      <c r="N1852" s="48">
        <f>IF(Table2[[#This Row],[Ship Mode]]=Introduction!$C$44,1,0)</f>
        <v>1</v>
      </c>
      <c r="O1852" s="48">
        <f>IF(Table2[[#This Row],[Customer Segment]]=Introduction!$D$45,1,0)</f>
        <v>0</v>
      </c>
      <c r="P1852" s="48">
        <f>IF(Table2[[#This Row],[Customer Segment]]=Introduction!$D$42,1,0)</f>
        <v>0</v>
      </c>
      <c r="Q1852" s="48">
        <f>IF(Table2[[#This Row],[Customer Segment]]=Introduction!$D$44,1,0)</f>
        <v>0</v>
      </c>
      <c r="R1852" s="41">
        <v>21.77</v>
      </c>
      <c r="S185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customFormat="1" x14ac:dyDescent="0.2">
      <c r="A1853" s="1" t="s">
        <v>13</v>
      </c>
      <c r="B1853" s="1" t="s">
        <v>14</v>
      </c>
      <c r="C1853" s="1" t="s">
        <v>3</v>
      </c>
      <c r="D1853" s="46">
        <v>0</v>
      </c>
      <c r="E1853" s="46">
        <v>90.48</v>
      </c>
      <c r="F1853" s="46">
        <v>19.989999999999998</v>
      </c>
      <c r="G1853" s="46">
        <v>0.4</v>
      </c>
      <c r="H1853" s="46">
        <v>800.25509999999997</v>
      </c>
      <c r="I1853" s="49">
        <f>IF(Table2[[#This Row],[Order Priority]]=Introduction!$B$42,1,0)</f>
        <v>0</v>
      </c>
      <c r="J1853" s="49">
        <f>IF(Table2[[#This Row],[Order Priority]]=Introduction!$B$43,1,0)</f>
        <v>1</v>
      </c>
      <c r="K1853" s="49">
        <f>IF(Table2[[#This Row],[Order Priority]]=Introduction!$B$44,1,0)</f>
        <v>0</v>
      </c>
      <c r="L1853" s="49">
        <f>IF(Table2[[#This Row],[Order Priority]]=Introduction!$B$45,1,0)</f>
        <v>0</v>
      </c>
      <c r="M1853" s="49">
        <f>IF(Table2[[#This Row],[Ship Mode]]=Introduction!$C$42,1,0)</f>
        <v>0</v>
      </c>
      <c r="N1853" s="48">
        <f>IF(Table2[[#This Row],[Ship Mode]]=Introduction!$C$44,1,0)</f>
        <v>1</v>
      </c>
      <c r="O1853" s="48">
        <f>IF(Table2[[#This Row],[Customer Segment]]=Introduction!$D$45,1,0)</f>
        <v>1</v>
      </c>
      <c r="P1853" s="48">
        <f>IF(Table2[[#This Row],[Customer Segment]]=Introduction!$D$42,1,0)</f>
        <v>0</v>
      </c>
      <c r="Q1853" s="48">
        <f>IF(Table2[[#This Row],[Customer Segment]]=Introduction!$D$44,1,0)</f>
        <v>0</v>
      </c>
      <c r="R1853" s="38">
        <v>1159.79</v>
      </c>
      <c r="S185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customFormat="1" x14ac:dyDescent="0.2">
      <c r="A1854" s="1" t="s">
        <v>46</v>
      </c>
      <c r="B1854" s="1" t="s">
        <v>14</v>
      </c>
      <c r="C1854" s="1" t="s">
        <v>47</v>
      </c>
      <c r="D1854" s="44">
        <v>0.02</v>
      </c>
      <c r="E1854" s="44">
        <v>25.38</v>
      </c>
      <c r="F1854" s="44">
        <v>8.99</v>
      </c>
      <c r="G1854" s="44">
        <v>0.5</v>
      </c>
      <c r="H1854" s="44">
        <v>-10.36</v>
      </c>
      <c r="I1854" s="49">
        <f>IF(Table2[[#This Row],[Order Priority]]=Introduction!$B$42,1,0)</f>
        <v>0</v>
      </c>
      <c r="J1854" s="49">
        <f>IF(Table2[[#This Row],[Order Priority]]=Introduction!$B$43,1,0)</f>
        <v>0</v>
      </c>
      <c r="K1854" s="49">
        <f>IF(Table2[[#This Row],[Order Priority]]=Introduction!$B$44,1,0)</f>
        <v>0</v>
      </c>
      <c r="L1854" s="49">
        <f>IF(Table2[[#This Row],[Order Priority]]=Introduction!$B$45,1,0)</f>
        <v>0</v>
      </c>
      <c r="M1854" s="49">
        <f>IF(Table2[[#This Row],[Ship Mode]]=Introduction!$C$42,1,0)</f>
        <v>0</v>
      </c>
      <c r="N1854" s="48">
        <f>IF(Table2[[#This Row],[Ship Mode]]=Introduction!$C$44,1,0)</f>
        <v>1</v>
      </c>
      <c r="O1854" s="48">
        <f>IF(Table2[[#This Row],[Customer Segment]]=Introduction!$D$45,1,0)</f>
        <v>0</v>
      </c>
      <c r="P1854" s="48">
        <f>IF(Table2[[#This Row],[Customer Segment]]=Introduction!$D$42,1,0)</f>
        <v>0</v>
      </c>
      <c r="Q1854" s="48">
        <f>IF(Table2[[#This Row],[Customer Segment]]=Introduction!$D$44,1,0)</f>
        <v>1</v>
      </c>
      <c r="R1854" s="41">
        <v>34.11</v>
      </c>
      <c r="S185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customFormat="1" x14ac:dyDescent="0.2">
      <c r="A1855" s="1" t="s">
        <v>46</v>
      </c>
      <c r="B1855" s="1" t="s">
        <v>14</v>
      </c>
      <c r="C1855" s="1" t="s">
        <v>70</v>
      </c>
      <c r="D1855" s="46">
        <v>0.09</v>
      </c>
      <c r="E1855" s="46">
        <v>6.48</v>
      </c>
      <c r="F1855" s="46">
        <v>9.68</v>
      </c>
      <c r="G1855" s="46">
        <v>0.36</v>
      </c>
      <c r="H1855" s="46">
        <v>-204.16</v>
      </c>
      <c r="I1855" s="49">
        <f>IF(Table2[[#This Row],[Order Priority]]=Introduction!$B$42,1,0)</f>
        <v>0</v>
      </c>
      <c r="J1855" s="49">
        <f>IF(Table2[[#This Row],[Order Priority]]=Introduction!$B$43,1,0)</f>
        <v>0</v>
      </c>
      <c r="K1855" s="49">
        <f>IF(Table2[[#This Row],[Order Priority]]=Introduction!$B$44,1,0)</f>
        <v>0</v>
      </c>
      <c r="L1855" s="49">
        <f>IF(Table2[[#This Row],[Order Priority]]=Introduction!$B$45,1,0)</f>
        <v>0</v>
      </c>
      <c r="M1855" s="49">
        <f>IF(Table2[[#This Row],[Ship Mode]]=Introduction!$C$42,1,0)</f>
        <v>0</v>
      </c>
      <c r="N1855" s="48">
        <f>IF(Table2[[#This Row],[Ship Mode]]=Introduction!$C$44,1,0)</f>
        <v>1</v>
      </c>
      <c r="O1855" s="48">
        <f>IF(Table2[[#This Row],[Customer Segment]]=Introduction!$D$45,1,0)</f>
        <v>0</v>
      </c>
      <c r="P1855" s="48">
        <f>IF(Table2[[#This Row],[Customer Segment]]=Introduction!$D$42,1,0)</f>
        <v>0</v>
      </c>
      <c r="Q1855" s="48">
        <f>IF(Table2[[#This Row],[Customer Segment]]=Introduction!$D$44,1,0)</f>
        <v>0</v>
      </c>
      <c r="R1855" s="38">
        <v>99.92</v>
      </c>
      <c r="S185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customFormat="1" x14ac:dyDescent="0.2">
      <c r="A1856" s="1" t="s">
        <v>1</v>
      </c>
      <c r="B1856" s="1" t="s">
        <v>14</v>
      </c>
      <c r="C1856" s="1" t="s">
        <v>70</v>
      </c>
      <c r="D1856" s="44">
        <v>0.09</v>
      </c>
      <c r="E1856" s="44">
        <v>20.98</v>
      </c>
      <c r="F1856" s="44">
        <v>1.49</v>
      </c>
      <c r="G1856" s="44">
        <v>0.35</v>
      </c>
      <c r="H1856" s="44">
        <v>199.1823</v>
      </c>
      <c r="I1856" s="49">
        <f>IF(Table2[[#This Row],[Order Priority]]=Introduction!$B$42,1,0)</f>
        <v>1</v>
      </c>
      <c r="J1856" s="49">
        <f>IF(Table2[[#This Row],[Order Priority]]=Introduction!$B$43,1,0)</f>
        <v>0</v>
      </c>
      <c r="K1856" s="49">
        <f>IF(Table2[[#This Row],[Order Priority]]=Introduction!$B$44,1,0)</f>
        <v>0</v>
      </c>
      <c r="L1856" s="49">
        <f>IF(Table2[[#This Row],[Order Priority]]=Introduction!$B$45,1,0)</f>
        <v>0</v>
      </c>
      <c r="M1856" s="49">
        <f>IF(Table2[[#This Row],[Ship Mode]]=Introduction!$C$42,1,0)</f>
        <v>0</v>
      </c>
      <c r="N1856" s="48">
        <f>IF(Table2[[#This Row],[Ship Mode]]=Introduction!$C$44,1,0)</f>
        <v>1</v>
      </c>
      <c r="O1856" s="48">
        <f>IF(Table2[[#This Row],[Customer Segment]]=Introduction!$D$45,1,0)</f>
        <v>0</v>
      </c>
      <c r="P1856" s="48">
        <f>IF(Table2[[#This Row],[Customer Segment]]=Introduction!$D$42,1,0)</f>
        <v>0</v>
      </c>
      <c r="Q1856" s="48">
        <f>IF(Table2[[#This Row],[Customer Segment]]=Introduction!$D$44,1,0)</f>
        <v>0</v>
      </c>
      <c r="R1856" s="41">
        <v>288.67</v>
      </c>
      <c r="S185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customFormat="1" x14ac:dyDescent="0.2">
      <c r="A1857" s="1" t="s">
        <v>1</v>
      </c>
      <c r="B1857" s="1" t="s">
        <v>14</v>
      </c>
      <c r="C1857" s="1" t="s">
        <v>47</v>
      </c>
      <c r="D1857" s="46">
        <v>0.03</v>
      </c>
      <c r="E1857" s="46">
        <v>304.99</v>
      </c>
      <c r="F1857" s="46">
        <v>19.989999999999998</v>
      </c>
      <c r="G1857" s="46">
        <v>0.4</v>
      </c>
      <c r="H1857" s="46">
        <v>4033.6089000000002</v>
      </c>
      <c r="I1857" s="49">
        <f>IF(Table2[[#This Row],[Order Priority]]=Introduction!$B$42,1,0)</f>
        <v>1</v>
      </c>
      <c r="J1857" s="49">
        <f>IF(Table2[[#This Row],[Order Priority]]=Introduction!$B$43,1,0)</f>
        <v>0</v>
      </c>
      <c r="K1857" s="49">
        <f>IF(Table2[[#This Row],[Order Priority]]=Introduction!$B$44,1,0)</f>
        <v>0</v>
      </c>
      <c r="L1857" s="49">
        <f>IF(Table2[[#This Row],[Order Priority]]=Introduction!$B$45,1,0)</f>
        <v>0</v>
      </c>
      <c r="M1857" s="49">
        <f>IF(Table2[[#This Row],[Ship Mode]]=Introduction!$C$42,1,0)</f>
        <v>0</v>
      </c>
      <c r="N1857" s="48">
        <f>IF(Table2[[#This Row],[Ship Mode]]=Introduction!$C$44,1,0)</f>
        <v>1</v>
      </c>
      <c r="O1857" s="48">
        <f>IF(Table2[[#This Row],[Customer Segment]]=Introduction!$D$45,1,0)</f>
        <v>0</v>
      </c>
      <c r="P1857" s="48">
        <f>IF(Table2[[#This Row],[Customer Segment]]=Introduction!$D$42,1,0)</f>
        <v>0</v>
      </c>
      <c r="Q1857" s="48">
        <f>IF(Table2[[#This Row],[Customer Segment]]=Introduction!$D$44,1,0)</f>
        <v>1</v>
      </c>
      <c r="R1857" s="38">
        <v>5845.81</v>
      </c>
      <c r="S185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customFormat="1" x14ac:dyDescent="0.2">
      <c r="A1858" s="1" t="s">
        <v>1</v>
      </c>
      <c r="B1858" s="1" t="s">
        <v>14</v>
      </c>
      <c r="C1858" s="1" t="s">
        <v>47</v>
      </c>
      <c r="D1858" s="44">
        <v>0.09</v>
      </c>
      <c r="E1858" s="44">
        <v>65.989999999999995</v>
      </c>
      <c r="F1858" s="44">
        <v>8.99</v>
      </c>
      <c r="G1858" s="44">
        <v>0.57999999999999996</v>
      </c>
      <c r="H1858" s="44">
        <v>141.7824</v>
      </c>
      <c r="I1858" s="49">
        <f>IF(Table2[[#This Row],[Order Priority]]=Introduction!$B$42,1,0)</f>
        <v>1</v>
      </c>
      <c r="J1858" s="49">
        <f>IF(Table2[[#This Row],[Order Priority]]=Introduction!$B$43,1,0)</f>
        <v>0</v>
      </c>
      <c r="K1858" s="49">
        <f>IF(Table2[[#This Row],[Order Priority]]=Introduction!$B$44,1,0)</f>
        <v>0</v>
      </c>
      <c r="L1858" s="49">
        <f>IF(Table2[[#This Row],[Order Priority]]=Introduction!$B$45,1,0)</f>
        <v>0</v>
      </c>
      <c r="M1858" s="49">
        <f>IF(Table2[[#This Row],[Ship Mode]]=Introduction!$C$42,1,0)</f>
        <v>0</v>
      </c>
      <c r="N1858" s="48">
        <f>IF(Table2[[#This Row],[Ship Mode]]=Introduction!$C$44,1,0)</f>
        <v>1</v>
      </c>
      <c r="O1858" s="48">
        <f>IF(Table2[[#This Row],[Customer Segment]]=Introduction!$D$45,1,0)</f>
        <v>0</v>
      </c>
      <c r="P1858" s="48">
        <f>IF(Table2[[#This Row],[Customer Segment]]=Introduction!$D$42,1,0)</f>
        <v>0</v>
      </c>
      <c r="Q1858" s="48">
        <f>IF(Table2[[#This Row],[Customer Segment]]=Introduction!$D$44,1,0)</f>
        <v>1</v>
      </c>
      <c r="R1858" s="41">
        <v>633.85</v>
      </c>
      <c r="S185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customFormat="1" x14ac:dyDescent="0.2">
      <c r="A1859" s="1" t="s">
        <v>1</v>
      </c>
      <c r="B1859" s="1" t="s">
        <v>14</v>
      </c>
      <c r="C1859" s="1" t="s">
        <v>15</v>
      </c>
      <c r="D1859" s="46">
        <v>0.01</v>
      </c>
      <c r="E1859" s="46">
        <v>7.98</v>
      </c>
      <c r="F1859" s="46">
        <v>6.5</v>
      </c>
      <c r="G1859" s="46">
        <v>0.59</v>
      </c>
      <c r="H1859" s="46">
        <v>-34.591999999999999</v>
      </c>
      <c r="I1859" s="49">
        <f>IF(Table2[[#This Row],[Order Priority]]=Introduction!$B$42,1,0)</f>
        <v>1</v>
      </c>
      <c r="J1859" s="49">
        <f>IF(Table2[[#This Row],[Order Priority]]=Introduction!$B$43,1,0)</f>
        <v>0</v>
      </c>
      <c r="K1859" s="49">
        <f>IF(Table2[[#This Row],[Order Priority]]=Introduction!$B$44,1,0)</f>
        <v>0</v>
      </c>
      <c r="L1859" s="49">
        <f>IF(Table2[[#This Row],[Order Priority]]=Introduction!$B$45,1,0)</f>
        <v>0</v>
      </c>
      <c r="M1859" s="49">
        <f>IF(Table2[[#This Row],[Ship Mode]]=Introduction!$C$42,1,0)</f>
        <v>0</v>
      </c>
      <c r="N1859" s="48">
        <f>IF(Table2[[#This Row],[Ship Mode]]=Introduction!$C$44,1,0)</f>
        <v>1</v>
      </c>
      <c r="O1859" s="48">
        <f>IF(Table2[[#This Row],[Customer Segment]]=Introduction!$D$45,1,0)</f>
        <v>0</v>
      </c>
      <c r="P1859" s="48">
        <f>IF(Table2[[#This Row],[Customer Segment]]=Introduction!$D$42,1,0)</f>
        <v>1</v>
      </c>
      <c r="Q1859" s="48">
        <f>IF(Table2[[#This Row],[Customer Segment]]=Introduction!$D$44,1,0)</f>
        <v>0</v>
      </c>
      <c r="R1859" s="38">
        <v>34.909999999999997</v>
      </c>
      <c r="S185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customFormat="1" x14ac:dyDescent="0.2">
      <c r="A1860" s="1" t="s">
        <v>13</v>
      </c>
      <c r="B1860" s="1" t="s">
        <v>2</v>
      </c>
      <c r="C1860" s="1" t="s">
        <v>70</v>
      </c>
      <c r="D1860" s="44">
        <v>0.1</v>
      </c>
      <c r="E1860" s="44">
        <v>180.98</v>
      </c>
      <c r="F1860" s="44">
        <v>26.2</v>
      </c>
      <c r="G1860" s="44">
        <v>0.59</v>
      </c>
      <c r="H1860" s="44">
        <v>-64.664000000000001</v>
      </c>
      <c r="I1860" s="49">
        <f>IF(Table2[[#This Row],[Order Priority]]=Introduction!$B$42,1,0)</f>
        <v>0</v>
      </c>
      <c r="J1860" s="49">
        <f>IF(Table2[[#This Row],[Order Priority]]=Introduction!$B$43,1,0)</f>
        <v>1</v>
      </c>
      <c r="K1860" s="49">
        <f>IF(Table2[[#This Row],[Order Priority]]=Introduction!$B$44,1,0)</f>
        <v>0</v>
      </c>
      <c r="L1860" s="49">
        <f>IF(Table2[[#This Row],[Order Priority]]=Introduction!$B$45,1,0)</f>
        <v>0</v>
      </c>
      <c r="M1860" s="49">
        <f>IF(Table2[[#This Row],[Ship Mode]]=Introduction!$C$42,1,0)</f>
        <v>1</v>
      </c>
      <c r="N1860" s="48">
        <f>IF(Table2[[#This Row],[Ship Mode]]=Introduction!$C$44,1,0)</f>
        <v>0</v>
      </c>
      <c r="O1860" s="48">
        <f>IF(Table2[[#This Row],[Customer Segment]]=Introduction!$D$45,1,0)</f>
        <v>0</v>
      </c>
      <c r="P1860" s="48">
        <f>IF(Table2[[#This Row],[Customer Segment]]=Introduction!$D$42,1,0)</f>
        <v>0</v>
      </c>
      <c r="Q1860" s="48">
        <f>IF(Table2[[#This Row],[Customer Segment]]=Introduction!$D$44,1,0)</f>
        <v>0</v>
      </c>
      <c r="R1860" s="41">
        <v>519.41999999999996</v>
      </c>
      <c r="S186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customFormat="1" x14ac:dyDescent="0.2">
      <c r="A1861" s="1" t="s">
        <v>23</v>
      </c>
      <c r="B1861" s="1" t="s">
        <v>14</v>
      </c>
      <c r="C1861" s="1" t="s">
        <v>3</v>
      </c>
      <c r="D1861" s="46">
        <v>0.05</v>
      </c>
      <c r="E1861" s="46">
        <v>125.99</v>
      </c>
      <c r="F1861" s="46">
        <v>8.08</v>
      </c>
      <c r="G1861" s="46">
        <v>0.56999999999999995</v>
      </c>
      <c r="H1861" s="46">
        <v>427.11840000000001</v>
      </c>
      <c r="I1861" s="49">
        <f>IF(Table2[[#This Row],[Order Priority]]=Introduction!$B$42,1,0)</f>
        <v>0</v>
      </c>
      <c r="J1861" s="49">
        <f>IF(Table2[[#This Row],[Order Priority]]=Introduction!$B$43,1,0)</f>
        <v>0</v>
      </c>
      <c r="K1861" s="49">
        <f>IF(Table2[[#This Row],[Order Priority]]=Introduction!$B$44,1,0)</f>
        <v>1</v>
      </c>
      <c r="L1861" s="49">
        <f>IF(Table2[[#This Row],[Order Priority]]=Introduction!$B$45,1,0)</f>
        <v>0</v>
      </c>
      <c r="M1861" s="49">
        <f>IF(Table2[[#This Row],[Ship Mode]]=Introduction!$C$42,1,0)</f>
        <v>0</v>
      </c>
      <c r="N1861" s="48">
        <f>IF(Table2[[#This Row],[Ship Mode]]=Introduction!$C$44,1,0)</f>
        <v>1</v>
      </c>
      <c r="O1861" s="48">
        <f>IF(Table2[[#This Row],[Customer Segment]]=Introduction!$D$45,1,0)</f>
        <v>1</v>
      </c>
      <c r="P1861" s="48">
        <f>IF(Table2[[#This Row],[Customer Segment]]=Introduction!$D$42,1,0)</f>
        <v>0</v>
      </c>
      <c r="Q1861" s="48">
        <f>IF(Table2[[#This Row],[Customer Segment]]=Introduction!$D$44,1,0)</f>
        <v>0</v>
      </c>
      <c r="R1861" s="38">
        <v>952.26</v>
      </c>
      <c r="S186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customFormat="1" x14ac:dyDescent="0.2">
      <c r="A1862" s="1" t="s">
        <v>23</v>
      </c>
      <c r="B1862" s="1" t="s">
        <v>14</v>
      </c>
      <c r="C1862" s="1" t="s">
        <v>15</v>
      </c>
      <c r="D1862" s="44">
        <v>0.04</v>
      </c>
      <c r="E1862" s="44">
        <v>4.71</v>
      </c>
      <c r="F1862" s="44">
        <v>0.7</v>
      </c>
      <c r="G1862" s="44">
        <v>0.8</v>
      </c>
      <c r="H1862" s="44">
        <v>4.53</v>
      </c>
      <c r="I1862" s="49">
        <f>IF(Table2[[#This Row],[Order Priority]]=Introduction!$B$42,1,0)</f>
        <v>0</v>
      </c>
      <c r="J1862" s="49">
        <f>IF(Table2[[#This Row],[Order Priority]]=Introduction!$B$43,1,0)</f>
        <v>0</v>
      </c>
      <c r="K1862" s="49">
        <f>IF(Table2[[#This Row],[Order Priority]]=Introduction!$B$44,1,0)</f>
        <v>1</v>
      </c>
      <c r="L1862" s="49">
        <f>IF(Table2[[#This Row],[Order Priority]]=Introduction!$B$45,1,0)</f>
        <v>0</v>
      </c>
      <c r="M1862" s="49">
        <f>IF(Table2[[#This Row],[Ship Mode]]=Introduction!$C$42,1,0)</f>
        <v>0</v>
      </c>
      <c r="N1862" s="48">
        <f>IF(Table2[[#This Row],[Ship Mode]]=Introduction!$C$44,1,0)</f>
        <v>1</v>
      </c>
      <c r="O1862" s="48">
        <f>IF(Table2[[#This Row],[Customer Segment]]=Introduction!$D$45,1,0)</f>
        <v>0</v>
      </c>
      <c r="P1862" s="48">
        <f>IF(Table2[[#This Row],[Customer Segment]]=Introduction!$D$42,1,0)</f>
        <v>1</v>
      </c>
      <c r="Q1862" s="48">
        <f>IF(Table2[[#This Row],[Customer Segment]]=Introduction!$D$44,1,0)</f>
        <v>0</v>
      </c>
      <c r="R1862" s="41">
        <v>90.52</v>
      </c>
      <c r="S186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customFormat="1" x14ac:dyDescent="0.2">
      <c r="A1863" s="1" t="s">
        <v>23</v>
      </c>
      <c r="B1863" s="1" t="s">
        <v>14</v>
      </c>
      <c r="C1863" s="1" t="s">
        <v>15</v>
      </c>
      <c r="D1863" s="46">
        <v>0.06</v>
      </c>
      <c r="E1863" s="46">
        <v>4.2</v>
      </c>
      <c r="F1863" s="46">
        <v>2.2599999999999998</v>
      </c>
      <c r="G1863" s="46">
        <v>0.36</v>
      </c>
      <c r="H1863" s="46">
        <v>9.7799999999999994</v>
      </c>
      <c r="I1863" s="49">
        <f>IF(Table2[[#This Row],[Order Priority]]=Introduction!$B$42,1,0)</f>
        <v>0</v>
      </c>
      <c r="J1863" s="49">
        <f>IF(Table2[[#This Row],[Order Priority]]=Introduction!$B$43,1,0)</f>
        <v>0</v>
      </c>
      <c r="K1863" s="49">
        <f>IF(Table2[[#This Row],[Order Priority]]=Introduction!$B$44,1,0)</f>
        <v>1</v>
      </c>
      <c r="L1863" s="49">
        <f>IF(Table2[[#This Row],[Order Priority]]=Introduction!$B$45,1,0)</f>
        <v>0</v>
      </c>
      <c r="M1863" s="49">
        <f>IF(Table2[[#This Row],[Ship Mode]]=Introduction!$C$42,1,0)</f>
        <v>0</v>
      </c>
      <c r="N1863" s="48">
        <f>IF(Table2[[#This Row],[Ship Mode]]=Introduction!$C$44,1,0)</f>
        <v>1</v>
      </c>
      <c r="O1863" s="48">
        <f>IF(Table2[[#This Row],[Customer Segment]]=Introduction!$D$45,1,0)</f>
        <v>0</v>
      </c>
      <c r="P1863" s="48">
        <f>IF(Table2[[#This Row],[Customer Segment]]=Introduction!$D$42,1,0)</f>
        <v>1</v>
      </c>
      <c r="Q1863" s="48">
        <f>IF(Table2[[#This Row],[Customer Segment]]=Introduction!$D$44,1,0)</f>
        <v>0</v>
      </c>
      <c r="R1863" s="38">
        <v>55.97</v>
      </c>
      <c r="S186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customFormat="1" x14ac:dyDescent="0.2">
      <c r="A1864" s="1" t="s">
        <v>23</v>
      </c>
      <c r="B1864" s="1" t="s">
        <v>63</v>
      </c>
      <c r="C1864" s="1" t="s">
        <v>47</v>
      </c>
      <c r="D1864" s="44">
        <v>0.04</v>
      </c>
      <c r="E1864" s="44">
        <v>4.4800000000000004</v>
      </c>
      <c r="F1864" s="44">
        <v>2.5</v>
      </c>
      <c r="G1864" s="44">
        <v>0.37</v>
      </c>
      <c r="H1864" s="44">
        <v>10.32</v>
      </c>
      <c r="I1864" s="49">
        <f>IF(Table2[[#This Row],[Order Priority]]=Introduction!$B$42,1,0)</f>
        <v>0</v>
      </c>
      <c r="J1864" s="49">
        <f>IF(Table2[[#This Row],[Order Priority]]=Introduction!$B$43,1,0)</f>
        <v>0</v>
      </c>
      <c r="K1864" s="49">
        <f>IF(Table2[[#This Row],[Order Priority]]=Introduction!$B$44,1,0)</f>
        <v>1</v>
      </c>
      <c r="L1864" s="49">
        <f>IF(Table2[[#This Row],[Order Priority]]=Introduction!$B$45,1,0)</f>
        <v>0</v>
      </c>
      <c r="M1864" s="49">
        <f>IF(Table2[[#This Row],[Ship Mode]]=Introduction!$C$42,1,0)</f>
        <v>0</v>
      </c>
      <c r="N1864" s="48">
        <f>IF(Table2[[#This Row],[Ship Mode]]=Introduction!$C$44,1,0)</f>
        <v>0</v>
      </c>
      <c r="O1864" s="48">
        <f>IF(Table2[[#This Row],[Customer Segment]]=Introduction!$D$45,1,0)</f>
        <v>0</v>
      </c>
      <c r="P1864" s="48">
        <f>IF(Table2[[#This Row],[Customer Segment]]=Introduction!$D$42,1,0)</f>
        <v>0</v>
      </c>
      <c r="Q1864" s="48">
        <f>IF(Table2[[#This Row],[Customer Segment]]=Introduction!$D$44,1,0)</f>
        <v>1</v>
      </c>
      <c r="R1864" s="41">
        <v>35.93</v>
      </c>
      <c r="S186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customFormat="1" x14ac:dyDescent="0.2">
      <c r="A1865" s="1" t="s">
        <v>92</v>
      </c>
      <c r="B1865" s="1" t="s">
        <v>14</v>
      </c>
      <c r="C1865" s="1" t="s">
        <v>15</v>
      </c>
      <c r="D1865" s="46">
        <v>0.1</v>
      </c>
      <c r="E1865" s="46">
        <v>19.98</v>
      </c>
      <c r="F1865" s="46">
        <v>4</v>
      </c>
      <c r="G1865" s="46">
        <v>0.68</v>
      </c>
      <c r="H1865" s="46">
        <v>-16.2</v>
      </c>
      <c r="I1865" s="49">
        <f>IF(Table2[[#This Row],[Order Priority]]=Introduction!$B$42,1,0)</f>
        <v>0</v>
      </c>
      <c r="J1865" s="49">
        <f>IF(Table2[[#This Row],[Order Priority]]=Introduction!$B$43,1,0)</f>
        <v>0</v>
      </c>
      <c r="K1865" s="49">
        <f>IF(Table2[[#This Row],[Order Priority]]=Introduction!$B$44,1,0)</f>
        <v>0</v>
      </c>
      <c r="L1865" s="49">
        <f>IF(Table2[[#This Row],[Order Priority]]=Introduction!$B$45,1,0)</f>
        <v>1</v>
      </c>
      <c r="M1865" s="49">
        <f>IF(Table2[[#This Row],[Ship Mode]]=Introduction!$C$42,1,0)</f>
        <v>0</v>
      </c>
      <c r="N1865" s="48">
        <f>IF(Table2[[#This Row],[Ship Mode]]=Introduction!$C$44,1,0)</f>
        <v>1</v>
      </c>
      <c r="O1865" s="48">
        <f>IF(Table2[[#This Row],[Customer Segment]]=Introduction!$D$45,1,0)</f>
        <v>0</v>
      </c>
      <c r="P1865" s="48">
        <f>IF(Table2[[#This Row],[Customer Segment]]=Introduction!$D$42,1,0)</f>
        <v>1</v>
      </c>
      <c r="Q1865" s="48">
        <f>IF(Table2[[#This Row],[Customer Segment]]=Introduction!$D$44,1,0)</f>
        <v>0</v>
      </c>
      <c r="R1865" s="38">
        <v>303.58999999999997</v>
      </c>
      <c r="S186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customFormat="1" x14ac:dyDescent="0.2">
      <c r="A1866" s="1" t="s">
        <v>92</v>
      </c>
      <c r="B1866" s="1" t="s">
        <v>14</v>
      </c>
      <c r="C1866" s="1" t="s">
        <v>15</v>
      </c>
      <c r="D1866" s="44">
        <v>0.1</v>
      </c>
      <c r="E1866" s="44">
        <v>19.98</v>
      </c>
      <c r="F1866" s="44">
        <v>4</v>
      </c>
      <c r="G1866" s="44">
        <v>0.68</v>
      </c>
      <c r="H1866" s="44">
        <v>-20.25</v>
      </c>
      <c r="I1866" s="49">
        <f>IF(Table2[[#This Row],[Order Priority]]=Introduction!$B$42,1,0)</f>
        <v>0</v>
      </c>
      <c r="J1866" s="49">
        <f>IF(Table2[[#This Row],[Order Priority]]=Introduction!$B$43,1,0)</f>
        <v>0</v>
      </c>
      <c r="K1866" s="49">
        <f>IF(Table2[[#This Row],[Order Priority]]=Introduction!$B$44,1,0)</f>
        <v>0</v>
      </c>
      <c r="L1866" s="49">
        <f>IF(Table2[[#This Row],[Order Priority]]=Introduction!$B$45,1,0)</f>
        <v>1</v>
      </c>
      <c r="M1866" s="49">
        <f>IF(Table2[[#This Row],[Ship Mode]]=Introduction!$C$42,1,0)</f>
        <v>0</v>
      </c>
      <c r="N1866" s="48">
        <f>IF(Table2[[#This Row],[Ship Mode]]=Introduction!$C$44,1,0)</f>
        <v>1</v>
      </c>
      <c r="O1866" s="48">
        <f>IF(Table2[[#This Row],[Customer Segment]]=Introduction!$D$45,1,0)</f>
        <v>0</v>
      </c>
      <c r="P1866" s="48">
        <f>IF(Table2[[#This Row],[Customer Segment]]=Introduction!$D$42,1,0)</f>
        <v>1</v>
      </c>
      <c r="Q1866" s="48">
        <f>IF(Table2[[#This Row],[Customer Segment]]=Introduction!$D$44,1,0)</f>
        <v>0</v>
      </c>
      <c r="R1866" s="41">
        <v>1233.32</v>
      </c>
      <c r="S186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customFormat="1" x14ac:dyDescent="0.2">
      <c r="A1867" s="1" t="s">
        <v>92</v>
      </c>
      <c r="B1867" s="1" t="s">
        <v>14</v>
      </c>
      <c r="C1867" s="1" t="s">
        <v>15</v>
      </c>
      <c r="D1867" s="46">
        <v>0.09</v>
      </c>
      <c r="E1867" s="46">
        <v>2.88</v>
      </c>
      <c r="F1867" s="46">
        <v>1.49</v>
      </c>
      <c r="G1867" s="46">
        <v>0.36</v>
      </c>
      <c r="H1867" s="46">
        <v>-3.3809999999999998</v>
      </c>
      <c r="I1867" s="49">
        <f>IF(Table2[[#This Row],[Order Priority]]=Introduction!$B$42,1,0)</f>
        <v>0</v>
      </c>
      <c r="J1867" s="49">
        <f>IF(Table2[[#This Row],[Order Priority]]=Introduction!$B$43,1,0)</f>
        <v>0</v>
      </c>
      <c r="K1867" s="49">
        <f>IF(Table2[[#This Row],[Order Priority]]=Introduction!$B$44,1,0)</f>
        <v>0</v>
      </c>
      <c r="L1867" s="49">
        <f>IF(Table2[[#This Row],[Order Priority]]=Introduction!$B$45,1,0)</f>
        <v>1</v>
      </c>
      <c r="M1867" s="49">
        <f>IF(Table2[[#This Row],[Ship Mode]]=Introduction!$C$42,1,0)</f>
        <v>0</v>
      </c>
      <c r="N1867" s="48">
        <f>IF(Table2[[#This Row],[Ship Mode]]=Introduction!$C$44,1,0)</f>
        <v>1</v>
      </c>
      <c r="O1867" s="48">
        <f>IF(Table2[[#This Row],[Customer Segment]]=Introduction!$D$45,1,0)</f>
        <v>0</v>
      </c>
      <c r="P1867" s="48">
        <f>IF(Table2[[#This Row],[Customer Segment]]=Introduction!$D$42,1,0)</f>
        <v>1</v>
      </c>
      <c r="Q1867" s="48">
        <f>IF(Table2[[#This Row],[Customer Segment]]=Introduction!$D$44,1,0)</f>
        <v>0</v>
      </c>
      <c r="R1867" s="38">
        <v>47.31</v>
      </c>
      <c r="S186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customFormat="1" x14ac:dyDescent="0.2">
      <c r="A1868" s="1" t="s">
        <v>92</v>
      </c>
      <c r="B1868" s="1" t="s">
        <v>14</v>
      </c>
      <c r="C1868" s="1" t="s">
        <v>15</v>
      </c>
      <c r="D1868" s="44">
        <v>0.09</v>
      </c>
      <c r="E1868" s="44">
        <v>2.88</v>
      </c>
      <c r="F1868" s="44">
        <v>1.49</v>
      </c>
      <c r="G1868" s="44">
        <v>0.36</v>
      </c>
      <c r="H1868" s="44">
        <v>-2.7048000000000001</v>
      </c>
      <c r="I1868" s="49">
        <f>IF(Table2[[#This Row],[Order Priority]]=Introduction!$B$42,1,0)</f>
        <v>0</v>
      </c>
      <c r="J1868" s="49">
        <f>IF(Table2[[#This Row],[Order Priority]]=Introduction!$B$43,1,0)</f>
        <v>0</v>
      </c>
      <c r="K1868" s="49">
        <f>IF(Table2[[#This Row],[Order Priority]]=Introduction!$B$44,1,0)</f>
        <v>0</v>
      </c>
      <c r="L1868" s="49">
        <f>IF(Table2[[#This Row],[Order Priority]]=Introduction!$B$45,1,0)</f>
        <v>1</v>
      </c>
      <c r="M1868" s="49">
        <f>IF(Table2[[#This Row],[Ship Mode]]=Introduction!$C$42,1,0)</f>
        <v>0</v>
      </c>
      <c r="N1868" s="48">
        <f>IF(Table2[[#This Row],[Ship Mode]]=Introduction!$C$44,1,0)</f>
        <v>1</v>
      </c>
      <c r="O1868" s="48">
        <f>IF(Table2[[#This Row],[Customer Segment]]=Introduction!$D$45,1,0)</f>
        <v>0</v>
      </c>
      <c r="P1868" s="48">
        <f>IF(Table2[[#This Row],[Customer Segment]]=Introduction!$D$42,1,0)</f>
        <v>1</v>
      </c>
      <c r="Q1868" s="48">
        <f>IF(Table2[[#This Row],[Customer Segment]]=Introduction!$D$44,1,0)</f>
        <v>0</v>
      </c>
      <c r="R1868" s="41">
        <v>11.13</v>
      </c>
      <c r="S186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customFormat="1" x14ac:dyDescent="0.2">
      <c r="A1869" s="1" t="s">
        <v>92</v>
      </c>
      <c r="B1869" s="1" t="s">
        <v>63</v>
      </c>
      <c r="C1869" s="1" t="s">
        <v>3</v>
      </c>
      <c r="D1869" s="46">
        <v>0.02</v>
      </c>
      <c r="E1869" s="46">
        <v>150.97999999999999</v>
      </c>
      <c r="F1869" s="46">
        <v>13.99</v>
      </c>
      <c r="G1869" s="46">
        <v>0.38</v>
      </c>
      <c r="H1869" s="46">
        <v>26.1</v>
      </c>
      <c r="I1869" s="49">
        <f>IF(Table2[[#This Row],[Order Priority]]=Introduction!$B$42,1,0)</f>
        <v>0</v>
      </c>
      <c r="J1869" s="49">
        <f>IF(Table2[[#This Row],[Order Priority]]=Introduction!$B$43,1,0)</f>
        <v>0</v>
      </c>
      <c r="K1869" s="49">
        <f>IF(Table2[[#This Row],[Order Priority]]=Introduction!$B$44,1,0)</f>
        <v>0</v>
      </c>
      <c r="L1869" s="49">
        <f>IF(Table2[[#This Row],[Order Priority]]=Introduction!$B$45,1,0)</f>
        <v>1</v>
      </c>
      <c r="M1869" s="49">
        <f>IF(Table2[[#This Row],[Ship Mode]]=Introduction!$C$42,1,0)</f>
        <v>0</v>
      </c>
      <c r="N1869" s="48">
        <f>IF(Table2[[#This Row],[Ship Mode]]=Introduction!$C$44,1,0)</f>
        <v>0</v>
      </c>
      <c r="O1869" s="48">
        <f>IF(Table2[[#This Row],[Customer Segment]]=Introduction!$D$45,1,0)</f>
        <v>1</v>
      </c>
      <c r="P1869" s="48">
        <f>IF(Table2[[#This Row],[Customer Segment]]=Introduction!$D$42,1,0)</f>
        <v>0</v>
      </c>
      <c r="Q1869" s="48">
        <f>IF(Table2[[#This Row],[Customer Segment]]=Introduction!$D$44,1,0)</f>
        <v>0</v>
      </c>
      <c r="R1869" s="38">
        <v>480.37</v>
      </c>
      <c r="S186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customFormat="1" x14ac:dyDescent="0.2">
      <c r="A1870" s="1" t="s">
        <v>92</v>
      </c>
      <c r="B1870" s="1" t="s">
        <v>14</v>
      </c>
      <c r="C1870" s="1" t="s">
        <v>3</v>
      </c>
      <c r="D1870" s="44">
        <v>0.1</v>
      </c>
      <c r="E1870" s="44">
        <v>5.43</v>
      </c>
      <c r="F1870" s="44">
        <v>0.95</v>
      </c>
      <c r="G1870" s="44">
        <v>0.36</v>
      </c>
      <c r="H1870" s="44">
        <v>-2.58</v>
      </c>
      <c r="I1870" s="49">
        <f>IF(Table2[[#This Row],[Order Priority]]=Introduction!$B$42,1,0)</f>
        <v>0</v>
      </c>
      <c r="J1870" s="49">
        <f>IF(Table2[[#This Row],[Order Priority]]=Introduction!$B$43,1,0)</f>
        <v>0</v>
      </c>
      <c r="K1870" s="49">
        <f>IF(Table2[[#This Row],[Order Priority]]=Introduction!$B$44,1,0)</f>
        <v>0</v>
      </c>
      <c r="L1870" s="49">
        <f>IF(Table2[[#This Row],[Order Priority]]=Introduction!$B$45,1,0)</f>
        <v>1</v>
      </c>
      <c r="M1870" s="49">
        <f>IF(Table2[[#This Row],[Ship Mode]]=Introduction!$C$42,1,0)</f>
        <v>0</v>
      </c>
      <c r="N1870" s="48">
        <f>IF(Table2[[#This Row],[Ship Mode]]=Introduction!$C$44,1,0)</f>
        <v>1</v>
      </c>
      <c r="O1870" s="48">
        <f>IF(Table2[[#This Row],[Customer Segment]]=Introduction!$D$45,1,0)</f>
        <v>1</v>
      </c>
      <c r="P1870" s="48">
        <f>IF(Table2[[#This Row],[Customer Segment]]=Introduction!$D$42,1,0)</f>
        <v>0</v>
      </c>
      <c r="Q1870" s="48">
        <f>IF(Table2[[#This Row],[Customer Segment]]=Introduction!$D$44,1,0)</f>
        <v>0</v>
      </c>
      <c r="R1870" s="41">
        <v>5.76</v>
      </c>
      <c r="S187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customFormat="1" x14ac:dyDescent="0.2">
      <c r="A1871" s="1" t="s">
        <v>92</v>
      </c>
      <c r="B1871" s="1" t="s">
        <v>2</v>
      </c>
      <c r="C1871" s="1" t="s">
        <v>3</v>
      </c>
      <c r="D1871" s="46">
        <v>0.01</v>
      </c>
      <c r="E1871" s="46">
        <v>179.29</v>
      </c>
      <c r="F1871" s="46">
        <v>29.21</v>
      </c>
      <c r="G1871" s="46">
        <v>0.74</v>
      </c>
      <c r="H1871" s="46">
        <v>2800.12</v>
      </c>
      <c r="I1871" s="49">
        <f>IF(Table2[[#This Row],[Order Priority]]=Introduction!$B$42,1,0)</f>
        <v>0</v>
      </c>
      <c r="J1871" s="49">
        <f>IF(Table2[[#This Row],[Order Priority]]=Introduction!$B$43,1,0)</f>
        <v>0</v>
      </c>
      <c r="K1871" s="49">
        <f>IF(Table2[[#This Row],[Order Priority]]=Introduction!$B$44,1,0)</f>
        <v>0</v>
      </c>
      <c r="L1871" s="49">
        <f>IF(Table2[[#This Row],[Order Priority]]=Introduction!$B$45,1,0)</f>
        <v>1</v>
      </c>
      <c r="M1871" s="49">
        <f>IF(Table2[[#This Row],[Ship Mode]]=Introduction!$C$42,1,0)</f>
        <v>1</v>
      </c>
      <c r="N1871" s="48">
        <f>IF(Table2[[#This Row],[Ship Mode]]=Introduction!$C$44,1,0)</f>
        <v>0</v>
      </c>
      <c r="O1871" s="48">
        <f>IF(Table2[[#This Row],[Customer Segment]]=Introduction!$D$45,1,0)</f>
        <v>1</v>
      </c>
      <c r="P1871" s="48">
        <f>IF(Table2[[#This Row],[Customer Segment]]=Introduction!$D$42,1,0)</f>
        <v>0</v>
      </c>
      <c r="Q1871" s="48">
        <f>IF(Table2[[#This Row],[Customer Segment]]=Introduction!$D$44,1,0)</f>
        <v>0</v>
      </c>
      <c r="R1871" s="38">
        <v>3112.13</v>
      </c>
      <c r="S187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customFormat="1" x14ac:dyDescent="0.2">
      <c r="A1872" s="1" t="s">
        <v>13</v>
      </c>
      <c r="B1872" s="1" t="s">
        <v>2</v>
      </c>
      <c r="C1872" s="1" t="s">
        <v>3</v>
      </c>
      <c r="D1872" s="44">
        <v>0.09</v>
      </c>
      <c r="E1872" s="44">
        <v>200.98</v>
      </c>
      <c r="F1872" s="44">
        <v>55.96</v>
      </c>
      <c r="G1872" s="44">
        <v>0.75</v>
      </c>
      <c r="H1872" s="44">
        <v>-512.87199999999996</v>
      </c>
      <c r="I1872" s="49">
        <f>IF(Table2[[#This Row],[Order Priority]]=Introduction!$B$42,1,0)</f>
        <v>0</v>
      </c>
      <c r="J1872" s="49">
        <f>IF(Table2[[#This Row],[Order Priority]]=Introduction!$B$43,1,0)</f>
        <v>1</v>
      </c>
      <c r="K1872" s="49">
        <f>IF(Table2[[#This Row],[Order Priority]]=Introduction!$B$44,1,0)</f>
        <v>0</v>
      </c>
      <c r="L1872" s="49">
        <f>IF(Table2[[#This Row],[Order Priority]]=Introduction!$B$45,1,0)</f>
        <v>0</v>
      </c>
      <c r="M1872" s="49">
        <f>IF(Table2[[#This Row],[Ship Mode]]=Introduction!$C$42,1,0)</f>
        <v>1</v>
      </c>
      <c r="N1872" s="48">
        <f>IF(Table2[[#This Row],[Ship Mode]]=Introduction!$C$44,1,0)</f>
        <v>0</v>
      </c>
      <c r="O1872" s="48">
        <f>IF(Table2[[#This Row],[Customer Segment]]=Introduction!$D$45,1,0)</f>
        <v>1</v>
      </c>
      <c r="P1872" s="48">
        <f>IF(Table2[[#This Row],[Customer Segment]]=Introduction!$D$42,1,0)</f>
        <v>0</v>
      </c>
      <c r="Q1872" s="48">
        <f>IF(Table2[[#This Row],[Customer Segment]]=Introduction!$D$44,1,0)</f>
        <v>0</v>
      </c>
      <c r="R1872" s="41">
        <v>1766.68</v>
      </c>
      <c r="S187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customFormat="1" x14ac:dyDescent="0.2">
      <c r="A1873" s="1" t="s">
        <v>13</v>
      </c>
      <c r="B1873" s="1" t="s">
        <v>14</v>
      </c>
      <c r="C1873" s="1" t="s">
        <v>3</v>
      </c>
      <c r="D1873" s="46">
        <v>0.09</v>
      </c>
      <c r="E1873" s="46">
        <v>2.78</v>
      </c>
      <c r="F1873" s="46">
        <v>0.97</v>
      </c>
      <c r="G1873" s="46">
        <v>0.59</v>
      </c>
      <c r="H1873" s="46">
        <v>-3.7839999999999998</v>
      </c>
      <c r="I1873" s="49">
        <f>IF(Table2[[#This Row],[Order Priority]]=Introduction!$B$42,1,0)</f>
        <v>0</v>
      </c>
      <c r="J1873" s="49">
        <f>IF(Table2[[#This Row],[Order Priority]]=Introduction!$B$43,1,0)</f>
        <v>1</v>
      </c>
      <c r="K1873" s="49">
        <f>IF(Table2[[#This Row],[Order Priority]]=Introduction!$B$44,1,0)</f>
        <v>0</v>
      </c>
      <c r="L1873" s="49">
        <f>IF(Table2[[#This Row],[Order Priority]]=Introduction!$B$45,1,0)</f>
        <v>0</v>
      </c>
      <c r="M1873" s="49">
        <f>IF(Table2[[#This Row],[Ship Mode]]=Introduction!$C$42,1,0)</f>
        <v>0</v>
      </c>
      <c r="N1873" s="48">
        <f>IF(Table2[[#This Row],[Ship Mode]]=Introduction!$C$44,1,0)</f>
        <v>1</v>
      </c>
      <c r="O1873" s="48">
        <f>IF(Table2[[#This Row],[Customer Segment]]=Introduction!$D$45,1,0)</f>
        <v>1</v>
      </c>
      <c r="P1873" s="48">
        <f>IF(Table2[[#This Row],[Customer Segment]]=Introduction!$D$42,1,0)</f>
        <v>0</v>
      </c>
      <c r="Q1873" s="48">
        <f>IF(Table2[[#This Row],[Customer Segment]]=Introduction!$D$44,1,0)</f>
        <v>0</v>
      </c>
      <c r="R1873" s="38">
        <v>29.02</v>
      </c>
      <c r="S187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customFormat="1" x14ac:dyDescent="0.2">
      <c r="A1874" s="1" t="s">
        <v>13</v>
      </c>
      <c r="B1874" s="1" t="s">
        <v>2</v>
      </c>
      <c r="C1874" s="1" t="s">
        <v>3</v>
      </c>
      <c r="D1874" s="44">
        <v>0.06</v>
      </c>
      <c r="E1874" s="44">
        <v>180.98</v>
      </c>
      <c r="F1874" s="44">
        <v>26.2</v>
      </c>
      <c r="G1874" s="44">
        <v>0.59</v>
      </c>
      <c r="H1874" s="44">
        <v>-122.235</v>
      </c>
      <c r="I1874" s="49">
        <f>IF(Table2[[#This Row],[Order Priority]]=Introduction!$B$42,1,0)</f>
        <v>0</v>
      </c>
      <c r="J1874" s="49">
        <f>IF(Table2[[#This Row],[Order Priority]]=Introduction!$B$43,1,0)</f>
        <v>1</v>
      </c>
      <c r="K1874" s="49">
        <f>IF(Table2[[#This Row],[Order Priority]]=Introduction!$B$44,1,0)</f>
        <v>0</v>
      </c>
      <c r="L1874" s="49">
        <f>IF(Table2[[#This Row],[Order Priority]]=Introduction!$B$45,1,0)</f>
        <v>0</v>
      </c>
      <c r="M1874" s="49">
        <f>IF(Table2[[#This Row],[Ship Mode]]=Introduction!$C$42,1,0)</f>
        <v>1</v>
      </c>
      <c r="N1874" s="48">
        <f>IF(Table2[[#This Row],[Ship Mode]]=Introduction!$C$44,1,0)</f>
        <v>0</v>
      </c>
      <c r="O1874" s="48">
        <f>IF(Table2[[#This Row],[Customer Segment]]=Introduction!$D$45,1,0)</f>
        <v>1</v>
      </c>
      <c r="P1874" s="48">
        <f>IF(Table2[[#This Row],[Customer Segment]]=Introduction!$D$42,1,0)</f>
        <v>0</v>
      </c>
      <c r="Q1874" s="48">
        <f>IF(Table2[[#This Row],[Customer Segment]]=Introduction!$D$44,1,0)</f>
        <v>0</v>
      </c>
      <c r="R1874" s="41">
        <v>191.73</v>
      </c>
      <c r="S187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customFormat="1" x14ac:dyDescent="0.2">
      <c r="A1875" s="1" t="s">
        <v>23</v>
      </c>
      <c r="B1875" s="1" t="s">
        <v>14</v>
      </c>
      <c r="C1875" s="1" t="s">
        <v>70</v>
      </c>
      <c r="D1875" s="46">
        <v>0</v>
      </c>
      <c r="E1875" s="46">
        <v>599.99</v>
      </c>
      <c r="F1875" s="46">
        <v>24.49</v>
      </c>
      <c r="G1875" s="46">
        <v>0.44</v>
      </c>
      <c r="H1875" s="46">
        <v>-367.16500000000002</v>
      </c>
      <c r="I1875" s="49">
        <f>IF(Table2[[#This Row],[Order Priority]]=Introduction!$B$42,1,0)</f>
        <v>0</v>
      </c>
      <c r="J1875" s="49">
        <f>IF(Table2[[#This Row],[Order Priority]]=Introduction!$B$43,1,0)</f>
        <v>0</v>
      </c>
      <c r="K1875" s="49">
        <f>IF(Table2[[#This Row],[Order Priority]]=Introduction!$B$44,1,0)</f>
        <v>1</v>
      </c>
      <c r="L1875" s="49">
        <f>IF(Table2[[#This Row],[Order Priority]]=Introduction!$B$45,1,0)</f>
        <v>0</v>
      </c>
      <c r="M1875" s="49">
        <f>IF(Table2[[#This Row],[Ship Mode]]=Introduction!$C$42,1,0)</f>
        <v>0</v>
      </c>
      <c r="N1875" s="48">
        <f>IF(Table2[[#This Row],[Ship Mode]]=Introduction!$C$44,1,0)</f>
        <v>1</v>
      </c>
      <c r="O1875" s="48">
        <f>IF(Table2[[#This Row],[Customer Segment]]=Introduction!$D$45,1,0)</f>
        <v>0</v>
      </c>
      <c r="P1875" s="48">
        <f>IF(Table2[[#This Row],[Customer Segment]]=Introduction!$D$42,1,0)</f>
        <v>0</v>
      </c>
      <c r="Q1875" s="48">
        <f>IF(Table2[[#This Row],[Customer Segment]]=Introduction!$D$44,1,0)</f>
        <v>0</v>
      </c>
      <c r="R1875" s="38">
        <v>11015.82</v>
      </c>
      <c r="S187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customFormat="1" x14ac:dyDescent="0.2">
      <c r="A1876" s="1" t="s">
        <v>23</v>
      </c>
      <c r="B1876" s="1" t="s">
        <v>14</v>
      </c>
      <c r="C1876" s="1" t="s">
        <v>70</v>
      </c>
      <c r="D1876" s="44">
        <v>7.0000000000000007E-2</v>
      </c>
      <c r="E1876" s="44">
        <v>3.28</v>
      </c>
      <c r="F1876" s="44">
        <v>3.97</v>
      </c>
      <c r="G1876" s="44">
        <v>0.56000000000000005</v>
      </c>
      <c r="H1876" s="44">
        <v>-22.175999999999998</v>
      </c>
      <c r="I1876" s="49">
        <f>IF(Table2[[#This Row],[Order Priority]]=Introduction!$B$42,1,0)</f>
        <v>0</v>
      </c>
      <c r="J1876" s="49">
        <f>IF(Table2[[#This Row],[Order Priority]]=Introduction!$B$43,1,0)</f>
        <v>0</v>
      </c>
      <c r="K1876" s="49">
        <f>IF(Table2[[#This Row],[Order Priority]]=Introduction!$B$44,1,0)</f>
        <v>1</v>
      </c>
      <c r="L1876" s="49">
        <f>IF(Table2[[#This Row],[Order Priority]]=Introduction!$B$45,1,0)</f>
        <v>0</v>
      </c>
      <c r="M1876" s="49">
        <f>IF(Table2[[#This Row],[Ship Mode]]=Introduction!$C$42,1,0)</f>
        <v>0</v>
      </c>
      <c r="N1876" s="48">
        <f>IF(Table2[[#This Row],[Ship Mode]]=Introduction!$C$44,1,0)</f>
        <v>1</v>
      </c>
      <c r="O1876" s="48">
        <f>IF(Table2[[#This Row],[Customer Segment]]=Introduction!$D$45,1,0)</f>
        <v>0</v>
      </c>
      <c r="P1876" s="48">
        <f>IF(Table2[[#This Row],[Customer Segment]]=Introduction!$D$42,1,0)</f>
        <v>0</v>
      </c>
      <c r="Q1876" s="48">
        <f>IF(Table2[[#This Row],[Customer Segment]]=Introduction!$D$44,1,0)</f>
        <v>0</v>
      </c>
      <c r="R1876" s="41">
        <v>14.76</v>
      </c>
      <c r="S187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customFormat="1" x14ac:dyDescent="0.2">
      <c r="A1877" s="1" t="s">
        <v>23</v>
      </c>
      <c r="B1877" s="1" t="s">
        <v>14</v>
      </c>
      <c r="C1877" s="1" t="s">
        <v>70</v>
      </c>
      <c r="D1877" s="46">
        <v>0.02</v>
      </c>
      <c r="E1877" s="46">
        <v>256.99</v>
      </c>
      <c r="F1877" s="46">
        <v>11.25</v>
      </c>
      <c r="G1877" s="46">
        <v>0.51</v>
      </c>
      <c r="H1877" s="46">
        <v>-214.10400000000001</v>
      </c>
      <c r="I1877" s="49">
        <f>IF(Table2[[#This Row],[Order Priority]]=Introduction!$B$42,1,0)</f>
        <v>0</v>
      </c>
      <c r="J1877" s="49">
        <f>IF(Table2[[#This Row],[Order Priority]]=Introduction!$B$43,1,0)</f>
        <v>0</v>
      </c>
      <c r="K1877" s="49">
        <f>IF(Table2[[#This Row],[Order Priority]]=Introduction!$B$44,1,0)</f>
        <v>1</v>
      </c>
      <c r="L1877" s="49">
        <f>IF(Table2[[#This Row],[Order Priority]]=Introduction!$B$45,1,0)</f>
        <v>0</v>
      </c>
      <c r="M1877" s="49">
        <f>IF(Table2[[#This Row],[Ship Mode]]=Introduction!$C$42,1,0)</f>
        <v>0</v>
      </c>
      <c r="N1877" s="48">
        <f>IF(Table2[[#This Row],[Ship Mode]]=Introduction!$C$44,1,0)</f>
        <v>1</v>
      </c>
      <c r="O1877" s="48">
        <f>IF(Table2[[#This Row],[Customer Segment]]=Introduction!$D$45,1,0)</f>
        <v>0</v>
      </c>
      <c r="P1877" s="48">
        <f>IF(Table2[[#This Row],[Customer Segment]]=Introduction!$D$42,1,0)</f>
        <v>0</v>
      </c>
      <c r="Q1877" s="48">
        <f>IF(Table2[[#This Row],[Customer Segment]]=Introduction!$D$44,1,0)</f>
        <v>0</v>
      </c>
      <c r="R1877" s="38">
        <v>808.44</v>
      </c>
      <c r="S187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customFormat="1" x14ac:dyDescent="0.2">
      <c r="A1878" s="1" t="s">
        <v>23</v>
      </c>
      <c r="B1878" s="1" t="s">
        <v>14</v>
      </c>
      <c r="C1878" s="1" t="s">
        <v>70</v>
      </c>
      <c r="D1878" s="44">
        <v>0.01</v>
      </c>
      <c r="E1878" s="44">
        <v>6.48</v>
      </c>
      <c r="F1878" s="44">
        <v>5.14</v>
      </c>
      <c r="G1878" s="44">
        <v>0.37</v>
      </c>
      <c r="H1878" s="44">
        <v>-26.936</v>
      </c>
      <c r="I1878" s="49">
        <f>IF(Table2[[#This Row],[Order Priority]]=Introduction!$B$42,1,0)</f>
        <v>0</v>
      </c>
      <c r="J1878" s="49">
        <f>IF(Table2[[#This Row],[Order Priority]]=Introduction!$B$43,1,0)</f>
        <v>0</v>
      </c>
      <c r="K1878" s="49">
        <f>IF(Table2[[#This Row],[Order Priority]]=Introduction!$B$44,1,0)</f>
        <v>1</v>
      </c>
      <c r="L1878" s="49">
        <f>IF(Table2[[#This Row],[Order Priority]]=Introduction!$B$45,1,0)</f>
        <v>0</v>
      </c>
      <c r="M1878" s="49">
        <f>IF(Table2[[#This Row],[Ship Mode]]=Introduction!$C$42,1,0)</f>
        <v>0</v>
      </c>
      <c r="N1878" s="48">
        <f>IF(Table2[[#This Row],[Ship Mode]]=Introduction!$C$44,1,0)</f>
        <v>1</v>
      </c>
      <c r="O1878" s="48">
        <f>IF(Table2[[#This Row],[Customer Segment]]=Introduction!$D$45,1,0)</f>
        <v>0</v>
      </c>
      <c r="P1878" s="48">
        <f>IF(Table2[[#This Row],[Customer Segment]]=Introduction!$D$42,1,0)</f>
        <v>0</v>
      </c>
      <c r="Q1878" s="48">
        <f>IF(Table2[[#This Row],[Customer Segment]]=Introduction!$D$44,1,0)</f>
        <v>0</v>
      </c>
      <c r="R1878" s="41">
        <v>67.41</v>
      </c>
      <c r="S187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customFormat="1" x14ac:dyDescent="0.2">
      <c r="A1879" s="1" t="s">
        <v>46</v>
      </c>
      <c r="B1879" s="1" t="s">
        <v>14</v>
      </c>
      <c r="C1879" s="1" t="s">
        <v>47</v>
      </c>
      <c r="D1879" s="46">
        <v>0.09</v>
      </c>
      <c r="E1879" s="46">
        <v>71.37</v>
      </c>
      <c r="F1879" s="46">
        <v>69</v>
      </c>
      <c r="G1879" s="46">
        <v>0.68</v>
      </c>
      <c r="H1879" s="46">
        <v>-1537.1356000000001</v>
      </c>
      <c r="I1879" s="49">
        <f>IF(Table2[[#This Row],[Order Priority]]=Introduction!$B$42,1,0)</f>
        <v>0</v>
      </c>
      <c r="J1879" s="49">
        <f>IF(Table2[[#This Row],[Order Priority]]=Introduction!$B$43,1,0)</f>
        <v>0</v>
      </c>
      <c r="K1879" s="49">
        <f>IF(Table2[[#This Row],[Order Priority]]=Introduction!$B$44,1,0)</f>
        <v>0</v>
      </c>
      <c r="L1879" s="49">
        <f>IF(Table2[[#This Row],[Order Priority]]=Introduction!$B$45,1,0)</f>
        <v>0</v>
      </c>
      <c r="M1879" s="49">
        <f>IF(Table2[[#This Row],[Ship Mode]]=Introduction!$C$42,1,0)</f>
        <v>0</v>
      </c>
      <c r="N1879" s="48">
        <f>IF(Table2[[#This Row],[Ship Mode]]=Introduction!$C$44,1,0)</f>
        <v>1</v>
      </c>
      <c r="O1879" s="48">
        <f>IF(Table2[[#This Row],[Customer Segment]]=Introduction!$D$45,1,0)</f>
        <v>0</v>
      </c>
      <c r="P1879" s="48">
        <f>IF(Table2[[#This Row],[Customer Segment]]=Introduction!$D$42,1,0)</f>
        <v>0</v>
      </c>
      <c r="Q1879" s="48">
        <f>IF(Table2[[#This Row],[Customer Segment]]=Introduction!$D$44,1,0)</f>
        <v>1</v>
      </c>
      <c r="R1879" s="38">
        <v>1302.98</v>
      </c>
      <c r="S187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customFormat="1" x14ac:dyDescent="0.2">
      <c r="A1880" s="1" t="s">
        <v>23</v>
      </c>
      <c r="B1880" s="1" t="s">
        <v>14</v>
      </c>
      <c r="C1880" s="1" t="s">
        <v>70</v>
      </c>
      <c r="D1880" s="44">
        <v>0.09</v>
      </c>
      <c r="E1880" s="44">
        <v>20.99</v>
      </c>
      <c r="F1880" s="44">
        <v>2.5</v>
      </c>
      <c r="G1880" s="44">
        <v>0.81</v>
      </c>
      <c r="H1880" s="44">
        <v>-136.12200000000001</v>
      </c>
      <c r="I1880" s="49">
        <f>IF(Table2[[#This Row],[Order Priority]]=Introduction!$B$42,1,0)</f>
        <v>0</v>
      </c>
      <c r="J1880" s="49">
        <f>IF(Table2[[#This Row],[Order Priority]]=Introduction!$B$43,1,0)</f>
        <v>0</v>
      </c>
      <c r="K1880" s="49">
        <f>IF(Table2[[#This Row],[Order Priority]]=Introduction!$B$44,1,0)</f>
        <v>1</v>
      </c>
      <c r="L1880" s="49">
        <f>IF(Table2[[#This Row],[Order Priority]]=Introduction!$B$45,1,0)</f>
        <v>0</v>
      </c>
      <c r="M1880" s="49">
        <f>IF(Table2[[#This Row],[Ship Mode]]=Introduction!$C$42,1,0)</f>
        <v>0</v>
      </c>
      <c r="N1880" s="48">
        <f>IF(Table2[[#This Row],[Ship Mode]]=Introduction!$C$44,1,0)</f>
        <v>1</v>
      </c>
      <c r="O1880" s="48">
        <f>IF(Table2[[#This Row],[Customer Segment]]=Introduction!$D$45,1,0)</f>
        <v>0</v>
      </c>
      <c r="P1880" s="48">
        <f>IF(Table2[[#This Row],[Customer Segment]]=Introduction!$D$42,1,0)</f>
        <v>0</v>
      </c>
      <c r="Q1880" s="48">
        <f>IF(Table2[[#This Row],[Customer Segment]]=Introduction!$D$44,1,0)</f>
        <v>0</v>
      </c>
      <c r="R1880" s="41">
        <v>100.11</v>
      </c>
      <c r="S188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customFormat="1" x14ac:dyDescent="0.2">
      <c r="A1881" s="1" t="s">
        <v>23</v>
      </c>
      <c r="B1881" s="1" t="s">
        <v>14</v>
      </c>
      <c r="C1881" s="1" t="s">
        <v>15</v>
      </c>
      <c r="D1881" s="46">
        <v>0</v>
      </c>
      <c r="E1881" s="46">
        <v>8.74</v>
      </c>
      <c r="F1881" s="46">
        <v>8.2899999999999991</v>
      </c>
      <c r="G1881" s="46">
        <v>0.38</v>
      </c>
      <c r="H1881" s="46">
        <v>-79.400000000000006</v>
      </c>
      <c r="I1881" s="49">
        <f>IF(Table2[[#This Row],[Order Priority]]=Introduction!$B$42,1,0)</f>
        <v>0</v>
      </c>
      <c r="J1881" s="49">
        <f>IF(Table2[[#This Row],[Order Priority]]=Introduction!$B$43,1,0)</f>
        <v>0</v>
      </c>
      <c r="K1881" s="49">
        <f>IF(Table2[[#This Row],[Order Priority]]=Introduction!$B$44,1,0)</f>
        <v>1</v>
      </c>
      <c r="L1881" s="49">
        <f>IF(Table2[[#This Row],[Order Priority]]=Introduction!$B$45,1,0)</f>
        <v>0</v>
      </c>
      <c r="M1881" s="49">
        <f>IF(Table2[[#This Row],[Ship Mode]]=Introduction!$C$42,1,0)</f>
        <v>0</v>
      </c>
      <c r="N1881" s="48">
        <f>IF(Table2[[#This Row],[Ship Mode]]=Introduction!$C$44,1,0)</f>
        <v>1</v>
      </c>
      <c r="O1881" s="48">
        <f>IF(Table2[[#This Row],[Customer Segment]]=Introduction!$D$45,1,0)</f>
        <v>0</v>
      </c>
      <c r="P1881" s="48">
        <f>IF(Table2[[#This Row],[Customer Segment]]=Introduction!$D$42,1,0)</f>
        <v>1</v>
      </c>
      <c r="Q1881" s="48">
        <f>IF(Table2[[#This Row],[Customer Segment]]=Introduction!$D$44,1,0)</f>
        <v>0</v>
      </c>
      <c r="R1881" s="38">
        <v>131.62</v>
      </c>
      <c r="S188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customFormat="1" x14ac:dyDescent="0.2">
      <c r="A1882" s="1" t="s">
        <v>46</v>
      </c>
      <c r="B1882" s="1" t="s">
        <v>14</v>
      </c>
      <c r="C1882" s="1" t="s">
        <v>70</v>
      </c>
      <c r="D1882" s="44">
        <v>0.04</v>
      </c>
      <c r="E1882" s="44">
        <v>10.64</v>
      </c>
      <c r="F1882" s="44">
        <v>5.16</v>
      </c>
      <c r="G1882" s="44">
        <v>0.56999999999999995</v>
      </c>
      <c r="H1882" s="44">
        <v>24.096</v>
      </c>
      <c r="I1882" s="49">
        <f>IF(Table2[[#This Row],[Order Priority]]=Introduction!$B$42,1,0)</f>
        <v>0</v>
      </c>
      <c r="J1882" s="49">
        <f>IF(Table2[[#This Row],[Order Priority]]=Introduction!$B$43,1,0)</f>
        <v>0</v>
      </c>
      <c r="K1882" s="49">
        <f>IF(Table2[[#This Row],[Order Priority]]=Introduction!$B$44,1,0)</f>
        <v>0</v>
      </c>
      <c r="L1882" s="49">
        <f>IF(Table2[[#This Row],[Order Priority]]=Introduction!$B$45,1,0)</f>
        <v>0</v>
      </c>
      <c r="M1882" s="49">
        <f>IF(Table2[[#This Row],[Ship Mode]]=Introduction!$C$42,1,0)</f>
        <v>0</v>
      </c>
      <c r="N1882" s="48">
        <f>IF(Table2[[#This Row],[Ship Mode]]=Introduction!$C$44,1,0)</f>
        <v>1</v>
      </c>
      <c r="O1882" s="48">
        <f>IF(Table2[[#This Row],[Customer Segment]]=Introduction!$D$45,1,0)</f>
        <v>0</v>
      </c>
      <c r="P1882" s="48">
        <f>IF(Table2[[#This Row],[Customer Segment]]=Introduction!$D$42,1,0)</f>
        <v>0</v>
      </c>
      <c r="Q1882" s="48">
        <f>IF(Table2[[#This Row],[Customer Segment]]=Introduction!$D$44,1,0)</f>
        <v>0</v>
      </c>
      <c r="R1882" s="41">
        <v>66.900000000000006</v>
      </c>
      <c r="S188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customFormat="1" x14ac:dyDescent="0.2">
      <c r="A1883" s="1" t="s">
        <v>46</v>
      </c>
      <c r="B1883" s="1" t="s">
        <v>63</v>
      </c>
      <c r="C1883" s="1" t="s">
        <v>70</v>
      </c>
      <c r="D1883" s="46">
        <v>0.03</v>
      </c>
      <c r="E1883" s="46">
        <v>2.78</v>
      </c>
      <c r="F1883" s="46">
        <v>1.34</v>
      </c>
      <c r="G1883" s="46">
        <v>0.45</v>
      </c>
      <c r="H1883" s="46">
        <v>6.9720000000000004</v>
      </c>
      <c r="I1883" s="49">
        <f>IF(Table2[[#This Row],[Order Priority]]=Introduction!$B$42,1,0)</f>
        <v>0</v>
      </c>
      <c r="J1883" s="49">
        <f>IF(Table2[[#This Row],[Order Priority]]=Introduction!$B$43,1,0)</f>
        <v>0</v>
      </c>
      <c r="K1883" s="49">
        <f>IF(Table2[[#This Row],[Order Priority]]=Introduction!$B$44,1,0)</f>
        <v>0</v>
      </c>
      <c r="L1883" s="49">
        <f>IF(Table2[[#This Row],[Order Priority]]=Introduction!$B$45,1,0)</f>
        <v>0</v>
      </c>
      <c r="M1883" s="49">
        <f>IF(Table2[[#This Row],[Ship Mode]]=Introduction!$C$42,1,0)</f>
        <v>0</v>
      </c>
      <c r="N1883" s="48">
        <f>IF(Table2[[#This Row],[Ship Mode]]=Introduction!$C$44,1,0)</f>
        <v>0</v>
      </c>
      <c r="O1883" s="48">
        <f>IF(Table2[[#This Row],[Customer Segment]]=Introduction!$D$45,1,0)</f>
        <v>0</v>
      </c>
      <c r="P1883" s="48">
        <f>IF(Table2[[#This Row],[Customer Segment]]=Introduction!$D$42,1,0)</f>
        <v>0</v>
      </c>
      <c r="Q1883" s="48">
        <f>IF(Table2[[#This Row],[Customer Segment]]=Introduction!$D$44,1,0)</f>
        <v>0</v>
      </c>
      <c r="R1883" s="38">
        <v>43.13</v>
      </c>
      <c r="S188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customFormat="1" x14ac:dyDescent="0.2">
      <c r="A1884" s="1" t="s">
        <v>46</v>
      </c>
      <c r="B1884" s="1" t="s">
        <v>14</v>
      </c>
      <c r="C1884" s="1" t="s">
        <v>3</v>
      </c>
      <c r="D1884" s="44">
        <v>0.01</v>
      </c>
      <c r="E1884" s="44">
        <v>7.1</v>
      </c>
      <c r="F1884" s="44">
        <v>6.05</v>
      </c>
      <c r="G1884" s="44">
        <v>0.39</v>
      </c>
      <c r="H1884" s="44">
        <v>-39.186250000000001</v>
      </c>
      <c r="I1884" s="49">
        <f>IF(Table2[[#This Row],[Order Priority]]=Introduction!$B$42,1,0)</f>
        <v>0</v>
      </c>
      <c r="J1884" s="49">
        <f>IF(Table2[[#This Row],[Order Priority]]=Introduction!$B$43,1,0)</f>
        <v>0</v>
      </c>
      <c r="K1884" s="49">
        <f>IF(Table2[[#This Row],[Order Priority]]=Introduction!$B$44,1,0)</f>
        <v>0</v>
      </c>
      <c r="L1884" s="49">
        <f>IF(Table2[[#This Row],[Order Priority]]=Introduction!$B$45,1,0)</f>
        <v>0</v>
      </c>
      <c r="M1884" s="49">
        <f>IF(Table2[[#This Row],[Ship Mode]]=Introduction!$C$42,1,0)</f>
        <v>0</v>
      </c>
      <c r="N1884" s="48">
        <f>IF(Table2[[#This Row],[Ship Mode]]=Introduction!$C$44,1,0)</f>
        <v>1</v>
      </c>
      <c r="O1884" s="48">
        <f>IF(Table2[[#This Row],[Customer Segment]]=Introduction!$D$45,1,0)</f>
        <v>1</v>
      </c>
      <c r="P1884" s="48">
        <f>IF(Table2[[#This Row],[Customer Segment]]=Introduction!$D$42,1,0)</f>
        <v>0</v>
      </c>
      <c r="Q1884" s="48">
        <f>IF(Table2[[#This Row],[Customer Segment]]=Introduction!$D$44,1,0)</f>
        <v>0</v>
      </c>
      <c r="R1884" s="41">
        <v>133.19</v>
      </c>
      <c r="S188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customFormat="1" x14ac:dyDescent="0.2">
      <c r="A1885" s="1" t="s">
        <v>46</v>
      </c>
      <c r="B1885" s="1" t="s">
        <v>14</v>
      </c>
      <c r="C1885" s="1" t="s">
        <v>3</v>
      </c>
      <c r="D1885" s="46">
        <v>0.05</v>
      </c>
      <c r="E1885" s="46">
        <v>18.97</v>
      </c>
      <c r="F1885" s="46">
        <v>9.0299999999999994</v>
      </c>
      <c r="G1885" s="46">
        <v>0.37</v>
      </c>
      <c r="H1885" s="46">
        <v>-1.89</v>
      </c>
      <c r="I1885" s="49">
        <f>IF(Table2[[#This Row],[Order Priority]]=Introduction!$B$42,1,0)</f>
        <v>0</v>
      </c>
      <c r="J1885" s="49">
        <f>IF(Table2[[#This Row],[Order Priority]]=Introduction!$B$43,1,0)</f>
        <v>0</v>
      </c>
      <c r="K1885" s="49">
        <f>IF(Table2[[#This Row],[Order Priority]]=Introduction!$B$44,1,0)</f>
        <v>0</v>
      </c>
      <c r="L1885" s="49">
        <f>IF(Table2[[#This Row],[Order Priority]]=Introduction!$B$45,1,0)</f>
        <v>0</v>
      </c>
      <c r="M1885" s="49">
        <f>IF(Table2[[#This Row],[Ship Mode]]=Introduction!$C$42,1,0)</f>
        <v>0</v>
      </c>
      <c r="N1885" s="48">
        <f>IF(Table2[[#This Row],[Ship Mode]]=Introduction!$C$44,1,0)</f>
        <v>1</v>
      </c>
      <c r="O1885" s="48">
        <f>IF(Table2[[#This Row],[Customer Segment]]=Introduction!$D$45,1,0)</f>
        <v>1</v>
      </c>
      <c r="P1885" s="48">
        <f>IF(Table2[[#This Row],[Customer Segment]]=Introduction!$D$42,1,0)</f>
        <v>0</v>
      </c>
      <c r="Q1885" s="48">
        <f>IF(Table2[[#This Row],[Customer Segment]]=Introduction!$D$44,1,0)</f>
        <v>0</v>
      </c>
      <c r="R1885" s="38">
        <v>97.33</v>
      </c>
      <c r="S188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customFormat="1" x14ac:dyDescent="0.2">
      <c r="A1886" s="1" t="s">
        <v>13</v>
      </c>
      <c r="B1886" s="1" t="s">
        <v>14</v>
      </c>
      <c r="C1886" s="1" t="s">
        <v>3</v>
      </c>
      <c r="D1886" s="44">
        <v>0.04</v>
      </c>
      <c r="E1886" s="44">
        <v>46.89</v>
      </c>
      <c r="F1886" s="44">
        <v>5.0999999999999996</v>
      </c>
      <c r="G1886" s="44">
        <v>0.46</v>
      </c>
      <c r="H1886" s="44">
        <v>87.12</v>
      </c>
      <c r="I1886" s="49">
        <f>IF(Table2[[#This Row],[Order Priority]]=Introduction!$B$42,1,0)</f>
        <v>0</v>
      </c>
      <c r="J1886" s="49">
        <f>IF(Table2[[#This Row],[Order Priority]]=Introduction!$B$43,1,0)</f>
        <v>1</v>
      </c>
      <c r="K1886" s="49">
        <f>IF(Table2[[#This Row],[Order Priority]]=Introduction!$B$44,1,0)</f>
        <v>0</v>
      </c>
      <c r="L1886" s="49">
        <f>IF(Table2[[#This Row],[Order Priority]]=Introduction!$B$45,1,0)</f>
        <v>0</v>
      </c>
      <c r="M1886" s="49">
        <f>IF(Table2[[#This Row],[Ship Mode]]=Introduction!$C$42,1,0)</f>
        <v>0</v>
      </c>
      <c r="N1886" s="48">
        <f>IF(Table2[[#This Row],[Ship Mode]]=Introduction!$C$44,1,0)</f>
        <v>1</v>
      </c>
      <c r="O1886" s="48">
        <f>IF(Table2[[#This Row],[Customer Segment]]=Introduction!$D$45,1,0)</f>
        <v>1</v>
      </c>
      <c r="P1886" s="48">
        <f>IF(Table2[[#This Row],[Customer Segment]]=Introduction!$D$42,1,0)</f>
        <v>0</v>
      </c>
      <c r="Q1886" s="48">
        <f>IF(Table2[[#This Row],[Customer Segment]]=Introduction!$D$44,1,0)</f>
        <v>0</v>
      </c>
      <c r="R1886" s="41">
        <v>182.61</v>
      </c>
      <c r="S188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customFormat="1" x14ac:dyDescent="0.2">
      <c r="A1887" s="1" t="s">
        <v>23</v>
      </c>
      <c r="B1887" s="1" t="s">
        <v>14</v>
      </c>
      <c r="C1887" s="1" t="s">
        <v>15</v>
      </c>
      <c r="D1887" s="46">
        <v>7.0000000000000007E-2</v>
      </c>
      <c r="E1887" s="46">
        <v>17.7</v>
      </c>
      <c r="F1887" s="46">
        <v>9.4700000000000006</v>
      </c>
      <c r="G1887" s="46">
        <v>0.59</v>
      </c>
      <c r="H1887" s="46">
        <v>-243.54400000000001</v>
      </c>
      <c r="I1887" s="49">
        <f>IF(Table2[[#This Row],[Order Priority]]=Introduction!$B$42,1,0)</f>
        <v>0</v>
      </c>
      <c r="J1887" s="49">
        <f>IF(Table2[[#This Row],[Order Priority]]=Introduction!$B$43,1,0)</f>
        <v>0</v>
      </c>
      <c r="K1887" s="49">
        <f>IF(Table2[[#This Row],[Order Priority]]=Introduction!$B$44,1,0)</f>
        <v>1</v>
      </c>
      <c r="L1887" s="49">
        <f>IF(Table2[[#This Row],[Order Priority]]=Introduction!$B$45,1,0)</f>
        <v>0</v>
      </c>
      <c r="M1887" s="49">
        <f>IF(Table2[[#This Row],[Ship Mode]]=Introduction!$C$42,1,0)</f>
        <v>0</v>
      </c>
      <c r="N1887" s="48">
        <f>IF(Table2[[#This Row],[Ship Mode]]=Introduction!$C$44,1,0)</f>
        <v>1</v>
      </c>
      <c r="O1887" s="48">
        <f>IF(Table2[[#This Row],[Customer Segment]]=Introduction!$D$45,1,0)</f>
        <v>0</v>
      </c>
      <c r="P1887" s="48">
        <f>IF(Table2[[#This Row],[Customer Segment]]=Introduction!$D$42,1,0)</f>
        <v>1</v>
      </c>
      <c r="Q1887" s="48">
        <f>IF(Table2[[#This Row],[Customer Segment]]=Introduction!$D$44,1,0)</f>
        <v>0</v>
      </c>
      <c r="R1887" s="38">
        <v>300.67</v>
      </c>
      <c r="S188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customFormat="1" x14ac:dyDescent="0.2">
      <c r="A1888" s="1" t="s">
        <v>23</v>
      </c>
      <c r="B1888" s="1" t="s">
        <v>14</v>
      </c>
      <c r="C1888" s="1" t="s">
        <v>3</v>
      </c>
      <c r="D1888" s="44">
        <v>0.08</v>
      </c>
      <c r="E1888" s="44">
        <v>3.69</v>
      </c>
      <c r="F1888" s="44">
        <v>2.5</v>
      </c>
      <c r="G1888" s="44">
        <v>0.39</v>
      </c>
      <c r="H1888" s="44">
        <v>-139.07599999999999</v>
      </c>
      <c r="I1888" s="49">
        <f>IF(Table2[[#This Row],[Order Priority]]=Introduction!$B$42,1,0)</f>
        <v>0</v>
      </c>
      <c r="J1888" s="49">
        <f>IF(Table2[[#This Row],[Order Priority]]=Introduction!$B$43,1,0)</f>
        <v>0</v>
      </c>
      <c r="K1888" s="49">
        <f>IF(Table2[[#This Row],[Order Priority]]=Introduction!$B$44,1,0)</f>
        <v>1</v>
      </c>
      <c r="L1888" s="49">
        <f>IF(Table2[[#This Row],[Order Priority]]=Introduction!$B$45,1,0)</f>
        <v>0</v>
      </c>
      <c r="M1888" s="49">
        <f>IF(Table2[[#This Row],[Ship Mode]]=Introduction!$C$42,1,0)</f>
        <v>0</v>
      </c>
      <c r="N1888" s="48">
        <f>IF(Table2[[#This Row],[Ship Mode]]=Introduction!$C$44,1,0)</f>
        <v>1</v>
      </c>
      <c r="O1888" s="48">
        <f>IF(Table2[[#This Row],[Customer Segment]]=Introduction!$D$45,1,0)</f>
        <v>1</v>
      </c>
      <c r="P1888" s="48">
        <f>IF(Table2[[#This Row],[Customer Segment]]=Introduction!$D$42,1,0)</f>
        <v>0</v>
      </c>
      <c r="Q1888" s="48">
        <f>IF(Table2[[#This Row],[Customer Segment]]=Introduction!$D$44,1,0)</f>
        <v>0</v>
      </c>
      <c r="R1888" s="41">
        <v>31.98</v>
      </c>
      <c r="S188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customFormat="1" x14ac:dyDescent="0.2">
      <c r="A1889" s="1" t="s">
        <v>23</v>
      </c>
      <c r="B1889" s="1" t="s">
        <v>2</v>
      </c>
      <c r="C1889" s="1" t="s">
        <v>15</v>
      </c>
      <c r="D1889" s="46">
        <v>0.02</v>
      </c>
      <c r="E1889" s="46">
        <v>58.14</v>
      </c>
      <c r="F1889" s="46">
        <v>36.61</v>
      </c>
      <c r="G1889" s="46">
        <v>0.61</v>
      </c>
      <c r="H1889" s="46">
        <v>0.25800000000000001</v>
      </c>
      <c r="I1889" s="49">
        <f>IF(Table2[[#This Row],[Order Priority]]=Introduction!$B$42,1,0)</f>
        <v>0</v>
      </c>
      <c r="J1889" s="49">
        <f>IF(Table2[[#This Row],[Order Priority]]=Introduction!$B$43,1,0)</f>
        <v>0</v>
      </c>
      <c r="K1889" s="49">
        <f>IF(Table2[[#This Row],[Order Priority]]=Introduction!$B$44,1,0)</f>
        <v>1</v>
      </c>
      <c r="L1889" s="49">
        <f>IF(Table2[[#This Row],[Order Priority]]=Introduction!$B$45,1,0)</f>
        <v>0</v>
      </c>
      <c r="M1889" s="49">
        <f>IF(Table2[[#This Row],[Ship Mode]]=Introduction!$C$42,1,0)</f>
        <v>1</v>
      </c>
      <c r="N1889" s="48">
        <f>IF(Table2[[#This Row],[Ship Mode]]=Introduction!$C$44,1,0)</f>
        <v>0</v>
      </c>
      <c r="O1889" s="48">
        <f>IF(Table2[[#This Row],[Customer Segment]]=Introduction!$D$45,1,0)</f>
        <v>0</v>
      </c>
      <c r="P1889" s="48">
        <f>IF(Table2[[#This Row],[Customer Segment]]=Introduction!$D$42,1,0)</f>
        <v>1</v>
      </c>
      <c r="Q1889" s="48">
        <f>IF(Table2[[#This Row],[Customer Segment]]=Introduction!$D$44,1,0)</f>
        <v>0</v>
      </c>
      <c r="R1889" s="38">
        <v>1358.02</v>
      </c>
      <c r="S188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customFormat="1" x14ac:dyDescent="0.2">
      <c r="A1890" s="1" t="s">
        <v>23</v>
      </c>
      <c r="B1890" s="1" t="s">
        <v>14</v>
      </c>
      <c r="C1890" s="1" t="s">
        <v>15</v>
      </c>
      <c r="D1890" s="44">
        <v>0.03</v>
      </c>
      <c r="E1890" s="44">
        <v>15.57</v>
      </c>
      <c r="F1890" s="44">
        <v>1.39</v>
      </c>
      <c r="G1890" s="44">
        <v>0.38</v>
      </c>
      <c r="H1890" s="44">
        <v>63.222000000000001</v>
      </c>
      <c r="I1890" s="49">
        <f>IF(Table2[[#This Row],[Order Priority]]=Introduction!$B$42,1,0)</f>
        <v>0</v>
      </c>
      <c r="J1890" s="49">
        <f>IF(Table2[[#This Row],[Order Priority]]=Introduction!$B$43,1,0)</f>
        <v>0</v>
      </c>
      <c r="K1890" s="49">
        <f>IF(Table2[[#This Row],[Order Priority]]=Introduction!$B$44,1,0)</f>
        <v>1</v>
      </c>
      <c r="L1890" s="49">
        <f>IF(Table2[[#This Row],[Order Priority]]=Introduction!$B$45,1,0)</f>
        <v>0</v>
      </c>
      <c r="M1890" s="49">
        <f>IF(Table2[[#This Row],[Ship Mode]]=Introduction!$C$42,1,0)</f>
        <v>0</v>
      </c>
      <c r="N1890" s="48">
        <f>IF(Table2[[#This Row],[Ship Mode]]=Introduction!$C$44,1,0)</f>
        <v>1</v>
      </c>
      <c r="O1890" s="48">
        <f>IF(Table2[[#This Row],[Customer Segment]]=Introduction!$D$45,1,0)</f>
        <v>0</v>
      </c>
      <c r="P1890" s="48">
        <f>IF(Table2[[#This Row],[Customer Segment]]=Introduction!$D$42,1,0)</f>
        <v>1</v>
      </c>
      <c r="Q1890" s="48">
        <f>IF(Table2[[#This Row],[Customer Segment]]=Introduction!$D$44,1,0)</f>
        <v>0</v>
      </c>
      <c r="R1890" s="41">
        <v>358.84</v>
      </c>
      <c r="S189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customFormat="1" x14ac:dyDescent="0.2">
      <c r="A1891" s="1" t="s">
        <v>46</v>
      </c>
      <c r="B1891" s="1" t="s">
        <v>2</v>
      </c>
      <c r="C1891" s="1" t="s">
        <v>70</v>
      </c>
      <c r="D1891" s="46">
        <v>0.04</v>
      </c>
      <c r="E1891" s="46">
        <v>130.97999999999999</v>
      </c>
      <c r="F1891" s="46">
        <v>30</v>
      </c>
      <c r="G1891" s="46">
        <v>0.78</v>
      </c>
      <c r="H1891" s="46">
        <v>-82.903999999999996</v>
      </c>
      <c r="I1891" s="49">
        <f>IF(Table2[[#This Row],[Order Priority]]=Introduction!$B$42,1,0)</f>
        <v>0</v>
      </c>
      <c r="J1891" s="49">
        <f>IF(Table2[[#This Row],[Order Priority]]=Introduction!$B$43,1,0)</f>
        <v>0</v>
      </c>
      <c r="K1891" s="49">
        <f>IF(Table2[[#This Row],[Order Priority]]=Introduction!$B$44,1,0)</f>
        <v>0</v>
      </c>
      <c r="L1891" s="49">
        <f>IF(Table2[[#This Row],[Order Priority]]=Introduction!$B$45,1,0)</f>
        <v>0</v>
      </c>
      <c r="M1891" s="49">
        <f>IF(Table2[[#This Row],[Ship Mode]]=Introduction!$C$42,1,0)</f>
        <v>1</v>
      </c>
      <c r="N1891" s="48">
        <f>IF(Table2[[#This Row],[Ship Mode]]=Introduction!$C$44,1,0)</f>
        <v>0</v>
      </c>
      <c r="O1891" s="48">
        <f>IF(Table2[[#This Row],[Customer Segment]]=Introduction!$D$45,1,0)</f>
        <v>0</v>
      </c>
      <c r="P1891" s="48">
        <f>IF(Table2[[#This Row],[Customer Segment]]=Introduction!$D$42,1,0)</f>
        <v>0</v>
      </c>
      <c r="Q1891" s="48">
        <f>IF(Table2[[#This Row],[Customer Segment]]=Introduction!$D$44,1,0)</f>
        <v>0</v>
      </c>
      <c r="R1891" s="38">
        <v>159.51</v>
      </c>
      <c r="S189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customFormat="1" x14ac:dyDescent="0.2">
      <c r="A1892" s="1" t="s">
        <v>46</v>
      </c>
      <c r="B1892" s="1" t="s">
        <v>14</v>
      </c>
      <c r="C1892" s="1" t="s">
        <v>70</v>
      </c>
      <c r="D1892" s="44">
        <v>0.05</v>
      </c>
      <c r="E1892" s="44">
        <v>200.99</v>
      </c>
      <c r="F1892" s="44">
        <v>4.2</v>
      </c>
      <c r="G1892" s="44">
        <v>0.59</v>
      </c>
      <c r="H1892" s="44">
        <v>1268.8064999999999</v>
      </c>
      <c r="I1892" s="49">
        <f>IF(Table2[[#This Row],[Order Priority]]=Introduction!$B$42,1,0)</f>
        <v>0</v>
      </c>
      <c r="J1892" s="49">
        <f>IF(Table2[[#This Row],[Order Priority]]=Introduction!$B$43,1,0)</f>
        <v>0</v>
      </c>
      <c r="K1892" s="49">
        <f>IF(Table2[[#This Row],[Order Priority]]=Introduction!$B$44,1,0)</f>
        <v>0</v>
      </c>
      <c r="L1892" s="49">
        <f>IF(Table2[[#This Row],[Order Priority]]=Introduction!$B$45,1,0)</f>
        <v>0</v>
      </c>
      <c r="M1892" s="49">
        <f>IF(Table2[[#This Row],[Ship Mode]]=Introduction!$C$42,1,0)</f>
        <v>0</v>
      </c>
      <c r="N1892" s="48">
        <f>IF(Table2[[#This Row],[Ship Mode]]=Introduction!$C$44,1,0)</f>
        <v>1</v>
      </c>
      <c r="O1892" s="48">
        <f>IF(Table2[[#This Row],[Customer Segment]]=Introduction!$D$45,1,0)</f>
        <v>0</v>
      </c>
      <c r="P1892" s="48">
        <f>IF(Table2[[#This Row],[Customer Segment]]=Introduction!$D$42,1,0)</f>
        <v>0</v>
      </c>
      <c r="Q1892" s="48">
        <f>IF(Table2[[#This Row],[Customer Segment]]=Introduction!$D$44,1,0)</f>
        <v>0</v>
      </c>
      <c r="R1892" s="41">
        <v>1838.85</v>
      </c>
      <c r="S189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customFormat="1" x14ac:dyDescent="0.2">
      <c r="A1893" s="1" t="s">
        <v>46</v>
      </c>
      <c r="B1893" s="1" t="s">
        <v>2</v>
      </c>
      <c r="C1893" s="1" t="s">
        <v>3</v>
      </c>
      <c r="D1893" s="46">
        <v>0.01</v>
      </c>
      <c r="E1893" s="46">
        <v>124.49</v>
      </c>
      <c r="F1893" s="46">
        <v>51.94</v>
      </c>
      <c r="G1893" s="46">
        <v>0.63</v>
      </c>
      <c r="H1893" s="46">
        <v>-94.674644999999998</v>
      </c>
      <c r="I1893" s="49">
        <f>IF(Table2[[#This Row],[Order Priority]]=Introduction!$B$42,1,0)</f>
        <v>0</v>
      </c>
      <c r="J1893" s="49">
        <f>IF(Table2[[#This Row],[Order Priority]]=Introduction!$B$43,1,0)</f>
        <v>0</v>
      </c>
      <c r="K1893" s="49">
        <f>IF(Table2[[#This Row],[Order Priority]]=Introduction!$B$44,1,0)</f>
        <v>0</v>
      </c>
      <c r="L1893" s="49">
        <f>IF(Table2[[#This Row],[Order Priority]]=Introduction!$B$45,1,0)</f>
        <v>0</v>
      </c>
      <c r="M1893" s="49">
        <f>IF(Table2[[#This Row],[Ship Mode]]=Introduction!$C$42,1,0)</f>
        <v>1</v>
      </c>
      <c r="N1893" s="48">
        <f>IF(Table2[[#This Row],[Ship Mode]]=Introduction!$C$44,1,0)</f>
        <v>0</v>
      </c>
      <c r="O1893" s="48">
        <f>IF(Table2[[#This Row],[Customer Segment]]=Introduction!$D$45,1,0)</f>
        <v>1</v>
      </c>
      <c r="P1893" s="48">
        <f>IF(Table2[[#This Row],[Customer Segment]]=Introduction!$D$42,1,0)</f>
        <v>0</v>
      </c>
      <c r="Q1893" s="48">
        <f>IF(Table2[[#This Row],[Customer Segment]]=Introduction!$D$44,1,0)</f>
        <v>0</v>
      </c>
      <c r="R1893" s="38">
        <v>2376.12</v>
      </c>
      <c r="S189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customFormat="1" x14ac:dyDescent="0.2">
      <c r="A1894" s="1" t="s">
        <v>46</v>
      </c>
      <c r="B1894" s="1" t="s">
        <v>14</v>
      </c>
      <c r="C1894" s="1" t="s">
        <v>70</v>
      </c>
      <c r="D1894" s="44">
        <v>0.04</v>
      </c>
      <c r="E1894" s="44">
        <v>177.98</v>
      </c>
      <c r="F1894" s="44">
        <v>0.99</v>
      </c>
      <c r="G1894" s="44">
        <v>0.56000000000000005</v>
      </c>
      <c r="H1894" s="44">
        <v>1909.8855000000001</v>
      </c>
      <c r="I1894" s="49">
        <f>IF(Table2[[#This Row],[Order Priority]]=Introduction!$B$42,1,0)</f>
        <v>0</v>
      </c>
      <c r="J1894" s="49">
        <f>IF(Table2[[#This Row],[Order Priority]]=Introduction!$B$43,1,0)</f>
        <v>0</v>
      </c>
      <c r="K1894" s="49">
        <f>IF(Table2[[#This Row],[Order Priority]]=Introduction!$B$44,1,0)</f>
        <v>0</v>
      </c>
      <c r="L1894" s="49">
        <f>IF(Table2[[#This Row],[Order Priority]]=Introduction!$B$45,1,0)</f>
        <v>0</v>
      </c>
      <c r="M1894" s="49">
        <f>IF(Table2[[#This Row],[Ship Mode]]=Introduction!$C$42,1,0)</f>
        <v>0</v>
      </c>
      <c r="N1894" s="48">
        <f>IF(Table2[[#This Row],[Ship Mode]]=Introduction!$C$44,1,0)</f>
        <v>1</v>
      </c>
      <c r="O1894" s="48">
        <f>IF(Table2[[#This Row],[Customer Segment]]=Introduction!$D$45,1,0)</f>
        <v>0</v>
      </c>
      <c r="P1894" s="48">
        <f>IF(Table2[[#This Row],[Customer Segment]]=Introduction!$D$42,1,0)</f>
        <v>0</v>
      </c>
      <c r="Q1894" s="48">
        <f>IF(Table2[[#This Row],[Customer Segment]]=Introduction!$D$44,1,0)</f>
        <v>0</v>
      </c>
      <c r="R1894" s="41">
        <v>2767.95</v>
      </c>
      <c r="S189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customFormat="1" x14ac:dyDescent="0.2">
      <c r="A1895" s="1" t="s">
        <v>46</v>
      </c>
      <c r="B1895" s="1" t="s">
        <v>2</v>
      </c>
      <c r="C1895" s="1" t="s">
        <v>3</v>
      </c>
      <c r="D1895" s="46">
        <v>0.06</v>
      </c>
      <c r="E1895" s="46">
        <v>70.89</v>
      </c>
      <c r="F1895" s="46">
        <v>89.3</v>
      </c>
      <c r="G1895" s="46">
        <v>0.72</v>
      </c>
      <c r="H1895" s="46">
        <v>65.077020000000005</v>
      </c>
      <c r="I1895" s="49">
        <f>IF(Table2[[#This Row],[Order Priority]]=Introduction!$B$42,1,0)</f>
        <v>0</v>
      </c>
      <c r="J1895" s="49">
        <f>IF(Table2[[#This Row],[Order Priority]]=Introduction!$B$43,1,0)</f>
        <v>0</v>
      </c>
      <c r="K1895" s="49">
        <f>IF(Table2[[#This Row],[Order Priority]]=Introduction!$B$44,1,0)</f>
        <v>0</v>
      </c>
      <c r="L1895" s="49">
        <f>IF(Table2[[#This Row],[Order Priority]]=Introduction!$B$45,1,0)</f>
        <v>0</v>
      </c>
      <c r="M1895" s="49">
        <f>IF(Table2[[#This Row],[Ship Mode]]=Introduction!$C$42,1,0)</f>
        <v>1</v>
      </c>
      <c r="N1895" s="48">
        <f>IF(Table2[[#This Row],[Ship Mode]]=Introduction!$C$44,1,0)</f>
        <v>0</v>
      </c>
      <c r="O1895" s="48">
        <f>IF(Table2[[#This Row],[Customer Segment]]=Introduction!$D$45,1,0)</f>
        <v>1</v>
      </c>
      <c r="P1895" s="48">
        <f>IF(Table2[[#This Row],[Customer Segment]]=Introduction!$D$42,1,0)</f>
        <v>0</v>
      </c>
      <c r="Q1895" s="48">
        <f>IF(Table2[[#This Row],[Customer Segment]]=Introduction!$D$44,1,0)</f>
        <v>0</v>
      </c>
      <c r="R1895" s="38">
        <v>364.26</v>
      </c>
      <c r="S189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customFormat="1" x14ac:dyDescent="0.2">
      <c r="A1896" s="1" t="s">
        <v>46</v>
      </c>
      <c r="B1896" s="1" t="s">
        <v>63</v>
      </c>
      <c r="C1896" s="1" t="s">
        <v>15</v>
      </c>
      <c r="D1896" s="44">
        <v>7.0000000000000007E-2</v>
      </c>
      <c r="E1896" s="44">
        <v>105.34</v>
      </c>
      <c r="F1896" s="44">
        <v>24.49</v>
      </c>
      <c r="G1896" s="44">
        <v>0.61</v>
      </c>
      <c r="H1896" s="44">
        <v>710.67240000000004</v>
      </c>
      <c r="I1896" s="49">
        <f>IF(Table2[[#This Row],[Order Priority]]=Introduction!$B$42,1,0)</f>
        <v>0</v>
      </c>
      <c r="J1896" s="49">
        <f>IF(Table2[[#This Row],[Order Priority]]=Introduction!$B$43,1,0)</f>
        <v>0</v>
      </c>
      <c r="K1896" s="49">
        <f>IF(Table2[[#This Row],[Order Priority]]=Introduction!$B$44,1,0)</f>
        <v>0</v>
      </c>
      <c r="L1896" s="49">
        <f>IF(Table2[[#This Row],[Order Priority]]=Introduction!$B$45,1,0)</f>
        <v>0</v>
      </c>
      <c r="M1896" s="49">
        <f>IF(Table2[[#This Row],[Ship Mode]]=Introduction!$C$42,1,0)</f>
        <v>0</v>
      </c>
      <c r="N1896" s="48">
        <f>IF(Table2[[#This Row],[Ship Mode]]=Introduction!$C$44,1,0)</f>
        <v>0</v>
      </c>
      <c r="O1896" s="48">
        <f>IF(Table2[[#This Row],[Customer Segment]]=Introduction!$D$45,1,0)</f>
        <v>0</v>
      </c>
      <c r="P1896" s="48">
        <f>IF(Table2[[#This Row],[Customer Segment]]=Introduction!$D$42,1,0)</f>
        <v>1</v>
      </c>
      <c r="Q1896" s="48">
        <f>IF(Table2[[#This Row],[Customer Segment]]=Introduction!$D$44,1,0)</f>
        <v>0</v>
      </c>
      <c r="R1896" s="41">
        <v>1029.96</v>
      </c>
      <c r="S189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customFormat="1" x14ac:dyDescent="0.2">
      <c r="A1897" s="1" t="s">
        <v>1</v>
      </c>
      <c r="B1897" s="1" t="s">
        <v>14</v>
      </c>
      <c r="C1897" s="1" t="s">
        <v>3</v>
      </c>
      <c r="D1897" s="46">
        <v>0.08</v>
      </c>
      <c r="E1897" s="46">
        <v>100.97</v>
      </c>
      <c r="F1897" s="46">
        <v>7.18</v>
      </c>
      <c r="G1897" s="46">
        <v>0.46</v>
      </c>
      <c r="H1897" s="46">
        <v>126.22499999999999</v>
      </c>
      <c r="I1897" s="49">
        <f>IF(Table2[[#This Row],[Order Priority]]=Introduction!$B$42,1,0)</f>
        <v>1</v>
      </c>
      <c r="J1897" s="49">
        <f>IF(Table2[[#This Row],[Order Priority]]=Introduction!$B$43,1,0)</f>
        <v>0</v>
      </c>
      <c r="K1897" s="49">
        <f>IF(Table2[[#This Row],[Order Priority]]=Introduction!$B$44,1,0)</f>
        <v>0</v>
      </c>
      <c r="L1897" s="49">
        <f>IF(Table2[[#This Row],[Order Priority]]=Introduction!$B$45,1,0)</f>
        <v>0</v>
      </c>
      <c r="M1897" s="49">
        <f>IF(Table2[[#This Row],[Ship Mode]]=Introduction!$C$42,1,0)</f>
        <v>0</v>
      </c>
      <c r="N1897" s="48">
        <f>IF(Table2[[#This Row],[Ship Mode]]=Introduction!$C$44,1,0)</f>
        <v>1</v>
      </c>
      <c r="O1897" s="48">
        <f>IF(Table2[[#This Row],[Customer Segment]]=Introduction!$D$45,1,0)</f>
        <v>1</v>
      </c>
      <c r="P1897" s="48">
        <f>IF(Table2[[#This Row],[Customer Segment]]=Introduction!$D$42,1,0)</f>
        <v>0</v>
      </c>
      <c r="Q1897" s="48">
        <f>IF(Table2[[#This Row],[Customer Segment]]=Introduction!$D$44,1,0)</f>
        <v>0</v>
      </c>
      <c r="R1897" s="38">
        <v>650.25</v>
      </c>
      <c r="S189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customFormat="1" x14ac:dyDescent="0.2">
      <c r="A1898" s="1" t="s">
        <v>1</v>
      </c>
      <c r="B1898" s="1" t="s">
        <v>14</v>
      </c>
      <c r="C1898" s="1" t="s">
        <v>3</v>
      </c>
      <c r="D1898" s="44">
        <v>0</v>
      </c>
      <c r="E1898" s="44">
        <v>13.4</v>
      </c>
      <c r="F1898" s="44">
        <v>4.95</v>
      </c>
      <c r="G1898" s="44">
        <v>0.37</v>
      </c>
      <c r="H1898" s="44">
        <v>187.7628</v>
      </c>
      <c r="I1898" s="49">
        <f>IF(Table2[[#This Row],[Order Priority]]=Introduction!$B$42,1,0)</f>
        <v>1</v>
      </c>
      <c r="J1898" s="49">
        <f>IF(Table2[[#This Row],[Order Priority]]=Introduction!$B$43,1,0)</f>
        <v>0</v>
      </c>
      <c r="K1898" s="49">
        <f>IF(Table2[[#This Row],[Order Priority]]=Introduction!$B$44,1,0)</f>
        <v>0</v>
      </c>
      <c r="L1898" s="49">
        <f>IF(Table2[[#This Row],[Order Priority]]=Introduction!$B$45,1,0)</f>
        <v>0</v>
      </c>
      <c r="M1898" s="49">
        <f>IF(Table2[[#This Row],[Ship Mode]]=Introduction!$C$42,1,0)</f>
        <v>0</v>
      </c>
      <c r="N1898" s="48">
        <f>IF(Table2[[#This Row],[Ship Mode]]=Introduction!$C$44,1,0)</f>
        <v>1</v>
      </c>
      <c r="O1898" s="48">
        <f>IF(Table2[[#This Row],[Customer Segment]]=Introduction!$D$45,1,0)</f>
        <v>1</v>
      </c>
      <c r="P1898" s="48">
        <f>IF(Table2[[#This Row],[Customer Segment]]=Introduction!$D$42,1,0)</f>
        <v>0</v>
      </c>
      <c r="Q1898" s="48">
        <f>IF(Table2[[#This Row],[Customer Segment]]=Introduction!$D$44,1,0)</f>
        <v>0</v>
      </c>
      <c r="R1898" s="41">
        <v>272.12</v>
      </c>
      <c r="S189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customFormat="1" x14ac:dyDescent="0.2">
      <c r="A1899" s="1" t="s">
        <v>23</v>
      </c>
      <c r="B1899" s="1" t="s">
        <v>2</v>
      </c>
      <c r="C1899" s="1" t="s">
        <v>70</v>
      </c>
      <c r="D1899" s="46">
        <v>0.04</v>
      </c>
      <c r="E1899" s="46">
        <v>291.73</v>
      </c>
      <c r="F1899" s="46">
        <v>48.8</v>
      </c>
      <c r="G1899" s="46">
        <v>0.56000000000000005</v>
      </c>
      <c r="H1899" s="46">
        <v>-115.90389999999999</v>
      </c>
      <c r="I1899" s="49">
        <f>IF(Table2[[#This Row],[Order Priority]]=Introduction!$B$42,1,0)</f>
        <v>0</v>
      </c>
      <c r="J1899" s="49">
        <f>IF(Table2[[#This Row],[Order Priority]]=Introduction!$B$43,1,0)</f>
        <v>0</v>
      </c>
      <c r="K1899" s="49">
        <f>IF(Table2[[#This Row],[Order Priority]]=Introduction!$B$44,1,0)</f>
        <v>1</v>
      </c>
      <c r="L1899" s="49">
        <f>IF(Table2[[#This Row],[Order Priority]]=Introduction!$B$45,1,0)</f>
        <v>0</v>
      </c>
      <c r="M1899" s="49">
        <f>IF(Table2[[#This Row],[Ship Mode]]=Introduction!$C$42,1,0)</f>
        <v>1</v>
      </c>
      <c r="N1899" s="48">
        <f>IF(Table2[[#This Row],[Ship Mode]]=Introduction!$C$44,1,0)</f>
        <v>0</v>
      </c>
      <c r="O1899" s="48">
        <f>IF(Table2[[#This Row],[Customer Segment]]=Introduction!$D$45,1,0)</f>
        <v>0</v>
      </c>
      <c r="P1899" s="48">
        <f>IF(Table2[[#This Row],[Customer Segment]]=Introduction!$D$42,1,0)</f>
        <v>0</v>
      </c>
      <c r="Q1899" s="48">
        <f>IF(Table2[[#This Row],[Customer Segment]]=Introduction!$D$44,1,0)</f>
        <v>0</v>
      </c>
      <c r="R1899" s="38">
        <v>6676.61</v>
      </c>
      <c r="S189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customFormat="1" x14ac:dyDescent="0.2">
      <c r="A1900" s="1" t="s">
        <v>46</v>
      </c>
      <c r="B1900" s="1" t="s">
        <v>14</v>
      </c>
      <c r="C1900" s="1" t="s">
        <v>47</v>
      </c>
      <c r="D1900" s="44">
        <v>0.02</v>
      </c>
      <c r="E1900" s="44">
        <v>22.72</v>
      </c>
      <c r="F1900" s="44">
        <v>8.99</v>
      </c>
      <c r="G1900" s="44">
        <v>0.44</v>
      </c>
      <c r="H1900" s="44">
        <v>200.0172</v>
      </c>
      <c r="I1900" s="49">
        <f>IF(Table2[[#This Row],[Order Priority]]=Introduction!$B$42,1,0)</f>
        <v>0</v>
      </c>
      <c r="J1900" s="49">
        <f>IF(Table2[[#This Row],[Order Priority]]=Introduction!$B$43,1,0)</f>
        <v>0</v>
      </c>
      <c r="K1900" s="49">
        <f>IF(Table2[[#This Row],[Order Priority]]=Introduction!$B$44,1,0)</f>
        <v>0</v>
      </c>
      <c r="L1900" s="49">
        <f>IF(Table2[[#This Row],[Order Priority]]=Introduction!$B$45,1,0)</f>
        <v>0</v>
      </c>
      <c r="M1900" s="49">
        <f>IF(Table2[[#This Row],[Ship Mode]]=Introduction!$C$42,1,0)</f>
        <v>0</v>
      </c>
      <c r="N1900" s="48">
        <f>IF(Table2[[#This Row],[Ship Mode]]=Introduction!$C$44,1,0)</f>
        <v>1</v>
      </c>
      <c r="O1900" s="48">
        <f>IF(Table2[[#This Row],[Customer Segment]]=Introduction!$D$45,1,0)</f>
        <v>0</v>
      </c>
      <c r="P1900" s="48">
        <f>IF(Table2[[#This Row],[Customer Segment]]=Introduction!$D$42,1,0)</f>
        <v>0</v>
      </c>
      <c r="Q1900" s="48">
        <f>IF(Table2[[#This Row],[Customer Segment]]=Introduction!$D$44,1,0)</f>
        <v>1</v>
      </c>
      <c r="R1900" s="41">
        <v>289.88</v>
      </c>
      <c r="S190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customFormat="1" x14ac:dyDescent="0.2">
      <c r="A1901" s="1" t="s">
        <v>23</v>
      </c>
      <c r="B1901" s="1" t="s">
        <v>14</v>
      </c>
      <c r="C1901" s="1" t="s">
        <v>47</v>
      </c>
      <c r="D1901" s="46">
        <v>0.05</v>
      </c>
      <c r="E1901" s="46">
        <v>2.89</v>
      </c>
      <c r="F1901" s="46">
        <v>0.5</v>
      </c>
      <c r="G1901" s="46">
        <v>0.38</v>
      </c>
      <c r="H1901" s="46">
        <v>18.0642</v>
      </c>
      <c r="I1901" s="49">
        <f>IF(Table2[[#This Row],[Order Priority]]=Introduction!$B$42,1,0)</f>
        <v>0</v>
      </c>
      <c r="J1901" s="49">
        <f>IF(Table2[[#This Row],[Order Priority]]=Introduction!$B$43,1,0)</f>
        <v>0</v>
      </c>
      <c r="K1901" s="49">
        <f>IF(Table2[[#This Row],[Order Priority]]=Introduction!$B$44,1,0)</f>
        <v>1</v>
      </c>
      <c r="L1901" s="49">
        <f>IF(Table2[[#This Row],[Order Priority]]=Introduction!$B$45,1,0)</f>
        <v>0</v>
      </c>
      <c r="M1901" s="49">
        <f>IF(Table2[[#This Row],[Ship Mode]]=Introduction!$C$42,1,0)</f>
        <v>0</v>
      </c>
      <c r="N1901" s="48">
        <f>IF(Table2[[#This Row],[Ship Mode]]=Introduction!$C$44,1,0)</f>
        <v>1</v>
      </c>
      <c r="O1901" s="48">
        <f>IF(Table2[[#This Row],[Customer Segment]]=Introduction!$D$45,1,0)</f>
        <v>0</v>
      </c>
      <c r="P1901" s="48">
        <f>IF(Table2[[#This Row],[Customer Segment]]=Introduction!$D$42,1,0)</f>
        <v>0</v>
      </c>
      <c r="Q1901" s="48">
        <f>IF(Table2[[#This Row],[Customer Segment]]=Introduction!$D$44,1,0)</f>
        <v>1</v>
      </c>
      <c r="R1901" s="38">
        <v>26.18</v>
      </c>
      <c r="S190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customFormat="1" x14ac:dyDescent="0.2">
      <c r="A1902" s="1" t="s">
        <v>46</v>
      </c>
      <c r="B1902" s="1" t="s">
        <v>14</v>
      </c>
      <c r="C1902" s="1" t="s">
        <v>70</v>
      </c>
      <c r="D1902" s="44">
        <v>0.05</v>
      </c>
      <c r="E1902" s="44">
        <v>5.98</v>
      </c>
      <c r="F1902" s="44">
        <v>5.46</v>
      </c>
      <c r="G1902" s="44">
        <v>0.36</v>
      </c>
      <c r="H1902" s="44">
        <v>-31.885000000000002</v>
      </c>
      <c r="I1902" s="49">
        <f>IF(Table2[[#This Row],[Order Priority]]=Introduction!$B$42,1,0)</f>
        <v>0</v>
      </c>
      <c r="J1902" s="49">
        <f>IF(Table2[[#This Row],[Order Priority]]=Introduction!$B$43,1,0)</f>
        <v>0</v>
      </c>
      <c r="K1902" s="49">
        <f>IF(Table2[[#This Row],[Order Priority]]=Introduction!$B$44,1,0)</f>
        <v>0</v>
      </c>
      <c r="L1902" s="49">
        <f>IF(Table2[[#This Row],[Order Priority]]=Introduction!$B$45,1,0)</f>
        <v>0</v>
      </c>
      <c r="M1902" s="49">
        <f>IF(Table2[[#This Row],[Ship Mode]]=Introduction!$C$42,1,0)</f>
        <v>0</v>
      </c>
      <c r="N1902" s="48">
        <f>IF(Table2[[#This Row],[Ship Mode]]=Introduction!$C$44,1,0)</f>
        <v>1</v>
      </c>
      <c r="O1902" s="48">
        <f>IF(Table2[[#This Row],[Customer Segment]]=Introduction!$D$45,1,0)</f>
        <v>0</v>
      </c>
      <c r="P1902" s="48">
        <f>IF(Table2[[#This Row],[Customer Segment]]=Introduction!$D$42,1,0)</f>
        <v>0</v>
      </c>
      <c r="Q1902" s="48">
        <f>IF(Table2[[#This Row],[Customer Segment]]=Introduction!$D$44,1,0)</f>
        <v>0</v>
      </c>
      <c r="R1902" s="41">
        <v>104.95</v>
      </c>
      <c r="S190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customFormat="1" x14ac:dyDescent="0.2">
      <c r="A1903" s="1" t="s">
        <v>46</v>
      </c>
      <c r="B1903" s="1" t="s">
        <v>14</v>
      </c>
      <c r="C1903" s="1" t="s">
        <v>70</v>
      </c>
      <c r="D1903" s="46">
        <v>0.01</v>
      </c>
      <c r="E1903" s="46">
        <v>65.989999999999995</v>
      </c>
      <c r="F1903" s="46">
        <v>3.99</v>
      </c>
      <c r="G1903" s="46">
        <v>0.59</v>
      </c>
      <c r="H1903" s="46">
        <v>-95.210499999999996</v>
      </c>
      <c r="I1903" s="49">
        <f>IF(Table2[[#This Row],[Order Priority]]=Introduction!$B$42,1,0)</f>
        <v>0</v>
      </c>
      <c r="J1903" s="49">
        <f>IF(Table2[[#This Row],[Order Priority]]=Introduction!$B$43,1,0)</f>
        <v>0</v>
      </c>
      <c r="K1903" s="49">
        <f>IF(Table2[[#This Row],[Order Priority]]=Introduction!$B$44,1,0)</f>
        <v>0</v>
      </c>
      <c r="L1903" s="49">
        <f>IF(Table2[[#This Row],[Order Priority]]=Introduction!$B$45,1,0)</f>
        <v>0</v>
      </c>
      <c r="M1903" s="49">
        <f>IF(Table2[[#This Row],[Ship Mode]]=Introduction!$C$42,1,0)</f>
        <v>0</v>
      </c>
      <c r="N1903" s="48">
        <f>IF(Table2[[#This Row],[Ship Mode]]=Introduction!$C$44,1,0)</f>
        <v>1</v>
      </c>
      <c r="O1903" s="48">
        <f>IF(Table2[[#This Row],[Customer Segment]]=Introduction!$D$45,1,0)</f>
        <v>0</v>
      </c>
      <c r="P1903" s="48">
        <f>IF(Table2[[#This Row],[Customer Segment]]=Introduction!$D$42,1,0)</f>
        <v>0</v>
      </c>
      <c r="Q1903" s="48">
        <f>IF(Table2[[#This Row],[Customer Segment]]=Introduction!$D$44,1,0)</f>
        <v>0</v>
      </c>
      <c r="R1903" s="38">
        <v>166.59</v>
      </c>
      <c r="S190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customFormat="1" x14ac:dyDescent="0.2">
      <c r="A1904" s="1" t="s">
        <v>46</v>
      </c>
      <c r="B1904" s="1" t="s">
        <v>14</v>
      </c>
      <c r="C1904" s="1" t="s">
        <v>70</v>
      </c>
      <c r="D1904" s="44">
        <v>0.1</v>
      </c>
      <c r="E1904" s="44">
        <v>3.25</v>
      </c>
      <c r="F1904" s="44">
        <v>49</v>
      </c>
      <c r="G1904" s="44">
        <v>0.56000000000000005</v>
      </c>
      <c r="H1904" s="44">
        <v>-286.245</v>
      </c>
      <c r="I1904" s="49">
        <f>IF(Table2[[#This Row],[Order Priority]]=Introduction!$B$42,1,0)</f>
        <v>0</v>
      </c>
      <c r="J1904" s="49">
        <f>IF(Table2[[#This Row],[Order Priority]]=Introduction!$B$43,1,0)</f>
        <v>0</v>
      </c>
      <c r="K1904" s="49">
        <f>IF(Table2[[#This Row],[Order Priority]]=Introduction!$B$44,1,0)</f>
        <v>0</v>
      </c>
      <c r="L1904" s="49">
        <f>IF(Table2[[#This Row],[Order Priority]]=Introduction!$B$45,1,0)</f>
        <v>0</v>
      </c>
      <c r="M1904" s="49">
        <f>IF(Table2[[#This Row],[Ship Mode]]=Introduction!$C$42,1,0)</f>
        <v>0</v>
      </c>
      <c r="N1904" s="48">
        <f>IF(Table2[[#This Row],[Ship Mode]]=Introduction!$C$44,1,0)</f>
        <v>1</v>
      </c>
      <c r="O1904" s="48">
        <f>IF(Table2[[#This Row],[Customer Segment]]=Introduction!$D$45,1,0)</f>
        <v>0</v>
      </c>
      <c r="P1904" s="48">
        <f>IF(Table2[[#This Row],[Customer Segment]]=Introduction!$D$42,1,0)</f>
        <v>0</v>
      </c>
      <c r="Q1904" s="48">
        <f>IF(Table2[[#This Row],[Customer Segment]]=Introduction!$D$44,1,0)</f>
        <v>0</v>
      </c>
      <c r="R1904" s="41">
        <v>40.69</v>
      </c>
      <c r="S190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customFormat="1" x14ac:dyDescent="0.2">
      <c r="A1905" s="1" t="s">
        <v>1</v>
      </c>
      <c r="B1905" s="1" t="s">
        <v>2</v>
      </c>
      <c r="C1905" s="1" t="s">
        <v>47</v>
      </c>
      <c r="D1905" s="46">
        <v>0.09</v>
      </c>
      <c r="E1905" s="46">
        <v>100.98</v>
      </c>
      <c r="F1905" s="46">
        <v>35.840000000000003</v>
      </c>
      <c r="G1905" s="46">
        <v>0.62</v>
      </c>
      <c r="H1905" s="46">
        <v>-103.624</v>
      </c>
      <c r="I1905" s="49">
        <f>IF(Table2[[#This Row],[Order Priority]]=Introduction!$B$42,1,0)</f>
        <v>1</v>
      </c>
      <c r="J1905" s="49">
        <f>IF(Table2[[#This Row],[Order Priority]]=Introduction!$B$43,1,0)</f>
        <v>0</v>
      </c>
      <c r="K1905" s="49">
        <f>IF(Table2[[#This Row],[Order Priority]]=Introduction!$B$44,1,0)</f>
        <v>0</v>
      </c>
      <c r="L1905" s="49">
        <f>IF(Table2[[#This Row],[Order Priority]]=Introduction!$B$45,1,0)</f>
        <v>0</v>
      </c>
      <c r="M1905" s="49">
        <f>IF(Table2[[#This Row],[Ship Mode]]=Introduction!$C$42,1,0)</f>
        <v>1</v>
      </c>
      <c r="N1905" s="48">
        <f>IF(Table2[[#This Row],[Ship Mode]]=Introduction!$C$44,1,0)</f>
        <v>0</v>
      </c>
      <c r="O1905" s="48">
        <f>IF(Table2[[#This Row],[Customer Segment]]=Introduction!$D$45,1,0)</f>
        <v>0</v>
      </c>
      <c r="P1905" s="48">
        <f>IF(Table2[[#This Row],[Customer Segment]]=Introduction!$D$42,1,0)</f>
        <v>0</v>
      </c>
      <c r="Q1905" s="48">
        <f>IF(Table2[[#This Row],[Customer Segment]]=Introduction!$D$44,1,0)</f>
        <v>1</v>
      </c>
      <c r="R1905" s="38">
        <v>1700.38</v>
      </c>
      <c r="S190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customFormat="1" x14ac:dyDescent="0.2">
      <c r="A1906" s="1" t="s">
        <v>1</v>
      </c>
      <c r="B1906" s="1" t="s">
        <v>14</v>
      </c>
      <c r="C1906" s="1" t="s">
        <v>47</v>
      </c>
      <c r="D1906" s="44">
        <v>0.1</v>
      </c>
      <c r="E1906" s="44">
        <v>5.78</v>
      </c>
      <c r="F1906" s="44">
        <v>7.96</v>
      </c>
      <c r="G1906" s="44">
        <v>0.36</v>
      </c>
      <c r="H1906" s="44">
        <v>-57.823999999999998</v>
      </c>
      <c r="I1906" s="49">
        <f>IF(Table2[[#This Row],[Order Priority]]=Introduction!$B$42,1,0)</f>
        <v>1</v>
      </c>
      <c r="J1906" s="49">
        <f>IF(Table2[[#This Row],[Order Priority]]=Introduction!$B$43,1,0)</f>
        <v>0</v>
      </c>
      <c r="K1906" s="49">
        <f>IF(Table2[[#This Row],[Order Priority]]=Introduction!$B$44,1,0)</f>
        <v>0</v>
      </c>
      <c r="L1906" s="49">
        <f>IF(Table2[[#This Row],[Order Priority]]=Introduction!$B$45,1,0)</f>
        <v>0</v>
      </c>
      <c r="M1906" s="49">
        <f>IF(Table2[[#This Row],[Ship Mode]]=Introduction!$C$42,1,0)</f>
        <v>0</v>
      </c>
      <c r="N1906" s="48">
        <f>IF(Table2[[#This Row],[Ship Mode]]=Introduction!$C$44,1,0)</f>
        <v>1</v>
      </c>
      <c r="O1906" s="48">
        <f>IF(Table2[[#This Row],[Customer Segment]]=Introduction!$D$45,1,0)</f>
        <v>0</v>
      </c>
      <c r="P1906" s="48">
        <f>IF(Table2[[#This Row],[Customer Segment]]=Introduction!$D$42,1,0)</f>
        <v>0</v>
      </c>
      <c r="Q1906" s="48">
        <f>IF(Table2[[#This Row],[Customer Segment]]=Introduction!$D$44,1,0)</f>
        <v>1</v>
      </c>
      <c r="R1906" s="41">
        <v>35.96</v>
      </c>
      <c r="S190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customFormat="1" x14ac:dyDescent="0.2">
      <c r="A1907" s="1" t="s">
        <v>1</v>
      </c>
      <c r="B1907" s="1" t="s">
        <v>63</v>
      </c>
      <c r="C1907" s="1" t="s">
        <v>70</v>
      </c>
      <c r="D1907" s="46">
        <v>0.03</v>
      </c>
      <c r="E1907" s="46">
        <v>4.9800000000000004</v>
      </c>
      <c r="F1907" s="46">
        <v>4.62</v>
      </c>
      <c r="G1907" s="46">
        <v>0.64</v>
      </c>
      <c r="H1907" s="46">
        <v>-30.45</v>
      </c>
      <c r="I1907" s="49">
        <f>IF(Table2[[#This Row],[Order Priority]]=Introduction!$B$42,1,0)</f>
        <v>1</v>
      </c>
      <c r="J1907" s="49">
        <f>IF(Table2[[#This Row],[Order Priority]]=Introduction!$B$43,1,0)</f>
        <v>0</v>
      </c>
      <c r="K1907" s="49">
        <f>IF(Table2[[#This Row],[Order Priority]]=Introduction!$B$44,1,0)</f>
        <v>0</v>
      </c>
      <c r="L1907" s="49">
        <f>IF(Table2[[#This Row],[Order Priority]]=Introduction!$B$45,1,0)</f>
        <v>0</v>
      </c>
      <c r="M1907" s="49">
        <f>IF(Table2[[#This Row],[Ship Mode]]=Introduction!$C$42,1,0)</f>
        <v>0</v>
      </c>
      <c r="N1907" s="48">
        <f>IF(Table2[[#This Row],[Ship Mode]]=Introduction!$C$44,1,0)</f>
        <v>0</v>
      </c>
      <c r="O1907" s="48">
        <f>IF(Table2[[#This Row],[Customer Segment]]=Introduction!$D$45,1,0)</f>
        <v>0</v>
      </c>
      <c r="P1907" s="48">
        <f>IF(Table2[[#This Row],[Customer Segment]]=Introduction!$D$42,1,0)</f>
        <v>0</v>
      </c>
      <c r="Q1907" s="48">
        <f>IF(Table2[[#This Row],[Customer Segment]]=Introduction!$D$44,1,0)</f>
        <v>0</v>
      </c>
      <c r="R1907" s="38">
        <v>44.24</v>
      </c>
      <c r="S190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customFormat="1" x14ac:dyDescent="0.2">
      <c r="A1908" s="1" t="s">
        <v>13</v>
      </c>
      <c r="B1908" s="1" t="s">
        <v>2</v>
      </c>
      <c r="C1908" s="1" t="s">
        <v>47</v>
      </c>
      <c r="D1908" s="44">
        <v>7.0000000000000007E-2</v>
      </c>
      <c r="E1908" s="44">
        <v>119.99</v>
      </c>
      <c r="F1908" s="44">
        <v>16.8</v>
      </c>
      <c r="G1908" s="44">
        <v>0.35</v>
      </c>
      <c r="H1908" s="44">
        <v>1206.5961</v>
      </c>
      <c r="I1908" s="49">
        <f>IF(Table2[[#This Row],[Order Priority]]=Introduction!$B$42,1,0)</f>
        <v>0</v>
      </c>
      <c r="J1908" s="49">
        <f>IF(Table2[[#This Row],[Order Priority]]=Introduction!$B$43,1,0)</f>
        <v>1</v>
      </c>
      <c r="K1908" s="49">
        <f>IF(Table2[[#This Row],[Order Priority]]=Introduction!$B$44,1,0)</f>
        <v>0</v>
      </c>
      <c r="L1908" s="49">
        <f>IF(Table2[[#This Row],[Order Priority]]=Introduction!$B$45,1,0)</f>
        <v>0</v>
      </c>
      <c r="M1908" s="49">
        <f>IF(Table2[[#This Row],[Ship Mode]]=Introduction!$C$42,1,0)</f>
        <v>1</v>
      </c>
      <c r="N1908" s="48">
        <f>IF(Table2[[#This Row],[Ship Mode]]=Introduction!$C$44,1,0)</f>
        <v>0</v>
      </c>
      <c r="O1908" s="48">
        <f>IF(Table2[[#This Row],[Customer Segment]]=Introduction!$D$45,1,0)</f>
        <v>0</v>
      </c>
      <c r="P1908" s="48">
        <f>IF(Table2[[#This Row],[Customer Segment]]=Introduction!$D$42,1,0)</f>
        <v>0</v>
      </c>
      <c r="Q1908" s="48">
        <f>IF(Table2[[#This Row],[Customer Segment]]=Introduction!$D$44,1,0)</f>
        <v>1</v>
      </c>
      <c r="R1908" s="41">
        <v>1748.69</v>
      </c>
      <c r="S190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customFormat="1" x14ac:dyDescent="0.2">
      <c r="A1909" s="1" t="s">
        <v>13</v>
      </c>
      <c r="B1909" s="1" t="s">
        <v>14</v>
      </c>
      <c r="C1909" s="1" t="s">
        <v>3</v>
      </c>
      <c r="D1909" s="46">
        <v>0.02</v>
      </c>
      <c r="E1909" s="46">
        <v>30.98</v>
      </c>
      <c r="F1909" s="46">
        <v>17.079999999999998</v>
      </c>
      <c r="G1909" s="46">
        <v>0.4</v>
      </c>
      <c r="H1909" s="46">
        <v>-32.28</v>
      </c>
      <c r="I1909" s="49">
        <f>IF(Table2[[#This Row],[Order Priority]]=Introduction!$B$42,1,0)</f>
        <v>0</v>
      </c>
      <c r="J1909" s="49">
        <f>IF(Table2[[#This Row],[Order Priority]]=Introduction!$B$43,1,0)</f>
        <v>1</v>
      </c>
      <c r="K1909" s="49">
        <f>IF(Table2[[#This Row],[Order Priority]]=Introduction!$B$44,1,0)</f>
        <v>0</v>
      </c>
      <c r="L1909" s="49">
        <f>IF(Table2[[#This Row],[Order Priority]]=Introduction!$B$45,1,0)</f>
        <v>0</v>
      </c>
      <c r="M1909" s="49">
        <f>IF(Table2[[#This Row],[Ship Mode]]=Introduction!$C$42,1,0)</f>
        <v>0</v>
      </c>
      <c r="N1909" s="48">
        <f>IF(Table2[[#This Row],[Ship Mode]]=Introduction!$C$44,1,0)</f>
        <v>1</v>
      </c>
      <c r="O1909" s="48">
        <f>IF(Table2[[#This Row],[Customer Segment]]=Introduction!$D$45,1,0)</f>
        <v>1</v>
      </c>
      <c r="P1909" s="48">
        <f>IF(Table2[[#This Row],[Customer Segment]]=Introduction!$D$42,1,0)</f>
        <v>0</v>
      </c>
      <c r="Q1909" s="48">
        <f>IF(Table2[[#This Row],[Customer Segment]]=Introduction!$D$44,1,0)</f>
        <v>0</v>
      </c>
      <c r="R1909" s="38">
        <v>438.25</v>
      </c>
      <c r="S190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customFormat="1" x14ac:dyDescent="0.2">
      <c r="A1910" s="1" t="s">
        <v>13</v>
      </c>
      <c r="B1910" s="1" t="s">
        <v>14</v>
      </c>
      <c r="C1910" s="1" t="s">
        <v>3</v>
      </c>
      <c r="D1910" s="44">
        <v>0.02</v>
      </c>
      <c r="E1910" s="44">
        <v>30.98</v>
      </c>
      <c r="F1910" s="44">
        <v>17.079999999999998</v>
      </c>
      <c r="G1910" s="44">
        <v>0.4</v>
      </c>
      <c r="H1910" s="44">
        <v>-16.14</v>
      </c>
      <c r="I1910" s="49">
        <f>IF(Table2[[#This Row],[Order Priority]]=Introduction!$B$42,1,0)</f>
        <v>0</v>
      </c>
      <c r="J1910" s="49">
        <f>IF(Table2[[#This Row],[Order Priority]]=Introduction!$B$43,1,0)</f>
        <v>1</v>
      </c>
      <c r="K1910" s="49">
        <f>IF(Table2[[#This Row],[Order Priority]]=Introduction!$B$44,1,0)</f>
        <v>0</v>
      </c>
      <c r="L1910" s="49">
        <f>IF(Table2[[#This Row],[Order Priority]]=Introduction!$B$45,1,0)</f>
        <v>0</v>
      </c>
      <c r="M1910" s="49">
        <f>IF(Table2[[#This Row],[Ship Mode]]=Introduction!$C$42,1,0)</f>
        <v>0</v>
      </c>
      <c r="N1910" s="48">
        <f>IF(Table2[[#This Row],[Ship Mode]]=Introduction!$C$44,1,0)</f>
        <v>1</v>
      </c>
      <c r="O1910" s="48">
        <f>IF(Table2[[#This Row],[Customer Segment]]=Introduction!$D$45,1,0)</f>
        <v>1</v>
      </c>
      <c r="P1910" s="48">
        <f>IF(Table2[[#This Row],[Customer Segment]]=Introduction!$D$42,1,0)</f>
        <v>0</v>
      </c>
      <c r="Q1910" s="48">
        <f>IF(Table2[[#This Row],[Customer Segment]]=Introduction!$D$44,1,0)</f>
        <v>0</v>
      </c>
      <c r="R1910" s="41">
        <v>101.13</v>
      </c>
      <c r="S191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customFormat="1" x14ac:dyDescent="0.2">
      <c r="A1911" s="1" t="s">
        <v>23</v>
      </c>
      <c r="B1911" s="1" t="s">
        <v>14</v>
      </c>
      <c r="C1911" s="1" t="s">
        <v>3</v>
      </c>
      <c r="D1911" s="46">
        <v>0.03</v>
      </c>
      <c r="E1911" s="46">
        <v>28.53</v>
      </c>
      <c r="F1911" s="46">
        <v>1.49</v>
      </c>
      <c r="G1911" s="46">
        <v>0.38</v>
      </c>
      <c r="H1911" s="46">
        <v>59.4405</v>
      </c>
      <c r="I1911" s="49">
        <f>IF(Table2[[#This Row],[Order Priority]]=Introduction!$B$42,1,0)</f>
        <v>0</v>
      </c>
      <c r="J1911" s="49">
        <f>IF(Table2[[#This Row],[Order Priority]]=Introduction!$B$43,1,0)</f>
        <v>0</v>
      </c>
      <c r="K1911" s="49">
        <f>IF(Table2[[#This Row],[Order Priority]]=Introduction!$B$44,1,0)</f>
        <v>1</v>
      </c>
      <c r="L1911" s="49">
        <f>IF(Table2[[#This Row],[Order Priority]]=Introduction!$B$45,1,0)</f>
        <v>0</v>
      </c>
      <c r="M1911" s="49">
        <f>IF(Table2[[#This Row],[Ship Mode]]=Introduction!$C$42,1,0)</f>
        <v>0</v>
      </c>
      <c r="N1911" s="48">
        <f>IF(Table2[[#This Row],[Ship Mode]]=Introduction!$C$44,1,0)</f>
        <v>1</v>
      </c>
      <c r="O1911" s="48">
        <f>IF(Table2[[#This Row],[Customer Segment]]=Introduction!$D$45,1,0)</f>
        <v>1</v>
      </c>
      <c r="P1911" s="48">
        <f>IF(Table2[[#This Row],[Customer Segment]]=Introduction!$D$42,1,0)</f>
        <v>0</v>
      </c>
      <c r="Q1911" s="48">
        <f>IF(Table2[[#This Row],[Customer Segment]]=Introduction!$D$44,1,0)</f>
        <v>0</v>
      </c>
      <c r="R1911" s="38">
        <v>88.84</v>
      </c>
      <c r="S191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customFormat="1" x14ac:dyDescent="0.2">
      <c r="A1912" s="1" t="s">
        <v>23</v>
      </c>
      <c r="B1912" s="1" t="s">
        <v>14</v>
      </c>
      <c r="C1912" s="1" t="s">
        <v>3</v>
      </c>
      <c r="D1912" s="44">
        <v>0.09</v>
      </c>
      <c r="E1912" s="44">
        <v>49.99</v>
      </c>
      <c r="F1912" s="44">
        <v>19.989999999999998</v>
      </c>
      <c r="G1912" s="44">
        <v>0.41</v>
      </c>
      <c r="H1912" s="44">
        <v>-17.03</v>
      </c>
      <c r="I1912" s="49">
        <f>IF(Table2[[#This Row],[Order Priority]]=Introduction!$B$42,1,0)</f>
        <v>0</v>
      </c>
      <c r="J1912" s="49">
        <f>IF(Table2[[#This Row],[Order Priority]]=Introduction!$B$43,1,0)</f>
        <v>0</v>
      </c>
      <c r="K1912" s="49">
        <f>IF(Table2[[#This Row],[Order Priority]]=Introduction!$B$44,1,0)</f>
        <v>1</v>
      </c>
      <c r="L1912" s="49">
        <f>IF(Table2[[#This Row],[Order Priority]]=Introduction!$B$45,1,0)</f>
        <v>0</v>
      </c>
      <c r="M1912" s="49">
        <f>IF(Table2[[#This Row],[Ship Mode]]=Introduction!$C$42,1,0)</f>
        <v>0</v>
      </c>
      <c r="N1912" s="48">
        <f>IF(Table2[[#This Row],[Ship Mode]]=Introduction!$C$44,1,0)</f>
        <v>1</v>
      </c>
      <c r="O1912" s="48">
        <f>IF(Table2[[#This Row],[Customer Segment]]=Introduction!$D$45,1,0)</f>
        <v>1</v>
      </c>
      <c r="P1912" s="48">
        <f>IF(Table2[[#This Row],[Customer Segment]]=Introduction!$D$42,1,0)</f>
        <v>0</v>
      </c>
      <c r="Q1912" s="48">
        <f>IF(Table2[[#This Row],[Customer Segment]]=Introduction!$D$44,1,0)</f>
        <v>0</v>
      </c>
      <c r="R1912" s="41">
        <v>2373.3200000000002</v>
      </c>
      <c r="S191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customFormat="1" x14ac:dyDescent="0.2">
      <c r="A1913" s="1" t="s">
        <v>23</v>
      </c>
      <c r="B1913" s="1" t="s">
        <v>14</v>
      </c>
      <c r="C1913" s="1" t="s">
        <v>3</v>
      </c>
      <c r="D1913" s="46">
        <v>0.03</v>
      </c>
      <c r="E1913" s="46">
        <v>28.53</v>
      </c>
      <c r="F1913" s="46">
        <v>1.49</v>
      </c>
      <c r="G1913" s="46">
        <v>0.38</v>
      </c>
      <c r="H1913" s="46">
        <v>39.627000000000002</v>
      </c>
      <c r="I1913" s="49">
        <f>IF(Table2[[#This Row],[Order Priority]]=Introduction!$B$42,1,0)</f>
        <v>0</v>
      </c>
      <c r="J1913" s="49">
        <f>IF(Table2[[#This Row],[Order Priority]]=Introduction!$B$43,1,0)</f>
        <v>0</v>
      </c>
      <c r="K1913" s="49">
        <f>IF(Table2[[#This Row],[Order Priority]]=Introduction!$B$44,1,0)</f>
        <v>1</v>
      </c>
      <c r="L1913" s="49">
        <f>IF(Table2[[#This Row],[Order Priority]]=Introduction!$B$45,1,0)</f>
        <v>0</v>
      </c>
      <c r="M1913" s="49">
        <f>IF(Table2[[#This Row],[Ship Mode]]=Introduction!$C$42,1,0)</f>
        <v>0</v>
      </c>
      <c r="N1913" s="48">
        <f>IF(Table2[[#This Row],[Ship Mode]]=Introduction!$C$44,1,0)</f>
        <v>1</v>
      </c>
      <c r="O1913" s="48">
        <f>IF(Table2[[#This Row],[Customer Segment]]=Introduction!$D$45,1,0)</f>
        <v>1</v>
      </c>
      <c r="P1913" s="48">
        <f>IF(Table2[[#This Row],[Customer Segment]]=Introduction!$D$42,1,0)</f>
        <v>0</v>
      </c>
      <c r="Q1913" s="48">
        <f>IF(Table2[[#This Row],[Customer Segment]]=Introduction!$D$44,1,0)</f>
        <v>0</v>
      </c>
      <c r="R1913" s="38">
        <v>325.73</v>
      </c>
      <c r="S191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customFormat="1" x14ac:dyDescent="0.2">
      <c r="A1914" s="1" t="s">
        <v>23</v>
      </c>
      <c r="B1914" s="1" t="s">
        <v>14</v>
      </c>
      <c r="C1914" s="1" t="s">
        <v>3</v>
      </c>
      <c r="D1914" s="44">
        <v>0.09</v>
      </c>
      <c r="E1914" s="44">
        <v>49.99</v>
      </c>
      <c r="F1914" s="44">
        <v>19.989999999999998</v>
      </c>
      <c r="G1914" s="44">
        <v>0.41</v>
      </c>
      <c r="H1914" s="44">
        <v>-8.5150000000000006</v>
      </c>
      <c r="I1914" s="49">
        <f>IF(Table2[[#This Row],[Order Priority]]=Introduction!$B$42,1,0)</f>
        <v>0</v>
      </c>
      <c r="J1914" s="49">
        <f>IF(Table2[[#This Row],[Order Priority]]=Introduction!$B$43,1,0)</f>
        <v>0</v>
      </c>
      <c r="K1914" s="49">
        <f>IF(Table2[[#This Row],[Order Priority]]=Introduction!$B$44,1,0)</f>
        <v>1</v>
      </c>
      <c r="L1914" s="49">
        <f>IF(Table2[[#This Row],[Order Priority]]=Introduction!$B$45,1,0)</f>
        <v>0</v>
      </c>
      <c r="M1914" s="49">
        <f>IF(Table2[[#This Row],[Ship Mode]]=Introduction!$C$42,1,0)</f>
        <v>0</v>
      </c>
      <c r="N1914" s="48">
        <f>IF(Table2[[#This Row],[Ship Mode]]=Introduction!$C$44,1,0)</f>
        <v>1</v>
      </c>
      <c r="O1914" s="48">
        <f>IF(Table2[[#This Row],[Customer Segment]]=Introduction!$D$45,1,0)</f>
        <v>1</v>
      </c>
      <c r="P1914" s="48">
        <f>IF(Table2[[#This Row],[Customer Segment]]=Introduction!$D$42,1,0)</f>
        <v>0</v>
      </c>
      <c r="Q1914" s="48">
        <f>IF(Table2[[#This Row],[Customer Segment]]=Introduction!$D$44,1,0)</f>
        <v>0</v>
      </c>
      <c r="R1914" s="41">
        <v>593.33000000000004</v>
      </c>
      <c r="S191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customFormat="1" x14ac:dyDescent="0.2">
      <c r="A1915" s="1" t="s">
        <v>23</v>
      </c>
      <c r="B1915" s="1" t="s">
        <v>14</v>
      </c>
      <c r="C1915" s="1" t="s">
        <v>47</v>
      </c>
      <c r="D1915" s="46">
        <v>0</v>
      </c>
      <c r="E1915" s="46">
        <v>17.52</v>
      </c>
      <c r="F1915" s="46">
        <v>8.17</v>
      </c>
      <c r="G1915" s="46">
        <v>0.5</v>
      </c>
      <c r="H1915" s="46">
        <v>52.764000000000003</v>
      </c>
      <c r="I1915" s="49">
        <f>IF(Table2[[#This Row],[Order Priority]]=Introduction!$B$42,1,0)</f>
        <v>0</v>
      </c>
      <c r="J1915" s="49">
        <f>IF(Table2[[#This Row],[Order Priority]]=Introduction!$B$43,1,0)</f>
        <v>0</v>
      </c>
      <c r="K1915" s="49">
        <f>IF(Table2[[#This Row],[Order Priority]]=Introduction!$B$44,1,0)</f>
        <v>1</v>
      </c>
      <c r="L1915" s="49">
        <f>IF(Table2[[#This Row],[Order Priority]]=Introduction!$B$45,1,0)</f>
        <v>0</v>
      </c>
      <c r="M1915" s="49">
        <f>IF(Table2[[#This Row],[Ship Mode]]=Introduction!$C$42,1,0)</f>
        <v>0</v>
      </c>
      <c r="N1915" s="48">
        <f>IF(Table2[[#This Row],[Ship Mode]]=Introduction!$C$44,1,0)</f>
        <v>1</v>
      </c>
      <c r="O1915" s="48">
        <f>IF(Table2[[#This Row],[Customer Segment]]=Introduction!$D$45,1,0)</f>
        <v>0</v>
      </c>
      <c r="P1915" s="48">
        <f>IF(Table2[[#This Row],[Customer Segment]]=Introduction!$D$42,1,0)</f>
        <v>0</v>
      </c>
      <c r="Q1915" s="48">
        <f>IF(Table2[[#This Row],[Customer Segment]]=Introduction!$D$44,1,0)</f>
        <v>1</v>
      </c>
      <c r="R1915" s="38">
        <v>284.33999999999997</v>
      </c>
      <c r="S191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customFormat="1" x14ac:dyDescent="0.2">
      <c r="A1916" s="1" t="s">
        <v>92</v>
      </c>
      <c r="B1916" s="1" t="s">
        <v>14</v>
      </c>
      <c r="C1916" s="1" t="s">
        <v>3</v>
      </c>
      <c r="D1916" s="44">
        <v>0.06</v>
      </c>
      <c r="E1916" s="44">
        <v>22.24</v>
      </c>
      <c r="F1916" s="44">
        <v>1.99</v>
      </c>
      <c r="G1916" s="44">
        <v>0.43</v>
      </c>
      <c r="H1916" s="44">
        <v>95.388000000000005</v>
      </c>
      <c r="I1916" s="49">
        <f>IF(Table2[[#This Row],[Order Priority]]=Introduction!$B$42,1,0)</f>
        <v>0</v>
      </c>
      <c r="J1916" s="49">
        <f>IF(Table2[[#This Row],[Order Priority]]=Introduction!$B$43,1,0)</f>
        <v>0</v>
      </c>
      <c r="K1916" s="49">
        <f>IF(Table2[[#This Row],[Order Priority]]=Introduction!$B$44,1,0)</f>
        <v>0</v>
      </c>
      <c r="L1916" s="49">
        <f>IF(Table2[[#This Row],[Order Priority]]=Introduction!$B$45,1,0)</f>
        <v>1</v>
      </c>
      <c r="M1916" s="49">
        <f>IF(Table2[[#This Row],[Ship Mode]]=Introduction!$C$42,1,0)</f>
        <v>0</v>
      </c>
      <c r="N1916" s="48">
        <f>IF(Table2[[#This Row],[Ship Mode]]=Introduction!$C$44,1,0)</f>
        <v>1</v>
      </c>
      <c r="O1916" s="48">
        <f>IF(Table2[[#This Row],[Customer Segment]]=Introduction!$D$45,1,0)</f>
        <v>1</v>
      </c>
      <c r="P1916" s="48">
        <f>IF(Table2[[#This Row],[Customer Segment]]=Introduction!$D$42,1,0)</f>
        <v>0</v>
      </c>
      <c r="Q1916" s="48">
        <f>IF(Table2[[#This Row],[Customer Segment]]=Introduction!$D$44,1,0)</f>
        <v>0</v>
      </c>
      <c r="R1916" s="41">
        <v>255.88</v>
      </c>
      <c r="S191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customFormat="1" x14ac:dyDescent="0.2">
      <c r="A1917" s="1" t="s">
        <v>13</v>
      </c>
      <c r="B1917" s="1" t="s">
        <v>14</v>
      </c>
      <c r="C1917" s="1" t="s">
        <v>15</v>
      </c>
      <c r="D1917" s="46">
        <v>0.09</v>
      </c>
      <c r="E1917" s="46">
        <v>6.48</v>
      </c>
      <c r="F1917" s="46">
        <v>7.03</v>
      </c>
      <c r="G1917" s="46">
        <v>0.37</v>
      </c>
      <c r="H1917" s="46">
        <v>-126.208</v>
      </c>
      <c r="I1917" s="49">
        <f>IF(Table2[[#This Row],[Order Priority]]=Introduction!$B$42,1,0)</f>
        <v>0</v>
      </c>
      <c r="J1917" s="49">
        <f>IF(Table2[[#This Row],[Order Priority]]=Introduction!$B$43,1,0)</f>
        <v>1</v>
      </c>
      <c r="K1917" s="49">
        <f>IF(Table2[[#This Row],[Order Priority]]=Introduction!$B$44,1,0)</f>
        <v>0</v>
      </c>
      <c r="L1917" s="49">
        <f>IF(Table2[[#This Row],[Order Priority]]=Introduction!$B$45,1,0)</f>
        <v>0</v>
      </c>
      <c r="M1917" s="49">
        <f>IF(Table2[[#This Row],[Ship Mode]]=Introduction!$C$42,1,0)</f>
        <v>0</v>
      </c>
      <c r="N1917" s="48">
        <f>IF(Table2[[#This Row],[Ship Mode]]=Introduction!$C$44,1,0)</f>
        <v>1</v>
      </c>
      <c r="O1917" s="48">
        <f>IF(Table2[[#This Row],[Customer Segment]]=Introduction!$D$45,1,0)</f>
        <v>0</v>
      </c>
      <c r="P1917" s="48">
        <f>IF(Table2[[#This Row],[Customer Segment]]=Introduction!$D$42,1,0)</f>
        <v>1</v>
      </c>
      <c r="Q1917" s="48">
        <f>IF(Table2[[#This Row],[Customer Segment]]=Introduction!$D$44,1,0)</f>
        <v>0</v>
      </c>
      <c r="R1917" s="38">
        <v>96.96</v>
      </c>
      <c r="S191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customFormat="1" x14ac:dyDescent="0.2">
      <c r="A1918" s="1" t="s">
        <v>13</v>
      </c>
      <c r="B1918" s="1" t="s">
        <v>14</v>
      </c>
      <c r="C1918" s="1" t="s">
        <v>47</v>
      </c>
      <c r="D1918" s="44">
        <v>0.05</v>
      </c>
      <c r="E1918" s="44">
        <v>73.98</v>
      </c>
      <c r="F1918" s="44">
        <v>12.14</v>
      </c>
      <c r="G1918" s="44">
        <v>0.67</v>
      </c>
      <c r="H1918" s="44">
        <v>-1.9039999999999999</v>
      </c>
      <c r="I1918" s="49">
        <f>IF(Table2[[#This Row],[Order Priority]]=Introduction!$B$42,1,0)</f>
        <v>0</v>
      </c>
      <c r="J1918" s="49">
        <f>IF(Table2[[#This Row],[Order Priority]]=Introduction!$B$43,1,0)</f>
        <v>1</v>
      </c>
      <c r="K1918" s="49">
        <f>IF(Table2[[#This Row],[Order Priority]]=Introduction!$B$44,1,0)</f>
        <v>0</v>
      </c>
      <c r="L1918" s="49">
        <f>IF(Table2[[#This Row],[Order Priority]]=Introduction!$B$45,1,0)</f>
        <v>0</v>
      </c>
      <c r="M1918" s="49">
        <f>IF(Table2[[#This Row],[Ship Mode]]=Introduction!$C$42,1,0)</f>
        <v>0</v>
      </c>
      <c r="N1918" s="48">
        <f>IF(Table2[[#This Row],[Ship Mode]]=Introduction!$C$44,1,0)</f>
        <v>1</v>
      </c>
      <c r="O1918" s="48">
        <f>IF(Table2[[#This Row],[Customer Segment]]=Introduction!$D$45,1,0)</f>
        <v>0</v>
      </c>
      <c r="P1918" s="48">
        <f>IF(Table2[[#This Row],[Customer Segment]]=Introduction!$D$42,1,0)</f>
        <v>0</v>
      </c>
      <c r="Q1918" s="48">
        <f>IF(Table2[[#This Row],[Customer Segment]]=Introduction!$D$44,1,0)</f>
        <v>1</v>
      </c>
      <c r="R1918" s="41">
        <v>600.4</v>
      </c>
      <c r="S191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customFormat="1" x14ac:dyDescent="0.2">
      <c r="A1919" s="1" t="s">
        <v>13</v>
      </c>
      <c r="B1919" s="1" t="s">
        <v>14</v>
      </c>
      <c r="C1919" s="1" t="s">
        <v>47</v>
      </c>
      <c r="D1919" s="46">
        <v>0</v>
      </c>
      <c r="E1919" s="46">
        <v>5.98</v>
      </c>
      <c r="F1919" s="46">
        <v>7.15</v>
      </c>
      <c r="G1919" s="46">
        <v>0.36</v>
      </c>
      <c r="H1919" s="46">
        <v>-37.048000000000002</v>
      </c>
      <c r="I1919" s="49">
        <f>IF(Table2[[#This Row],[Order Priority]]=Introduction!$B$42,1,0)</f>
        <v>0</v>
      </c>
      <c r="J1919" s="49">
        <f>IF(Table2[[#This Row],[Order Priority]]=Introduction!$B$43,1,0)</f>
        <v>1</v>
      </c>
      <c r="K1919" s="49">
        <f>IF(Table2[[#This Row],[Order Priority]]=Introduction!$B$44,1,0)</f>
        <v>0</v>
      </c>
      <c r="L1919" s="49">
        <f>IF(Table2[[#This Row],[Order Priority]]=Introduction!$B$45,1,0)</f>
        <v>0</v>
      </c>
      <c r="M1919" s="49">
        <f>IF(Table2[[#This Row],[Ship Mode]]=Introduction!$C$42,1,0)</f>
        <v>0</v>
      </c>
      <c r="N1919" s="48">
        <f>IF(Table2[[#This Row],[Ship Mode]]=Introduction!$C$44,1,0)</f>
        <v>1</v>
      </c>
      <c r="O1919" s="48">
        <f>IF(Table2[[#This Row],[Customer Segment]]=Introduction!$D$45,1,0)</f>
        <v>0</v>
      </c>
      <c r="P1919" s="48">
        <f>IF(Table2[[#This Row],[Customer Segment]]=Introduction!$D$42,1,0)</f>
        <v>0</v>
      </c>
      <c r="Q1919" s="48">
        <f>IF(Table2[[#This Row],[Customer Segment]]=Introduction!$D$44,1,0)</f>
        <v>1</v>
      </c>
      <c r="R1919" s="38">
        <v>34.25</v>
      </c>
      <c r="S191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customFormat="1" x14ac:dyDescent="0.2">
      <c r="A1920" s="1" t="s">
        <v>13</v>
      </c>
      <c r="B1920" s="1" t="s">
        <v>14</v>
      </c>
      <c r="C1920" s="1" t="s">
        <v>47</v>
      </c>
      <c r="D1920" s="44">
        <v>0.09</v>
      </c>
      <c r="E1920" s="44">
        <v>3.57</v>
      </c>
      <c r="F1920" s="44">
        <v>4.17</v>
      </c>
      <c r="G1920" s="44">
        <v>0.59</v>
      </c>
      <c r="H1920" s="44">
        <v>-56.887999999999998</v>
      </c>
      <c r="I1920" s="49">
        <f>IF(Table2[[#This Row],[Order Priority]]=Introduction!$B$42,1,0)</f>
        <v>0</v>
      </c>
      <c r="J1920" s="49">
        <f>IF(Table2[[#This Row],[Order Priority]]=Introduction!$B$43,1,0)</f>
        <v>1</v>
      </c>
      <c r="K1920" s="49">
        <f>IF(Table2[[#This Row],[Order Priority]]=Introduction!$B$44,1,0)</f>
        <v>0</v>
      </c>
      <c r="L1920" s="49">
        <f>IF(Table2[[#This Row],[Order Priority]]=Introduction!$B$45,1,0)</f>
        <v>0</v>
      </c>
      <c r="M1920" s="49">
        <f>IF(Table2[[#This Row],[Ship Mode]]=Introduction!$C$42,1,0)</f>
        <v>0</v>
      </c>
      <c r="N1920" s="48">
        <f>IF(Table2[[#This Row],[Ship Mode]]=Introduction!$C$44,1,0)</f>
        <v>1</v>
      </c>
      <c r="O1920" s="48">
        <f>IF(Table2[[#This Row],[Customer Segment]]=Introduction!$D$45,1,0)</f>
        <v>0</v>
      </c>
      <c r="P1920" s="48">
        <f>IF(Table2[[#This Row],[Customer Segment]]=Introduction!$D$42,1,0)</f>
        <v>0</v>
      </c>
      <c r="Q1920" s="48">
        <f>IF(Table2[[#This Row],[Customer Segment]]=Introduction!$D$44,1,0)</f>
        <v>1</v>
      </c>
      <c r="R1920" s="41">
        <v>31.45</v>
      </c>
      <c r="S192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customFormat="1" x14ac:dyDescent="0.2">
      <c r="A1921" s="1" t="s">
        <v>23</v>
      </c>
      <c r="B1921" s="1" t="s">
        <v>63</v>
      </c>
      <c r="C1921" s="1" t="s">
        <v>3</v>
      </c>
      <c r="D1921" s="46">
        <v>0.08</v>
      </c>
      <c r="E1921" s="46">
        <v>5.84</v>
      </c>
      <c r="F1921" s="46">
        <v>1</v>
      </c>
      <c r="G1921" s="46">
        <v>0.38</v>
      </c>
      <c r="H1921" s="46">
        <v>731.92200000000003</v>
      </c>
      <c r="I1921" s="49">
        <f>IF(Table2[[#This Row],[Order Priority]]=Introduction!$B$42,1,0)</f>
        <v>0</v>
      </c>
      <c r="J1921" s="49">
        <f>IF(Table2[[#This Row],[Order Priority]]=Introduction!$B$43,1,0)</f>
        <v>0</v>
      </c>
      <c r="K1921" s="49">
        <f>IF(Table2[[#This Row],[Order Priority]]=Introduction!$B$44,1,0)</f>
        <v>1</v>
      </c>
      <c r="L1921" s="49">
        <f>IF(Table2[[#This Row],[Order Priority]]=Introduction!$B$45,1,0)</f>
        <v>0</v>
      </c>
      <c r="M1921" s="49">
        <f>IF(Table2[[#This Row],[Ship Mode]]=Introduction!$C$42,1,0)</f>
        <v>0</v>
      </c>
      <c r="N1921" s="48">
        <f>IF(Table2[[#This Row],[Ship Mode]]=Introduction!$C$44,1,0)</f>
        <v>0</v>
      </c>
      <c r="O1921" s="48">
        <f>IF(Table2[[#This Row],[Customer Segment]]=Introduction!$D$45,1,0)</f>
        <v>1</v>
      </c>
      <c r="P1921" s="48">
        <f>IF(Table2[[#This Row],[Customer Segment]]=Introduction!$D$42,1,0)</f>
        <v>0</v>
      </c>
      <c r="Q1921" s="48">
        <f>IF(Table2[[#This Row],[Customer Segment]]=Introduction!$D$44,1,0)</f>
        <v>0</v>
      </c>
      <c r="R1921" s="38">
        <v>61.39</v>
      </c>
      <c r="S192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customFormat="1" x14ac:dyDescent="0.2">
      <c r="A1922" s="1" t="s">
        <v>23</v>
      </c>
      <c r="B1922" s="1" t="s">
        <v>14</v>
      </c>
      <c r="C1922" s="1" t="s">
        <v>3</v>
      </c>
      <c r="D1922" s="44">
        <v>0</v>
      </c>
      <c r="E1922" s="44">
        <v>205.99</v>
      </c>
      <c r="F1922" s="44">
        <v>8.99</v>
      </c>
      <c r="G1922" s="44">
        <v>0.6</v>
      </c>
      <c r="H1922" s="44">
        <v>186.55799999999999</v>
      </c>
      <c r="I1922" s="49">
        <f>IF(Table2[[#This Row],[Order Priority]]=Introduction!$B$42,1,0)</f>
        <v>0</v>
      </c>
      <c r="J1922" s="49">
        <f>IF(Table2[[#This Row],[Order Priority]]=Introduction!$B$43,1,0)</f>
        <v>0</v>
      </c>
      <c r="K1922" s="49">
        <f>IF(Table2[[#This Row],[Order Priority]]=Introduction!$B$44,1,0)</f>
        <v>1</v>
      </c>
      <c r="L1922" s="49">
        <f>IF(Table2[[#This Row],[Order Priority]]=Introduction!$B$45,1,0)</f>
        <v>0</v>
      </c>
      <c r="M1922" s="49">
        <f>IF(Table2[[#This Row],[Ship Mode]]=Introduction!$C$42,1,0)</f>
        <v>0</v>
      </c>
      <c r="N1922" s="48">
        <f>IF(Table2[[#This Row],[Ship Mode]]=Introduction!$C$44,1,0)</f>
        <v>1</v>
      </c>
      <c r="O1922" s="48">
        <f>IF(Table2[[#This Row],[Customer Segment]]=Introduction!$D$45,1,0)</f>
        <v>1</v>
      </c>
      <c r="P1922" s="48">
        <f>IF(Table2[[#This Row],[Customer Segment]]=Introduction!$D$42,1,0)</f>
        <v>0</v>
      </c>
      <c r="Q1922" s="48">
        <f>IF(Table2[[#This Row],[Customer Segment]]=Introduction!$D$44,1,0)</f>
        <v>0</v>
      </c>
      <c r="R1922" s="41">
        <v>2435.52</v>
      </c>
      <c r="S192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customFormat="1" x14ac:dyDescent="0.2">
      <c r="A1923" s="1" t="s">
        <v>92</v>
      </c>
      <c r="B1923" s="1" t="s">
        <v>14</v>
      </c>
      <c r="C1923" s="1" t="s">
        <v>15</v>
      </c>
      <c r="D1923" s="46">
        <v>0.08</v>
      </c>
      <c r="E1923" s="46">
        <v>8.3699999999999992</v>
      </c>
      <c r="F1923" s="46">
        <v>10.16</v>
      </c>
      <c r="G1923" s="46">
        <v>0.59</v>
      </c>
      <c r="H1923" s="46">
        <v>-169.232</v>
      </c>
      <c r="I1923" s="49">
        <f>IF(Table2[[#This Row],[Order Priority]]=Introduction!$B$42,1,0)</f>
        <v>0</v>
      </c>
      <c r="J1923" s="49">
        <f>IF(Table2[[#This Row],[Order Priority]]=Introduction!$B$43,1,0)</f>
        <v>0</v>
      </c>
      <c r="K1923" s="49">
        <f>IF(Table2[[#This Row],[Order Priority]]=Introduction!$B$44,1,0)</f>
        <v>0</v>
      </c>
      <c r="L1923" s="49">
        <f>IF(Table2[[#This Row],[Order Priority]]=Introduction!$B$45,1,0)</f>
        <v>1</v>
      </c>
      <c r="M1923" s="49">
        <f>IF(Table2[[#This Row],[Ship Mode]]=Introduction!$C$42,1,0)</f>
        <v>0</v>
      </c>
      <c r="N1923" s="48">
        <f>IF(Table2[[#This Row],[Ship Mode]]=Introduction!$C$44,1,0)</f>
        <v>1</v>
      </c>
      <c r="O1923" s="48">
        <f>IF(Table2[[#This Row],[Customer Segment]]=Introduction!$D$45,1,0)</f>
        <v>0</v>
      </c>
      <c r="P1923" s="48">
        <f>IF(Table2[[#This Row],[Customer Segment]]=Introduction!$D$42,1,0)</f>
        <v>1</v>
      </c>
      <c r="Q1923" s="48">
        <f>IF(Table2[[#This Row],[Customer Segment]]=Introduction!$D$44,1,0)</f>
        <v>0</v>
      </c>
      <c r="R1923" s="38">
        <v>108.99</v>
      </c>
      <c r="S192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customFormat="1" x14ac:dyDescent="0.2">
      <c r="A1924" s="1" t="s">
        <v>46</v>
      </c>
      <c r="B1924" s="1" t="s">
        <v>14</v>
      </c>
      <c r="C1924" s="1" t="s">
        <v>47</v>
      </c>
      <c r="D1924" s="44">
        <v>0.04</v>
      </c>
      <c r="E1924" s="44">
        <v>35.99</v>
      </c>
      <c r="F1924" s="44">
        <v>3.3</v>
      </c>
      <c r="G1924" s="44">
        <v>0.39</v>
      </c>
      <c r="H1924" s="44">
        <v>184.19550000000001</v>
      </c>
      <c r="I1924" s="49">
        <f>IF(Table2[[#This Row],[Order Priority]]=Introduction!$B$42,1,0)</f>
        <v>0</v>
      </c>
      <c r="J1924" s="49">
        <f>IF(Table2[[#This Row],[Order Priority]]=Introduction!$B$43,1,0)</f>
        <v>0</v>
      </c>
      <c r="K1924" s="49">
        <f>IF(Table2[[#This Row],[Order Priority]]=Introduction!$B$44,1,0)</f>
        <v>0</v>
      </c>
      <c r="L1924" s="49">
        <f>IF(Table2[[#This Row],[Order Priority]]=Introduction!$B$45,1,0)</f>
        <v>0</v>
      </c>
      <c r="M1924" s="49">
        <f>IF(Table2[[#This Row],[Ship Mode]]=Introduction!$C$42,1,0)</f>
        <v>0</v>
      </c>
      <c r="N1924" s="48">
        <f>IF(Table2[[#This Row],[Ship Mode]]=Introduction!$C$44,1,0)</f>
        <v>1</v>
      </c>
      <c r="O1924" s="48">
        <f>IF(Table2[[#This Row],[Customer Segment]]=Introduction!$D$45,1,0)</f>
        <v>0</v>
      </c>
      <c r="P1924" s="48">
        <f>IF(Table2[[#This Row],[Customer Segment]]=Introduction!$D$42,1,0)</f>
        <v>0</v>
      </c>
      <c r="Q1924" s="48">
        <f>IF(Table2[[#This Row],[Customer Segment]]=Introduction!$D$44,1,0)</f>
        <v>1</v>
      </c>
      <c r="R1924" s="41">
        <v>266.95</v>
      </c>
      <c r="S192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customFormat="1" x14ac:dyDescent="0.2">
      <c r="A1925" s="1" t="s">
        <v>13</v>
      </c>
      <c r="B1925" s="1" t="s">
        <v>14</v>
      </c>
      <c r="C1925" s="1" t="s">
        <v>15</v>
      </c>
      <c r="D1925" s="46">
        <v>0.01</v>
      </c>
      <c r="E1925" s="46">
        <v>7.89</v>
      </c>
      <c r="F1925" s="46">
        <v>2.82</v>
      </c>
      <c r="G1925" s="46">
        <v>0.4</v>
      </c>
      <c r="H1925" s="46">
        <v>38.700000000000003</v>
      </c>
      <c r="I1925" s="49">
        <f>IF(Table2[[#This Row],[Order Priority]]=Introduction!$B$42,1,0)</f>
        <v>0</v>
      </c>
      <c r="J1925" s="49">
        <f>IF(Table2[[#This Row],[Order Priority]]=Introduction!$B$43,1,0)</f>
        <v>1</v>
      </c>
      <c r="K1925" s="49">
        <f>IF(Table2[[#This Row],[Order Priority]]=Introduction!$B$44,1,0)</f>
        <v>0</v>
      </c>
      <c r="L1925" s="49">
        <f>IF(Table2[[#This Row],[Order Priority]]=Introduction!$B$45,1,0)</f>
        <v>0</v>
      </c>
      <c r="M1925" s="49">
        <f>IF(Table2[[#This Row],[Ship Mode]]=Introduction!$C$42,1,0)</f>
        <v>0</v>
      </c>
      <c r="N1925" s="48">
        <f>IF(Table2[[#This Row],[Ship Mode]]=Introduction!$C$44,1,0)</f>
        <v>1</v>
      </c>
      <c r="O1925" s="48">
        <f>IF(Table2[[#This Row],[Customer Segment]]=Introduction!$D$45,1,0)</f>
        <v>0</v>
      </c>
      <c r="P1925" s="48">
        <f>IF(Table2[[#This Row],[Customer Segment]]=Introduction!$D$42,1,0)</f>
        <v>1</v>
      </c>
      <c r="Q1925" s="48">
        <f>IF(Table2[[#This Row],[Customer Segment]]=Introduction!$D$44,1,0)</f>
        <v>0</v>
      </c>
      <c r="R1925" s="38">
        <v>274.26</v>
      </c>
      <c r="S192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customFormat="1" x14ac:dyDescent="0.2">
      <c r="A1926" s="1" t="s">
        <v>13</v>
      </c>
      <c r="B1926" s="1" t="s">
        <v>14</v>
      </c>
      <c r="C1926" s="1" t="s">
        <v>15</v>
      </c>
      <c r="D1926" s="44">
        <v>0.09</v>
      </c>
      <c r="E1926" s="44">
        <v>3.68</v>
      </c>
      <c r="F1926" s="44">
        <v>1.32</v>
      </c>
      <c r="G1926" s="44">
        <v>0.83</v>
      </c>
      <c r="H1926" s="44">
        <v>-21.91</v>
      </c>
      <c r="I1926" s="49">
        <f>IF(Table2[[#This Row],[Order Priority]]=Introduction!$B$42,1,0)</f>
        <v>0</v>
      </c>
      <c r="J1926" s="49">
        <f>IF(Table2[[#This Row],[Order Priority]]=Introduction!$B$43,1,0)</f>
        <v>1</v>
      </c>
      <c r="K1926" s="49">
        <f>IF(Table2[[#This Row],[Order Priority]]=Introduction!$B$44,1,0)</f>
        <v>0</v>
      </c>
      <c r="L1926" s="49">
        <f>IF(Table2[[#This Row],[Order Priority]]=Introduction!$B$45,1,0)</f>
        <v>0</v>
      </c>
      <c r="M1926" s="49">
        <f>IF(Table2[[#This Row],[Ship Mode]]=Introduction!$C$42,1,0)</f>
        <v>0</v>
      </c>
      <c r="N1926" s="48">
        <f>IF(Table2[[#This Row],[Ship Mode]]=Introduction!$C$44,1,0)</f>
        <v>1</v>
      </c>
      <c r="O1926" s="48">
        <f>IF(Table2[[#This Row],[Customer Segment]]=Introduction!$D$45,1,0)</f>
        <v>0</v>
      </c>
      <c r="P1926" s="48">
        <f>IF(Table2[[#This Row],[Customer Segment]]=Introduction!$D$42,1,0)</f>
        <v>1</v>
      </c>
      <c r="Q1926" s="48">
        <f>IF(Table2[[#This Row],[Customer Segment]]=Introduction!$D$44,1,0)</f>
        <v>0</v>
      </c>
      <c r="R1926" s="41">
        <v>83.16</v>
      </c>
      <c r="S192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customFormat="1" x14ac:dyDescent="0.2">
      <c r="A1927" s="1" t="s">
        <v>13</v>
      </c>
      <c r="B1927" s="1" t="s">
        <v>14</v>
      </c>
      <c r="C1927" s="1" t="s">
        <v>15</v>
      </c>
      <c r="D1927" s="46">
        <v>0.1</v>
      </c>
      <c r="E1927" s="46">
        <v>9.7100000000000009</v>
      </c>
      <c r="F1927" s="46">
        <v>9.4499999999999993</v>
      </c>
      <c r="G1927" s="46">
        <v>0.6</v>
      </c>
      <c r="H1927" s="46">
        <v>-119.77</v>
      </c>
      <c r="I1927" s="49">
        <f>IF(Table2[[#This Row],[Order Priority]]=Introduction!$B$42,1,0)</f>
        <v>0</v>
      </c>
      <c r="J1927" s="49">
        <f>IF(Table2[[#This Row],[Order Priority]]=Introduction!$B$43,1,0)</f>
        <v>1</v>
      </c>
      <c r="K1927" s="49">
        <f>IF(Table2[[#This Row],[Order Priority]]=Introduction!$B$44,1,0)</f>
        <v>0</v>
      </c>
      <c r="L1927" s="49">
        <f>IF(Table2[[#This Row],[Order Priority]]=Introduction!$B$45,1,0)</f>
        <v>0</v>
      </c>
      <c r="M1927" s="49">
        <f>IF(Table2[[#This Row],[Ship Mode]]=Introduction!$C$42,1,0)</f>
        <v>0</v>
      </c>
      <c r="N1927" s="48">
        <f>IF(Table2[[#This Row],[Ship Mode]]=Introduction!$C$44,1,0)</f>
        <v>1</v>
      </c>
      <c r="O1927" s="48">
        <f>IF(Table2[[#This Row],[Customer Segment]]=Introduction!$D$45,1,0)</f>
        <v>0</v>
      </c>
      <c r="P1927" s="48">
        <f>IF(Table2[[#This Row],[Customer Segment]]=Introduction!$D$42,1,0)</f>
        <v>1</v>
      </c>
      <c r="Q1927" s="48">
        <f>IF(Table2[[#This Row],[Customer Segment]]=Introduction!$D$44,1,0)</f>
        <v>0</v>
      </c>
      <c r="R1927" s="38">
        <v>261.93</v>
      </c>
      <c r="S192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customFormat="1" x14ac:dyDescent="0.2">
      <c r="A1928" s="1" t="s">
        <v>13</v>
      </c>
      <c r="B1928" s="1" t="s">
        <v>14</v>
      </c>
      <c r="C1928" s="1" t="s">
        <v>15</v>
      </c>
      <c r="D1928" s="44">
        <v>0.01</v>
      </c>
      <c r="E1928" s="44">
        <v>7.89</v>
      </c>
      <c r="F1928" s="44">
        <v>2.82</v>
      </c>
      <c r="G1928" s="44">
        <v>0.4</v>
      </c>
      <c r="H1928" s="44">
        <v>46.44</v>
      </c>
      <c r="I1928" s="49">
        <f>IF(Table2[[#This Row],[Order Priority]]=Introduction!$B$42,1,0)</f>
        <v>0</v>
      </c>
      <c r="J1928" s="49">
        <f>IF(Table2[[#This Row],[Order Priority]]=Introduction!$B$43,1,0)</f>
        <v>1</v>
      </c>
      <c r="K1928" s="49">
        <f>IF(Table2[[#This Row],[Order Priority]]=Introduction!$B$44,1,0)</f>
        <v>0</v>
      </c>
      <c r="L1928" s="49">
        <f>IF(Table2[[#This Row],[Order Priority]]=Introduction!$B$45,1,0)</f>
        <v>0</v>
      </c>
      <c r="M1928" s="49">
        <f>IF(Table2[[#This Row],[Ship Mode]]=Introduction!$C$42,1,0)</f>
        <v>0</v>
      </c>
      <c r="N1928" s="48">
        <f>IF(Table2[[#This Row],[Ship Mode]]=Introduction!$C$44,1,0)</f>
        <v>1</v>
      </c>
      <c r="O1928" s="48">
        <f>IF(Table2[[#This Row],[Customer Segment]]=Introduction!$D$45,1,0)</f>
        <v>0</v>
      </c>
      <c r="P1928" s="48">
        <f>IF(Table2[[#This Row],[Customer Segment]]=Introduction!$D$42,1,0)</f>
        <v>1</v>
      </c>
      <c r="Q1928" s="48">
        <f>IF(Table2[[#This Row],[Customer Segment]]=Introduction!$D$44,1,0)</f>
        <v>0</v>
      </c>
      <c r="R1928" s="41">
        <v>68.56</v>
      </c>
      <c r="S192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customFormat="1" x14ac:dyDescent="0.2">
      <c r="A1929" s="1" t="s">
        <v>13</v>
      </c>
      <c r="B1929" s="1" t="s">
        <v>14</v>
      </c>
      <c r="C1929" s="1" t="s">
        <v>15</v>
      </c>
      <c r="D1929" s="46">
        <v>0.09</v>
      </c>
      <c r="E1929" s="46">
        <v>3.68</v>
      </c>
      <c r="F1929" s="46">
        <v>1.32</v>
      </c>
      <c r="G1929" s="46">
        <v>0.83</v>
      </c>
      <c r="H1929" s="46">
        <v>-17.527999999999999</v>
      </c>
      <c r="I1929" s="49">
        <f>IF(Table2[[#This Row],[Order Priority]]=Introduction!$B$42,1,0)</f>
        <v>0</v>
      </c>
      <c r="J1929" s="49">
        <f>IF(Table2[[#This Row],[Order Priority]]=Introduction!$B$43,1,0)</f>
        <v>1</v>
      </c>
      <c r="K1929" s="49">
        <f>IF(Table2[[#This Row],[Order Priority]]=Introduction!$B$44,1,0)</f>
        <v>0</v>
      </c>
      <c r="L1929" s="49">
        <f>IF(Table2[[#This Row],[Order Priority]]=Introduction!$B$45,1,0)</f>
        <v>0</v>
      </c>
      <c r="M1929" s="49">
        <f>IF(Table2[[#This Row],[Ship Mode]]=Introduction!$C$42,1,0)</f>
        <v>0</v>
      </c>
      <c r="N1929" s="48">
        <f>IF(Table2[[#This Row],[Ship Mode]]=Introduction!$C$44,1,0)</f>
        <v>1</v>
      </c>
      <c r="O1929" s="48">
        <f>IF(Table2[[#This Row],[Customer Segment]]=Introduction!$D$45,1,0)</f>
        <v>0</v>
      </c>
      <c r="P1929" s="48">
        <f>IF(Table2[[#This Row],[Customer Segment]]=Introduction!$D$42,1,0)</f>
        <v>1</v>
      </c>
      <c r="Q1929" s="48">
        <f>IF(Table2[[#This Row],[Customer Segment]]=Introduction!$D$44,1,0)</f>
        <v>0</v>
      </c>
      <c r="R1929" s="38">
        <v>20.79</v>
      </c>
      <c r="S1929"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customFormat="1" x14ac:dyDescent="0.2">
      <c r="A1930" s="1" t="s">
        <v>13</v>
      </c>
      <c r="B1930" s="1" t="s">
        <v>14</v>
      </c>
      <c r="C1930" s="1" t="s">
        <v>15</v>
      </c>
      <c r="D1930" s="44">
        <v>0.1</v>
      </c>
      <c r="E1930" s="44">
        <v>9.7100000000000009</v>
      </c>
      <c r="F1930" s="44">
        <v>9.4499999999999993</v>
      </c>
      <c r="G1930" s="44">
        <v>0.6</v>
      </c>
      <c r="H1930" s="44">
        <v>-95.816000000000003</v>
      </c>
      <c r="I1930" s="49">
        <f>IF(Table2[[#This Row],[Order Priority]]=Introduction!$B$42,1,0)</f>
        <v>0</v>
      </c>
      <c r="J1930" s="49">
        <f>IF(Table2[[#This Row],[Order Priority]]=Introduction!$B$43,1,0)</f>
        <v>1</v>
      </c>
      <c r="K1930" s="49">
        <f>IF(Table2[[#This Row],[Order Priority]]=Introduction!$B$44,1,0)</f>
        <v>0</v>
      </c>
      <c r="L1930" s="49">
        <f>IF(Table2[[#This Row],[Order Priority]]=Introduction!$B$45,1,0)</f>
        <v>0</v>
      </c>
      <c r="M1930" s="49">
        <f>IF(Table2[[#This Row],[Ship Mode]]=Introduction!$C$42,1,0)</f>
        <v>0</v>
      </c>
      <c r="N1930" s="48">
        <f>IF(Table2[[#This Row],[Ship Mode]]=Introduction!$C$44,1,0)</f>
        <v>1</v>
      </c>
      <c r="O1930" s="48">
        <f>IF(Table2[[#This Row],[Customer Segment]]=Introduction!$D$45,1,0)</f>
        <v>0</v>
      </c>
      <c r="P1930" s="48">
        <f>IF(Table2[[#This Row],[Customer Segment]]=Introduction!$D$42,1,0)</f>
        <v>1</v>
      </c>
      <c r="Q1930" s="48">
        <f>IF(Table2[[#This Row],[Customer Segment]]=Introduction!$D$44,1,0)</f>
        <v>0</v>
      </c>
      <c r="R1930" s="41">
        <v>67.91</v>
      </c>
      <c r="S1930"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customFormat="1" x14ac:dyDescent="0.2">
      <c r="A1931" s="1" t="s">
        <v>23</v>
      </c>
      <c r="B1931" s="1" t="s">
        <v>14</v>
      </c>
      <c r="C1931" s="1" t="s">
        <v>3</v>
      </c>
      <c r="D1931" s="46">
        <v>0.04</v>
      </c>
      <c r="E1931" s="46">
        <v>8.33</v>
      </c>
      <c r="F1931" s="46">
        <v>1.99</v>
      </c>
      <c r="G1931" s="46">
        <v>0.52</v>
      </c>
      <c r="H1931" s="46">
        <v>44.892000000000003</v>
      </c>
      <c r="I1931" s="49">
        <f>IF(Table2[[#This Row],[Order Priority]]=Introduction!$B$42,1,0)</f>
        <v>0</v>
      </c>
      <c r="J1931" s="49">
        <f>IF(Table2[[#This Row],[Order Priority]]=Introduction!$B$43,1,0)</f>
        <v>0</v>
      </c>
      <c r="K1931" s="49">
        <f>IF(Table2[[#This Row],[Order Priority]]=Introduction!$B$44,1,0)</f>
        <v>1</v>
      </c>
      <c r="L1931" s="49">
        <f>IF(Table2[[#This Row],[Order Priority]]=Introduction!$B$45,1,0)</f>
        <v>0</v>
      </c>
      <c r="M1931" s="49">
        <f>IF(Table2[[#This Row],[Ship Mode]]=Introduction!$C$42,1,0)</f>
        <v>0</v>
      </c>
      <c r="N1931" s="48">
        <f>IF(Table2[[#This Row],[Ship Mode]]=Introduction!$C$44,1,0)</f>
        <v>1</v>
      </c>
      <c r="O1931" s="48">
        <f>IF(Table2[[#This Row],[Customer Segment]]=Introduction!$D$45,1,0)</f>
        <v>1</v>
      </c>
      <c r="P1931" s="48">
        <f>IF(Table2[[#This Row],[Customer Segment]]=Introduction!$D$42,1,0)</f>
        <v>0</v>
      </c>
      <c r="Q1931" s="48">
        <f>IF(Table2[[#This Row],[Customer Segment]]=Introduction!$D$44,1,0)</f>
        <v>0</v>
      </c>
      <c r="R1931" s="38">
        <v>131.26</v>
      </c>
      <c r="S1931"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customFormat="1" x14ac:dyDescent="0.2">
      <c r="A1932" s="1" t="s">
        <v>23</v>
      </c>
      <c r="B1932" s="1" t="s">
        <v>14</v>
      </c>
      <c r="C1932" s="1" t="s">
        <v>70</v>
      </c>
      <c r="D1932" s="44">
        <v>0.06</v>
      </c>
      <c r="E1932" s="44">
        <v>38.06</v>
      </c>
      <c r="F1932" s="44">
        <v>4.5</v>
      </c>
      <c r="G1932" s="44">
        <v>0.56000000000000005</v>
      </c>
      <c r="H1932" s="44">
        <v>450.45960000000002</v>
      </c>
      <c r="I1932" s="49">
        <f>IF(Table2[[#This Row],[Order Priority]]=Introduction!$B$42,1,0)</f>
        <v>0</v>
      </c>
      <c r="J1932" s="49">
        <f>IF(Table2[[#This Row],[Order Priority]]=Introduction!$B$43,1,0)</f>
        <v>0</v>
      </c>
      <c r="K1932" s="49">
        <f>IF(Table2[[#This Row],[Order Priority]]=Introduction!$B$44,1,0)</f>
        <v>1</v>
      </c>
      <c r="L1932" s="49">
        <f>IF(Table2[[#This Row],[Order Priority]]=Introduction!$B$45,1,0)</f>
        <v>0</v>
      </c>
      <c r="M1932" s="49">
        <f>IF(Table2[[#This Row],[Ship Mode]]=Introduction!$C$42,1,0)</f>
        <v>0</v>
      </c>
      <c r="N1932" s="48">
        <f>IF(Table2[[#This Row],[Ship Mode]]=Introduction!$C$44,1,0)</f>
        <v>1</v>
      </c>
      <c r="O1932" s="48">
        <f>IF(Table2[[#This Row],[Customer Segment]]=Introduction!$D$45,1,0)</f>
        <v>0</v>
      </c>
      <c r="P1932" s="48">
        <f>IF(Table2[[#This Row],[Customer Segment]]=Introduction!$D$42,1,0)</f>
        <v>0</v>
      </c>
      <c r="Q1932" s="48">
        <f>IF(Table2[[#This Row],[Customer Segment]]=Introduction!$D$44,1,0)</f>
        <v>0</v>
      </c>
      <c r="R1932" s="41">
        <v>652.84</v>
      </c>
      <c r="S1932"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customFormat="1" x14ac:dyDescent="0.2">
      <c r="A1933" s="1" t="s">
        <v>23</v>
      </c>
      <c r="B1933" s="1" t="s">
        <v>14</v>
      </c>
      <c r="C1933" s="1" t="s">
        <v>70</v>
      </c>
      <c r="D1933" s="46">
        <v>0.08</v>
      </c>
      <c r="E1933" s="46">
        <v>599.99</v>
      </c>
      <c r="F1933" s="46">
        <v>24.49</v>
      </c>
      <c r="G1933" s="46">
        <v>0.37</v>
      </c>
      <c r="H1933" s="46">
        <v>8798.1831000000002</v>
      </c>
      <c r="I1933" s="49">
        <f>IF(Table2[[#This Row],[Order Priority]]=Introduction!$B$42,1,0)</f>
        <v>0</v>
      </c>
      <c r="J1933" s="49">
        <f>IF(Table2[[#This Row],[Order Priority]]=Introduction!$B$43,1,0)</f>
        <v>0</v>
      </c>
      <c r="K1933" s="49">
        <f>IF(Table2[[#This Row],[Order Priority]]=Introduction!$B$44,1,0)</f>
        <v>1</v>
      </c>
      <c r="L1933" s="49">
        <f>IF(Table2[[#This Row],[Order Priority]]=Introduction!$B$45,1,0)</f>
        <v>0</v>
      </c>
      <c r="M1933" s="49">
        <f>IF(Table2[[#This Row],[Ship Mode]]=Introduction!$C$42,1,0)</f>
        <v>0</v>
      </c>
      <c r="N1933" s="48">
        <f>IF(Table2[[#This Row],[Ship Mode]]=Introduction!$C$44,1,0)</f>
        <v>1</v>
      </c>
      <c r="O1933" s="48">
        <f>IF(Table2[[#This Row],[Customer Segment]]=Introduction!$D$45,1,0)</f>
        <v>0</v>
      </c>
      <c r="P1933" s="48">
        <f>IF(Table2[[#This Row],[Customer Segment]]=Introduction!$D$42,1,0)</f>
        <v>0</v>
      </c>
      <c r="Q1933" s="48">
        <f>IF(Table2[[#This Row],[Customer Segment]]=Introduction!$D$44,1,0)</f>
        <v>0</v>
      </c>
      <c r="R1933" s="38">
        <v>12750.99</v>
      </c>
      <c r="S1933"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customFormat="1" x14ac:dyDescent="0.2">
      <c r="A1934" s="1" t="s">
        <v>23</v>
      </c>
      <c r="B1934" s="1" t="s">
        <v>63</v>
      </c>
      <c r="C1934" s="1" t="s">
        <v>70</v>
      </c>
      <c r="D1934" s="44">
        <v>0.1</v>
      </c>
      <c r="E1934" s="44">
        <v>3.98</v>
      </c>
      <c r="F1934" s="44">
        <v>2.97</v>
      </c>
      <c r="G1934" s="44">
        <v>0.35</v>
      </c>
      <c r="H1934" s="44">
        <v>-5.3849999999999998</v>
      </c>
      <c r="I1934" s="49">
        <f>IF(Table2[[#This Row],[Order Priority]]=Introduction!$B$42,1,0)</f>
        <v>0</v>
      </c>
      <c r="J1934" s="49">
        <f>IF(Table2[[#This Row],[Order Priority]]=Introduction!$B$43,1,0)</f>
        <v>0</v>
      </c>
      <c r="K1934" s="49">
        <f>IF(Table2[[#This Row],[Order Priority]]=Introduction!$B$44,1,0)</f>
        <v>1</v>
      </c>
      <c r="L1934" s="49">
        <f>IF(Table2[[#This Row],[Order Priority]]=Introduction!$B$45,1,0)</f>
        <v>0</v>
      </c>
      <c r="M1934" s="49">
        <f>IF(Table2[[#This Row],[Ship Mode]]=Introduction!$C$42,1,0)</f>
        <v>0</v>
      </c>
      <c r="N1934" s="48">
        <f>IF(Table2[[#This Row],[Ship Mode]]=Introduction!$C$44,1,0)</f>
        <v>0</v>
      </c>
      <c r="O1934" s="48">
        <f>IF(Table2[[#This Row],[Customer Segment]]=Introduction!$D$45,1,0)</f>
        <v>0</v>
      </c>
      <c r="P1934" s="48">
        <f>IF(Table2[[#This Row],[Customer Segment]]=Introduction!$D$42,1,0)</f>
        <v>0</v>
      </c>
      <c r="Q1934" s="48">
        <f>IF(Table2[[#This Row],[Customer Segment]]=Introduction!$D$44,1,0)</f>
        <v>0</v>
      </c>
      <c r="R1934" s="41">
        <v>20.54</v>
      </c>
      <c r="S1934"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customFormat="1" x14ac:dyDescent="0.2">
      <c r="A1935" s="1" t="s">
        <v>23</v>
      </c>
      <c r="B1935" s="1" t="s">
        <v>63</v>
      </c>
      <c r="C1935" s="1" t="s">
        <v>15</v>
      </c>
      <c r="D1935" s="46">
        <v>0.05</v>
      </c>
      <c r="E1935" s="46">
        <v>63.94</v>
      </c>
      <c r="F1935" s="46">
        <v>14.48</v>
      </c>
      <c r="G1935" s="46">
        <v>0.46</v>
      </c>
      <c r="H1935" s="46">
        <v>270.87430000000001</v>
      </c>
      <c r="I1935" s="49">
        <f>IF(Table2[[#This Row],[Order Priority]]=Introduction!$B$42,1,0)</f>
        <v>0</v>
      </c>
      <c r="J1935" s="49">
        <f>IF(Table2[[#This Row],[Order Priority]]=Introduction!$B$43,1,0)</f>
        <v>0</v>
      </c>
      <c r="K1935" s="49">
        <f>IF(Table2[[#This Row],[Order Priority]]=Introduction!$B$44,1,0)</f>
        <v>1</v>
      </c>
      <c r="L1935" s="49">
        <f>IF(Table2[[#This Row],[Order Priority]]=Introduction!$B$45,1,0)</f>
        <v>0</v>
      </c>
      <c r="M1935" s="49">
        <f>IF(Table2[[#This Row],[Ship Mode]]=Introduction!$C$42,1,0)</f>
        <v>0</v>
      </c>
      <c r="N1935" s="48">
        <f>IF(Table2[[#This Row],[Ship Mode]]=Introduction!$C$44,1,0)</f>
        <v>0</v>
      </c>
      <c r="O1935" s="48">
        <f>IF(Table2[[#This Row],[Customer Segment]]=Introduction!$D$45,1,0)</f>
        <v>0</v>
      </c>
      <c r="P1935" s="48">
        <f>IF(Table2[[#This Row],[Customer Segment]]=Introduction!$D$42,1,0)</f>
        <v>1</v>
      </c>
      <c r="Q1935" s="48">
        <f>IF(Table2[[#This Row],[Customer Segment]]=Introduction!$D$44,1,0)</f>
        <v>0</v>
      </c>
      <c r="R1935" s="38">
        <v>1336.35</v>
      </c>
      <c r="S1935"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customFormat="1" x14ac:dyDescent="0.2">
      <c r="A1936" s="1" t="s">
        <v>23</v>
      </c>
      <c r="B1936" s="1" t="s">
        <v>63</v>
      </c>
      <c r="C1936" s="1" t="s">
        <v>15</v>
      </c>
      <c r="D1936" s="44">
        <v>0.05</v>
      </c>
      <c r="E1936" s="44">
        <v>63.94</v>
      </c>
      <c r="F1936" s="44">
        <v>14.48</v>
      </c>
      <c r="G1936" s="44">
        <v>0.46</v>
      </c>
      <c r="H1936" s="44">
        <v>219.54419999999999</v>
      </c>
      <c r="I1936" s="49">
        <f>IF(Table2[[#This Row],[Order Priority]]=Introduction!$B$42,1,0)</f>
        <v>0</v>
      </c>
      <c r="J1936" s="49">
        <f>IF(Table2[[#This Row],[Order Priority]]=Introduction!$B$43,1,0)</f>
        <v>0</v>
      </c>
      <c r="K1936" s="49">
        <f>IF(Table2[[#This Row],[Order Priority]]=Introduction!$B$44,1,0)</f>
        <v>1</v>
      </c>
      <c r="L1936" s="49">
        <f>IF(Table2[[#This Row],[Order Priority]]=Introduction!$B$45,1,0)</f>
        <v>0</v>
      </c>
      <c r="M1936" s="49">
        <f>IF(Table2[[#This Row],[Ship Mode]]=Introduction!$C$42,1,0)</f>
        <v>0</v>
      </c>
      <c r="N1936" s="48">
        <f>IF(Table2[[#This Row],[Ship Mode]]=Introduction!$C$44,1,0)</f>
        <v>0</v>
      </c>
      <c r="O1936" s="48">
        <f>IF(Table2[[#This Row],[Customer Segment]]=Introduction!$D$45,1,0)</f>
        <v>0</v>
      </c>
      <c r="P1936" s="48">
        <f>IF(Table2[[#This Row],[Customer Segment]]=Introduction!$D$42,1,0)</f>
        <v>1</v>
      </c>
      <c r="Q1936" s="48">
        <f>IF(Table2[[#This Row],[Customer Segment]]=Introduction!$D$44,1,0)</f>
        <v>0</v>
      </c>
      <c r="R1936" s="41">
        <v>318.18</v>
      </c>
      <c r="S1936"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customFormat="1" x14ac:dyDescent="0.2">
      <c r="A1937" s="1" t="s">
        <v>46</v>
      </c>
      <c r="B1937" s="1" t="s">
        <v>14</v>
      </c>
      <c r="C1937" s="1" t="s">
        <v>15</v>
      </c>
      <c r="D1937" s="46">
        <v>7.0000000000000007E-2</v>
      </c>
      <c r="E1937" s="46">
        <v>11.29</v>
      </c>
      <c r="F1937" s="46">
        <v>5.03</v>
      </c>
      <c r="G1937" s="46">
        <v>0.59</v>
      </c>
      <c r="H1937" s="46">
        <v>-163.03</v>
      </c>
      <c r="I1937" s="49">
        <f>IF(Table2[[#This Row],[Order Priority]]=Introduction!$B$42,1,0)</f>
        <v>0</v>
      </c>
      <c r="J1937" s="49">
        <f>IF(Table2[[#This Row],[Order Priority]]=Introduction!$B$43,1,0)</f>
        <v>0</v>
      </c>
      <c r="K1937" s="49">
        <f>IF(Table2[[#This Row],[Order Priority]]=Introduction!$B$44,1,0)</f>
        <v>0</v>
      </c>
      <c r="L1937" s="49">
        <f>IF(Table2[[#This Row],[Order Priority]]=Introduction!$B$45,1,0)</f>
        <v>0</v>
      </c>
      <c r="M1937" s="49">
        <f>IF(Table2[[#This Row],[Ship Mode]]=Introduction!$C$42,1,0)</f>
        <v>0</v>
      </c>
      <c r="N1937" s="48">
        <f>IF(Table2[[#This Row],[Ship Mode]]=Introduction!$C$44,1,0)</f>
        <v>1</v>
      </c>
      <c r="O1937" s="48">
        <f>IF(Table2[[#This Row],[Customer Segment]]=Introduction!$D$45,1,0)</f>
        <v>0</v>
      </c>
      <c r="P1937" s="48">
        <f>IF(Table2[[#This Row],[Customer Segment]]=Introduction!$D$42,1,0)</f>
        <v>1</v>
      </c>
      <c r="Q1937" s="48">
        <f>IF(Table2[[#This Row],[Customer Segment]]=Introduction!$D$44,1,0)</f>
        <v>0</v>
      </c>
      <c r="R1937" s="38">
        <v>123.18</v>
      </c>
      <c r="S1937"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customFormat="1" x14ac:dyDescent="0.2">
      <c r="A1938" s="1" t="s">
        <v>46</v>
      </c>
      <c r="B1938" s="1" t="s">
        <v>63</v>
      </c>
      <c r="C1938" s="1" t="s">
        <v>47</v>
      </c>
      <c r="D1938" s="44">
        <v>0.02</v>
      </c>
      <c r="E1938" s="44">
        <v>30.98</v>
      </c>
      <c r="F1938" s="44">
        <v>6.5</v>
      </c>
      <c r="G1938" s="44">
        <v>0.79</v>
      </c>
      <c r="H1938" s="44">
        <v>-44.624000000000002</v>
      </c>
      <c r="I1938" s="49">
        <f>IF(Table2[[#This Row],[Order Priority]]=Introduction!$B$42,1,0)</f>
        <v>0</v>
      </c>
      <c r="J1938" s="49">
        <f>IF(Table2[[#This Row],[Order Priority]]=Introduction!$B$43,1,0)</f>
        <v>0</v>
      </c>
      <c r="K1938" s="49">
        <f>IF(Table2[[#This Row],[Order Priority]]=Introduction!$B$44,1,0)</f>
        <v>0</v>
      </c>
      <c r="L1938" s="49">
        <f>IF(Table2[[#This Row],[Order Priority]]=Introduction!$B$45,1,0)</f>
        <v>0</v>
      </c>
      <c r="M1938" s="49">
        <f>IF(Table2[[#This Row],[Ship Mode]]=Introduction!$C$42,1,0)</f>
        <v>0</v>
      </c>
      <c r="N1938" s="48">
        <f>IF(Table2[[#This Row],[Ship Mode]]=Introduction!$C$44,1,0)</f>
        <v>0</v>
      </c>
      <c r="O1938" s="48">
        <f>IF(Table2[[#This Row],[Customer Segment]]=Introduction!$D$45,1,0)</f>
        <v>0</v>
      </c>
      <c r="P1938" s="48">
        <f>IF(Table2[[#This Row],[Customer Segment]]=Introduction!$D$42,1,0)</f>
        <v>0</v>
      </c>
      <c r="Q1938" s="48">
        <f>IF(Table2[[#This Row],[Customer Segment]]=Introduction!$D$44,1,0)</f>
        <v>1</v>
      </c>
      <c r="R1938" s="41">
        <v>552.89</v>
      </c>
      <c r="S1938" s="45">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customFormat="1" x14ac:dyDescent="0.2">
      <c r="A1939" s="3" t="s">
        <v>46</v>
      </c>
      <c r="B1939" s="3" t="s">
        <v>14</v>
      </c>
      <c r="C1939" s="3" t="s">
        <v>15</v>
      </c>
      <c r="D1939" s="47">
        <v>0.01</v>
      </c>
      <c r="E1939" s="47">
        <v>195.99</v>
      </c>
      <c r="F1939" s="47">
        <v>8.99</v>
      </c>
      <c r="G1939" s="47">
        <v>0.6</v>
      </c>
      <c r="H1939" s="47">
        <v>2653.7813999999998</v>
      </c>
      <c r="I1939" s="50">
        <f>IF(Table2[[#This Row],[Order Priority]]=Introduction!$B$42,1,0)</f>
        <v>0</v>
      </c>
      <c r="J1939" s="50">
        <f>IF(Table2[[#This Row],[Order Priority]]=Introduction!$B$43,1,0)</f>
        <v>0</v>
      </c>
      <c r="K1939" s="50">
        <f>IF(Table2[[#This Row],[Order Priority]]=Introduction!$B$44,1,0)</f>
        <v>0</v>
      </c>
      <c r="L1939" s="50">
        <f>IF(Table2[[#This Row],[Order Priority]]=Introduction!$B$45,1,0)</f>
        <v>0</v>
      </c>
      <c r="M1939" s="50">
        <f>IF(Table2[[#This Row],[Ship Mode]]=Introduction!$C$42,1,0)</f>
        <v>0</v>
      </c>
      <c r="N1939" s="52">
        <f>IF(Table2[[#This Row],[Ship Mode]]=Introduction!$C$44,1,0)</f>
        <v>1</v>
      </c>
      <c r="O1939" s="52">
        <f>IF(Table2[[#This Row],[Customer Segment]]=Introduction!$D$45,1,0)</f>
        <v>0</v>
      </c>
      <c r="P1939" s="52">
        <f>IF(Table2[[#This Row],[Customer Segment]]=Introduction!$D$42,1,0)</f>
        <v>1</v>
      </c>
      <c r="Q1939" s="52">
        <f>IF(Table2[[#This Row],[Customer Segment]]=Introduction!$D$44,1,0)</f>
        <v>0</v>
      </c>
      <c r="R1939" s="39">
        <v>3846.06</v>
      </c>
      <c r="S1939" s="53">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32"/>
      <c r="B1" s="32" t="s">
        <v>2990</v>
      </c>
      <c r="C1" s="32" t="s">
        <v>2991</v>
      </c>
      <c r="D1" s="32" t="s">
        <v>2992</v>
      </c>
      <c r="E1" s="32" t="s">
        <v>2999</v>
      </c>
      <c r="F1" s="32" t="s">
        <v>3007</v>
      </c>
      <c r="G1" s="32" t="s">
        <v>3008</v>
      </c>
    </row>
    <row r="2" spans="1:12" x14ac:dyDescent="0.2">
      <c r="A2" s="30" t="s">
        <v>3274</v>
      </c>
      <c r="B2" s="30">
        <v>4.8858471074380315E-2</v>
      </c>
      <c r="C2" s="30">
        <v>108.03468491735593</v>
      </c>
      <c r="D2" s="30">
        <v>12.78327995867777</v>
      </c>
      <c r="E2" s="30">
        <v>0.5151859504132239</v>
      </c>
      <c r="F2" s="30">
        <v>111.0658056493544</v>
      </c>
      <c r="G2" s="30">
        <v>971.86196797520688</v>
      </c>
    </row>
    <row r="3" spans="1:12" x14ac:dyDescent="0.2">
      <c r="A3" s="30" t="s">
        <v>3275</v>
      </c>
      <c r="B3" s="30">
        <v>7.122781118058055E-4</v>
      </c>
      <c r="C3" s="30">
        <v>8.9735493777538231</v>
      </c>
      <c r="D3" s="30">
        <v>0.39294616403217991</v>
      </c>
      <c r="E3" s="30">
        <v>3.1148842963596118E-3</v>
      </c>
      <c r="F3" s="30">
        <v>25.826190460029181</v>
      </c>
      <c r="G3" s="30">
        <v>58.166979037112931</v>
      </c>
    </row>
    <row r="4" spans="1:12" x14ac:dyDescent="0.2">
      <c r="A4" s="30" t="s">
        <v>3276</v>
      </c>
      <c r="B4" s="30">
        <v>0.05</v>
      </c>
      <c r="C4" s="30">
        <v>20.99</v>
      </c>
      <c r="D4" s="30">
        <v>6.0950000000000006</v>
      </c>
      <c r="E4" s="30">
        <v>0.52500000000000002</v>
      </c>
      <c r="F4" s="30">
        <v>1.3002</v>
      </c>
      <c r="G4" s="30">
        <v>200.66</v>
      </c>
    </row>
    <row r="5" spans="1:12" x14ac:dyDescent="0.2">
      <c r="A5" s="30" t="s">
        <v>3277</v>
      </c>
      <c r="B5" s="30">
        <v>0.05</v>
      </c>
      <c r="C5" s="30">
        <v>6.48</v>
      </c>
      <c r="D5" s="30">
        <v>19.989999999999998</v>
      </c>
      <c r="E5" s="30">
        <v>0.37</v>
      </c>
      <c r="F5" s="30">
        <v>-35.04</v>
      </c>
      <c r="G5" s="30">
        <v>25.26</v>
      </c>
    </row>
    <row r="6" spans="1:12" ht="14.25" customHeight="1" x14ac:dyDescent="0.25">
      <c r="A6" s="30" t="s">
        <v>3278</v>
      </c>
      <c r="B6" s="30">
        <v>3.1340236919455443E-2</v>
      </c>
      <c r="C6" s="30">
        <v>394.8361726211682</v>
      </c>
      <c r="D6" s="30">
        <v>17.289631217415916</v>
      </c>
      <c r="E6" s="30">
        <v>0.13705490903982293</v>
      </c>
      <c r="F6" s="30">
        <v>1136.352380241284</v>
      </c>
      <c r="G6" s="30">
        <v>2559.3470776329691</v>
      </c>
      <c r="I6" s="70" t="s">
        <v>3292</v>
      </c>
      <c r="J6" s="70"/>
      <c r="K6" s="70"/>
      <c r="L6" s="70"/>
    </row>
    <row r="7" spans="1:12" ht="14.25" customHeight="1" x14ac:dyDescent="0.2">
      <c r="A7" s="30" t="s">
        <v>3279</v>
      </c>
      <c r="B7" s="30">
        <v>9.8221045016759793E-4</v>
      </c>
      <c r="C7" s="30">
        <v>155895.60321013295</v>
      </c>
      <c r="D7" s="30">
        <v>298.93134763424297</v>
      </c>
      <c r="E7" s="30">
        <v>1.8784048091914137E-2</v>
      </c>
      <c r="F7" s="30">
        <v>1291296.7320800317</v>
      </c>
      <c r="G7" s="30">
        <v>6550257.4637884181</v>
      </c>
    </row>
    <row r="8" spans="1:12" x14ac:dyDescent="0.2">
      <c r="A8" s="30" t="s">
        <v>3280</v>
      </c>
      <c r="B8" s="30">
        <v>-0.77652987913871874</v>
      </c>
      <c r="C8" s="30">
        <v>181.51121796118738</v>
      </c>
      <c r="D8" s="30">
        <v>10.548786789801813</v>
      </c>
      <c r="E8" s="30">
        <v>-0.68197187929232639</v>
      </c>
      <c r="F8" s="30">
        <v>69.375786333315901</v>
      </c>
      <c r="G8" s="30">
        <v>114.0521556881362</v>
      </c>
    </row>
    <row r="9" spans="1:12" x14ac:dyDescent="0.2">
      <c r="A9" s="30" t="s">
        <v>3281</v>
      </c>
      <c r="B9" s="30">
        <v>0.1515985818792768</v>
      </c>
      <c r="C9" s="30">
        <v>12.121554835412116</v>
      </c>
      <c r="D9" s="30">
        <v>2.7940314594152142</v>
      </c>
      <c r="E9" s="30">
        <v>0.55241679677444366</v>
      </c>
      <c r="F9" s="30">
        <v>-2.6813647797425024</v>
      </c>
      <c r="G9" s="30">
        <v>8.6320555828885936</v>
      </c>
    </row>
    <row r="10" spans="1:12" x14ac:dyDescent="0.2">
      <c r="A10" s="30" t="s">
        <v>3282</v>
      </c>
      <c r="B10" s="30">
        <v>0.21</v>
      </c>
      <c r="C10" s="30">
        <v>6781.88</v>
      </c>
      <c r="D10" s="30">
        <v>164.23999999999998</v>
      </c>
      <c r="E10" s="30">
        <v>0.5</v>
      </c>
      <c r="F10" s="30">
        <v>25705.063600000001</v>
      </c>
      <c r="G10" s="30">
        <v>45735.08</v>
      </c>
    </row>
    <row r="11" spans="1:12" x14ac:dyDescent="0.2">
      <c r="A11" s="30" t="s">
        <v>3283</v>
      </c>
      <c r="B11" s="30">
        <v>0</v>
      </c>
      <c r="C11" s="30">
        <v>1.1399999999999999</v>
      </c>
      <c r="D11" s="30">
        <v>0.49</v>
      </c>
      <c r="E11" s="30">
        <v>0.35</v>
      </c>
      <c r="F11" s="30">
        <v>-16476.838</v>
      </c>
      <c r="G11" s="30">
        <v>2.25</v>
      </c>
    </row>
    <row r="12" spans="1:12" x14ac:dyDescent="0.2">
      <c r="A12" s="30" t="s">
        <v>3284</v>
      </c>
      <c r="B12" s="30">
        <v>0.21</v>
      </c>
      <c r="C12" s="30">
        <v>6783.02</v>
      </c>
      <c r="D12" s="30">
        <v>164.73</v>
      </c>
      <c r="E12" s="30">
        <v>0.85</v>
      </c>
      <c r="F12" s="30">
        <v>9228.2255999999998</v>
      </c>
      <c r="G12" s="30">
        <v>45737.33</v>
      </c>
    </row>
    <row r="13" spans="1:12" x14ac:dyDescent="0.2">
      <c r="A13" s="30" t="s">
        <v>3285</v>
      </c>
      <c r="B13" s="30">
        <v>94.590000000000288</v>
      </c>
      <c r="C13" s="30">
        <v>209155.15000000107</v>
      </c>
      <c r="D13" s="30">
        <v>24748.430000000164</v>
      </c>
      <c r="E13" s="30">
        <v>997.40000000000157</v>
      </c>
      <c r="F13" s="30">
        <v>215023.39973715012</v>
      </c>
      <c r="G13" s="30">
        <v>1881524.7700000005</v>
      </c>
    </row>
    <row r="14" spans="1:12" x14ac:dyDescent="0.2">
      <c r="A14" s="30" t="s">
        <v>3286</v>
      </c>
      <c r="B14" s="30">
        <v>1936</v>
      </c>
      <c r="C14" s="30">
        <v>1936</v>
      </c>
      <c r="D14" s="30">
        <v>1936</v>
      </c>
      <c r="E14" s="30">
        <v>1936</v>
      </c>
      <c r="F14" s="30">
        <v>1936</v>
      </c>
      <c r="G14" s="30">
        <v>1936</v>
      </c>
    </row>
    <row r="15" spans="1:12" x14ac:dyDescent="0.2">
      <c r="A15" s="30" t="s">
        <v>3287</v>
      </c>
      <c r="B15" s="30">
        <v>0.1</v>
      </c>
      <c r="C15" s="30">
        <v>1270.99</v>
      </c>
      <c r="D15" s="30">
        <v>70.2</v>
      </c>
      <c r="E15" s="30">
        <v>0.83</v>
      </c>
      <c r="F15" s="30">
        <v>3985.3089</v>
      </c>
      <c r="G15" s="30">
        <v>9580</v>
      </c>
    </row>
    <row r="16" spans="1:12" ht="15" thickBot="1" x14ac:dyDescent="0.25">
      <c r="A16" s="31" t="s">
        <v>3288</v>
      </c>
      <c r="B16" s="31">
        <v>0</v>
      </c>
      <c r="C16" s="31">
        <v>1.76</v>
      </c>
      <c r="D16" s="31">
        <v>0.5</v>
      </c>
      <c r="E16" s="31">
        <v>0.35</v>
      </c>
      <c r="F16" s="31">
        <v>-1764.29</v>
      </c>
      <c r="G16" s="31">
        <v>7.2</v>
      </c>
    </row>
    <row r="18" spans="1:7" x14ac:dyDescent="0.2">
      <c r="A18" t="s">
        <v>3289</v>
      </c>
      <c r="B18">
        <f>B15-B16</f>
        <v>0.1</v>
      </c>
      <c r="C18" s="17">
        <f t="shared" ref="C18:G18" si="0">C15-C16</f>
        <v>1269.23</v>
      </c>
      <c r="D18" s="17">
        <f t="shared" si="0"/>
        <v>69.7</v>
      </c>
      <c r="E18" s="17">
        <f t="shared" si="0"/>
        <v>0.48</v>
      </c>
      <c r="F18" s="17">
        <f t="shared" si="0"/>
        <v>5749.5989</v>
      </c>
      <c r="G18" s="17">
        <f t="shared" si="0"/>
        <v>9572.7999999999993</v>
      </c>
    </row>
    <row r="19" spans="1:7" x14ac:dyDescent="0.2">
      <c r="A19" t="s">
        <v>3290</v>
      </c>
      <c r="B19">
        <f>B$15+(1.5*B$18)</f>
        <v>0.25</v>
      </c>
      <c r="C19" s="17">
        <f t="shared" ref="C19:G19" si="1">C$15+(1.5*C$18)</f>
        <v>3174.835</v>
      </c>
      <c r="D19" s="17">
        <f t="shared" si="1"/>
        <v>174.75</v>
      </c>
      <c r="E19" s="17">
        <f t="shared" si="1"/>
        <v>1.5499999999999998</v>
      </c>
      <c r="F19" s="17">
        <f t="shared" si="1"/>
        <v>12609.707249999999</v>
      </c>
      <c r="G19" s="17">
        <f t="shared" si="1"/>
        <v>23939.199999999997</v>
      </c>
    </row>
    <row r="20" spans="1:7" x14ac:dyDescent="0.2">
      <c r="A20" t="s">
        <v>3291</v>
      </c>
      <c r="B20" s="17">
        <f>B$16-(1.5*B$18)</f>
        <v>-0.15000000000000002</v>
      </c>
      <c r="C20" s="17">
        <f t="shared" ref="C20:G20" si="2">C$16-(1.5*C$18)</f>
        <v>-1902.085</v>
      </c>
      <c r="D20" s="17">
        <f t="shared" si="2"/>
        <v>-104.05000000000001</v>
      </c>
      <c r="E20" s="17">
        <f t="shared" si="2"/>
        <v>-0.37</v>
      </c>
      <c r="F20" s="17">
        <f t="shared" si="2"/>
        <v>-10388.68835</v>
      </c>
      <c r="G20" s="17">
        <f t="shared" si="2"/>
        <v>-14351.999999999998</v>
      </c>
    </row>
    <row r="22" spans="1:7" x14ac:dyDescent="0.2">
      <c r="B22" t="str">
        <f>IF(AND(B$19&gt;B$12,B$20&lt;B$11),"No Outliers found", "Outliers Found")</f>
        <v>No Outliers found</v>
      </c>
      <c r="C22" s="17" t="str">
        <f t="shared" ref="C22:G22" si="3">IF(AND(C$19&gt;C$12,C$20&lt;C$11),"No Outliers found", "Outliers Found")</f>
        <v>Outliers Found</v>
      </c>
      <c r="D22" s="17" t="str">
        <f t="shared" si="3"/>
        <v>No Outliers found</v>
      </c>
      <c r="E22" s="17" t="str">
        <f t="shared" si="3"/>
        <v>No Outliers found</v>
      </c>
      <c r="F22" s="17" t="str">
        <f t="shared" si="3"/>
        <v>Outliers Found</v>
      </c>
      <c r="G22" s="17"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topLeftCell="A7"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3302</v>
      </c>
    </row>
    <row r="2" spans="1:12" ht="15" thickBot="1" x14ac:dyDescent="0.25"/>
    <row r="3" spans="1:12" x14ac:dyDescent="0.2">
      <c r="A3" s="43" t="s">
        <v>3303</v>
      </c>
      <c r="B3" s="43"/>
    </row>
    <row r="4" spans="1:12" x14ac:dyDescent="0.2">
      <c r="A4" s="30" t="s">
        <v>3304</v>
      </c>
      <c r="B4" s="30">
        <v>0.67377450504788361</v>
      </c>
    </row>
    <row r="5" spans="1:12" x14ac:dyDescent="0.2">
      <c r="A5" s="30" t="s">
        <v>3305</v>
      </c>
      <c r="B5" s="30">
        <v>0.45397208365252056</v>
      </c>
    </row>
    <row r="6" spans="1:12" x14ac:dyDescent="0.2">
      <c r="A6" s="30" t="s">
        <v>3306</v>
      </c>
      <c r="B6" s="30">
        <v>0.44999270269007147</v>
      </c>
    </row>
    <row r="7" spans="1:12" x14ac:dyDescent="0.2">
      <c r="A7" s="30" t="s">
        <v>3275</v>
      </c>
      <c r="B7" s="30">
        <v>1898.0751840594889</v>
      </c>
    </row>
    <row r="8" spans="1:12" ht="15" thickBot="1" x14ac:dyDescent="0.25">
      <c r="A8" s="31" t="s">
        <v>3307</v>
      </c>
      <c r="B8" s="31">
        <v>1936</v>
      </c>
    </row>
    <row r="10" spans="1:12" ht="15" thickBot="1" x14ac:dyDescent="0.25">
      <c r="A10" t="s">
        <v>3308</v>
      </c>
    </row>
    <row r="11" spans="1:12" x14ac:dyDescent="0.2">
      <c r="A11" s="32"/>
      <c r="B11" s="32" t="s">
        <v>3313</v>
      </c>
      <c r="C11" s="32" t="s">
        <v>3314</v>
      </c>
      <c r="D11" s="32" t="s">
        <v>3315</v>
      </c>
      <c r="E11" s="32" t="s">
        <v>3316</v>
      </c>
      <c r="F11" s="32" t="s">
        <v>3317</v>
      </c>
      <c r="H11" s="71" t="s">
        <v>3325</v>
      </c>
      <c r="I11" s="71"/>
      <c r="J11" s="71"/>
      <c r="K11" s="71"/>
      <c r="L11" s="71"/>
    </row>
    <row r="12" spans="1:12" x14ac:dyDescent="0.2">
      <c r="A12" s="30" t="s">
        <v>3309</v>
      </c>
      <c r="B12" s="30">
        <v>14</v>
      </c>
      <c r="C12" s="30">
        <v>5753981846.6887455</v>
      </c>
      <c r="D12" s="30">
        <v>410998703.33491039</v>
      </c>
      <c r="E12" s="30">
        <v>114.08108143863791</v>
      </c>
      <c r="F12" s="30">
        <v>3.8674878106972384E-240</v>
      </c>
    </row>
    <row r="13" spans="1:12" x14ac:dyDescent="0.2">
      <c r="A13" s="30" t="s">
        <v>3310</v>
      </c>
      <c r="B13" s="30">
        <v>1921</v>
      </c>
      <c r="C13" s="30">
        <v>6920766345.7418709</v>
      </c>
      <c r="D13" s="30">
        <v>3602689.4043424628</v>
      </c>
      <c r="E13" s="30"/>
      <c r="F13" s="30"/>
    </row>
    <row r="14" spans="1:12" ht="15" thickBot="1" x14ac:dyDescent="0.25">
      <c r="A14" s="31" t="s">
        <v>3311</v>
      </c>
      <c r="B14" s="31">
        <v>1935</v>
      </c>
      <c r="C14" s="31">
        <v>12674748192.430616</v>
      </c>
      <c r="D14" s="31"/>
      <c r="E14" s="31"/>
      <c r="F14" s="31"/>
    </row>
    <row r="15" spans="1:12" ht="15" thickBot="1" x14ac:dyDescent="0.25"/>
    <row r="16" spans="1:12" x14ac:dyDescent="0.2">
      <c r="A16" s="32"/>
      <c r="B16" s="32" t="s">
        <v>3318</v>
      </c>
      <c r="C16" s="32" t="s">
        <v>3275</v>
      </c>
      <c r="D16" s="32" t="s">
        <v>3319</v>
      </c>
      <c r="E16" s="32" t="s">
        <v>3320</v>
      </c>
      <c r="F16" s="32" t="s">
        <v>3321</v>
      </c>
      <c r="G16" s="32" t="s">
        <v>3322</v>
      </c>
      <c r="H16" s="32" t="s">
        <v>3323</v>
      </c>
      <c r="I16" s="32" t="s">
        <v>3324</v>
      </c>
    </row>
    <row r="17" spans="1:16" x14ac:dyDescent="0.2">
      <c r="A17" s="30" t="s">
        <v>3312</v>
      </c>
      <c r="B17" s="30">
        <v>-244.21644614630134</v>
      </c>
      <c r="C17" s="30">
        <v>243.7515260995585</v>
      </c>
      <c r="D17" s="30">
        <v>-1.0019073523525466</v>
      </c>
      <c r="E17" s="30">
        <v>0.31651452567915977</v>
      </c>
      <c r="F17" s="30">
        <v>-722.26185735489162</v>
      </c>
      <c r="G17" s="30">
        <v>233.828965062289</v>
      </c>
      <c r="H17" s="30">
        <v>-722.26185735489162</v>
      </c>
      <c r="I17" s="30">
        <v>233.828965062289</v>
      </c>
    </row>
    <row r="18" spans="1:16" ht="14.25" customHeight="1" x14ac:dyDescent="0.2">
      <c r="A18" s="30" t="s">
        <v>2990</v>
      </c>
      <c r="B18" s="30">
        <v>-660.83890771207575</v>
      </c>
      <c r="C18" s="30">
        <v>1385.7338737568425</v>
      </c>
      <c r="D18" s="30">
        <v>-0.47688731597538653</v>
      </c>
      <c r="E18" s="30">
        <v>0.63349660760469562</v>
      </c>
      <c r="F18" s="30">
        <v>-3378.5397160146767</v>
      </c>
      <c r="G18" s="30">
        <v>2056.8619005905248</v>
      </c>
      <c r="H18" s="30">
        <v>-3378.5397160146767</v>
      </c>
      <c r="I18" s="30">
        <v>2056.8619005905248</v>
      </c>
      <c r="K18" s="72" t="s">
        <v>3326</v>
      </c>
      <c r="L18" s="72"/>
      <c r="M18" s="72"/>
      <c r="N18" s="72"/>
      <c r="O18" s="72"/>
      <c r="P18" s="72"/>
    </row>
    <row r="19" spans="1:16" x14ac:dyDescent="0.2">
      <c r="A19" s="51" t="s">
        <v>2991</v>
      </c>
      <c r="B19" s="30">
        <v>3.1331755989187564</v>
      </c>
      <c r="C19" s="30">
        <v>0.11479511965778452</v>
      </c>
      <c r="D19" s="30">
        <v>27.293630672271252</v>
      </c>
      <c r="E19" s="51">
        <v>6.8359702216749061E-139</v>
      </c>
      <c r="F19" s="30">
        <v>2.908039448759308</v>
      </c>
      <c r="G19" s="30">
        <v>3.3583117490782048</v>
      </c>
      <c r="H19" s="30">
        <v>2.908039448759308</v>
      </c>
      <c r="I19" s="30">
        <v>3.3583117490782048</v>
      </c>
      <c r="K19" s="72"/>
      <c r="L19" s="72"/>
      <c r="M19" s="72"/>
      <c r="N19" s="72"/>
      <c r="O19" s="72"/>
      <c r="P19" s="72"/>
    </row>
    <row r="20" spans="1:16" x14ac:dyDescent="0.2">
      <c r="A20" s="51" t="s">
        <v>2992</v>
      </c>
      <c r="B20" s="30">
        <v>27.639345080515426</v>
      </c>
      <c r="C20" s="30">
        <v>3.7242778670698766</v>
      </c>
      <c r="D20" s="30">
        <v>7.4213971317508154</v>
      </c>
      <c r="E20" s="51">
        <v>1.7313393024787623E-13</v>
      </c>
      <c r="F20" s="30">
        <v>20.335292577101395</v>
      </c>
      <c r="G20" s="30">
        <v>34.94339758392946</v>
      </c>
      <c r="H20" s="30">
        <v>20.335292577101395</v>
      </c>
      <c r="I20" s="30">
        <v>34.94339758392946</v>
      </c>
    </row>
    <row r="21" spans="1:16" x14ac:dyDescent="0.2">
      <c r="A21" s="51" t="s">
        <v>2999</v>
      </c>
      <c r="B21" s="30">
        <v>831.18386418754744</v>
      </c>
      <c r="C21" s="30">
        <v>340.47342267153664</v>
      </c>
      <c r="D21" s="30">
        <v>2.4412591669142163</v>
      </c>
      <c r="E21" s="51">
        <v>1.4725868150746746E-2</v>
      </c>
      <c r="F21" s="30">
        <v>163.44750187188311</v>
      </c>
      <c r="G21" s="30">
        <v>1498.9202265032118</v>
      </c>
      <c r="H21" s="30">
        <v>163.44750187188311</v>
      </c>
      <c r="I21" s="30">
        <v>1498.9202265032118</v>
      </c>
    </row>
    <row r="22" spans="1:16" x14ac:dyDescent="0.2">
      <c r="A22" s="51" t="s">
        <v>3007</v>
      </c>
      <c r="B22" s="30">
        <v>1.0240257223823639</v>
      </c>
      <c r="C22" s="30">
        <v>3.9011314471675981E-2</v>
      </c>
      <c r="D22" s="30">
        <v>26.249454453165221</v>
      </c>
      <c r="E22" s="51">
        <v>4.876525213639374E-130</v>
      </c>
      <c r="F22" s="30">
        <v>0.94751674552868526</v>
      </c>
      <c r="G22" s="30">
        <v>1.1005346992360425</v>
      </c>
      <c r="H22" s="30">
        <v>0.94751674552868526</v>
      </c>
      <c r="I22" s="30">
        <v>1.1005346992360425</v>
      </c>
    </row>
    <row r="23" spans="1:16" x14ac:dyDescent="0.2">
      <c r="A23" s="30" t="s">
        <v>3293</v>
      </c>
      <c r="B23" s="30">
        <v>88.982010825293585</v>
      </c>
      <c r="C23" s="30">
        <v>136.39287452464956</v>
      </c>
      <c r="D23" s="30">
        <v>0.65239486399425028</v>
      </c>
      <c r="E23" s="30">
        <v>0.51422453233633481</v>
      </c>
      <c r="F23" s="30">
        <v>-178.51164893307242</v>
      </c>
      <c r="G23" s="30">
        <v>356.47567058365956</v>
      </c>
      <c r="H23" s="30">
        <v>-178.51164893307242</v>
      </c>
      <c r="I23" s="30">
        <v>356.47567058365956</v>
      </c>
    </row>
    <row r="24" spans="1:16" x14ac:dyDescent="0.2">
      <c r="A24" s="30" t="s">
        <v>3294</v>
      </c>
      <c r="B24" s="30">
        <v>-203.51767318893363</v>
      </c>
      <c r="C24" s="30">
        <v>136.38322804882193</v>
      </c>
      <c r="D24" s="30">
        <v>-1.4922485418520757</v>
      </c>
      <c r="E24" s="30">
        <v>0.13579820228853914</v>
      </c>
      <c r="F24" s="30">
        <v>-470.99241428214282</v>
      </c>
      <c r="G24" s="30">
        <v>63.95706790427559</v>
      </c>
      <c r="H24" s="30">
        <v>-470.99241428214282</v>
      </c>
      <c r="I24" s="30">
        <v>63.95706790427559</v>
      </c>
    </row>
    <row r="25" spans="1:16" x14ac:dyDescent="0.2">
      <c r="A25" s="30" t="s">
        <v>3295</v>
      </c>
      <c r="B25" s="30">
        <v>-121.260887525134</v>
      </c>
      <c r="C25" s="30">
        <v>135.80299603106752</v>
      </c>
      <c r="D25" s="30">
        <v>-0.89291761646696854</v>
      </c>
      <c r="E25" s="30">
        <v>0.37201313342260278</v>
      </c>
      <c r="F25" s="30">
        <v>-387.59767777978925</v>
      </c>
      <c r="G25" s="30">
        <v>145.07590272952123</v>
      </c>
      <c r="H25" s="30">
        <v>-387.59767777978925</v>
      </c>
      <c r="I25" s="30">
        <v>145.07590272952123</v>
      </c>
    </row>
    <row r="26" spans="1:16" x14ac:dyDescent="0.2">
      <c r="A26" s="30" t="s">
        <v>3296</v>
      </c>
      <c r="B26" s="30">
        <v>-188.26609336849683</v>
      </c>
      <c r="C26" s="30">
        <v>137.42182294174816</v>
      </c>
      <c r="D26" s="30">
        <v>-1.3699868720872745</v>
      </c>
      <c r="E26" s="30">
        <v>0.17085109411974797</v>
      </c>
      <c r="F26" s="30">
        <v>-457.77772641726767</v>
      </c>
      <c r="G26" s="30">
        <v>81.245539680273993</v>
      </c>
      <c r="H26" s="30">
        <v>-457.77772641726767</v>
      </c>
      <c r="I26" s="30">
        <v>81.245539680273993</v>
      </c>
    </row>
    <row r="27" spans="1:16" x14ac:dyDescent="0.2">
      <c r="A27" s="30" t="s">
        <v>3297</v>
      </c>
      <c r="B27" s="30">
        <v>278.64827323511798</v>
      </c>
      <c r="C27" s="30">
        <v>212.31227935936454</v>
      </c>
      <c r="D27" s="30">
        <v>1.3124453944723171</v>
      </c>
      <c r="E27" s="30">
        <v>0.18952668446934906</v>
      </c>
      <c r="F27" s="30">
        <v>-137.7384978143715</v>
      </c>
      <c r="G27" s="30">
        <v>695.03504428460747</v>
      </c>
      <c r="H27" s="30">
        <v>-137.7384978143715</v>
      </c>
      <c r="I27" s="30">
        <v>695.03504428460747</v>
      </c>
    </row>
    <row r="28" spans="1:16" x14ac:dyDescent="0.2">
      <c r="A28" s="30" t="s">
        <v>3298</v>
      </c>
      <c r="B28" s="30">
        <v>82.215885796581347</v>
      </c>
      <c r="C28" s="30">
        <v>133.36705027334963</v>
      </c>
      <c r="D28" s="30">
        <v>0.61646325406516334</v>
      </c>
      <c r="E28" s="30">
        <v>0.53766186125350579</v>
      </c>
      <c r="F28" s="30">
        <v>-179.34352845528963</v>
      </c>
      <c r="G28" s="30">
        <v>343.77530004845232</v>
      </c>
      <c r="H28" s="30">
        <v>-179.34352845528963</v>
      </c>
      <c r="I28" s="30">
        <v>343.77530004845232</v>
      </c>
    </row>
    <row r="29" spans="1:16" x14ac:dyDescent="0.2">
      <c r="A29" s="30" t="s">
        <v>3299</v>
      </c>
      <c r="B29" s="30">
        <v>-9.0365961161081039</v>
      </c>
      <c r="C29" s="30">
        <v>121.71186545477492</v>
      </c>
      <c r="D29" s="30">
        <v>-7.4245810647490862E-2</v>
      </c>
      <c r="E29" s="30">
        <v>0.94082252491642238</v>
      </c>
      <c r="F29" s="30">
        <v>-247.73786581206792</v>
      </c>
      <c r="G29" s="30">
        <v>229.66467357985169</v>
      </c>
      <c r="H29" s="30">
        <v>-247.73786581206792</v>
      </c>
      <c r="I29" s="30">
        <v>229.66467357985169</v>
      </c>
    </row>
    <row r="30" spans="1:16" x14ac:dyDescent="0.2">
      <c r="A30" s="30" t="s">
        <v>3301</v>
      </c>
      <c r="B30" s="30">
        <v>-28.935740602663778</v>
      </c>
      <c r="C30" s="30">
        <v>119.35715743259769</v>
      </c>
      <c r="D30" s="30">
        <v>-0.24242987370911637</v>
      </c>
      <c r="E30" s="30">
        <v>0.80847296789687295</v>
      </c>
      <c r="F30" s="30">
        <v>-263.01895771552665</v>
      </c>
      <c r="G30" s="30">
        <v>205.14747651019911</v>
      </c>
      <c r="H30" s="30">
        <v>-263.01895771552665</v>
      </c>
      <c r="I30" s="30">
        <v>205.14747651019911</v>
      </c>
    </row>
    <row r="31" spans="1:16" ht="15" thickBot="1" x14ac:dyDescent="0.25">
      <c r="A31" s="31" t="s">
        <v>3300</v>
      </c>
      <c r="B31" s="31">
        <v>30.439117045369496</v>
      </c>
      <c r="C31" s="31">
        <v>114.46264301573667</v>
      </c>
      <c r="D31" s="31">
        <v>0.26593057999879166</v>
      </c>
      <c r="E31" s="31">
        <v>0.79032121049086579</v>
      </c>
      <c r="F31" s="31">
        <v>-194.04498003523963</v>
      </c>
      <c r="G31" s="31">
        <v>254.92321412597863</v>
      </c>
      <c r="H31" s="31">
        <v>-194.04498003523963</v>
      </c>
      <c r="I31" s="31">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R2" sqref="R2"/>
    </sheetView>
  </sheetViews>
  <sheetFormatPr defaultRowHeight="14.25" x14ac:dyDescent="0.2"/>
  <cols>
    <col min="1" max="1" width="15" style="40" bestFit="1" customWidth="1"/>
    <col min="2" max="2" width="27.5" style="40" bestFit="1" customWidth="1"/>
    <col min="3" max="3" width="16.25" style="40" bestFit="1" customWidth="1"/>
    <col min="4" max="4" width="11.125" style="40" bestFit="1" customWidth="1"/>
    <col min="5" max="5" width="12.125" style="40" bestFit="1" customWidth="1"/>
    <col min="6" max="6" width="15.625" style="40" bestFit="1" customWidth="1"/>
    <col min="7" max="7" width="14.25" style="40" bestFit="1" customWidth="1"/>
    <col min="8" max="8" width="20.875" style="40" bestFit="1" customWidth="1"/>
    <col min="9" max="9" width="19.375" style="40" bestFit="1" customWidth="1"/>
    <col min="10" max="10" width="30.375" style="40" bestFit="1" customWidth="1"/>
    <col min="11" max="11" width="20" style="40" bestFit="1" customWidth="1"/>
    <col min="12" max="12" width="92.75" style="40" bestFit="1" customWidth="1"/>
    <col min="13" max="13" width="22.625" style="40" bestFit="1" customWidth="1"/>
    <col min="14" max="14" width="12.5" style="40" bestFit="1" customWidth="1"/>
    <col min="15" max="15" width="9.375" style="40" customWidth="1"/>
    <col min="16" max="16" width="19" style="40" bestFit="1" customWidth="1"/>
    <col min="17" max="17" width="19.375" style="40" bestFit="1" customWidth="1"/>
    <col min="18" max="18" width="14" style="40" bestFit="1" customWidth="1"/>
    <col min="19" max="19" width="13.375" style="54" bestFit="1" customWidth="1"/>
    <col min="20" max="20" width="11.625" style="54" customWidth="1"/>
    <col min="21" max="21" width="12.5" style="40" bestFit="1" customWidth="1"/>
    <col min="22" max="22" width="15.625" style="40" bestFit="1" customWidth="1"/>
    <col min="23" max="23" width="8.875" style="40" customWidth="1"/>
    <col min="24" max="24" width="11.25" style="40" bestFit="1" customWidth="1"/>
    <col min="25" max="25" width="11.375" style="40" bestFit="1" customWidth="1"/>
    <col min="26" max="26" width="12.5" style="40" bestFit="1" customWidth="1"/>
    <col min="27" max="16384" width="9" style="40"/>
  </cols>
  <sheetData>
    <row r="1" spans="1:26" customFormat="1" ht="15" x14ac:dyDescent="0.25">
      <c r="A1" s="33" t="s">
        <v>2987</v>
      </c>
      <c r="B1" s="33" t="s">
        <v>2988</v>
      </c>
      <c r="C1" s="33" t="s">
        <v>2989</v>
      </c>
      <c r="D1" s="33" t="s">
        <v>2990</v>
      </c>
      <c r="E1" s="33" t="s">
        <v>2991</v>
      </c>
      <c r="F1" s="33" t="s">
        <v>2992</v>
      </c>
      <c r="G1" s="33" t="s">
        <v>2993</v>
      </c>
      <c r="H1" s="33" t="s">
        <v>2994</v>
      </c>
      <c r="I1" s="33" t="s">
        <v>2995</v>
      </c>
      <c r="J1" s="33" t="s">
        <v>2996</v>
      </c>
      <c r="K1" s="33" t="s">
        <v>2997</v>
      </c>
      <c r="L1" s="33" t="s">
        <v>2998</v>
      </c>
      <c r="M1" s="33" t="s">
        <v>2999</v>
      </c>
      <c r="N1" s="33" t="s">
        <v>3000</v>
      </c>
      <c r="O1" s="33" t="s">
        <v>3001</v>
      </c>
      <c r="P1" s="33" t="s">
        <v>3002</v>
      </c>
      <c r="Q1" s="33" t="s">
        <v>3003</v>
      </c>
      <c r="R1" s="33" t="s">
        <v>3004</v>
      </c>
      <c r="S1" s="35" t="s">
        <v>3005</v>
      </c>
      <c r="T1" s="35" t="s">
        <v>3006</v>
      </c>
      <c r="U1" s="33" t="s">
        <v>3007</v>
      </c>
      <c r="V1" s="33" t="s">
        <v>3268</v>
      </c>
      <c r="W1" s="33" t="s">
        <v>3008</v>
      </c>
      <c r="X1" s="33" t="s">
        <v>3009</v>
      </c>
      <c r="Y1" s="33" t="s">
        <v>3010</v>
      </c>
      <c r="Z1" s="33" t="s">
        <v>3327</v>
      </c>
    </row>
    <row r="2" spans="1:26" customFormat="1" x14ac:dyDescent="0.2">
      <c r="A2" s="34">
        <v>1552</v>
      </c>
      <c r="B2" s="34" t="s">
        <v>0</v>
      </c>
      <c r="C2" s="34" t="s">
        <v>1</v>
      </c>
      <c r="D2" s="34">
        <v>0.01</v>
      </c>
      <c r="E2" s="34">
        <v>348.21</v>
      </c>
      <c r="F2" s="34">
        <v>40.19</v>
      </c>
      <c r="G2" s="34" t="s">
        <v>2</v>
      </c>
      <c r="H2" s="34" t="s">
        <v>3</v>
      </c>
      <c r="I2" s="34" t="s">
        <v>4</v>
      </c>
      <c r="J2" s="34" t="s">
        <v>5</v>
      </c>
      <c r="K2" s="34" t="s">
        <v>6</v>
      </c>
      <c r="L2" s="34" t="s">
        <v>7</v>
      </c>
      <c r="M2" s="34">
        <v>0.62</v>
      </c>
      <c r="N2" s="34" t="s">
        <v>8</v>
      </c>
      <c r="O2" s="34" t="s">
        <v>9</v>
      </c>
      <c r="P2" s="34" t="s">
        <v>10</v>
      </c>
      <c r="Q2" s="34" t="s">
        <v>11</v>
      </c>
      <c r="R2" s="34">
        <v>39056</v>
      </c>
      <c r="S2" s="36">
        <v>42005</v>
      </c>
      <c r="T2" s="36">
        <v>42008</v>
      </c>
      <c r="U2" s="62">
        <v>-337.09199999999998</v>
      </c>
      <c r="V2" s="34">
        <v>2</v>
      </c>
      <c r="W2" s="34">
        <v>723.54</v>
      </c>
      <c r="X2" s="34">
        <v>87486</v>
      </c>
      <c r="Y2" s="34" t="s">
        <v>3215</v>
      </c>
      <c r="Z2" s="34">
        <v>2479.740323793259</v>
      </c>
    </row>
    <row r="3" spans="1:26" customFormat="1" x14ac:dyDescent="0.2">
      <c r="A3" s="34">
        <v>2124</v>
      </c>
      <c r="B3" s="34" t="s">
        <v>12</v>
      </c>
      <c r="C3" s="34" t="s">
        <v>13</v>
      </c>
      <c r="D3" s="34">
        <v>0.04</v>
      </c>
      <c r="E3" s="34">
        <v>45.19</v>
      </c>
      <c r="F3" s="34">
        <v>1.99</v>
      </c>
      <c r="G3" s="34" t="s">
        <v>14</v>
      </c>
      <c r="H3" s="34" t="s">
        <v>15</v>
      </c>
      <c r="I3" s="34" t="s">
        <v>16</v>
      </c>
      <c r="J3" s="34" t="s">
        <v>17</v>
      </c>
      <c r="K3" s="34" t="s">
        <v>18</v>
      </c>
      <c r="L3" s="34" t="s">
        <v>19</v>
      </c>
      <c r="M3" s="34">
        <v>0.55000000000000004</v>
      </c>
      <c r="N3" s="34" t="s">
        <v>8</v>
      </c>
      <c r="O3" s="34" t="s">
        <v>9</v>
      </c>
      <c r="P3" s="34" t="s">
        <v>20</v>
      </c>
      <c r="Q3" s="34" t="s">
        <v>21</v>
      </c>
      <c r="R3" s="34">
        <v>72301</v>
      </c>
      <c r="S3" s="36">
        <v>42005</v>
      </c>
      <c r="T3" s="36">
        <v>42006</v>
      </c>
      <c r="U3" s="61">
        <v>-61.194000000000003</v>
      </c>
      <c r="V3" s="34">
        <v>13</v>
      </c>
      <c r="W3" s="34">
        <v>609.09</v>
      </c>
      <c r="X3" s="34">
        <v>89665</v>
      </c>
      <c r="Y3" s="34" t="s">
        <v>3215</v>
      </c>
      <c r="Z3" s="34">
        <v>170.18986682324859</v>
      </c>
    </row>
    <row r="4" spans="1:26" customFormat="1" x14ac:dyDescent="0.2">
      <c r="A4" s="34">
        <v>1418</v>
      </c>
      <c r="B4" s="34" t="s">
        <v>22</v>
      </c>
      <c r="C4" s="34" t="s">
        <v>23</v>
      </c>
      <c r="D4" s="34">
        <v>7.0000000000000007E-2</v>
      </c>
      <c r="E4" s="34">
        <v>4.84</v>
      </c>
      <c r="F4" s="34">
        <v>0.71</v>
      </c>
      <c r="G4" s="34" t="s">
        <v>14</v>
      </c>
      <c r="H4" s="34" t="s">
        <v>3</v>
      </c>
      <c r="I4" s="34" t="s">
        <v>24</v>
      </c>
      <c r="J4" s="34" t="s">
        <v>25</v>
      </c>
      <c r="K4" s="34" t="s">
        <v>26</v>
      </c>
      <c r="L4" s="34" t="s">
        <v>27</v>
      </c>
      <c r="M4" s="34">
        <v>0.52</v>
      </c>
      <c r="N4" s="34" t="s">
        <v>8</v>
      </c>
      <c r="O4" s="34" t="s">
        <v>28</v>
      </c>
      <c r="P4" s="34" t="s">
        <v>29</v>
      </c>
      <c r="Q4" s="34" t="s">
        <v>30</v>
      </c>
      <c r="R4" s="34">
        <v>46901</v>
      </c>
      <c r="S4" s="36">
        <v>42005</v>
      </c>
      <c r="T4" s="36">
        <v>42007</v>
      </c>
      <c r="U4" s="61">
        <v>25.240200000000002</v>
      </c>
      <c r="V4" s="34">
        <v>8</v>
      </c>
      <c r="W4" s="34">
        <v>36.58</v>
      </c>
      <c r="X4" s="34">
        <v>90539</v>
      </c>
      <c r="Y4" s="34" t="s">
        <v>3216</v>
      </c>
      <c r="Z4" s="34">
        <v>154.29396079072538</v>
      </c>
    </row>
    <row r="5" spans="1:26" customFormat="1" x14ac:dyDescent="0.2">
      <c r="A5" s="34">
        <v>1425</v>
      </c>
      <c r="B5" s="34" t="s">
        <v>31</v>
      </c>
      <c r="C5" s="34" t="s">
        <v>23</v>
      </c>
      <c r="D5" s="34">
        <v>0.04</v>
      </c>
      <c r="E5" s="34">
        <v>2036.48</v>
      </c>
      <c r="F5" s="34">
        <v>14.7</v>
      </c>
      <c r="G5" s="34" t="s">
        <v>2</v>
      </c>
      <c r="H5" s="34" t="s">
        <v>3</v>
      </c>
      <c r="I5" s="34" t="s">
        <v>16</v>
      </c>
      <c r="J5" s="34" t="s">
        <v>32</v>
      </c>
      <c r="K5" s="34" t="s">
        <v>33</v>
      </c>
      <c r="L5" s="34" t="s">
        <v>34</v>
      </c>
      <c r="M5" s="34">
        <v>0.55000000000000004</v>
      </c>
      <c r="N5" s="34" t="s">
        <v>8</v>
      </c>
      <c r="O5" s="34" t="s">
        <v>35</v>
      </c>
      <c r="P5" s="34" t="s">
        <v>36</v>
      </c>
      <c r="Q5" s="34" t="s">
        <v>37</v>
      </c>
      <c r="R5" s="34">
        <v>80525</v>
      </c>
      <c r="S5" s="36">
        <v>42005</v>
      </c>
      <c r="T5" s="36">
        <v>42010</v>
      </c>
      <c r="U5" s="61">
        <v>-4793.0039999999999</v>
      </c>
      <c r="V5" s="34">
        <v>1</v>
      </c>
      <c r="W5" s="34">
        <v>2013.67</v>
      </c>
      <c r="X5" s="34">
        <v>89450</v>
      </c>
      <c r="Y5" s="34" t="s">
        <v>3217</v>
      </c>
      <c r="Z5" s="34">
        <v>2213.6403453303292</v>
      </c>
    </row>
    <row r="6" spans="1:26" customFormat="1" x14ac:dyDescent="0.2">
      <c r="A6" s="34">
        <v>3275</v>
      </c>
      <c r="B6" s="34" t="s">
        <v>38</v>
      </c>
      <c r="C6" s="34" t="s">
        <v>23</v>
      </c>
      <c r="D6" s="34">
        <v>0.04</v>
      </c>
      <c r="E6" s="34">
        <v>449.99</v>
      </c>
      <c r="F6" s="34">
        <v>24.49</v>
      </c>
      <c r="G6" s="34" t="s">
        <v>14</v>
      </c>
      <c r="H6" s="34" t="s">
        <v>3</v>
      </c>
      <c r="I6" s="34" t="s">
        <v>16</v>
      </c>
      <c r="J6" s="34" t="s">
        <v>39</v>
      </c>
      <c r="K6" s="34" t="s">
        <v>40</v>
      </c>
      <c r="L6" s="34" t="s">
        <v>41</v>
      </c>
      <c r="M6" s="34">
        <v>0.52</v>
      </c>
      <c r="N6" s="34" t="s">
        <v>8</v>
      </c>
      <c r="O6" s="34" t="s">
        <v>35</v>
      </c>
      <c r="P6" s="34" t="s">
        <v>42</v>
      </c>
      <c r="Q6" s="34" t="s">
        <v>43</v>
      </c>
      <c r="R6" s="34">
        <v>98273</v>
      </c>
      <c r="S6" s="36">
        <v>42005</v>
      </c>
      <c r="T6" s="36">
        <v>42009</v>
      </c>
      <c r="U6" s="61">
        <v>3576.8841000000002</v>
      </c>
      <c r="V6" s="34">
        <v>12</v>
      </c>
      <c r="W6" s="34">
        <v>5183.8900000000003</v>
      </c>
      <c r="X6" s="34">
        <v>86234</v>
      </c>
      <c r="Y6" s="34" t="s">
        <v>3217</v>
      </c>
      <c r="Z6" s="34">
        <v>5863.0905822378454</v>
      </c>
    </row>
    <row r="7" spans="1:26" customFormat="1" x14ac:dyDescent="0.2">
      <c r="A7" s="34">
        <v>3275</v>
      </c>
      <c r="B7" s="34" t="s">
        <v>38</v>
      </c>
      <c r="C7" s="34" t="s">
        <v>23</v>
      </c>
      <c r="D7" s="34">
        <v>0.01</v>
      </c>
      <c r="E7" s="34">
        <v>5.84</v>
      </c>
      <c r="F7" s="34">
        <v>1.2</v>
      </c>
      <c r="G7" s="34" t="s">
        <v>14</v>
      </c>
      <c r="H7" s="34" t="s">
        <v>3</v>
      </c>
      <c r="I7" s="34" t="s">
        <v>24</v>
      </c>
      <c r="J7" s="34" t="s">
        <v>25</v>
      </c>
      <c r="K7" s="34" t="s">
        <v>26</v>
      </c>
      <c r="L7" s="34" t="s">
        <v>44</v>
      </c>
      <c r="M7" s="34">
        <v>0.55000000000000004</v>
      </c>
      <c r="N7" s="34" t="s">
        <v>8</v>
      </c>
      <c r="O7" s="34" t="s">
        <v>35</v>
      </c>
      <c r="P7" s="34" t="s">
        <v>42</v>
      </c>
      <c r="Q7" s="34" t="s">
        <v>43</v>
      </c>
      <c r="R7" s="34">
        <v>98273</v>
      </c>
      <c r="S7" s="36">
        <v>42005</v>
      </c>
      <c r="T7" s="36">
        <v>42014</v>
      </c>
      <c r="U7" s="61">
        <v>20.38</v>
      </c>
      <c r="V7" s="34">
        <v>6</v>
      </c>
      <c r="W7" s="34">
        <v>36.090000000000003</v>
      </c>
      <c r="X7" s="34">
        <v>86234</v>
      </c>
      <c r="Y7" s="34" t="s">
        <v>3217</v>
      </c>
      <c r="Z7" s="34">
        <v>230.57929605152489</v>
      </c>
    </row>
    <row r="8" spans="1:26" customFormat="1" x14ac:dyDescent="0.2">
      <c r="A8" s="34">
        <v>1910</v>
      </c>
      <c r="B8" s="34" t="s">
        <v>45</v>
      </c>
      <c r="C8" s="34" t="s">
        <v>46</v>
      </c>
      <c r="D8" s="34">
        <v>0.02</v>
      </c>
      <c r="E8" s="34">
        <v>29.17</v>
      </c>
      <c r="F8" s="34">
        <v>6.27</v>
      </c>
      <c r="G8" s="34" t="s">
        <v>14</v>
      </c>
      <c r="H8" s="34" t="s">
        <v>47</v>
      </c>
      <c r="I8" s="34" t="s">
        <v>24</v>
      </c>
      <c r="J8" s="34" t="s">
        <v>48</v>
      </c>
      <c r="K8" s="34" t="s">
        <v>49</v>
      </c>
      <c r="L8" s="34" t="s">
        <v>50</v>
      </c>
      <c r="M8" s="34">
        <v>0.37</v>
      </c>
      <c r="N8" s="34" t="s">
        <v>8</v>
      </c>
      <c r="O8" s="34" t="s">
        <v>9</v>
      </c>
      <c r="P8" s="34" t="s">
        <v>51</v>
      </c>
      <c r="Q8" s="34" t="s">
        <v>52</v>
      </c>
      <c r="R8" s="34">
        <v>30269</v>
      </c>
      <c r="S8" s="36">
        <v>42005</v>
      </c>
      <c r="T8" s="36">
        <v>42006</v>
      </c>
      <c r="U8" s="61">
        <v>36.905999999999999</v>
      </c>
      <c r="V8" s="34">
        <v>2</v>
      </c>
      <c r="W8" s="34">
        <v>63.32</v>
      </c>
      <c r="X8" s="34">
        <v>91371</v>
      </c>
      <c r="Y8" s="34" t="s">
        <v>3215</v>
      </c>
      <c r="Z8" s="34">
        <v>465.24592747633585</v>
      </c>
    </row>
    <row r="9" spans="1:26" customFormat="1" x14ac:dyDescent="0.2">
      <c r="A9" s="34">
        <v>674</v>
      </c>
      <c r="B9" s="34" t="s">
        <v>53</v>
      </c>
      <c r="C9" s="34" t="s">
        <v>1</v>
      </c>
      <c r="D9" s="34">
        <v>0.06</v>
      </c>
      <c r="E9" s="34">
        <v>161.55000000000001</v>
      </c>
      <c r="F9" s="34">
        <v>19.989999999999998</v>
      </c>
      <c r="G9" s="34" t="s">
        <v>14</v>
      </c>
      <c r="H9" s="34" t="s">
        <v>3</v>
      </c>
      <c r="I9" s="34" t="s">
        <v>24</v>
      </c>
      <c r="J9" s="34" t="s">
        <v>54</v>
      </c>
      <c r="K9" s="34" t="s">
        <v>49</v>
      </c>
      <c r="L9" s="34" t="s">
        <v>55</v>
      </c>
      <c r="M9" s="34">
        <v>0.66</v>
      </c>
      <c r="N9" s="34" t="s">
        <v>8</v>
      </c>
      <c r="O9" s="34" t="s">
        <v>28</v>
      </c>
      <c r="P9" s="34" t="s">
        <v>56</v>
      </c>
      <c r="Q9" s="34" t="s">
        <v>57</v>
      </c>
      <c r="R9" s="34">
        <v>64133</v>
      </c>
      <c r="S9" s="36">
        <v>42006</v>
      </c>
      <c r="T9" s="36">
        <v>42007</v>
      </c>
      <c r="U9" s="61">
        <v>-7.58</v>
      </c>
      <c r="V9" s="34">
        <v>3</v>
      </c>
      <c r="W9" s="34">
        <v>485.01</v>
      </c>
      <c r="X9" s="34">
        <v>88174</v>
      </c>
      <c r="Y9" s="34" t="s">
        <v>3216</v>
      </c>
      <c r="Z9" s="34">
        <v>1477.7887814496924</v>
      </c>
    </row>
    <row r="10" spans="1:26" customFormat="1" x14ac:dyDescent="0.2">
      <c r="A10" s="34">
        <v>950</v>
      </c>
      <c r="B10" s="34" t="s">
        <v>58</v>
      </c>
      <c r="C10" s="34" t="s">
        <v>1</v>
      </c>
      <c r="D10" s="34">
        <v>0.06</v>
      </c>
      <c r="E10" s="34">
        <v>40.98</v>
      </c>
      <c r="F10" s="34">
        <v>2.99</v>
      </c>
      <c r="G10" s="34" t="s">
        <v>14</v>
      </c>
      <c r="H10" s="34" t="s">
        <v>15</v>
      </c>
      <c r="I10" s="34" t="s">
        <v>24</v>
      </c>
      <c r="J10" s="34" t="s">
        <v>48</v>
      </c>
      <c r="K10" s="34" t="s">
        <v>49</v>
      </c>
      <c r="L10" s="34" t="s">
        <v>59</v>
      </c>
      <c r="M10" s="34">
        <v>0.36</v>
      </c>
      <c r="N10" s="34" t="s">
        <v>8</v>
      </c>
      <c r="O10" s="34" t="s">
        <v>28</v>
      </c>
      <c r="P10" s="34" t="s">
        <v>60</v>
      </c>
      <c r="Q10" s="34" t="s">
        <v>61</v>
      </c>
      <c r="R10" s="34">
        <v>55372</v>
      </c>
      <c r="S10" s="36">
        <v>42006</v>
      </c>
      <c r="T10" s="36">
        <v>42008</v>
      </c>
      <c r="U10" s="61">
        <v>-14.801880000000001</v>
      </c>
      <c r="V10" s="34">
        <v>1</v>
      </c>
      <c r="W10" s="34">
        <v>41.6</v>
      </c>
      <c r="X10" s="34">
        <v>89083</v>
      </c>
      <c r="Y10" s="34" t="s">
        <v>3216</v>
      </c>
      <c r="Z10" s="34">
        <v>353.50323849251703</v>
      </c>
    </row>
    <row r="11" spans="1:26" customFormat="1" x14ac:dyDescent="0.2">
      <c r="A11" s="34">
        <v>1155</v>
      </c>
      <c r="B11" s="34" t="s">
        <v>62</v>
      </c>
      <c r="C11" s="34" t="s">
        <v>1</v>
      </c>
      <c r="D11" s="34">
        <v>0.09</v>
      </c>
      <c r="E11" s="34">
        <v>9.11</v>
      </c>
      <c r="F11" s="34">
        <v>2.15</v>
      </c>
      <c r="G11" s="34" t="s">
        <v>63</v>
      </c>
      <c r="H11" s="34" t="s">
        <v>15</v>
      </c>
      <c r="I11" s="34" t="s">
        <v>24</v>
      </c>
      <c r="J11" s="34" t="s">
        <v>64</v>
      </c>
      <c r="K11" s="34" t="s">
        <v>26</v>
      </c>
      <c r="L11" s="34" t="s">
        <v>65</v>
      </c>
      <c r="M11" s="34">
        <v>0.4</v>
      </c>
      <c r="N11" s="34" t="s">
        <v>8</v>
      </c>
      <c r="O11" s="34" t="s">
        <v>35</v>
      </c>
      <c r="P11" s="34" t="s">
        <v>66</v>
      </c>
      <c r="Q11" s="34" t="s">
        <v>67</v>
      </c>
      <c r="R11" s="34">
        <v>90640</v>
      </c>
      <c r="S11" s="36">
        <v>42006</v>
      </c>
      <c r="T11" s="36">
        <v>42008</v>
      </c>
      <c r="U11" s="61">
        <v>20.299600000000002</v>
      </c>
      <c r="V11" s="34">
        <v>4</v>
      </c>
      <c r="W11" s="34">
        <v>34.409999999999997</v>
      </c>
      <c r="X11" s="34">
        <v>90853</v>
      </c>
      <c r="Y11" s="34" t="s">
        <v>3217</v>
      </c>
      <c r="Z11" s="34">
        <v>197.58300224059172</v>
      </c>
    </row>
    <row r="12" spans="1:26" customFormat="1" x14ac:dyDescent="0.2">
      <c r="A12" s="34">
        <v>1155</v>
      </c>
      <c r="B12" s="34" t="s">
        <v>62</v>
      </c>
      <c r="C12" s="34" t="s">
        <v>1</v>
      </c>
      <c r="D12" s="34">
        <v>0.08</v>
      </c>
      <c r="E12" s="34">
        <v>15.04</v>
      </c>
      <c r="F12" s="34">
        <v>1.97</v>
      </c>
      <c r="G12" s="34" t="s">
        <v>14</v>
      </c>
      <c r="H12" s="34" t="s">
        <v>15</v>
      </c>
      <c r="I12" s="34" t="s">
        <v>24</v>
      </c>
      <c r="J12" s="34" t="s">
        <v>64</v>
      </c>
      <c r="K12" s="34" t="s">
        <v>26</v>
      </c>
      <c r="L12" s="34" t="s">
        <v>68</v>
      </c>
      <c r="M12" s="34">
        <v>0.39</v>
      </c>
      <c r="N12" s="34" t="s">
        <v>8</v>
      </c>
      <c r="O12" s="34" t="s">
        <v>35</v>
      </c>
      <c r="P12" s="34" t="s">
        <v>66</v>
      </c>
      <c r="Q12" s="34" t="s">
        <v>67</v>
      </c>
      <c r="R12" s="34">
        <v>90640</v>
      </c>
      <c r="S12" s="36">
        <v>42006</v>
      </c>
      <c r="T12" s="36">
        <v>42006</v>
      </c>
      <c r="U12" s="61">
        <v>108.5163</v>
      </c>
      <c r="V12" s="34">
        <v>11</v>
      </c>
      <c r="W12" s="34">
        <v>157.27000000000001</v>
      </c>
      <c r="X12" s="34">
        <v>90853</v>
      </c>
      <c r="Y12" s="34" t="s">
        <v>3217</v>
      </c>
      <c r="Z12" s="34">
        <v>382.03625760320205</v>
      </c>
    </row>
    <row r="13" spans="1:26" customFormat="1" x14ac:dyDescent="0.2">
      <c r="A13" s="34">
        <v>2256</v>
      </c>
      <c r="B13" s="34" t="s">
        <v>69</v>
      </c>
      <c r="C13" s="34" t="s">
        <v>1</v>
      </c>
      <c r="D13" s="34">
        <v>7.0000000000000007E-2</v>
      </c>
      <c r="E13" s="34">
        <v>60.97</v>
      </c>
      <c r="F13" s="34">
        <v>4.5</v>
      </c>
      <c r="G13" s="34" t="s">
        <v>63</v>
      </c>
      <c r="H13" s="34" t="s">
        <v>70</v>
      </c>
      <c r="I13" s="34" t="s">
        <v>24</v>
      </c>
      <c r="J13" s="34" t="s">
        <v>71</v>
      </c>
      <c r="K13" s="34" t="s">
        <v>49</v>
      </c>
      <c r="L13" s="34" t="s">
        <v>72</v>
      </c>
      <c r="M13" s="34">
        <v>0.56000000000000005</v>
      </c>
      <c r="N13" s="34" t="s">
        <v>8</v>
      </c>
      <c r="O13" s="34" t="s">
        <v>9</v>
      </c>
      <c r="P13" s="34" t="s">
        <v>73</v>
      </c>
      <c r="Q13" s="34" t="s">
        <v>74</v>
      </c>
      <c r="R13" s="34">
        <v>28560</v>
      </c>
      <c r="S13" s="36">
        <v>42006</v>
      </c>
      <c r="T13" s="36">
        <v>42008</v>
      </c>
      <c r="U13" s="61">
        <v>-42.588000000000001</v>
      </c>
      <c r="V13" s="34">
        <v>6</v>
      </c>
      <c r="W13" s="34">
        <v>361.72</v>
      </c>
      <c r="X13" s="34">
        <v>87963</v>
      </c>
      <c r="Y13" s="34" t="s">
        <v>3215</v>
      </c>
      <c r="Z13" s="34">
        <v>535.76536674774945</v>
      </c>
    </row>
    <row r="14" spans="1:26" customFormat="1" x14ac:dyDescent="0.2">
      <c r="A14" s="34">
        <v>949</v>
      </c>
      <c r="B14" s="34" t="s">
        <v>75</v>
      </c>
      <c r="C14" s="34" t="s">
        <v>1</v>
      </c>
      <c r="D14" s="34">
        <v>0.06</v>
      </c>
      <c r="E14" s="34">
        <v>40.98</v>
      </c>
      <c r="F14" s="34">
        <v>2.99</v>
      </c>
      <c r="G14" s="34" t="s">
        <v>14</v>
      </c>
      <c r="H14" s="34" t="s">
        <v>15</v>
      </c>
      <c r="I14" s="34" t="s">
        <v>24</v>
      </c>
      <c r="J14" s="34" t="s">
        <v>48</v>
      </c>
      <c r="K14" s="34" t="s">
        <v>49</v>
      </c>
      <c r="L14" s="34" t="s">
        <v>59</v>
      </c>
      <c r="M14" s="34">
        <v>0.36</v>
      </c>
      <c r="N14" s="34" t="s">
        <v>8</v>
      </c>
      <c r="O14" s="34" t="s">
        <v>35</v>
      </c>
      <c r="P14" s="34" t="s">
        <v>66</v>
      </c>
      <c r="Q14" s="34" t="s">
        <v>76</v>
      </c>
      <c r="R14" s="34">
        <v>90049</v>
      </c>
      <c r="S14" s="36">
        <v>42006</v>
      </c>
      <c r="T14" s="36">
        <v>42008</v>
      </c>
      <c r="U14" s="61">
        <v>-19.0992</v>
      </c>
      <c r="V14" s="34">
        <v>3</v>
      </c>
      <c r="W14" s="34">
        <v>124.81</v>
      </c>
      <c r="X14" s="34">
        <v>9285</v>
      </c>
      <c r="Y14" s="34" t="s">
        <v>3217</v>
      </c>
      <c r="Z14" s="34">
        <v>349.10267227520887</v>
      </c>
    </row>
    <row r="15" spans="1:26" customFormat="1" x14ac:dyDescent="0.2">
      <c r="A15" s="34">
        <v>1136</v>
      </c>
      <c r="B15" s="34" t="s">
        <v>77</v>
      </c>
      <c r="C15" s="34" t="s">
        <v>13</v>
      </c>
      <c r="D15" s="34">
        <v>0.09</v>
      </c>
      <c r="E15" s="34">
        <v>270.97000000000003</v>
      </c>
      <c r="F15" s="34">
        <v>28.06</v>
      </c>
      <c r="G15" s="34" t="s">
        <v>2</v>
      </c>
      <c r="H15" s="34" t="s">
        <v>15</v>
      </c>
      <c r="I15" s="34" t="s">
        <v>16</v>
      </c>
      <c r="J15" s="34" t="s">
        <v>32</v>
      </c>
      <c r="K15" s="34" t="s">
        <v>33</v>
      </c>
      <c r="L15" s="34" t="s">
        <v>78</v>
      </c>
      <c r="M15" s="34">
        <v>0.56000000000000005</v>
      </c>
      <c r="N15" s="34" t="s">
        <v>8</v>
      </c>
      <c r="O15" s="34" t="s">
        <v>28</v>
      </c>
      <c r="P15" s="34" t="s">
        <v>79</v>
      </c>
      <c r="Q15" s="34" t="s">
        <v>80</v>
      </c>
      <c r="R15" s="34">
        <v>60188</v>
      </c>
      <c r="S15" s="36">
        <v>42006</v>
      </c>
      <c r="T15" s="36">
        <v>42008</v>
      </c>
      <c r="U15" s="61">
        <v>2660.1432</v>
      </c>
      <c r="V15" s="34">
        <v>15</v>
      </c>
      <c r="W15" s="34">
        <v>3855.28</v>
      </c>
      <c r="X15" s="34">
        <v>87940</v>
      </c>
      <c r="Y15" s="34" t="s">
        <v>3216</v>
      </c>
      <c r="Z15" s="34">
        <v>4556.5775525669706</v>
      </c>
    </row>
    <row r="16" spans="1:26" customFormat="1" x14ac:dyDescent="0.2">
      <c r="A16" s="34">
        <v>67</v>
      </c>
      <c r="B16" s="34" t="s">
        <v>81</v>
      </c>
      <c r="C16" s="34" t="s">
        <v>23</v>
      </c>
      <c r="D16" s="34">
        <v>0.05</v>
      </c>
      <c r="E16" s="34">
        <v>155.06</v>
      </c>
      <c r="F16" s="34">
        <v>7.07</v>
      </c>
      <c r="G16" s="34" t="s">
        <v>14</v>
      </c>
      <c r="H16" s="34" t="s">
        <v>70</v>
      </c>
      <c r="I16" s="34" t="s">
        <v>24</v>
      </c>
      <c r="J16" s="34" t="s">
        <v>54</v>
      </c>
      <c r="K16" s="34" t="s">
        <v>49</v>
      </c>
      <c r="L16" s="34" t="s">
        <v>82</v>
      </c>
      <c r="M16" s="34">
        <v>0.59</v>
      </c>
      <c r="N16" s="34" t="s">
        <v>8</v>
      </c>
      <c r="O16" s="34" t="s">
        <v>35</v>
      </c>
      <c r="P16" s="34" t="s">
        <v>66</v>
      </c>
      <c r="Q16" s="34" t="s">
        <v>83</v>
      </c>
      <c r="R16" s="34">
        <v>94559</v>
      </c>
      <c r="S16" s="36">
        <v>42006</v>
      </c>
      <c r="T16" s="36">
        <v>42013</v>
      </c>
      <c r="U16" s="61">
        <v>845.66399999999999</v>
      </c>
      <c r="V16" s="34">
        <v>8</v>
      </c>
      <c r="W16" s="34">
        <v>1225.5999999999999</v>
      </c>
      <c r="X16" s="34">
        <v>87946</v>
      </c>
      <c r="Y16" s="34" t="s">
        <v>3217</v>
      </c>
      <c r="Z16" s="34">
        <v>1721.3171531905409</v>
      </c>
    </row>
    <row r="17" spans="1:26" customFormat="1" x14ac:dyDescent="0.2">
      <c r="A17" s="34">
        <v>68</v>
      </c>
      <c r="B17" s="34" t="s">
        <v>84</v>
      </c>
      <c r="C17" s="34" t="s">
        <v>23</v>
      </c>
      <c r="D17" s="34">
        <v>0</v>
      </c>
      <c r="E17" s="34">
        <v>291.73</v>
      </c>
      <c r="F17" s="34">
        <v>48.8</v>
      </c>
      <c r="G17" s="34" t="s">
        <v>2</v>
      </c>
      <c r="H17" s="34" t="s">
        <v>70</v>
      </c>
      <c r="I17" s="34" t="s">
        <v>4</v>
      </c>
      <c r="J17" s="34" t="s">
        <v>85</v>
      </c>
      <c r="K17" s="34" t="s">
        <v>33</v>
      </c>
      <c r="L17" s="34" t="s">
        <v>86</v>
      </c>
      <c r="M17" s="34">
        <v>0.56000000000000005</v>
      </c>
      <c r="N17" s="34" t="s">
        <v>8</v>
      </c>
      <c r="O17" s="34" t="s">
        <v>87</v>
      </c>
      <c r="P17" s="34" t="s">
        <v>88</v>
      </c>
      <c r="Q17" s="34" t="s">
        <v>89</v>
      </c>
      <c r="R17" s="34">
        <v>10177</v>
      </c>
      <c r="S17" s="36">
        <v>42006</v>
      </c>
      <c r="T17" s="36">
        <v>42006</v>
      </c>
      <c r="U17" s="61">
        <v>-308.928</v>
      </c>
      <c r="V17" s="34">
        <v>4</v>
      </c>
      <c r="W17" s="34">
        <v>1239.06</v>
      </c>
      <c r="X17" s="34">
        <v>37537</v>
      </c>
      <c r="Y17" s="34" t="s">
        <v>3218</v>
      </c>
      <c r="Z17" s="34">
        <v>2325.1250425462918</v>
      </c>
    </row>
    <row r="18" spans="1:26" customFormat="1" x14ac:dyDescent="0.2">
      <c r="A18" s="34">
        <v>68</v>
      </c>
      <c r="B18" s="34" t="s">
        <v>84</v>
      </c>
      <c r="C18" s="34" t="s">
        <v>23</v>
      </c>
      <c r="D18" s="34">
        <v>7.0000000000000007E-2</v>
      </c>
      <c r="E18" s="34">
        <v>100.98</v>
      </c>
      <c r="F18" s="34">
        <v>45</v>
      </c>
      <c r="G18" s="34" t="s">
        <v>2</v>
      </c>
      <c r="H18" s="34" t="s">
        <v>70</v>
      </c>
      <c r="I18" s="34" t="s">
        <v>4</v>
      </c>
      <c r="J18" s="34" t="s">
        <v>85</v>
      </c>
      <c r="K18" s="34" t="s">
        <v>33</v>
      </c>
      <c r="L18" s="34" t="s">
        <v>90</v>
      </c>
      <c r="M18" s="34">
        <v>0.69</v>
      </c>
      <c r="N18" s="34" t="s">
        <v>8</v>
      </c>
      <c r="O18" s="34" t="s">
        <v>87</v>
      </c>
      <c r="P18" s="34" t="s">
        <v>88</v>
      </c>
      <c r="Q18" s="34" t="s">
        <v>89</v>
      </c>
      <c r="R18" s="34">
        <v>10177</v>
      </c>
      <c r="S18" s="36">
        <v>42006</v>
      </c>
      <c r="T18" s="36">
        <v>42008</v>
      </c>
      <c r="U18" s="61">
        <v>-1679.76</v>
      </c>
      <c r="V18" s="34">
        <v>43</v>
      </c>
      <c r="W18" s="34">
        <v>4083.19</v>
      </c>
      <c r="X18" s="34">
        <v>37537</v>
      </c>
      <c r="Y18" s="34" t="s">
        <v>3218</v>
      </c>
      <c r="Z18" s="34">
        <v>280.47023548625555</v>
      </c>
    </row>
    <row r="19" spans="1:26" customFormat="1" x14ac:dyDescent="0.2">
      <c r="A19" s="34">
        <v>68</v>
      </c>
      <c r="B19" s="34" t="s">
        <v>84</v>
      </c>
      <c r="C19" s="34" t="s">
        <v>23</v>
      </c>
      <c r="D19" s="34">
        <v>0.05</v>
      </c>
      <c r="E19" s="34">
        <v>155.06</v>
      </c>
      <c r="F19" s="34">
        <v>7.07</v>
      </c>
      <c r="G19" s="34" t="s">
        <v>14</v>
      </c>
      <c r="H19" s="34" t="s">
        <v>70</v>
      </c>
      <c r="I19" s="34" t="s">
        <v>24</v>
      </c>
      <c r="J19" s="34" t="s">
        <v>54</v>
      </c>
      <c r="K19" s="34" t="s">
        <v>49</v>
      </c>
      <c r="L19" s="34" t="s">
        <v>82</v>
      </c>
      <c r="M19" s="34">
        <v>0.59</v>
      </c>
      <c r="N19" s="34" t="s">
        <v>8</v>
      </c>
      <c r="O19" s="34" t="s">
        <v>87</v>
      </c>
      <c r="P19" s="34" t="s">
        <v>88</v>
      </c>
      <c r="Q19" s="34" t="s">
        <v>89</v>
      </c>
      <c r="R19" s="34">
        <v>10177</v>
      </c>
      <c r="S19" s="36">
        <v>42006</v>
      </c>
      <c r="T19" s="36">
        <v>42013</v>
      </c>
      <c r="U19" s="61">
        <v>575.39599999999996</v>
      </c>
      <c r="V19" s="34">
        <v>32</v>
      </c>
      <c r="W19" s="34">
        <v>4902.38</v>
      </c>
      <c r="X19" s="34">
        <v>37537</v>
      </c>
      <c r="Y19" s="34" t="s">
        <v>3218</v>
      </c>
      <c r="Z19" s="34">
        <v>1444.5557692537045</v>
      </c>
    </row>
    <row r="20" spans="1:26" customFormat="1" x14ac:dyDescent="0.2">
      <c r="A20" s="34">
        <v>164</v>
      </c>
      <c r="B20" s="34" t="s">
        <v>91</v>
      </c>
      <c r="C20" s="34" t="s">
        <v>92</v>
      </c>
      <c r="D20" s="34">
        <v>0.05</v>
      </c>
      <c r="E20" s="34">
        <v>100.98</v>
      </c>
      <c r="F20" s="34">
        <v>35.840000000000003</v>
      </c>
      <c r="G20" s="34" t="s">
        <v>2</v>
      </c>
      <c r="H20" s="34" t="s">
        <v>47</v>
      </c>
      <c r="I20" s="34" t="s">
        <v>4</v>
      </c>
      <c r="J20" s="34" t="s">
        <v>93</v>
      </c>
      <c r="K20" s="34" t="s">
        <v>6</v>
      </c>
      <c r="L20" s="34" t="s">
        <v>94</v>
      </c>
      <c r="M20" s="34">
        <v>0.62</v>
      </c>
      <c r="N20" s="34" t="s">
        <v>8</v>
      </c>
      <c r="O20" s="34" t="s">
        <v>35</v>
      </c>
      <c r="P20" s="34" t="s">
        <v>42</v>
      </c>
      <c r="Q20" s="34" t="s">
        <v>95</v>
      </c>
      <c r="R20" s="34">
        <v>99352</v>
      </c>
      <c r="S20" s="36">
        <v>42006</v>
      </c>
      <c r="T20" s="36">
        <v>42008</v>
      </c>
      <c r="U20" s="61">
        <v>-111.4</v>
      </c>
      <c r="V20" s="34">
        <v>7</v>
      </c>
      <c r="W20" s="34">
        <v>715.55</v>
      </c>
      <c r="X20" s="34">
        <v>89961</v>
      </c>
      <c r="Y20" s="34" t="s">
        <v>3217</v>
      </c>
      <c r="Z20" s="34">
        <v>1551.8026353674588</v>
      </c>
    </row>
    <row r="21" spans="1:26" customFormat="1" x14ac:dyDescent="0.2">
      <c r="A21" s="34">
        <v>164</v>
      </c>
      <c r="B21" s="34" t="s">
        <v>91</v>
      </c>
      <c r="C21" s="34" t="s">
        <v>92</v>
      </c>
      <c r="D21" s="34">
        <v>0.02</v>
      </c>
      <c r="E21" s="34">
        <v>4.9800000000000004</v>
      </c>
      <c r="F21" s="34">
        <v>5.49</v>
      </c>
      <c r="G21" s="34" t="s">
        <v>14</v>
      </c>
      <c r="H21" s="34" t="s">
        <v>47</v>
      </c>
      <c r="I21" s="34" t="s">
        <v>24</v>
      </c>
      <c r="J21" s="34" t="s">
        <v>64</v>
      </c>
      <c r="K21" s="34" t="s">
        <v>49</v>
      </c>
      <c r="L21" s="34" t="s">
        <v>96</v>
      </c>
      <c r="M21" s="34">
        <v>0.38</v>
      </c>
      <c r="N21" s="34" t="s">
        <v>8</v>
      </c>
      <c r="O21" s="34" t="s">
        <v>35</v>
      </c>
      <c r="P21" s="34" t="s">
        <v>42</v>
      </c>
      <c r="Q21" s="34" t="s">
        <v>95</v>
      </c>
      <c r="R21" s="34">
        <v>99352</v>
      </c>
      <c r="S21" s="36">
        <v>42006</v>
      </c>
      <c r="T21" s="36">
        <v>42007</v>
      </c>
      <c r="U21" s="61">
        <v>-77.03</v>
      </c>
      <c r="V21" s="34">
        <v>9</v>
      </c>
      <c r="W21" s="34">
        <v>45.63</v>
      </c>
      <c r="X21" s="34">
        <v>89961</v>
      </c>
      <c r="Y21" s="34" t="s">
        <v>3217</v>
      </c>
      <c r="Z21" s="34">
        <v>71.268071143710813</v>
      </c>
    </row>
    <row r="22" spans="1:26" customFormat="1" x14ac:dyDescent="0.2">
      <c r="A22" s="34">
        <v>258</v>
      </c>
      <c r="B22" s="34" t="s">
        <v>97</v>
      </c>
      <c r="C22" s="34" t="s">
        <v>92</v>
      </c>
      <c r="D22" s="34">
        <v>0.05</v>
      </c>
      <c r="E22" s="34">
        <v>17.48</v>
      </c>
      <c r="F22" s="34">
        <v>1.99</v>
      </c>
      <c r="G22" s="34" t="s">
        <v>14</v>
      </c>
      <c r="H22" s="34" t="s">
        <v>15</v>
      </c>
      <c r="I22" s="34" t="s">
        <v>16</v>
      </c>
      <c r="J22" s="34" t="s">
        <v>17</v>
      </c>
      <c r="K22" s="34" t="s">
        <v>18</v>
      </c>
      <c r="L22" s="34" t="s">
        <v>98</v>
      </c>
      <c r="M22" s="34">
        <v>0.45</v>
      </c>
      <c r="N22" s="34" t="s">
        <v>8</v>
      </c>
      <c r="O22" s="34" t="s">
        <v>9</v>
      </c>
      <c r="P22" s="34" t="s">
        <v>99</v>
      </c>
      <c r="Q22" s="34" t="s">
        <v>100</v>
      </c>
      <c r="R22" s="34">
        <v>33772</v>
      </c>
      <c r="S22" s="36">
        <v>42006</v>
      </c>
      <c r="T22" s="36">
        <v>42008</v>
      </c>
      <c r="U22" s="61">
        <v>-127.008</v>
      </c>
      <c r="V22" s="34">
        <v>3</v>
      </c>
      <c r="W22" s="34">
        <v>52.47</v>
      </c>
      <c r="X22" s="34">
        <v>85858</v>
      </c>
      <c r="Y22" s="34" t="s">
        <v>3215</v>
      </c>
      <c r="Z22" s="34">
        <v>-58.500853591101766</v>
      </c>
    </row>
    <row r="23" spans="1:26" customFormat="1" x14ac:dyDescent="0.2">
      <c r="A23" s="34">
        <v>349</v>
      </c>
      <c r="B23" s="34" t="s">
        <v>101</v>
      </c>
      <c r="C23" s="34" t="s">
        <v>92</v>
      </c>
      <c r="D23" s="34">
        <v>0.04</v>
      </c>
      <c r="E23" s="34">
        <v>99.23</v>
      </c>
      <c r="F23" s="34">
        <v>8.99</v>
      </c>
      <c r="G23" s="34" t="s">
        <v>14</v>
      </c>
      <c r="H23" s="34" t="s">
        <v>47</v>
      </c>
      <c r="I23" s="34" t="s">
        <v>4</v>
      </c>
      <c r="J23" s="34" t="s">
        <v>102</v>
      </c>
      <c r="K23" s="34" t="s">
        <v>18</v>
      </c>
      <c r="L23" s="34" t="s">
        <v>103</v>
      </c>
      <c r="M23" s="34">
        <v>0.35</v>
      </c>
      <c r="N23" s="34" t="s">
        <v>8</v>
      </c>
      <c r="O23" s="34" t="s">
        <v>9</v>
      </c>
      <c r="P23" s="34" t="s">
        <v>99</v>
      </c>
      <c r="Q23" s="34" t="s">
        <v>104</v>
      </c>
      <c r="R23" s="34">
        <v>33132</v>
      </c>
      <c r="S23" s="36">
        <v>42006</v>
      </c>
      <c r="T23" s="36">
        <v>42008</v>
      </c>
      <c r="U23" s="61">
        <v>1916.6757</v>
      </c>
      <c r="V23" s="34">
        <v>54</v>
      </c>
      <c r="W23" s="34">
        <v>5555.6</v>
      </c>
      <c r="X23" s="34">
        <v>11527</v>
      </c>
      <c r="Y23" s="34" t="s">
        <v>3215</v>
      </c>
      <c r="Z23" s="34">
        <v>2466.7612047040761</v>
      </c>
    </row>
    <row r="24" spans="1:26" customFormat="1" x14ac:dyDescent="0.2">
      <c r="A24" s="34">
        <v>351</v>
      </c>
      <c r="B24" s="34" t="s">
        <v>105</v>
      </c>
      <c r="C24" s="34" t="s">
        <v>92</v>
      </c>
      <c r="D24" s="34">
        <v>0.04</v>
      </c>
      <c r="E24" s="34">
        <v>99.23</v>
      </c>
      <c r="F24" s="34">
        <v>8.99</v>
      </c>
      <c r="G24" s="34" t="s">
        <v>14</v>
      </c>
      <c r="H24" s="34" t="s">
        <v>47</v>
      </c>
      <c r="I24" s="34" t="s">
        <v>4</v>
      </c>
      <c r="J24" s="34" t="s">
        <v>102</v>
      </c>
      <c r="K24" s="34" t="s">
        <v>18</v>
      </c>
      <c r="L24" s="34" t="s">
        <v>103</v>
      </c>
      <c r="M24" s="34">
        <v>0.35</v>
      </c>
      <c r="N24" s="34" t="s">
        <v>8</v>
      </c>
      <c r="O24" s="34" t="s">
        <v>87</v>
      </c>
      <c r="P24" s="34" t="s">
        <v>88</v>
      </c>
      <c r="Q24" s="34" t="s">
        <v>106</v>
      </c>
      <c r="R24" s="34">
        <v>13601</v>
      </c>
      <c r="S24" s="36">
        <v>42006</v>
      </c>
      <c r="T24" s="36">
        <v>42008</v>
      </c>
      <c r="U24" s="61">
        <v>993.83460000000002</v>
      </c>
      <c r="V24" s="34">
        <v>14</v>
      </c>
      <c r="W24" s="34">
        <v>1440.34</v>
      </c>
      <c r="X24" s="34">
        <v>88686</v>
      </c>
      <c r="Y24" s="34" t="s">
        <v>3218</v>
      </c>
      <c r="Z24" s="34">
        <v>1521.7481806324408</v>
      </c>
    </row>
    <row r="25" spans="1:26" customFormat="1" x14ac:dyDescent="0.2">
      <c r="A25" s="34">
        <v>388</v>
      </c>
      <c r="B25" s="34" t="s">
        <v>107</v>
      </c>
      <c r="C25" s="34" t="s">
        <v>1</v>
      </c>
      <c r="D25" s="34">
        <v>0.03</v>
      </c>
      <c r="E25" s="34">
        <v>5.28</v>
      </c>
      <c r="F25" s="34">
        <v>5.66</v>
      </c>
      <c r="G25" s="34" t="s">
        <v>14</v>
      </c>
      <c r="H25" s="34" t="s">
        <v>70</v>
      </c>
      <c r="I25" s="34" t="s">
        <v>24</v>
      </c>
      <c r="J25" s="34" t="s">
        <v>64</v>
      </c>
      <c r="K25" s="34" t="s">
        <v>49</v>
      </c>
      <c r="L25" s="34" t="s">
        <v>108</v>
      </c>
      <c r="M25" s="34">
        <v>0.4</v>
      </c>
      <c r="N25" s="34" t="s">
        <v>8</v>
      </c>
      <c r="O25" s="34" t="s">
        <v>28</v>
      </c>
      <c r="P25" s="34" t="s">
        <v>109</v>
      </c>
      <c r="Q25" s="34" t="s">
        <v>110</v>
      </c>
      <c r="R25" s="34">
        <v>68847</v>
      </c>
      <c r="S25" s="36">
        <v>42007</v>
      </c>
      <c r="T25" s="36">
        <v>42009</v>
      </c>
      <c r="U25" s="61">
        <v>-51.559199999999997</v>
      </c>
      <c r="V25" s="34">
        <v>4</v>
      </c>
      <c r="W25" s="34">
        <v>22.82</v>
      </c>
      <c r="X25" s="34">
        <v>90337</v>
      </c>
      <c r="Y25" s="34" t="s">
        <v>3216</v>
      </c>
      <c r="Z25" s="34">
        <v>359.81374221178191</v>
      </c>
    </row>
    <row r="26" spans="1:26" customFormat="1" x14ac:dyDescent="0.2">
      <c r="A26" s="34">
        <v>388</v>
      </c>
      <c r="B26" s="34" t="s">
        <v>107</v>
      </c>
      <c r="C26" s="34" t="s">
        <v>1</v>
      </c>
      <c r="D26" s="34">
        <v>0.01</v>
      </c>
      <c r="E26" s="34">
        <v>110.99</v>
      </c>
      <c r="F26" s="34">
        <v>2.5</v>
      </c>
      <c r="G26" s="34" t="s">
        <v>14</v>
      </c>
      <c r="H26" s="34" t="s">
        <v>70</v>
      </c>
      <c r="I26" s="34" t="s">
        <v>16</v>
      </c>
      <c r="J26" s="34" t="s">
        <v>111</v>
      </c>
      <c r="K26" s="34" t="s">
        <v>49</v>
      </c>
      <c r="L26" s="34" t="s">
        <v>112</v>
      </c>
      <c r="M26" s="34">
        <v>0.56999999999999995</v>
      </c>
      <c r="N26" s="34" t="s">
        <v>8</v>
      </c>
      <c r="O26" s="34" t="s">
        <v>28</v>
      </c>
      <c r="P26" s="34" t="s">
        <v>109</v>
      </c>
      <c r="Q26" s="34" t="s">
        <v>110</v>
      </c>
      <c r="R26" s="34">
        <v>68847</v>
      </c>
      <c r="S26" s="36">
        <v>42007</v>
      </c>
      <c r="T26" s="36">
        <v>42010</v>
      </c>
      <c r="U26" s="61">
        <v>-263.56572</v>
      </c>
      <c r="V26" s="34">
        <v>2</v>
      </c>
      <c r="W26" s="34">
        <v>188.66</v>
      </c>
      <c r="X26" s="34">
        <v>90337</v>
      </c>
      <c r="Y26" s="34" t="s">
        <v>3216</v>
      </c>
      <c r="Z26" s="34">
        <v>541.09930959240842</v>
      </c>
    </row>
    <row r="27" spans="1:26" customFormat="1" x14ac:dyDescent="0.2">
      <c r="A27" s="34">
        <v>114</v>
      </c>
      <c r="B27" s="34" t="s">
        <v>113</v>
      </c>
      <c r="C27" s="34" t="s">
        <v>13</v>
      </c>
      <c r="D27" s="34">
        <v>0.03</v>
      </c>
      <c r="E27" s="34">
        <v>4.26</v>
      </c>
      <c r="F27" s="34">
        <v>1.2</v>
      </c>
      <c r="G27" s="34" t="s">
        <v>14</v>
      </c>
      <c r="H27" s="34" t="s">
        <v>47</v>
      </c>
      <c r="I27" s="34" t="s">
        <v>24</v>
      </c>
      <c r="J27" s="34" t="s">
        <v>25</v>
      </c>
      <c r="K27" s="34" t="s">
        <v>26</v>
      </c>
      <c r="L27" s="34" t="s">
        <v>114</v>
      </c>
      <c r="M27" s="34">
        <v>0.44</v>
      </c>
      <c r="N27" s="34" t="s">
        <v>8</v>
      </c>
      <c r="O27" s="34" t="s">
        <v>35</v>
      </c>
      <c r="P27" s="34" t="s">
        <v>115</v>
      </c>
      <c r="Q27" s="34" t="s">
        <v>116</v>
      </c>
      <c r="R27" s="34">
        <v>97035</v>
      </c>
      <c r="S27" s="36">
        <v>42007</v>
      </c>
      <c r="T27" s="36">
        <v>42008</v>
      </c>
      <c r="U27" s="61">
        <v>18.658000000000001</v>
      </c>
      <c r="V27" s="34">
        <v>7</v>
      </c>
      <c r="W27" s="34">
        <v>29.5</v>
      </c>
      <c r="X27" s="34">
        <v>89583</v>
      </c>
      <c r="Y27" s="34" t="s">
        <v>3217</v>
      </c>
      <c r="Z27" s="34">
        <v>76.437430594097066</v>
      </c>
    </row>
    <row r="28" spans="1:26" customFormat="1" x14ac:dyDescent="0.2">
      <c r="A28" s="34">
        <v>117</v>
      </c>
      <c r="B28" s="34" t="s">
        <v>117</v>
      </c>
      <c r="C28" s="34" t="s">
        <v>13</v>
      </c>
      <c r="D28" s="34">
        <v>0.03</v>
      </c>
      <c r="E28" s="34">
        <v>4.26</v>
      </c>
      <c r="F28" s="34">
        <v>1.2</v>
      </c>
      <c r="G28" s="34" t="s">
        <v>14</v>
      </c>
      <c r="H28" s="34" t="s">
        <v>47</v>
      </c>
      <c r="I28" s="34" t="s">
        <v>24</v>
      </c>
      <c r="J28" s="34" t="s">
        <v>25</v>
      </c>
      <c r="K28" s="34" t="s">
        <v>26</v>
      </c>
      <c r="L28" s="34" t="s">
        <v>114</v>
      </c>
      <c r="M28" s="34">
        <v>0.44</v>
      </c>
      <c r="N28" s="34" t="s">
        <v>8</v>
      </c>
      <c r="O28" s="34" t="s">
        <v>35</v>
      </c>
      <c r="P28" s="34" t="s">
        <v>42</v>
      </c>
      <c r="Q28" s="34" t="s">
        <v>118</v>
      </c>
      <c r="R28" s="34">
        <v>98103</v>
      </c>
      <c r="S28" s="36">
        <v>42007</v>
      </c>
      <c r="T28" s="36">
        <v>42008</v>
      </c>
      <c r="U28" s="61">
        <v>9.82</v>
      </c>
      <c r="V28" s="34">
        <v>29</v>
      </c>
      <c r="W28" s="34">
        <v>122.23</v>
      </c>
      <c r="X28" s="34">
        <v>7909</v>
      </c>
      <c r="Y28" s="34" t="s">
        <v>3217</v>
      </c>
      <c r="Z28" s="34">
        <v>67.387091259681711</v>
      </c>
    </row>
    <row r="29" spans="1:26" customFormat="1" x14ac:dyDescent="0.2">
      <c r="A29" s="34">
        <v>1988</v>
      </c>
      <c r="B29" s="34" t="s">
        <v>119</v>
      </c>
      <c r="C29" s="34" t="s">
        <v>13</v>
      </c>
      <c r="D29" s="34">
        <v>0.05</v>
      </c>
      <c r="E29" s="34">
        <v>20.98</v>
      </c>
      <c r="F29" s="34">
        <v>21.2</v>
      </c>
      <c r="G29" s="34" t="s">
        <v>14</v>
      </c>
      <c r="H29" s="34" t="s">
        <v>47</v>
      </c>
      <c r="I29" s="34" t="s">
        <v>4</v>
      </c>
      <c r="J29" s="34" t="s">
        <v>102</v>
      </c>
      <c r="K29" s="34" t="s">
        <v>120</v>
      </c>
      <c r="L29" s="34" t="s">
        <v>121</v>
      </c>
      <c r="M29" s="34">
        <v>0.78</v>
      </c>
      <c r="N29" s="34" t="s">
        <v>8</v>
      </c>
      <c r="O29" s="34" t="s">
        <v>35</v>
      </c>
      <c r="P29" s="34" t="s">
        <v>122</v>
      </c>
      <c r="Q29" s="34" t="s">
        <v>123</v>
      </c>
      <c r="R29" s="34">
        <v>84020</v>
      </c>
      <c r="S29" s="36">
        <v>42007</v>
      </c>
      <c r="T29" s="36">
        <v>42008</v>
      </c>
      <c r="U29" s="61">
        <v>-181.102</v>
      </c>
      <c r="V29" s="34">
        <v>3</v>
      </c>
      <c r="W29" s="34">
        <v>65.69</v>
      </c>
      <c r="X29" s="34">
        <v>89999</v>
      </c>
      <c r="Y29" s="34" t="s">
        <v>3217</v>
      </c>
      <c r="Z29" s="34">
        <v>746.43738558475081</v>
      </c>
    </row>
    <row r="30" spans="1:26" customFormat="1" x14ac:dyDescent="0.2">
      <c r="A30" s="34">
        <v>2131</v>
      </c>
      <c r="B30" s="34" t="s">
        <v>124</v>
      </c>
      <c r="C30" s="34" t="s">
        <v>13</v>
      </c>
      <c r="D30" s="34">
        <v>0.09</v>
      </c>
      <c r="E30" s="34">
        <v>150.97999999999999</v>
      </c>
      <c r="F30" s="34">
        <v>66.27</v>
      </c>
      <c r="G30" s="34" t="s">
        <v>2</v>
      </c>
      <c r="H30" s="34" t="s">
        <v>47</v>
      </c>
      <c r="I30" s="34" t="s">
        <v>4</v>
      </c>
      <c r="J30" s="34" t="s">
        <v>93</v>
      </c>
      <c r="K30" s="34" t="s">
        <v>6</v>
      </c>
      <c r="L30" s="34" t="s">
        <v>125</v>
      </c>
      <c r="M30" s="34">
        <v>0.65</v>
      </c>
      <c r="N30" s="34" t="s">
        <v>8</v>
      </c>
      <c r="O30" s="34" t="s">
        <v>28</v>
      </c>
      <c r="P30" s="34" t="s">
        <v>56</v>
      </c>
      <c r="Q30" s="34" t="s">
        <v>126</v>
      </c>
      <c r="R30" s="34">
        <v>64118</v>
      </c>
      <c r="S30" s="36">
        <v>42007</v>
      </c>
      <c r="T30" s="36">
        <v>42008</v>
      </c>
      <c r="U30" s="61">
        <v>-407.85</v>
      </c>
      <c r="V30" s="34">
        <v>2</v>
      </c>
      <c r="W30" s="34">
        <v>302.33999999999997</v>
      </c>
      <c r="X30" s="34">
        <v>90079</v>
      </c>
      <c r="Y30" s="34" t="s">
        <v>3216</v>
      </c>
      <c r="Z30" s="34">
        <v>2229.2046405099354</v>
      </c>
    </row>
    <row r="31" spans="1:26" customFormat="1" x14ac:dyDescent="0.2">
      <c r="A31" s="34">
        <v>2302</v>
      </c>
      <c r="B31" s="34" t="s">
        <v>127</v>
      </c>
      <c r="C31" s="34" t="s">
        <v>13</v>
      </c>
      <c r="D31" s="34">
        <v>0.1</v>
      </c>
      <c r="E31" s="34">
        <v>12.53</v>
      </c>
      <c r="F31" s="34">
        <v>0.49</v>
      </c>
      <c r="G31" s="34" t="s">
        <v>14</v>
      </c>
      <c r="H31" s="34" t="s">
        <v>70</v>
      </c>
      <c r="I31" s="34" t="s">
        <v>24</v>
      </c>
      <c r="J31" s="34" t="s">
        <v>128</v>
      </c>
      <c r="K31" s="34" t="s">
        <v>49</v>
      </c>
      <c r="L31" s="34" t="s">
        <v>129</v>
      </c>
      <c r="M31" s="34">
        <v>0.38</v>
      </c>
      <c r="N31" s="34" t="s">
        <v>8</v>
      </c>
      <c r="O31" s="34" t="s">
        <v>9</v>
      </c>
      <c r="P31" s="34" t="s">
        <v>99</v>
      </c>
      <c r="Q31" s="34" t="s">
        <v>130</v>
      </c>
      <c r="R31" s="34">
        <v>32404</v>
      </c>
      <c r="S31" s="36">
        <v>42007</v>
      </c>
      <c r="T31" s="36">
        <v>42008</v>
      </c>
      <c r="U31" s="61">
        <v>244.464</v>
      </c>
      <c r="V31" s="34">
        <v>8</v>
      </c>
      <c r="W31" s="34">
        <v>92.02</v>
      </c>
      <c r="X31" s="34">
        <v>87696</v>
      </c>
      <c r="Y31" s="34" t="s">
        <v>3215</v>
      </c>
      <c r="Z31" s="34">
        <v>187.38713762179358</v>
      </c>
    </row>
    <row r="32" spans="1:26" customFormat="1" x14ac:dyDescent="0.2">
      <c r="A32" s="34">
        <v>2302</v>
      </c>
      <c r="B32" s="34" t="s">
        <v>127</v>
      </c>
      <c r="C32" s="34" t="s">
        <v>13</v>
      </c>
      <c r="D32" s="34">
        <v>0.1</v>
      </c>
      <c r="E32" s="34">
        <v>146.34</v>
      </c>
      <c r="F32" s="34">
        <v>43.75</v>
      </c>
      <c r="G32" s="34" t="s">
        <v>2</v>
      </c>
      <c r="H32" s="34" t="s">
        <v>70</v>
      </c>
      <c r="I32" s="34" t="s">
        <v>4</v>
      </c>
      <c r="J32" s="34" t="s">
        <v>5</v>
      </c>
      <c r="K32" s="34" t="s">
        <v>6</v>
      </c>
      <c r="L32" s="34" t="s">
        <v>131</v>
      </c>
      <c r="M32" s="34">
        <v>0.64</v>
      </c>
      <c r="N32" s="34" t="s">
        <v>8</v>
      </c>
      <c r="O32" s="34" t="s">
        <v>9</v>
      </c>
      <c r="P32" s="34" t="s">
        <v>99</v>
      </c>
      <c r="Q32" s="34" t="s">
        <v>130</v>
      </c>
      <c r="R32" s="34">
        <v>32404</v>
      </c>
      <c r="S32" s="36">
        <v>42007</v>
      </c>
      <c r="T32" s="36">
        <v>42008</v>
      </c>
      <c r="U32" s="61">
        <v>-473.57799999999997</v>
      </c>
      <c r="V32" s="34">
        <v>2</v>
      </c>
      <c r="W32" s="34">
        <v>283.55</v>
      </c>
      <c r="X32" s="34">
        <v>87696</v>
      </c>
      <c r="Y32" s="34" t="s">
        <v>3215</v>
      </c>
      <c r="Z32" s="34">
        <v>1479.5621470726314</v>
      </c>
    </row>
    <row r="33" spans="1:26" customFormat="1" x14ac:dyDescent="0.2">
      <c r="A33" s="34">
        <v>2303</v>
      </c>
      <c r="B33" s="34" t="s">
        <v>132</v>
      </c>
      <c r="C33" s="34" t="s">
        <v>13</v>
      </c>
      <c r="D33" s="34">
        <v>0.1</v>
      </c>
      <c r="E33" s="34">
        <v>146.34</v>
      </c>
      <c r="F33" s="34">
        <v>43.75</v>
      </c>
      <c r="G33" s="34" t="s">
        <v>2</v>
      </c>
      <c r="H33" s="34" t="s">
        <v>70</v>
      </c>
      <c r="I33" s="34" t="s">
        <v>4</v>
      </c>
      <c r="J33" s="34" t="s">
        <v>5</v>
      </c>
      <c r="K33" s="34" t="s">
        <v>6</v>
      </c>
      <c r="L33" s="34" t="s">
        <v>131</v>
      </c>
      <c r="M33" s="34">
        <v>0.64</v>
      </c>
      <c r="N33" s="34" t="s">
        <v>8</v>
      </c>
      <c r="O33" s="34" t="s">
        <v>87</v>
      </c>
      <c r="P33" s="34" t="s">
        <v>88</v>
      </c>
      <c r="Q33" s="34" t="s">
        <v>89</v>
      </c>
      <c r="R33" s="34">
        <v>10011</v>
      </c>
      <c r="S33" s="36">
        <v>42007</v>
      </c>
      <c r="T33" s="36">
        <v>42008</v>
      </c>
      <c r="U33" s="61">
        <v>-270.85000000000002</v>
      </c>
      <c r="V33" s="34">
        <v>6</v>
      </c>
      <c r="W33" s="34">
        <v>850.64</v>
      </c>
      <c r="X33" s="34">
        <v>37987</v>
      </c>
      <c r="Y33" s="34" t="s">
        <v>3218</v>
      </c>
      <c r="Z33" s="34">
        <v>1687.1608337197633</v>
      </c>
    </row>
    <row r="34" spans="1:26" customFormat="1" x14ac:dyDescent="0.2">
      <c r="A34" s="34">
        <v>2458</v>
      </c>
      <c r="B34" s="34" t="s">
        <v>133</v>
      </c>
      <c r="C34" s="34" t="s">
        <v>13</v>
      </c>
      <c r="D34" s="34">
        <v>0.03</v>
      </c>
      <c r="E34" s="34">
        <v>6.48</v>
      </c>
      <c r="F34" s="34">
        <v>8.73</v>
      </c>
      <c r="G34" s="34" t="s">
        <v>14</v>
      </c>
      <c r="H34" s="34" t="s">
        <v>47</v>
      </c>
      <c r="I34" s="34" t="s">
        <v>24</v>
      </c>
      <c r="J34" s="34" t="s">
        <v>64</v>
      </c>
      <c r="K34" s="34" t="s">
        <v>49</v>
      </c>
      <c r="L34" s="34" t="s">
        <v>134</v>
      </c>
      <c r="M34" s="34">
        <v>0.37</v>
      </c>
      <c r="N34" s="34" t="s">
        <v>8</v>
      </c>
      <c r="O34" s="34" t="s">
        <v>28</v>
      </c>
      <c r="P34" s="34" t="s">
        <v>60</v>
      </c>
      <c r="Q34" s="34" t="s">
        <v>135</v>
      </c>
      <c r="R34" s="34">
        <v>55410</v>
      </c>
      <c r="S34" s="36">
        <v>42007</v>
      </c>
      <c r="T34" s="36">
        <v>42009</v>
      </c>
      <c r="U34" s="61">
        <v>-35.04</v>
      </c>
      <c r="V34" s="34">
        <v>2</v>
      </c>
      <c r="W34" s="34">
        <v>15.95</v>
      </c>
      <c r="X34" s="34">
        <v>91285</v>
      </c>
      <c r="Y34" s="34" t="s">
        <v>3216</v>
      </c>
      <c r="Z34" s="34">
        <v>178.34634514636133</v>
      </c>
    </row>
    <row r="35" spans="1:26" customFormat="1" x14ac:dyDescent="0.2">
      <c r="A35" s="34">
        <v>2460</v>
      </c>
      <c r="B35" s="34" t="s">
        <v>136</v>
      </c>
      <c r="C35" s="34" t="s">
        <v>13</v>
      </c>
      <c r="D35" s="34">
        <v>0.03</v>
      </c>
      <c r="E35" s="34">
        <v>6.48</v>
      </c>
      <c r="F35" s="34">
        <v>8.73</v>
      </c>
      <c r="G35" s="34" t="s">
        <v>14</v>
      </c>
      <c r="H35" s="34" t="s">
        <v>47</v>
      </c>
      <c r="I35" s="34" t="s">
        <v>24</v>
      </c>
      <c r="J35" s="34" t="s">
        <v>64</v>
      </c>
      <c r="K35" s="34" t="s">
        <v>49</v>
      </c>
      <c r="L35" s="34" t="s">
        <v>134</v>
      </c>
      <c r="M35" s="34">
        <v>0.37</v>
      </c>
      <c r="N35" s="34" t="s">
        <v>8</v>
      </c>
      <c r="O35" s="34" t="s">
        <v>87</v>
      </c>
      <c r="P35" s="34" t="s">
        <v>88</v>
      </c>
      <c r="Q35" s="34" t="s">
        <v>89</v>
      </c>
      <c r="R35" s="34">
        <v>10035</v>
      </c>
      <c r="S35" s="36">
        <v>42007</v>
      </c>
      <c r="T35" s="36">
        <v>42009</v>
      </c>
      <c r="U35" s="61">
        <v>-35.04</v>
      </c>
      <c r="V35" s="34">
        <v>8</v>
      </c>
      <c r="W35" s="34">
        <v>63.78</v>
      </c>
      <c r="X35" s="34">
        <v>30785</v>
      </c>
      <c r="Y35" s="34" t="s">
        <v>3218</v>
      </c>
      <c r="Z35" s="34">
        <v>178.34634514636133</v>
      </c>
    </row>
    <row r="36" spans="1:26" customFormat="1" x14ac:dyDescent="0.2">
      <c r="A36" s="34">
        <v>2460</v>
      </c>
      <c r="B36" s="34" t="s">
        <v>136</v>
      </c>
      <c r="C36" s="34" t="s">
        <v>13</v>
      </c>
      <c r="D36" s="34">
        <v>7.0000000000000007E-2</v>
      </c>
      <c r="E36" s="34">
        <v>9.93</v>
      </c>
      <c r="F36" s="34">
        <v>1.0900000000000001</v>
      </c>
      <c r="G36" s="34" t="s">
        <v>14</v>
      </c>
      <c r="H36" s="34" t="s">
        <v>47</v>
      </c>
      <c r="I36" s="34" t="s">
        <v>24</v>
      </c>
      <c r="J36" s="34" t="s">
        <v>25</v>
      </c>
      <c r="K36" s="34" t="s">
        <v>26</v>
      </c>
      <c r="L36" s="34" t="s">
        <v>137</v>
      </c>
      <c r="M36" s="34">
        <v>0.43</v>
      </c>
      <c r="N36" s="34" t="s">
        <v>8</v>
      </c>
      <c r="O36" s="34" t="s">
        <v>87</v>
      </c>
      <c r="P36" s="34" t="s">
        <v>88</v>
      </c>
      <c r="Q36" s="34" t="s">
        <v>89</v>
      </c>
      <c r="R36" s="34">
        <v>10035</v>
      </c>
      <c r="S36" s="36">
        <v>42007</v>
      </c>
      <c r="T36" s="36">
        <v>42010</v>
      </c>
      <c r="U36" s="61">
        <v>149.53</v>
      </c>
      <c r="V36" s="34">
        <v>46</v>
      </c>
      <c r="W36" s="34">
        <v>451.61</v>
      </c>
      <c r="X36" s="34">
        <v>30785</v>
      </c>
      <c r="Y36" s="34" t="s">
        <v>3218</v>
      </c>
      <c r="Z36" s="34">
        <v>190.43310767037593</v>
      </c>
    </row>
    <row r="37" spans="1:26" customFormat="1" x14ac:dyDescent="0.2">
      <c r="A37" s="34">
        <v>2579</v>
      </c>
      <c r="B37" s="34" t="s">
        <v>138</v>
      </c>
      <c r="C37" s="34" t="s">
        <v>13</v>
      </c>
      <c r="D37" s="34">
        <v>0.09</v>
      </c>
      <c r="E37" s="34">
        <v>212.6</v>
      </c>
      <c r="F37" s="34">
        <v>52.2</v>
      </c>
      <c r="G37" s="34" t="s">
        <v>2</v>
      </c>
      <c r="H37" s="34" t="s">
        <v>47</v>
      </c>
      <c r="I37" s="34" t="s">
        <v>4</v>
      </c>
      <c r="J37" s="34" t="s">
        <v>5</v>
      </c>
      <c r="K37" s="34" t="s">
        <v>6</v>
      </c>
      <c r="L37" s="34" t="s">
        <v>139</v>
      </c>
      <c r="M37" s="34">
        <v>0.64</v>
      </c>
      <c r="N37" s="34" t="s">
        <v>8</v>
      </c>
      <c r="O37" s="34" t="s">
        <v>9</v>
      </c>
      <c r="P37" s="34" t="s">
        <v>140</v>
      </c>
      <c r="Q37" s="34" t="s">
        <v>141</v>
      </c>
      <c r="R37" s="34">
        <v>36869</v>
      </c>
      <c r="S37" s="36">
        <v>42007</v>
      </c>
      <c r="T37" s="36">
        <v>42008</v>
      </c>
      <c r="U37" s="61">
        <v>-274.49799999999999</v>
      </c>
      <c r="V37" s="34">
        <v>1</v>
      </c>
      <c r="W37" s="34">
        <v>174.5</v>
      </c>
      <c r="X37" s="34">
        <v>88296</v>
      </c>
      <c r="Y37" s="34" t="s">
        <v>3215</v>
      </c>
      <c r="Z37" s="34">
        <v>2161.6293751217149</v>
      </c>
    </row>
    <row r="38" spans="1:26" customFormat="1" x14ac:dyDescent="0.2">
      <c r="A38" s="34">
        <v>169</v>
      </c>
      <c r="B38" s="34" t="s">
        <v>142</v>
      </c>
      <c r="C38" s="34" t="s">
        <v>23</v>
      </c>
      <c r="D38" s="34">
        <v>0.08</v>
      </c>
      <c r="E38" s="34">
        <v>43.22</v>
      </c>
      <c r="F38" s="34">
        <v>16.71</v>
      </c>
      <c r="G38" s="34" t="s">
        <v>14</v>
      </c>
      <c r="H38" s="34" t="s">
        <v>70</v>
      </c>
      <c r="I38" s="34" t="s">
        <v>16</v>
      </c>
      <c r="J38" s="34" t="s">
        <v>17</v>
      </c>
      <c r="K38" s="34" t="s">
        <v>49</v>
      </c>
      <c r="L38" s="34" t="s">
        <v>143</v>
      </c>
      <c r="M38" s="34">
        <v>0.66</v>
      </c>
      <c r="N38" s="34" t="s">
        <v>8</v>
      </c>
      <c r="O38" s="34" t="s">
        <v>9</v>
      </c>
      <c r="P38" s="34" t="s">
        <v>144</v>
      </c>
      <c r="Q38" s="34" t="s">
        <v>145</v>
      </c>
      <c r="R38" s="34">
        <v>70802</v>
      </c>
      <c r="S38" s="36">
        <v>42007</v>
      </c>
      <c r="T38" s="36">
        <v>42009</v>
      </c>
      <c r="U38" s="61">
        <v>280.27458000000001</v>
      </c>
      <c r="V38" s="34">
        <v>3</v>
      </c>
      <c r="W38" s="34">
        <v>130.62</v>
      </c>
      <c r="X38" s="34">
        <v>87463</v>
      </c>
      <c r="Y38" s="34" t="s">
        <v>3215</v>
      </c>
      <c r="Z38" s="34">
        <v>1096.7304748025567</v>
      </c>
    </row>
    <row r="39" spans="1:26" customFormat="1" x14ac:dyDescent="0.2">
      <c r="A39" s="34">
        <v>169</v>
      </c>
      <c r="B39" s="34" t="s">
        <v>142</v>
      </c>
      <c r="C39" s="34" t="s">
        <v>23</v>
      </c>
      <c r="D39" s="34">
        <v>0.05</v>
      </c>
      <c r="E39" s="34">
        <v>574.74</v>
      </c>
      <c r="F39" s="34">
        <v>24.49</v>
      </c>
      <c r="G39" s="34" t="s">
        <v>14</v>
      </c>
      <c r="H39" s="34" t="s">
        <v>70</v>
      </c>
      <c r="I39" s="34" t="s">
        <v>16</v>
      </c>
      <c r="J39" s="34" t="s">
        <v>32</v>
      </c>
      <c r="K39" s="34" t="s">
        <v>40</v>
      </c>
      <c r="L39" s="34" t="s">
        <v>146</v>
      </c>
      <c r="M39" s="34">
        <v>0.37</v>
      </c>
      <c r="N39" s="34" t="s">
        <v>8</v>
      </c>
      <c r="O39" s="34" t="s">
        <v>9</v>
      </c>
      <c r="P39" s="34" t="s">
        <v>144</v>
      </c>
      <c r="Q39" s="34" t="s">
        <v>145</v>
      </c>
      <c r="R39" s="34">
        <v>70802</v>
      </c>
      <c r="S39" s="36">
        <v>42007</v>
      </c>
      <c r="T39" s="36">
        <v>42014</v>
      </c>
      <c r="U39" s="61">
        <v>-112.4263</v>
      </c>
      <c r="V39" s="34">
        <v>12</v>
      </c>
      <c r="W39" s="34">
        <v>6945.16</v>
      </c>
      <c r="X39" s="34">
        <v>87463</v>
      </c>
      <c r="Y39" s="34" t="s">
        <v>3215</v>
      </c>
      <c r="Z39" s="34">
        <v>2353.7561181610472</v>
      </c>
    </row>
    <row r="40" spans="1:26" customFormat="1" x14ac:dyDescent="0.2">
      <c r="A40" s="34">
        <v>169</v>
      </c>
      <c r="B40" s="34" t="s">
        <v>142</v>
      </c>
      <c r="C40" s="34" t="s">
        <v>23</v>
      </c>
      <c r="D40" s="34">
        <v>0.04</v>
      </c>
      <c r="E40" s="34">
        <v>10.14</v>
      </c>
      <c r="F40" s="34">
        <v>2.27</v>
      </c>
      <c r="G40" s="34" t="s">
        <v>14</v>
      </c>
      <c r="H40" s="34" t="s">
        <v>70</v>
      </c>
      <c r="I40" s="34" t="s">
        <v>24</v>
      </c>
      <c r="J40" s="34" t="s">
        <v>64</v>
      </c>
      <c r="K40" s="34" t="s">
        <v>26</v>
      </c>
      <c r="L40" s="34" t="s">
        <v>147</v>
      </c>
      <c r="M40" s="34">
        <v>0.36</v>
      </c>
      <c r="N40" s="34" t="s">
        <v>8</v>
      </c>
      <c r="O40" s="34" t="s">
        <v>9</v>
      </c>
      <c r="P40" s="34" t="s">
        <v>144</v>
      </c>
      <c r="Q40" s="34" t="s">
        <v>145</v>
      </c>
      <c r="R40" s="34">
        <v>70802</v>
      </c>
      <c r="S40" s="36">
        <v>42007</v>
      </c>
      <c r="T40" s="36">
        <v>42011</v>
      </c>
      <c r="U40" s="61">
        <v>24.923999999999999</v>
      </c>
      <c r="V40" s="34">
        <v>3</v>
      </c>
      <c r="W40" s="34">
        <v>30.94</v>
      </c>
      <c r="X40" s="34">
        <v>87463</v>
      </c>
      <c r="Y40" s="34" t="s">
        <v>3215</v>
      </c>
      <c r="Z40" s="34">
        <v>109.56571793464431</v>
      </c>
    </row>
    <row r="41" spans="1:26" customFormat="1" x14ac:dyDescent="0.2">
      <c r="A41" s="34">
        <v>1777</v>
      </c>
      <c r="B41" s="34" t="s">
        <v>148</v>
      </c>
      <c r="C41" s="34" t="s">
        <v>23</v>
      </c>
      <c r="D41" s="34">
        <v>0.02</v>
      </c>
      <c r="E41" s="34">
        <v>10.06</v>
      </c>
      <c r="F41" s="34">
        <v>2.06</v>
      </c>
      <c r="G41" s="34" t="s">
        <v>14</v>
      </c>
      <c r="H41" s="34" t="s">
        <v>15</v>
      </c>
      <c r="I41" s="34" t="s">
        <v>24</v>
      </c>
      <c r="J41" s="34" t="s">
        <v>64</v>
      </c>
      <c r="K41" s="34" t="s">
        <v>26</v>
      </c>
      <c r="L41" s="34" t="s">
        <v>149</v>
      </c>
      <c r="M41" s="34">
        <v>0.39</v>
      </c>
      <c r="N41" s="34" t="s">
        <v>8</v>
      </c>
      <c r="O41" s="34" t="s">
        <v>28</v>
      </c>
      <c r="P41" s="34" t="s">
        <v>29</v>
      </c>
      <c r="Q41" s="34" t="s">
        <v>150</v>
      </c>
      <c r="R41" s="34">
        <v>46383</v>
      </c>
      <c r="S41" s="36">
        <v>42007</v>
      </c>
      <c r="T41" s="36">
        <v>42012</v>
      </c>
      <c r="U41" s="61">
        <v>90.624600000000001</v>
      </c>
      <c r="V41" s="34">
        <v>13</v>
      </c>
      <c r="W41" s="34">
        <v>131.34</v>
      </c>
      <c r="X41" s="34">
        <v>89940</v>
      </c>
      <c r="Y41" s="34" t="s">
        <v>3216</v>
      </c>
      <c r="Z41" s="34">
        <v>180.00645927298146</v>
      </c>
    </row>
    <row r="42" spans="1:26" customFormat="1" x14ac:dyDescent="0.2">
      <c r="A42" s="34">
        <v>2081</v>
      </c>
      <c r="B42" s="34" t="s">
        <v>151</v>
      </c>
      <c r="C42" s="34" t="s">
        <v>23</v>
      </c>
      <c r="D42" s="34">
        <v>0.09</v>
      </c>
      <c r="E42" s="34">
        <v>1.48</v>
      </c>
      <c r="F42" s="34">
        <v>0.7</v>
      </c>
      <c r="G42" s="34" t="s">
        <v>14</v>
      </c>
      <c r="H42" s="34" t="s">
        <v>70</v>
      </c>
      <c r="I42" s="34" t="s">
        <v>24</v>
      </c>
      <c r="J42" s="34" t="s">
        <v>152</v>
      </c>
      <c r="K42" s="34" t="s">
        <v>26</v>
      </c>
      <c r="L42" s="34" t="s">
        <v>153</v>
      </c>
      <c r="M42" s="34">
        <v>0.37</v>
      </c>
      <c r="N42" s="34" t="s">
        <v>8</v>
      </c>
      <c r="O42" s="34" t="s">
        <v>87</v>
      </c>
      <c r="P42" s="34" t="s">
        <v>88</v>
      </c>
      <c r="Q42" s="34" t="s">
        <v>154</v>
      </c>
      <c r="R42" s="34">
        <v>14853</v>
      </c>
      <c r="S42" s="36">
        <v>42007</v>
      </c>
      <c r="T42" s="36">
        <v>42009</v>
      </c>
      <c r="U42" s="61">
        <v>1.68</v>
      </c>
      <c r="V42" s="34">
        <v>6</v>
      </c>
      <c r="W42" s="34">
        <v>8.9499999999999993</v>
      </c>
      <c r="X42" s="34">
        <v>86092</v>
      </c>
      <c r="Y42" s="34" t="s">
        <v>3218</v>
      </c>
      <c r="Z42" s="34">
        <v>-9.4939151631853207</v>
      </c>
    </row>
    <row r="43" spans="1:26" customFormat="1" x14ac:dyDescent="0.2">
      <c r="A43" s="34">
        <v>193</v>
      </c>
      <c r="B43" s="34" t="s">
        <v>155</v>
      </c>
      <c r="C43" s="34" t="s">
        <v>46</v>
      </c>
      <c r="D43" s="34">
        <v>0</v>
      </c>
      <c r="E43" s="34">
        <v>213.45</v>
      </c>
      <c r="F43" s="34">
        <v>14.7</v>
      </c>
      <c r="G43" s="34" t="s">
        <v>2</v>
      </c>
      <c r="H43" s="34" t="s">
        <v>70</v>
      </c>
      <c r="I43" s="34" t="s">
        <v>16</v>
      </c>
      <c r="J43" s="34" t="s">
        <v>32</v>
      </c>
      <c r="K43" s="34" t="s">
        <v>33</v>
      </c>
      <c r="L43" s="34" t="s">
        <v>156</v>
      </c>
      <c r="M43" s="34">
        <v>0.59</v>
      </c>
      <c r="N43" s="34" t="s">
        <v>8</v>
      </c>
      <c r="O43" s="34" t="s">
        <v>35</v>
      </c>
      <c r="P43" s="34" t="s">
        <v>122</v>
      </c>
      <c r="Q43" s="34" t="s">
        <v>157</v>
      </c>
      <c r="R43" s="34">
        <v>84041</v>
      </c>
      <c r="S43" s="36">
        <v>42007</v>
      </c>
      <c r="T43" s="36">
        <v>42009</v>
      </c>
      <c r="U43" s="61">
        <v>-560.81417999999996</v>
      </c>
      <c r="V43" s="34">
        <v>1</v>
      </c>
      <c r="W43" s="34">
        <v>224.12</v>
      </c>
      <c r="X43" s="34">
        <v>90430</v>
      </c>
      <c r="Y43" s="34" t="s">
        <v>3217</v>
      </c>
      <c r="Z43" s="34">
        <v>1025.6168654354819</v>
      </c>
    </row>
    <row r="44" spans="1:26" customFormat="1" x14ac:dyDescent="0.2">
      <c r="A44" s="34">
        <v>2203</v>
      </c>
      <c r="B44" s="34" t="s">
        <v>158</v>
      </c>
      <c r="C44" s="34" t="s">
        <v>1</v>
      </c>
      <c r="D44" s="34">
        <v>0.03</v>
      </c>
      <c r="E44" s="34">
        <v>399.98</v>
      </c>
      <c r="F44" s="34">
        <v>12.06</v>
      </c>
      <c r="G44" s="34" t="s">
        <v>2</v>
      </c>
      <c r="H44" s="34" t="s">
        <v>47</v>
      </c>
      <c r="I44" s="34" t="s">
        <v>16</v>
      </c>
      <c r="J44" s="34" t="s">
        <v>32</v>
      </c>
      <c r="K44" s="34" t="s">
        <v>6</v>
      </c>
      <c r="L44" s="34" t="s">
        <v>159</v>
      </c>
      <c r="M44" s="34">
        <v>0.56000000000000005</v>
      </c>
      <c r="N44" s="34" t="s">
        <v>8</v>
      </c>
      <c r="O44" s="34" t="s">
        <v>28</v>
      </c>
      <c r="P44" s="34" t="s">
        <v>60</v>
      </c>
      <c r="Q44" s="34" t="s">
        <v>160</v>
      </c>
      <c r="R44" s="34">
        <v>55445</v>
      </c>
      <c r="S44" s="36">
        <v>42008</v>
      </c>
      <c r="T44" s="36">
        <v>42010</v>
      </c>
      <c r="U44" s="61">
        <v>-663.51419999999996</v>
      </c>
      <c r="V44" s="34">
        <v>2</v>
      </c>
      <c r="W44" s="34">
        <v>807</v>
      </c>
      <c r="X44" s="34">
        <v>86052</v>
      </c>
      <c r="Y44" s="34" t="s">
        <v>3216</v>
      </c>
      <c r="Z44" s="34">
        <v>1506.5732214337281</v>
      </c>
    </row>
    <row r="45" spans="1:26" customFormat="1" x14ac:dyDescent="0.2">
      <c r="A45" s="34">
        <v>3146</v>
      </c>
      <c r="B45" s="34" t="s">
        <v>161</v>
      </c>
      <c r="C45" s="34" t="s">
        <v>1</v>
      </c>
      <c r="D45" s="34">
        <v>0.03</v>
      </c>
      <c r="E45" s="34">
        <v>3.36</v>
      </c>
      <c r="F45" s="34">
        <v>6.27</v>
      </c>
      <c r="G45" s="34" t="s">
        <v>14</v>
      </c>
      <c r="H45" s="34" t="s">
        <v>70</v>
      </c>
      <c r="I45" s="34" t="s">
        <v>24</v>
      </c>
      <c r="J45" s="34" t="s">
        <v>48</v>
      </c>
      <c r="K45" s="34" t="s">
        <v>49</v>
      </c>
      <c r="L45" s="34" t="s">
        <v>162</v>
      </c>
      <c r="M45" s="34">
        <v>0.4</v>
      </c>
      <c r="N45" s="34" t="s">
        <v>8</v>
      </c>
      <c r="O45" s="34" t="s">
        <v>28</v>
      </c>
      <c r="P45" s="34" t="s">
        <v>163</v>
      </c>
      <c r="Q45" s="34" t="s">
        <v>164</v>
      </c>
      <c r="R45" s="34">
        <v>78577</v>
      </c>
      <c r="S45" s="36">
        <v>42008</v>
      </c>
      <c r="T45" s="36">
        <v>42009</v>
      </c>
      <c r="U45" s="61">
        <v>-94.258600000000001</v>
      </c>
      <c r="V45" s="34">
        <v>4</v>
      </c>
      <c r="W45" s="34">
        <v>14.9</v>
      </c>
      <c r="X45" s="34">
        <v>85850</v>
      </c>
      <c r="Y45" s="34" t="s">
        <v>3216</v>
      </c>
      <c r="Z45" s="34">
        <v>326.93276163067873</v>
      </c>
    </row>
    <row r="46" spans="1:26" customFormat="1" x14ac:dyDescent="0.2">
      <c r="A46" s="34">
        <v>3146</v>
      </c>
      <c r="B46" s="34" t="s">
        <v>161</v>
      </c>
      <c r="C46" s="34" t="s">
        <v>1</v>
      </c>
      <c r="D46" s="34">
        <v>7.0000000000000007E-2</v>
      </c>
      <c r="E46" s="34">
        <v>3.71</v>
      </c>
      <c r="F46" s="34">
        <v>1.93</v>
      </c>
      <c r="G46" s="34" t="s">
        <v>63</v>
      </c>
      <c r="H46" s="34" t="s">
        <v>70</v>
      </c>
      <c r="I46" s="34" t="s">
        <v>24</v>
      </c>
      <c r="J46" s="34" t="s">
        <v>64</v>
      </c>
      <c r="K46" s="34" t="s">
        <v>26</v>
      </c>
      <c r="L46" s="34" t="s">
        <v>165</v>
      </c>
      <c r="M46" s="34">
        <v>0.35</v>
      </c>
      <c r="N46" s="34" t="s">
        <v>8</v>
      </c>
      <c r="O46" s="34" t="s">
        <v>28</v>
      </c>
      <c r="P46" s="34" t="s">
        <v>163</v>
      </c>
      <c r="Q46" s="34" t="s">
        <v>164</v>
      </c>
      <c r="R46" s="34">
        <v>78577</v>
      </c>
      <c r="S46" s="36">
        <v>42008</v>
      </c>
      <c r="T46" s="36">
        <v>42010</v>
      </c>
      <c r="U46" s="61">
        <v>6.3308</v>
      </c>
      <c r="V46" s="34">
        <v>11</v>
      </c>
      <c r="W46" s="34">
        <v>39.64</v>
      </c>
      <c r="X46" s="34">
        <v>85850</v>
      </c>
      <c r="Y46" s="34" t="s">
        <v>3216</v>
      </c>
      <c r="Z46" s="34">
        <v>160.87211312543013</v>
      </c>
    </row>
    <row r="47" spans="1:26" customFormat="1" x14ac:dyDescent="0.2">
      <c r="A47" s="34">
        <v>915</v>
      </c>
      <c r="B47" s="34" t="s">
        <v>166</v>
      </c>
      <c r="C47" s="34" t="s">
        <v>13</v>
      </c>
      <c r="D47" s="34">
        <v>0.06</v>
      </c>
      <c r="E47" s="34">
        <v>350.98</v>
      </c>
      <c r="F47" s="34">
        <v>30</v>
      </c>
      <c r="G47" s="34" t="s">
        <v>2</v>
      </c>
      <c r="H47" s="34" t="s">
        <v>47</v>
      </c>
      <c r="I47" s="34" t="s">
        <v>4</v>
      </c>
      <c r="J47" s="34" t="s">
        <v>85</v>
      </c>
      <c r="K47" s="34" t="s">
        <v>33</v>
      </c>
      <c r="L47" s="34" t="s">
        <v>167</v>
      </c>
      <c r="M47" s="34">
        <v>0.61</v>
      </c>
      <c r="N47" s="34" t="s">
        <v>8</v>
      </c>
      <c r="O47" s="34" t="s">
        <v>28</v>
      </c>
      <c r="P47" s="34" t="s">
        <v>163</v>
      </c>
      <c r="Q47" s="34" t="s">
        <v>168</v>
      </c>
      <c r="R47" s="34">
        <v>77803</v>
      </c>
      <c r="S47" s="36">
        <v>42008</v>
      </c>
      <c r="T47" s="36">
        <v>42009</v>
      </c>
      <c r="U47" s="61">
        <v>-489.41559999999998</v>
      </c>
      <c r="V47" s="34">
        <v>1</v>
      </c>
      <c r="W47" s="34">
        <v>346.52</v>
      </c>
      <c r="X47" s="34">
        <v>86356</v>
      </c>
      <c r="Y47" s="34" t="s">
        <v>3216</v>
      </c>
      <c r="Z47" s="34">
        <v>1756.413254425702</v>
      </c>
    </row>
    <row r="48" spans="1:26" customFormat="1" x14ac:dyDescent="0.2">
      <c r="A48" s="34">
        <v>2393</v>
      </c>
      <c r="B48" s="34" t="s">
        <v>169</v>
      </c>
      <c r="C48" s="34" t="s">
        <v>13</v>
      </c>
      <c r="D48" s="34">
        <v>0.06</v>
      </c>
      <c r="E48" s="34">
        <v>105.29</v>
      </c>
      <c r="F48" s="34">
        <v>10.119999999999999</v>
      </c>
      <c r="G48" s="34" t="s">
        <v>14</v>
      </c>
      <c r="H48" s="34" t="s">
        <v>70</v>
      </c>
      <c r="I48" s="34" t="s">
        <v>4</v>
      </c>
      <c r="J48" s="34" t="s">
        <v>102</v>
      </c>
      <c r="K48" s="34" t="s">
        <v>40</v>
      </c>
      <c r="L48" s="34" t="s">
        <v>170</v>
      </c>
      <c r="M48" s="34">
        <v>0.79</v>
      </c>
      <c r="N48" s="34" t="s">
        <v>8</v>
      </c>
      <c r="O48" s="34" t="s">
        <v>9</v>
      </c>
      <c r="P48" s="34" t="s">
        <v>51</v>
      </c>
      <c r="Q48" s="34" t="s">
        <v>171</v>
      </c>
      <c r="R48" s="34">
        <v>30076</v>
      </c>
      <c r="S48" s="36">
        <v>42008</v>
      </c>
      <c r="T48" s="36">
        <v>42010</v>
      </c>
      <c r="U48" s="61">
        <v>-45.01</v>
      </c>
      <c r="V48" s="34">
        <v>12</v>
      </c>
      <c r="W48" s="34">
        <v>1202.6600000000001</v>
      </c>
      <c r="X48" s="34">
        <v>86951</v>
      </c>
      <c r="Y48" s="34" t="s">
        <v>3215</v>
      </c>
      <c r="Z48" s="34">
        <v>814.97751796732609</v>
      </c>
    </row>
    <row r="49" spans="1:26" customFormat="1" x14ac:dyDescent="0.2">
      <c r="A49" s="34">
        <v>916</v>
      </c>
      <c r="B49" s="34" t="s">
        <v>172</v>
      </c>
      <c r="C49" s="34" t="s">
        <v>23</v>
      </c>
      <c r="D49" s="34">
        <v>0.05</v>
      </c>
      <c r="E49" s="34">
        <v>161.55000000000001</v>
      </c>
      <c r="F49" s="34">
        <v>19.989999999999998</v>
      </c>
      <c r="G49" s="34" t="s">
        <v>14</v>
      </c>
      <c r="H49" s="34" t="s">
        <v>70</v>
      </c>
      <c r="I49" s="34" t="s">
        <v>24</v>
      </c>
      <c r="J49" s="34" t="s">
        <v>54</v>
      </c>
      <c r="K49" s="34" t="s">
        <v>49</v>
      </c>
      <c r="L49" s="34" t="s">
        <v>55</v>
      </c>
      <c r="M49" s="34">
        <v>0.66</v>
      </c>
      <c r="N49" s="34" t="s">
        <v>8</v>
      </c>
      <c r="O49" s="34" t="s">
        <v>28</v>
      </c>
      <c r="P49" s="34" t="s">
        <v>163</v>
      </c>
      <c r="Q49" s="34" t="s">
        <v>173</v>
      </c>
      <c r="R49" s="34">
        <v>76028</v>
      </c>
      <c r="S49" s="36">
        <v>42008</v>
      </c>
      <c r="T49" s="36">
        <v>42015</v>
      </c>
      <c r="U49" s="61">
        <v>35.31</v>
      </c>
      <c r="V49" s="34">
        <v>3</v>
      </c>
      <c r="W49" s="34">
        <v>499.31</v>
      </c>
      <c r="X49" s="34">
        <v>86357</v>
      </c>
      <c r="Y49" s="34" t="s">
        <v>3216</v>
      </c>
      <c r="Z49" s="34">
        <v>1327.1113315254729</v>
      </c>
    </row>
    <row r="50" spans="1:26" customFormat="1" x14ac:dyDescent="0.2">
      <c r="A50" s="34">
        <v>1142</v>
      </c>
      <c r="B50" s="34" t="s">
        <v>174</v>
      </c>
      <c r="C50" s="34" t="s">
        <v>92</v>
      </c>
      <c r="D50" s="34">
        <v>0.05</v>
      </c>
      <c r="E50" s="34">
        <v>363.25</v>
      </c>
      <c r="F50" s="34">
        <v>19.989999999999998</v>
      </c>
      <c r="G50" s="34" t="s">
        <v>14</v>
      </c>
      <c r="H50" s="34" t="s">
        <v>47</v>
      </c>
      <c r="I50" s="34" t="s">
        <v>24</v>
      </c>
      <c r="J50" s="34" t="s">
        <v>71</v>
      </c>
      <c r="K50" s="34" t="s">
        <v>49</v>
      </c>
      <c r="L50" s="34" t="s">
        <v>175</v>
      </c>
      <c r="M50" s="34">
        <v>0.56999999999999995</v>
      </c>
      <c r="N50" s="34" t="s">
        <v>8</v>
      </c>
      <c r="O50" s="34" t="s">
        <v>28</v>
      </c>
      <c r="P50" s="34" t="s">
        <v>163</v>
      </c>
      <c r="Q50" s="34" t="s">
        <v>176</v>
      </c>
      <c r="R50" s="34">
        <v>76706</v>
      </c>
      <c r="S50" s="36">
        <v>42008</v>
      </c>
      <c r="T50" s="36">
        <v>42010</v>
      </c>
      <c r="U50" s="61">
        <v>1766.7795000000001</v>
      </c>
      <c r="V50" s="34">
        <v>7</v>
      </c>
      <c r="W50" s="34">
        <v>2560.5500000000002</v>
      </c>
      <c r="X50" s="34">
        <v>86573</v>
      </c>
      <c r="Y50" s="34" t="s">
        <v>3216</v>
      </c>
      <c r="Z50" s="34">
        <v>3620.7695187730446</v>
      </c>
    </row>
    <row r="51" spans="1:26" customFormat="1" x14ac:dyDescent="0.2">
      <c r="A51" s="34">
        <v>890</v>
      </c>
      <c r="B51" s="34" t="s">
        <v>177</v>
      </c>
      <c r="C51" s="34" t="s">
        <v>1</v>
      </c>
      <c r="D51" s="34">
        <v>0.08</v>
      </c>
      <c r="E51" s="34">
        <v>1.81</v>
      </c>
      <c r="F51" s="34">
        <v>0.75</v>
      </c>
      <c r="G51" s="34" t="s">
        <v>14</v>
      </c>
      <c r="H51" s="34" t="s">
        <v>15</v>
      </c>
      <c r="I51" s="34" t="s">
        <v>4</v>
      </c>
      <c r="J51" s="34" t="s">
        <v>85</v>
      </c>
      <c r="K51" s="34" t="s">
        <v>33</v>
      </c>
      <c r="L51" s="34" t="s">
        <v>178</v>
      </c>
      <c r="M51" s="34">
        <v>0.57999999999999996</v>
      </c>
      <c r="N51" s="34" t="s">
        <v>8</v>
      </c>
      <c r="O51" s="34" t="s">
        <v>28</v>
      </c>
      <c r="P51" s="34" t="s">
        <v>163</v>
      </c>
      <c r="Q51" s="34" t="s">
        <v>179</v>
      </c>
      <c r="R51" s="34">
        <v>76021</v>
      </c>
      <c r="S51" s="36">
        <v>42009</v>
      </c>
      <c r="T51" s="36">
        <v>42010</v>
      </c>
      <c r="U51" s="61">
        <v>1.3224</v>
      </c>
      <c r="V51" s="34">
        <v>11</v>
      </c>
      <c r="W51" s="34">
        <v>19.97</v>
      </c>
      <c r="X51" s="34">
        <v>89536</v>
      </c>
      <c r="Y51" s="34" t="s">
        <v>3216</v>
      </c>
      <c r="Z51" s="34">
        <v>355.01996674442921</v>
      </c>
    </row>
    <row r="52" spans="1:26" customFormat="1" x14ac:dyDescent="0.2">
      <c r="A52" s="34">
        <v>890</v>
      </c>
      <c r="B52" s="34" t="s">
        <v>177</v>
      </c>
      <c r="C52" s="34" t="s">
        <v>1</v>
      </c>
      <c r="D52" s="34">
        <v>0.04</v>
      </c>
      <c r="E52" s="34">
        <v>125.99</v>
      </c>
      <c r="F52" s="34">
        <v>5.26</v>
      </c>
      <c r="G52" s="34" t="s">
        <v>14</v>
      </c>
      <c r="H52" s="34" t="s">
        <v>15</v>
      </c>
      <c r="I52" s="34" t="s">
        <v>16</v>
      </c>
      <c r="J52" s="34" t="s">
        <v>111</v>
      </c>
      <c r="K52" s="34" t="s">
        <v>49</v>
      </c>
      <c r="L52" s="34" t="s">
        <v>180</v>
      </c>
      <c r="M52" s="34">
        <v>0.55000000000000004</v>
      </c>
      <c r="N52" s="34" t="s">
        <v>8</v>
      </c>
      <c r="O52" s="34" t="s">
        <v>28</v>
      </c>
      <c r="P52" s="34" t="s">
        <v>163</v>
      </c>
      <c r="Q52" s="34" t="s">
        <v>179</v>
      </c>
      <c r="R52" s="34">
        <v>76021</v>
      </c>
      <c r="S52" s="36">
        <v>42009</v>
      </c>
      <c r="T52" s="36">
        <v>42009</v>
      </c>
      <c r="U52" s="61">
        <v>455.42070000000001</v>
      </c>
      <c r="V52" s="34">
        <v>6</v>
      </c>
      <c r="W52" s="34">
        <v>660.03</v>
      </c>
      <c r="X52" s="34">
        <v>89536</v>
      </c>
      <c r="Y52" s="34" t="s">
        <v>3216</v>
      </c>
      <c r="Z52" s="34">
        <v>1335.2575390042448</v>
      </c>
    </row>
    <row r="53" spans="1:26" customFormat="1" x14ac:dyDescent="0.2">
      <c r="A53" s="34">
        <v>2630</v>
      </c>
      <c r="B53" s="34" t="s">
        <v>181</v>
      </c>
      <c r="C53" s="34" t="s">
        <v>1</v>
      </c>
      <c r="D53" s="34">
        <v>0.01</v>
      </c>
      <c r="E53" s="34">
        <v>194.3</v>
      </c>
      <c r="F53" s="34">
        <v>11.54</v>
      </c>
      <c r="G53" s="34" t="s">
        <v>14</v>
      </c>
      <c r="H53" s="34" t="s">
        <v>3</v>
      </c>
      <c r="I53" s="34" t="s">
        <v>4</v>
      </c>
      <c r="J53" s="34" t="s">
        <v>102</v>
      </c>
      <c r="K53" s="34" t="s">
        <v>40</v>
      </c>
      <c r="L53" s="34" t="s">
        <v>182</v>
      </c>
      <c r="M53" s="34">
        <v>0.59</v>
      </c>
      <c r="N53" s="34" t="s">
        <v>8</v>
      </c>
      <c r="O53" s="34" t="s">
        <v>28</v>
      </c>
      <c r="P53" s="34" t="s">
        <v>183</v>
      </c>
      <c r="Q53" s="34" t="s">
        <v>184</v>
      </c>
      <c r="R53" s="34">
        <v>73071</v>
      </c>
      <c r="S53" s="36">
        <v>42009</v>
      </c>
      <c r="T53" s="36">
        <v>42011</v>
      </c>
      <c r="U53" s="61">
        <v>690.17939999999999</v>
      </c>
      <c r="V53" s="34">
        <v>5</v>
      </c>
      <c r="W53" s="34">
        <v>1000.26</v>
      </c>
      <c r="X53" s="34">
        <v>85914</v>
      </c>
      <c r="Y53" s="34" t="s">
        <v>3216</v>
      </c>
      <c r="Z53" s="34">
        <v>2036.2304649104865</v>
      </c>
    </row>
    <row r="54" spans="1:26" customFormat="1" x14ac:dyDescent="0.2">
      <c r="A54" s="34">
        <v>2630</v>
      </c>
      <c r="B54" s="34" t="s">
        <v>181</v>
      </c>
      <c r="C54" s="34" t="s">
        <v>1</v>
      </c>
      <c r="D54" s="34">
        <v>0.02</v>
      </c>
      <c r="E54" s="34">
        <v>209.84</v>
      </c>
      <c r="F54" s="34">
        <v>21.21</v>
      </c>
      <c r="G54" s="34" t="s">
        <v>14</v>
      </c>
      <c r="H54" s="34" t="s">
        <v>3</v>
      </c>
      <c r="I54" s="34" t="s">
        <v>4</v>
      </c>
      <c r="J54" s="34" t="s">
        <v>102</v>
      </c>
      <c r="K54" s="34" t="s">
        <v>40</v>
      </c>
      <c r="L54" s="34" t="s">
        <v>185</v>
      </c>
      <c r="M54" s="34">
        <v>0.59</v>
      </c>
      <c r="N54" s="34" t="s">
        <v>8</v>
      </c>
      <c r="O54" s="34" t="s">
        <v>28</v>
      </c>
      <c r="P54" s="34" t="s">
        <v>183</v>
      </c>
      <c r="Q54" s="34" t="s">
        <v>184</v>
      </c>
      <c r="R54" s="34">
        <v>73071</v>
      </c>
      <c r="S54" s="36">
        <v>42009</v>
      </c>
      <c r="T54" s="36">
        <v>42010</v>
      </c>
      <c r="U54" s="61">
        <v>1507.6431</v>
      </c>
      <c r="V54" s="34">
        <v>10</v>
      </c>
      <c r="W54" s="34">
        <v>2184.9899999999998</v>
      </c>
      <c r="X54" s="34">
        <v>85914</v>
      </c>
      <c r="Y54" s="34" t="s">
        <v>3216</v>
      </c>
      <c r="Z54" s="34">
        <v>3182.6879474830071</v>
      </c>
    </row>
    <row r="55" spans="1:26" customFormat="1" x14ac:dyDescent="0.2">
      <c r="A55" s="34">
        <v>2630</v>
      </c>
      <c r="B55" s="34" t="s">
        <v>181</v>
      </c>
      <c r="C55" s="34" t="s">
        <v>1</v>
      </c>
      <c r="D55" s="34">
        <v>0</v>
      </c>
      <c r="E55" s="34">
        <v>145.44999999999999</v>
      </c>
      <c r="F55" s="34">
        <v>17.850000000000001</v>
      </c>
      <c r="G55" s="34" t="s">
        <v>2</v>
      </c>
      <c r="H55" s="34" t="s">
        <v>3</v>
      </c>
      <c r="I55" s="34" t="s">
        <v>16</v>
      </c>
      <c r="J55" s="34" t="s">
        <v>32</v>
      </c>
      <c r="K55" s="34" t="s">
        <v>33</v>
      </c>
      <c r="L55" s="34" t="s">
        <v>186</v>
      </c>
      <c r="M55" s="34">
        <v>0.56000000000000005</v>
      </c>
      <c r="N55" s="34" t="s">
        <v>8</v>
      </c>
      <c r="O55" s="34" t="s">
        <v>28</v>
      </c>
      <c r="P55" s="34" t="s">
        <v>183</v>
      </c>
      <c r="Q55" s="34" t="s">
        <v>184</v>
      </c>
      <c r="R55" s="34">
        <v>73071</v>
      </c>
      <c r="S55" s="36">
        <v>42009</v>
      </c>
      <c r="T55" s="36">
        <v>42011</v>
      </c>
      <c r="U55" s="61">
        <v>801.74680000000001</v>
      </c>
      <c r="V55" s="34">
        <v>8</v>
      </c>
      <c r="W55" s="34">
        <v>1191.2</v>
      </c>
      <c r="X55" s="34">
        <v>85914</v>
      </c>
      <c r="Y55" s="34" t="s">
        <v>3216</v>
      </c>
      <c r="Z55" s="34">
        <v>2349.9322523307105</v>
      </c>
    </row>
    <row r="56" spans="1:26" customFormat="1" x14ac:dyDescent="0.2">
      <c r="A56" s="34">
        <v>2206</v>
      </c>
      <c r="B56" s="34" t="s">
        <v>187</v>
      </c>
      <c r="C56" s="34" t="s">
        <v>13</v>
      </c>
      <c r="D56" s="34">
        <v>0.03</v>
      </c>
      <c r="E56" s="34">
        <v>28.48</v>
      </c>
      <c r="F56" s="34">
        <v>1.99</v>
      </c>
      <c r="G56" s="34" t="s">
        <v>14</v>
      </c>
      <c r="H56" s="34" t="s">
        <v>15</v>
      </c>
      <c r="I56" s="34" t="s">
        <v>16</v>
      </c>
      <c r="J56" s="34" t="s">
        <v>17</v>
      </c>
      <c r="K56" s="34" t="s">
        <v>18</v>
      </c>
      <c r="L56" s="34" t="s">
        <v>188</v>
      </c>
      <c r="M56" s="34">
        <v>0.4</v>
      </c>
      <c r="N56" s="34" t="s">
        <v>8</v>
      </c>
      <c r="O56" s="34" t="s">
        <v>28</v>
      </c>
      <c r="P56" s="34" t="s">
        <v>189</v>
      </c>
      <c r="Q56" s="34" t="s">
        <v>190</v>
      </c>
      <c r="R56" s="34">
        <v>50501</v>
      </c>
      <c r="S56" s="36">
        <v>42009</v>
      </c>
      <c r="T56" s="36">
        <v>42010</v>
      </c>
      <c r="U56" s="61">
        <v>-35.290399999999998</v>
      </c>
      <c r="V56" s="34">
        <v>2</v>
      </c>
      <c r="W56" s="34">
        <v>55.25</v>
      </c>
      <c r="X56" s="34">
        <v>86258</v>
      </c>
      <c r="Y56" s="34" t="s">
        <v>3216</v>
      </c>
      <c r="Z56" s="34">
        <v>26.291264716608644</v>
      </c>
    </row>
    <row r="57" spans="1:26" customFormat="1" x14ac:dyDescent="0.2">
      <c r="A57" s="34">
        <v>2206</v>
      </c>
      <c r="B57" s="34" t="s">
        <v>187</v>
      </c>
      <c r="C57" s="34" t="s">
        <v>13</v>
      </c>
      <c r="D57" s="34">
        <v>0.01</v>
      </c>
      <c r="E57" s="34">
        <v>205.99</v>
      </c>
      <c r="F57" s="34">
        <v>5.99</v>
      </c>
      <c r="G57" s="34" t="s">
        <v>14</v>
      </c>
      <c r="H57" s="34" t="s">
        <v>15</v>
      </c>
      <c r="I57" s="34" t="s">
        <v>16</v>
      </c>
      <c r="J57" s="34" t="s">
        <v>111</v>
      </c>
      <c r="K57" s="34" t="s">
        <v>49</v>
      </c>
      <c r="L57" s="34" t="s">
        <v>191</v>
      </c>
      <c r="M57" s="34">
        <v>0.59</v>
      </c>
      <c r="N57" s="34" t="s">
        <v>8</v>
      </c>
      <c r="O57" s="34" t="s">
        <v>28</v>
      </c>
      <c r="P57" s="34" t="s">
        <v>189</v>
      </c>
      <c r="Q57" s="34" t="s">
        <v>190</v>
      </c>
      <c r="R57" s="34">
        <v>50501</v>
      </c>
      <c r="S57" s="36">
        <v>42009</v>
      </c>
      <c r="T57" s="36">
        <v>42011</v>
      </c>
      <c r="U57" s="61">
        <v>-74.883600000000001</v>
      </c>
      <c r="V57" s="34">
        <v>3</v>
      </c>
      <c r="W57" s="34">
        <v>551.22</v>
      </c>
      <c r="X57" s="34">
        <v>86258</v>
      </c>
      <c r="Y57" s="34" t="s">
        <v>3216</v>
      </c>
      <c r="Z57" s="34">
        <v>823.61590272118474</v>
      </c>
    </row>
    <row r="58" spans="1:26" customFormat="1" x14ac:dyDescent="0.2">
      <c r="A58" s="34">
        <v>3125</v>
      </c>
      <c r="B58" s="34" t="s">
        <v>192</v>
      </c>
      <c r="C58" s="34" t="s">
        <v>13</v>
      </c>
      <c r="D58" s="34">
        <v>0.08</v>
      </c>
      <c r="E58" s="34">
        <v>120.97</v>
      </c>
      <c r="F58" s="34">
        <v>26.3</v>
      </c>
      <c r="G58" s="34" t="s">
        <v>2</v>
      </c>
      <c r="H58" s="34" t="s">
        <v>47</v>
      </c>
      <c r="I58" s="34" t="s">
        <v>16</v>
      </c>
      <c r="J58" s="34" t="s">
        <v>32</v>
      </c>
      <c r="K58" s="34" t="s">
        <v>33</v>
      </c>
      <c r="L58" s="34" t="s">
        <v>193</v>
      </c>
      <c r="M58" s="34">
        <v>0.38</v>
      </c>
      <c r="N58" s="34" t="s">
        <v>8</v>
      </c>
      <c r="O58" s="34" t="s">
        <v>28</v>
      </c>
      <c r="P58" s="34" t="s">
        <v>79</v>
      </c>
      <c r="Q58" s="34" t="s">
        <v>194</v>
      </c>
      <c r="R58" s="34">
        <v>60056</v>
      </c>
      <c r="S58" s="36">
        <v>42009</v>
      </c>
      <c r="T58" s="36">
        <v>42011</v>
      </c>
      <c r="U58" s="61">
        <v>-233.840688</v>
      </c>
      <c r="V58" s="34">
        <v>2</v>
      </c>
      <c r="W58" s="34">
        <v>233.58</v>
      </c>
      <c r="X58" s="34">
        <v>87285</v>
      </c>
      <c r="Y58" s="34" t="s">
        <v>3216</v>
      </c>
      <c r="Z58" s="34">
        <v>990.81217508672319</v>
      </c>
    </row>
    <row r="59" spans="1:26" customFormat="1" x14ac:dyDescent="0.2">
      <c r="A59" s="34">
        <v>451</v>
      </c>
      <c r="B59" s="34" t="s">
        <v>195</v>
      </c>
      <c r="C59" s="34" t="s">
        <v>23</v>
      </c>
      <c r="D59" s="34">
        <v>0.01</v>
      </c>
      <c r="E59" s="34">
        <v>8.8800000000000008</v>
      </c>
      <c r="F59" s="34">
        <v>6.28</v>
      </c>
      <c r="G59" s="34" t="s">
        <v>14</v>
      </c>
      <c r="H59" s="34" t="s">
        <v>47</v>
      </c>
      <c r="I59" s="34" t="s">
        <v>24</v>
      </c>
      <c r="J59" s="34" t="s">
        <v>48</v>
      </c>
      <c r="K59" s="34" t="s">
        <v>49</v>
      </c>
      <c r="L59" s="34" t="s">
        <v>196</v>
      </c>
      <c r="M59" s="34">
        <v>0.35</v>
      </c>
      <c r="N59" s="34" t="s">
        <v>8</v>
      </c>
      <c r="O59" s="34" t="s">
        <v>35</v>
      </c>
      <c r="P59" s="34" t="s">
        <v>66</v>
      </c>
      <c r="Q59" s="34" t="s">
        <v>197</v>
      </c>
      <c r="R59" s="34">
        <v>94024</v>
      </c>
      <c r="S59" s="36">
        <v>42009</v>
      </c>
      <c r="T59" s="36">
        <v>42014</v>
      </c>
      <c r="U59" s="61">
        <v>-15.456</v>
      </c>
      <c r="V59" s="34">
        <v>2</v>
      </c>
      <c r="W59" s="34">
        <v>19.86</v>
      </c>
      <c r="X59" s="34">
        <v>86013</v>
      </c>
      <c r="Y59" s="34" t="s">
        <v>3217</v>
      </c>
      <c r="Z59" s="34">
        <v>217.05397741792993</v>
      </c>
    </row>
    <row r="60" spans="1:26" customFormat="1" x14ac:dyDescent="0.2">
      <c r="A60" s="34">
        <v>451</v>
      </c>
      <c r="B60" s="34" t="s">
        <v>195</v>
      </c>
      <c r="C60" s="34" t="s">
        <v>23</v>
      </c>
      <c r="D60" s="34">
        <v>0.06</v>
      </c>
      <c r="E60" s="34">
        <v>2.88</v>
      </c>
      <c r="F60" s="34">
        <v>0.99</v>
      </c>
      <c r="G60" s="34" t="s">
        <v>14</v>
      </c>
      <c r="H60" s="34" t="s">
        <v>47</v>
      </c>
      <c r="I60" s="34" t="s">
        <v>24</v>
      </c>
      <c r="J60" s="34" t="s">
        <v>128</v>
      </c>
      <c r="K60" s="34" t="s">
        <v>49</v>
      </c>
      <c r="L60" s="34" t="s">
        <v>198</v>
      </c>
      <c r="M60" s="34">
        <v>0.36</v>
      </c>
      <c r="N60" s="34" t="s">
        <v>8</v>
      </c>
      <c r="O60" s="34" t="s">
        <v>35</v>
      </c>
      <c r="P60" s="34" t="s">
        <v>66</v>
      </c>
      <c r="Q60" s="34" t="s">
        <v>197</v>
      </c>
      <c r="R60" s="34">
        <v>94024</v>
      </c>
      <c r="S60" s="36">
        <v>42009</v>
      </c>
      <c r="T60" s="36">
        <v>42018</v>
      </c>
      <c r="U60" s="61">
        <v>16.049399999999999</v>
      </c>
      <c r="V60" s="34">
        <v>8</v>
      </c>
      <c r="W60" s="34">
        <v>23.26</v>
      </c>
      <c r="X60" s="34">
        <v>86013</v>
      </c>
      <c r="Y60" s="34" t="s">
        <v>3217</v>
      </c>
      <c r="Z60" s="34">
        <v>59.575021598707792</v>
      </c>
    </row>
    <row r="61" spans="1:26" customFormat="1" x14ac:dyDescent="0.2">
      <c r="A61" s="34">
        <v>1314</v>
      </c>
      <c r="B61" s="34" t="s">
        <v>199</v>
      </c>
      <c r="C61" s="34" t="s">
        <v>23</v>
      </c>
      <c r="D61" s="34">
        <v>0.05</v>
      </c>
      <c r="E61" s="34">
        <v>80.98</v>
      </c>
      <c r="F61" s="34">
        <v>35</v>
      </c>
      <c r="G61" s="34" t="s">
        <v>14</v>
      </c>
      <c r="H61" s="34" t="s">
        <v>47</v>
      </c>
      <c r="I61" s="34" t="s">
        <v>24</v>
      </c>
      <c r="J61" s="34" t="s">
        <v>54</v>
      </c>
      <c r="K61" s="34" t="s">
        <v>40</v>
      </c>
      <c r="L61" s="34" t="s">
        <v>200</v>
      </c>
      <c r="M61" s="34">
        <v>0.81</v>
      </c>
      <c r="N61" s="34" t="s">
        <v>8</v>
      </c>
      <c r="O61" s="34" t="s">
        <v>35</v>
      </c>
      <c r="P61" s="34" t="s">
        <v>66</v>
      </c>
      <c r="Q61" s="34" t="s">
        <v>76</v>
      </c>
      <c r="R61" s="34">
        <v>90058</v>
      </c>
      <c r="S61" s="36">
        <v>42009</v>
      </c>
      <c r="T61" s="36">
        <v>42013</v>
      </c>
      <c r="U61" s="61">
        <v>-746.44</v>
      </c>
      <c r="V61" s="34">
        <v>34</v>
      </c>
      <c r="W61" s="34">
        <v>2710.47</v>
      </c>
      <c r="X61" s="34">
        <v>27013</v>
      </c>
      <c r="Y61" s="34" t="s">
        <v>3217</v>
      </c>
      <c r="Z61" s="34">
        <v>844.12253138021401</v>
      </c>
    </row>
    <row r="62" spans="1:26" customFormat="1" x14ac:dyDescent="0.2">
      <c r="A62" s="34">
        <v>1314</v>
      </c>
      <c r="B62" s="34" t="s">
        <v>199</v>
      </c>
      <c r="C62" s="34" t="s">
        <v>23</v>
      </c>
      <c r="D62" s="34">
        <v>0.05</v>
      </c>
      <c r="E62" s="34">
        <v>279.48</v>
      </c>
      <c r="F62" s="34">
        <v>35</v>
      </c>
      <c r="G62" s="34" t="s">
        <v>14</v>
      </c>
      <c r="H62" s="34" t="s">
        <v>47</v>
      </c>
      <c r="I62" s="34" t="s">
        <v>24</v>
      </c>
      <c r="J62" s="34" t="s">
        <v>54</v>
      </c>
      <c r="K62" s="34" t="s">
        <v>40</v>
      </c>
      <c r="L62" s="34" t="s">
        <v>201</v>
      </c>
      <c r="M62" s="34">
        <v>0.8</v>
      </c>
      <c r="N62" s="34" t="s">
        <v>8</v>
      </c>
      <c r="O62" s="34" t="s">
        <v>35</v>
      </c>
      <c r="P62" s="34" t="s">
        <v>66</v>
      </c>
      <c r="Q62" s="34" t="s">
        <v>76</v>
      </c>
      <c r="R62" s="34">
        <v>90058</v>
      </c>
      <c r="S62" s="36">
        <v>42009</v>
      </c>
      <c r="T62" s="36">
        <v>42009</v>
      </c>
      <c r="U62" s="61">
        <v>-274.95</v>
      </c>
      <c r="V62" s="34">
        <v>31</v>
      </c>
      <c r="W62" s="34">
        <v>8354.73</v>
      </c>
      <c r="X62" s="34">
        <v>27013</v>
      </c>
      <c r="Y62" s="34" t="s">
        <v>3217</v>
      </c>
      <c r="Z62" s="34">
        <v>1940.5639369697728</v>
      </c>
    </row>
    <row r="63" spans="1:26" customFormat="1" x14ac:dyDescent="0.2">
      <c r="A63" s="34">
        <v>1316</v>
      </c>
      <c r="B63" s="34" t="s">
        <v>202</v>
      </c>
      <c r="C63" s="34" t="s">
        <v>23</v>
      </c>
      <c r="D63" s="34">
        <v>0.05</v>
      </c>
      <c r="E63" s="34">
        <v>80.98</v>
      </c>
      <c r="F63" s="34">
        <v>35</v>
      </c>
      <c r="G63" s="34" t="s">
        <v>14</v>
      </c>
      <c r="H63" s="34" t="s">
        <v>47</v>
      </c>
      <c r="I63" s="34" t="s">
        <v>24</v>
      </c>
      <c r="J63" s="34" t="s">
        <v>54</v>
      </c>
      <c r="K63" s="34" t="s">
        <v>40</v>
      </c>
      <c r="L63" s="34" t="s">
        <v>200</v>
      </c>
      <c r="M63" s="34">
        <v>0.81</v>
      </c>
      <c r="N63" s="34" t="s">
        <v>8</v>
      </c>
      <c r="O63" s="34" t="s">
        <v>35</v>
      </c>
      <c r="P63" s="34" t="s">
        <v>36</v>
      </c>
      <c r="Q63" s="34" t="s">
        <v>203</v>
      </c>
      <c r="R63" s="34">
        <v>80022</v>
      </c>
      <c r="S63" s="36">
        <v>42009</v>
      </c>
      <c r="T63" s="36">
        <v>42013</v>
      </c>
      <c r="U63" s="61">
        <v>-746.44</v>
      </c>
      <c r="V63" s="34">
        <v>8</v>
      </c>
      <c r="W63" s="34">
        <v>637.76</v>
      </c>
      <c r="X63" s="34">
        <v>87603</v>
      </c>
      <c r="Y63" s="34" t="s">
        <v>3217</v>
      </c>
      <c r="Z63" s="34">
        <v>844.12253138021401</v>
      </c>
    </row>
    <row r="64" spans="1:26" customFormat="1" x14ac:dyDescent="0.2">
      <c r="A64" s="34">
        <v>1316</v>
      </c>
      <c r="B64" s="34" t="s">
        <v>202</v>
      </c>
      <c r="C64" s="34" t="s">
        <v>23</v>
      </c>
      <c r="D64" s="34">
        <v>0.05</v>
      </c>
      <c r="E64" s="34">
        <v>279.48</v>
      </c>
      <c r="F64" s="34">
        <v>35</v>
      </c>
      <c r="G64" s="34" t="s">
        <v>14</v>
      </c>
      <c r="H64" s="34" t="s">
        <v>47</v>
      </c>
      <c r="I64" s="34" t="s">
        <v>24</v>
      </c>
      <c r="J64" s="34" t="s">
        <v>54</v>
      </c>
      <c r="K64" s="34" t="s">
        <v>40</v>
      </c>
      <c r="L64" s="34" t="s">
        <v>201</v>
      </c>
      <c r="M64" s="34">
        <v>0.8</v>
      </c>
      <c r="N64" s="34" t="s">
        <v>8</v>
      </c>
      <c r="O64" s="34" t="s">
        <v>35</v>
      </c>
      <c r="P64" s="34" t="s">
        <v>36</v>
      </c>
      <c r="Q64" s="34" t="s">
        <v>203</v>
      </c>
      <c r="R64" s="34">
        <v>80022</v>
      </c>
      <c r="S64" s="36">
        <v>42009</v>
      </c>
      <c r="T64" s="36">
        <v>42009</v>
      </c>
      <c r="U64" s="61">
        <v>-274.95</v>
      </c>
      <c r="V64" s="34">
        <v>8</v>
      </c>
      <c r="W64" s="34">
        <v>2156.06</v>
      </c>
      <c r="X64" s="34">
        <v>87603</v>
      </c>
      <c r="Y64" s="34" t="s">
        <v>3217</v>
      </c>
      <c r="Z64" s="34">
        <v>1940.5639369697728</v>
      </c>
    </row>
    <row r="65" spans="1:26" customFormat="1" x14ac:dyDescent="0.2">
      <c r="A65" s="34">
        <v>3331</v>
      </c>
      <c r="B65" s="34" t="s">
        <v>204</v>
      </c>
      <c r="C65" s="34" t="s">
        <v>92</v>
      </c>
      <c r="D65" s="34">
        <v>0.09</v>
      </c>
      <c r="E65" s="34">
        <v>5.98</v>
      </c>
      <c r="F65" s="34">
        <v>4.6900000000000004</v>
      </c>
      <c r="G65" s="34" t="s">
        <v>14</v>
      </c>
      <c r="H65" s="34" t="s">
        <v>70</v>
      </c>
      <c r="I65" s="34" t="s">
        <v>24</v>
      </c>
      <c r="J65" s="34" t="s">
        <v>54</v>
      </c>
      <c r="K65" s="34" t="s">
        <v>49</v>
      </c>
      <c r="L65" s="34" t="s">
        <v>205</v>
      </c>
      <c r="M65" s="34">
        <v>0.68</v>
      </c>
      <c r="N65" s="34" t="s">
        <v>8</v>
      </c>
      <c r="O65" s="34" t="s">
        <v>9</v>
      </c>
      <c r="P65" s="34" t="s">
        <v>99</v>
      </c>
      <c r="Q65" s="34" t="s">
        <v>206</v>
      </c>
      <c r="R65" s="34">
        <v>32174</v>
      </c>
      <c r="S65" s="36">
        <v>42009</v>
      </c>
      <c r="T65" s="36">
        <v>42010</v>
      </c>
      <c r="U65" s="61">
        <v>-781.13419999999996</v>
      </c>
      <c r="V65" s="34">
        <v>11</v>
      </c>
      <c r="W65" s="34">
        <v>65.849999999999994</v>
      </c>
      <c r="X65" s="34">
        <v>86283</v>
      </c>
      <c r="Y65" s="34" t="s">
        <v>3215</v>
      </c>
      <c r="Z65" s="34">
        <v>-496.0737226881896</v>
      </c>
    </row>
    <row r="66" spans="1:26" customFormat="1" x14ac:dyDescent="0.2">
      <c r="A66" s="34">
        <v>1085</v>
      </c>
      <c r="B66" s="34" t="s">
        <v>207</v>
      </c>
      <c r="C66" s="34" t="s">
        <v>46</v>
      </c>
      <c r="D66" s="34">
        <v>0.05</v>
      </c>
      <c r="E66" s="34">
        <v>7.64</v>
      </c>
      <c r="F66" s="34">
        <v>5.83</v>
      </c>
      <c r="G66" s="34" t="s">
        <v>14</v>
      </c>
      <c r="H66" s="34" t="s">
        <v>47</v>
      </c>
      <c r="I66" s="34" t="s">
        <v>24</v>
      </c>
      <c r="J66" s="34" t="s">
        <v>64</v>
      </c>
      <c r="K66" s="34" t="s">
        <v>26</v>
      </c>
      <c r="L66" s="34" t="s">
        <v>208</v>
      </c>
      <c r="M66" s="34">
        <v>0.36</v>
      </c>
      <c r="N66" s="34" t="s">
        <v>8</v>
      </c>
      <c r="O66" s="34" t="s">
        <v>87</v>
      </c>
      <c r="P66" s="34" t="s">
        <v>88</v>
      </c>
      <c r="Q66" s="34" t="s">
        <v>209</v>
      </c>
      <c r="R66" s="34">
        <v>11729</v>
      </c>
      <c r="S66" s="36">
        <v>42009</v>
      </c>
      <c r="T66" s="36">
        <v>42010</v>
      </c>
      <c r="U66" s="61">
        <v>-40.275199999999998</v>
      </c>
      <c r="V66" s="34">
        <v>6</v>
      </c>
      <c r="W66" s="34">
        <v>47.18</v>
      </c>
      <c r="X66" s="34">
        <v>86122</v>
      </c>
      <c r="Y66" s="34" t="s">
        <v>3218</v>
      </c>
      <c r="Z66" s="34">
        <v>278.45480503861279</v>
      </c>
    </row>
    <row r="67" spans="1:26" customFormat="1" x14ac:dyDescent="0.2">
      <c r="A67" s="34">
        <v>2151</v>
      </c>
      <c r="B67" s="34" t="s">
        <v>210</v>
      </c>
      <c r="C67" s="34" t="s">
        <v>46</v>
      </c>
      <c r="D67" s="34">
        <v>0.08</v>
      </c>
      <c r="E67" s="34">
        <v>243.98</v>
      </c>
      <c r="F67" s="34">
        <v>43.32</v>
      </c>
      <c r="G67" s="34" t="s">
        <v>2</v>
      </c>
      <c r="H67" s="34" t="s">
        <v>70</v>
      </c>
      <c r="I67" s="34" t="s">
        <v>4</v>
      </c>
      <c r="J67" s="34" t="s">
        <v>85</v>
      </c>
      <c r="K67" s="34" t="s">
        <v>33</v>
      </c>
      <c r="L67" s="34" t="s">
        <v>211</v>
      </c>
      <c r="M67" s="34">
        <v>0.55000000000000004</v>
      </c>
      <c r="N67" s="34" t="s">
        <v>8</v>
      </c>
      <c r="O67" s="34" t="s">
        <v>28</v>
      </c>
      <c r="P67" s="34" t="s">
        <v>189</v>
      </c>
      <c r="Q67" s="34" t="s">
        <v>212</v>
      </c>
      <c r="R67" s="34">
        <v>52001</v>
      </c>
      <c r="S67" s="36">
        <v>42009</v>
      </c>
      <c r="T67" s="36">
        <v>42010</v>
      </c>
      <c r="U67" s="61">
        <v>-162.8244</v>
      </c>
      <c r="V67" s="34">
        <v>1</v>
      </c>
      <c r="W67" s="34">
        <v>248.84</v>
      </c>
      <c r="X67" s="34">
        <v>90404</v>
      </c>
      <c r="Y67" s="34" t="s">
        <v>3216</v>
      </c>
      <c r="Z67" s="34">
        <v>2233.7480774556529</v>
      </c>
    </row>
    <row r="68" spans="1:26" customFormat="1" x14ac:dyDescent="0.2">
      <c r="A68" s="34">
        <v>1793</v>
      </c>
      <c r="B68" s="34" t="s">
        <v>213</v>
      </c>
      <c r="C68" s="34" t="s">
        <v>1</v>
      </c>
      <c r="D68" s="34">
        <v>0.04</v>
      </c>
      <c r="E68" s="34">
        <v>880.98</v>
      </c>
      <c r="F68" s="34">
        <v>44.55</v>
      </c>
      <c r="G68" s="34" t="s">
        <v>2</v>
      </c>
      <c r="H68" s="34" t="s">
        <v>47</v>
      </c>
      <c r="I68" s="34" t="s">
        <v>4</v>
      </c>
      <c r="J68" s="34" t="s">
        <v>93</v>
      </c>
      <c r="K68" s="34" t="s">
        <v>6</v>
      </c>
      <c r="L68" s="34" t="s">
        <v>214</v>
      </c>
      <c r="M68" s="34">
        <v>0.62</v>
      </c>
      <c r="N68" s="34" t="s">
        <v>8</v>
      </c>
      <c r="O68" s="34" t="s">
        <v>28</v>
      </c>
      <c r="P68" s="34" t="s">
        <v>79</v>
      </c>
      <c r="Q68" s="34" t="s">
        <v>215</v>
      </c>
      <c r="R68" s="34">
        <v>61401</v>
      </c>
      <c r="S68" s="36">
        <v>42010</v>
      </c>
      <c r="T68" s="36">
        <v>42011</v>
      </c>
      <c r="U68" s="61">
        <v>-13706.464</v>
      </c>
      <c r="V68" s="34">
        <v>8</v>
      </c>
      <c r="W68" s="34">
        <v>6968.9</v>
      </c>
      <c r="X68" s="34">
        <v>87853</v>
      </c>
      <c r="Y68" s="34" t="s">
        <v>3216</v>
      </c>
      <c r="Z68" s="34">
        <v>-9401.4204419881826</v>
      </c>
    </row>
    <row r="69" spans="1:26" customFormat="1" x14ac:dyDescent="0.2">
      <c r="A69" s="34">
        <v>2418</v>
      </c>
      <c r="B69" s="34" t="s">
        <v>216</v>
      </c>
      <c r="C69" s="34" t="s">
        <v>1</v>
      </c>
      <c r="D69" s="34">
        <v>0.03</v>
      </c>
      <c r="E69" s="34">
        <v>2.1</v>
      </c>
      <c r="F69" s="34">
        <v>0.7</v>
      </c>
      <c r="G69" s="34" t="s">
        <v>14</v>
      </c>
      <c r="H69" s="34" t="s">
        <v>15</v>
      </c>
      <c r="I69" s="34" t="s">
        <v>24</v>
      </c>
      <c r="J69" s="34" t="s">
        <v>25</v>
      </c>
      <c r="K69" s="34" t="s">
        <v>26</v>
      </c>
      <c r="L69" s="34" t="s">
        <v>217</v>
      </c>
      <c r="M69" s="34">
        <v>0.56999999999999995</v>
      </c>
      <c r="N69" s="34" t="s">
        <v>8</v>
      </c>
      <c r="O69" s="34" t="s">
        <v>9</v>
      </c>
      <c r="P69" s="34" t="s">
        <v>218</v>
      </c>
      <c r="Q69" s="34" t="s">
        <v>219</v>
      </c>
      <c r="R69" s="34">
        <v>23805</v>
      </c>
      <c r="S69" s="36">
        <v>42010</v>
      </c>
      <c r="T69" s="36">
        <v>42011</v>
      </c>
      <c r="U69" s="61">
        <v>-1473.9059999999999</v>
      </c>
      <c r="V69" s="34">
        <v>4</v>
      </c>
      <c r="W69" s="34">
        <v>8.7200000000000006</v>
      </c>
      <c r="X69" s="34">
        <v>86750</v>
      </c>
      <c r="Y69" s="34" t="s">
        <v>3215</v>
      </c>
      <c r="Z69" s="34">
        <v>-1131.3951008311606</v>
      </c>
    </row>
    <row r="70" spans="1:26" customFormat="1" x14ac:dyDescent="0.2">
      <c r="A70" s="34">
        <v>1782</v>
      </c>
      <c r="B70" s="34" t="s">
        <v>220</v>
      </c>
      <c r="C70" s="34" t="s">
        <v>13</v>
      </c>
      <c r="D70" s="34">
        <v>0.03</v>
      </c>
      <c r="E70" s="34">
        <v>3.28</v>
      </c>
      <c r="F70" s="34">
        <v>3.97</v>
      </c>
      <c r="G70" s="34" t="s">
        <v>14</v>
      </c>
      <c r="H70" s="34" t="s">
        <v>47</v>
      </c>
      <c r="I70" s="34" t="s">
        <v>24</v>
      </c>
      <c r="J70" s="34" t="s">
        <v>25</v>
      </c>
      <c r="K70" s="34" t="s">
        <v>26</v>
      </c>
      <c r="L70" s="34" t="s">
        <v>221</v>
      </c>
      <c r="M70" s="34">
        <v>0.56000000000000005</v>
      </c>
      <c r="N70" s="34" t="s">
        <v>8</v>
      </c>
      <c r="O70" s="34" t="s">
        <v>35</v>
      </c>
      <c r="P70" s="34" t="s">
        <v>66</v>
      </c>
      <c r="Q70" s="34" t="s">
        <v>222</v>
      </c>
      <c r="R70" s="34">
        <v>92672</v>
      </c>
      <c r="S70" s="36">
        <v>42010</v>
      </c>
      <c r="T70" s="36">
        <v>42012</v>
      </c>
      <c r="U70" s="61">
        <v>-90.755600000000001</v>
      </c>
      <c r="V70" s="34">
        <v>7</v>
      </c>
      <c r="W70" s="34">
        <v>24.57</v>
      </c>
      <c r="X70" s="34">
        <v>89856</v>
      </c>
      <c r="Y70" s="34" t="s">
        <v>3217</v>
      </c>
      <c r="Z70" s="34">
        <v>137.62762730423515</v>
      </c>
    </row>
    <row r="71" spans="1:26" customFormat="1" x14ac:dyDescent="0.2">
      <c r="A71" s="34">
        <v>783</v>
      </c>
      <c r="B71" s="34" t="s">
        <v>223</v>
      </c>
      <c r="C71" s="34" t="s">
        <v>23</v>
      </c>
      <c r="D71" s="34">
        <v>0.02</v>
      </c>
      <c r="E71" s="34">
        <v>100.98</v>
      </c>
      <c r="F71" s="34">
        <v>35.840000000000003</v>
      </c>
      <c r="G71" s="34" t="s">
        <v>2</v>
      </c>
      <c r="H71" s="34" t="s">
        <v>3</v>
      </c>
      <c r="I71" s="34" t="s">
        <v>4</v>
      </c>
      <c r="J71" s="34" t="s">
        <v>93</v>
      </c>
      <c r="K71" s="34" t="s">
        <v>6</v>
      </c>
      <c r="L71" s="34" t="s">
        <v>94</v>
      </c>
      <c r="M71" s="34">
        <v>0.62</v>
      </c>
      <c r="N71" s="34" t="s">
        <v>8</v>
      </c>
      <c r="O71" s="34" t="s">
        <v>87</v>
      </c>
      <c r="P71" s="34" t="s">
        <v>224</v>
      </c>
      <c r="Q71" s="34" t="s">
        <v>225</v>
      </c>
      <c r="R71" s="34">
        <v>6010</v>
      </c>
      <c r="S71" s="36">
        <v>42010</v>
      </c>
      <c r="T71" s="36">
        <v>42010</v>
      </c>
      <c r="U71" s="61">
        <v>-134.91200000000001</v>
      </c>
      <c r="V71" s="34">
        <v>6</v>
      </c>
      <c r="W71" s="34">
        <v>614.99</v>
      </c>
      <c r="X71" s="34">
        <v>90961</v>
      </c>
      <c r="Y71" s="34" t="s">
        <v>3218</v>
      </c>
      <c r="Z71" s="34">
        <v>1575.0804024960521</v>
      </c>
    </row>
    <row r="72" spans="1:26" customFormat="1" x14ac:dyDescent="0.2">
      <c r="A72" s="34">
        <v>1828</v>
      </c>
      <c r="B72" s="34" t="s">
        <v>226</v>
      </c>
      <c r="C72" s="34" t="s">
        <v>23</v>
      </c>
      <c r="D72" s="34">
        <v>0.05</v>
      </c>
      <c r="E72" s="34">
        <v>7.1</v>
      </c>
      <c r="F72" s="34">
        <v>6.05</v>
      </c>
      <c r="G72" s="34" t="s">
        <v>14</v>
      </c>
      <c r="H72" s="34" t="s">
        <v>70</v>
      </c>
      <c r="I72" s="34" t="s">
        <v>24</v>
      </c>
      <c r="J72" s="34" t="s">
        <v>48</v>
      </c>
      <c r="K72" s="34" t="s">
        <v>49</v>
      </c>
      <c r="L72" s="34" t="s">
        <v>227</v>
      </c>
      <c r="M72" s="34">
        <v>0.39</v>
      </c>
      <c r="N72" s="34" t="s">
        <v>8</v>
      </c>
      <c r="O72" s="34" t="s">
        <v>28</v>
      </c>
      <c r="P72" s="34" t="s">
        <v>189</v>
      </c>
      <c r="Q72" s="34" t="s">
        <v>228</v>
      </c>
      <c r="R72" s="34">
        <v>50613</v>
      </c>
      <c r="S72" s="36">
        <v>42010</v>
      </c>
      <c r="T72" s="36">
        <v>42010</v>
      </c>
      <c r="U72" s="61">
        <v>-101.246</v>
      </c>
      <c r="V72" s="34">
        <v>14</v>
      </c>
      <c r="W72" s="34">
        <v>100.99</v>
      </c>
      <c r="X72" s="34">
        <v>86960</v>
      </c>
      <c r="Y72" s="34" t="s">
        <v>3216</v>
      </c>
      <c r="Z72" s="34">
        <v>93.643389973802385</v>
      </c>
    </row>
    <row r="73" spans="1:26" customFormat="1" x14ac:dyDescent="0.2">
      <c r="A73" s="34">
        <v>1828</v>
      </c>
      <c r="B73" s="34" t="s">
        <v>226</v>
      </c>
      <c r="C73" s="34" t="s">
        <v>23</v>
      </c>
      <c r="D73" s="34">
        <v>0.04</v>
      </c>
      <c r="E73" s="34">
        <v>20.95</v>
      </c>
      <c r="F73" s="34">
        <v>4</v>
      </c>
      <c r="G73" s="34" t="s">
        <v>14</v>
      </c>
      <c r="H73" s="34" t="s">
        <v>70</v>
      </c>
      <c r="I73" s="34" t="s">
        <v>16</v>
      </c>
      <c r="J73" s="34" t="s">
        <v>17</v>
      </c>
      <c r="K73" s="34" t="s">
        <v>49</v>
      </c>
      <c r="L73" s="34" t="s">
        <v>229</v>
      </c>
      <c r="M73" s="34">
        <v>0.6</v>
      </c>
      <c r="N73" s="34" t="s">
        <v>8</v>
      </c>
      <c r="O73" s="34" t="s">
        <v>28</v>
      </c>
      <c r="P73" s="34" t="s">
        <v>189</v>
      </c>
      <c r="Q73" s="34" t="s">
        <v>228</v>
      </c>
      <c r="R73" s="34">
        <v>50613</v>
      </c>
      <c r="S73" s="36">
        <v>42010</v>
      </c>
      <c r="T73" s="36">
        <v>42015</v>
      </c>
      <c r="U73" s="61">
        <v>-1.88</v>
      </c>
      <c r="V73" s="34">
        <v>7</v>
      </c>
      <c r="W73" s="34">
        <v>142.06</v>
      </c>
      <c r="X73" s="34">
        <v>86960</v>
      </c>
      <c r="Y73" s="34" t="s">
        <v>3216</v>
      </c>
      <c r="Z73" s="34">
        <v>363.28755509052223</v>
      </c>
    </row>
    <row r="74" spans="1:26" customFormat="1" x14ac:dyDescent="0.2">
      <c r="A74" s="34">
        <v>1829</v>
      </c>
      <c r="B74" s="34" t="s">
        <v>230</v>
      </c>
      <c r="C74" s="34" t="s">
        <v>23</v>
      </c>
      <c r="D74" s="34">
        <v>0.05</v>
      </c>
      <c r="E74" s="34">
        <v>39.06</v>
      </c>
      <c r="F74" s="34">
        <v>10.55</v>
      </c>
      <c r="G74" s="34" t="s">
        <v>14</v>
      </c>
      <c r="H74" s="34" t="s">
        <v>70</v>
      </c>
      <c r="I74" s="34" t="s">
        <v>24</v>
      </c>
      <c r="J74" s="34" t="s">
        <v>48</v>
      </c>
      <c r="K74" s="34" t="s">
        <v>49</v>
      </c>
      <c r="L74" s="34" t="s">
        <v>231</v>
      </c>
      <c r="M74" s="34">
        <v>0.37</v>
      </c>
      <c r="N74" s="34" t="s">
        <v>8</v>
      </c>
      <c r="O74" s="34" t="s">
        <v>28</v>
      </c>
      <c r="P74" s="34" t="s">
        <v>189</v>
      </c>
      <c r="Q74" s="34" t="s">
        <v>232</v>
      </c>
      <c r="R74" s="34">
        <v>52402</v>
      </c>
      <c r="S74" s="36">
        <v>42010</v>
      </c>
      <c r="T74" s="36">
        <v>42017</v>
      </c>
      <c r="U74" s="61">
        <v>250.98060000000001</v>
      </c>
      <c r="V74" s="34">
        <v>9</v>
      </c>
      <c r="W74" s="34">
        <v>363.74</v>
      </c>
      <c r="X74" s="34">
        <v>86960</v>
      </c>
      <c r="Y74" s="34" t="s">
        <v>3216</v>
      </c>
      <c r="Z74" s="34">
        <v>662.2221562010983</v>
      </c>
    </row>
    <row r="75" spans="1:26" customFormat="1" x14ac:dyDescent="0.2">
      <c r="A75" s="34">
        <v>1829</v>
      </c>
      <c r="B75" s="34" t="s">
        <v>230</v>
      </c>
      <c r="C75" s="34" t="s">
        <v>23</v>
      </c>
      <c r="D75" s="34">
        <v>0.04</v>
      </c>
      <c r="E75" s="34">
        <v>3.52</v>
      </c>
      <c r="F75" s="34">
        <v>6.83</v>
      </c>
      <c r="G75" s="34" t="s">
        <v>14</v>
      </c>
      <c r="H75" s="34" t="s">
        <v>70</v>
      </c>
      <c r="I75" s="34" t="s">
        <v>24</v>
      </c>
      <c r="J75" s="34" t="s">
        <v>48</v>
      </c>
      <c r="K75" s="34" t="s">
        <v>49</v>
      </c>
      <c r="L75" s="34" t="s">
        <v>233</v>
      </c>
      <c r="M75" s="34">
        <v>0.38</v>
      </c>
      <c r="N75" s="34" t="s">
        <v>8</v>
      </c>
      <c r="O75" s="34" t="s">
        <v>28</v>
      </c>
      <c r="P75" s="34" t="s">
        <v>189</v>
      </c>
      <c r="Q75" s="34" t="s">
        <v>232</v>
      </c>
      <c r="R75" s="34">
        <v>52402</v>
      </c>
      <c r="S75" s="36">
        <v>42010</v>
      </c>
      <c r="T75" s="36">
        <v>42019</v>
      </c>
      <c r="U75" s="61">
        <v>-57.753</v>
      </c>
      <c r="V75" s="34">
        <v>4</v>
      </c>
      <c r="W75" s="34">
        <v>15.93</v>
      </c>
      <c r="X75" s="34">
        <v>86960</v>
      </c>
      <c r="Y75" s="34" t="s">
        <v>3216</v>
      </c>
      <c r="Z75" s="34">
        <v>146.81981167129678</v>
      </c>
    </row>
    <row r="76" spans="1:26" customFormat="1" x14ac:dyDescent="0.2">
      <c r="A76" s="34">
        <v>1829</v>
      </c>
      <c r="B76" s="34" t="s">
        <v>230</v>
      </c>
      <c r="C76" s="34" t="s">
        <v>23</v>
      </c>
      <c r="D76" s="34">
        <v>0.02</v>
      </c>
      <c r="E76" s="34">
        <v>15.51</v>
      </c>
      <c r="F76" s="34">
        <v>17.78</v>
      </c>
      <c r="G76" s="34" t="s">
        <v>14</v>
      </c>
      <c r="H76" s="34" t="s">
        <v>70</v>
      </c>
      <c r="I76" s="34" t="s">
        <v>24</v>
      </c>
      <c r="J76" s="34" t="s">
        <v>54</v>
      </c>
      <c r="K76" s="34" t="s">
        <v>49</v>
      </c>
      <c r="L76" s="34" t="s">
        <v>234</v>
      </c>
      <c r="M76" s="34">
        <v>0.59</v>
      </c>
      <c r="N76" s="34" t="s">
        <v>8</v>
      </c>
      <c r="O76" s="34" t="s">
        <v>28</v>
      </c>
      <c r="P76" s="34" t="s">
        <v>189</v>
      </c>
      <c r="Q76" s="34" t="s">
        <v>232</v>
      </c>
      <c r="R76" s="34">
        <v>52402</v>
      </c>
      <c r="S76" s="36">
        <v>42010</v>
      </c>
      <c r="T76" s="36">
        <v>42017</v>
      </c>
      <c r="U76" s="61">
        <v>-47.97</v>
      </c>
      <c r="V76" s="34">
        <v>1</v>
      </c>
      <c r="W76" s="34">
        <v>21.28</v>
      </c>
      <c r="X76" s="34">
        <v>86960</v>
      </c>
      <c r="Y76" s="34" t="s">
        <v>3216</v>
      </c>
      <c r="Z76" s="34">
        <v>684.8208490096697</v>
      </c>
    </row>
    <row r="77" spans="1:26" customFormat="1" x14ac:dyDescent="0.2">
      <c r="A77" s="34">
        <v>2146</v>
      </c>
      <c r="B77" s="34" t="s">
        <v>235</v>
      </c>
      <c r="C77" s="34" t="s">
        <v>23</v>
      </c>
      <c r="D77" s="34">
        <v>0.05</v>
      </c>
      <c r="E77" s="34">
        <v>20.34</v>
      </c>
      <c r="F77" s="34">
        <v>35</v>
      </c>
      <c r="G77" s="34" t="s">
        <v>14</v>
      </c>
      <c r="H77" s="34" t="s">
        <v>70</v>
      </c>
      <c r="I77" s="34" t="s">
        <v>24</v>
      </c>
      <c r="J77" s="34" t="s">
        <v>54</v>
      </c>
      <c r="K77" s="34" t="s">
        <v>40</v>
      </c>
      <c r="L77" s="34" t="s">
        <v>236</v>
      </c>
      <c r="M77" s="34">
        <v>0.84</v>
      </c>
      <c r="N77" s="34" t="s">
        <v>8</v>
      </c>
      <c r="O77" s="34" t="s">
        <v>9</v>
      </c>
      <c r="P77" s="34" t="s">
        <v>218</v>
      </c>
      <c r="Q77" s="34" t="s">
        <v>237</v>
      </c>
      <c r="R77" s="34">
        <v>20151</v>
      </c>
      <c r="S77" s="36">
        <v>42010</v>
      </c>
      <c r="T77" s="36">
        <v>42014</v>
      </c>
      <c r="U77" s="61">
        <v>52.776000000000003</v>
      </c>
      <c r="V77" s="34">
        <v>2</v>
      </c>
      <c r="W77" s="34">
        <v>53.02</v>
      </c>
      <c r="X77" s="34">
        <v>87071</v>
      </c>
      <c r="Y77" s="34" t="s">
        <v>3215</v>
      </c>
      <c r="Z77" s="34">
        <v>1467.0409036815813</v>
      </c>
    </row>
    <row r="78" spans="1:26" customFormat="1" x14ac:dyDescent="0.2">
      <c r="A78" s="34">
        <v>211</v>
      </c>
      <c r="B78" s="34" t="s">
        <v>238</v>
      </c>
      <c r="C78" s="34" t="s">
        <v>92</v>
      </c>
      <c r="D78" s="34">
        <v>0.01</v>
      </c>
      <c r="E78" s="34">
        <v>10.06</v>
      </c>
      <c r="F78" s="34">
        <v>2.06</v>
      </c>
      <c r="G78" s="34" t="s">
        <v>14</v>
      </c>
      <c r="H78" s="34" t="s">
        <v>15</v>
      </c>
      <c r="I78" s="34" t="s">
        <v>24</v>
      </c>
      <c r="J78" s="34" t="s">
        <v>64</v>
      </c>
      <c r="K78" s="34" t="s">
        <v>26</v>
      </c>
      <c r="L78" s="34" t="s">
        <v>149</v>
      </c>
      <c r="M78" s="34">
        <v>0.39</v>
      </c>
      <c r="N78" s="34" t="s">
        <v>8</v>
      </c>
      <c r="O78" s="34" t="s">
        <v>87</v>
      </c>
      <c r="P78" s="34" t="s">
        <v>88</v>
      </c>
      <c r="Q78" s="34" t="s">
        <v>239</v>
      </c>
      <c r="R78" s="34">
        <v>13501</v>
      </c>
      <c r="S78" s="36">
        <v>42010</v>
      </c>
      <c r="T78" s="36">
        <v>42012</v>
      </c>
      <c r="U78" s="61">
        <v>7.59</v>
      </c>
      <c r="V78" s="34">
        <v>2</v>
      </c>
      <c r="W78" s="34">
        <v>21.2</v>
      </c>
      <c r="X78" s="34">
        <v>85964</v>
      </c>
      <c r="Y78" s="34" t="s">
        <v>3218</v>
      </c>
      <c r="Z78" s="34">
        <v>34.580076259008756</v>
      </c>
    </row>
    <row r="79" spans="1:26" customFormat="1" x14ac:dyDescent="0.2">
      <c r="A79" s="34">
        <v>211</v>
      </c>
      <c r="B79" s="34" t="s">
        <v>238</v>
      </c>
      <c r="C79" s="34" t="s">
        <v>92</v>
      </c>
      <c r="D79" s="34">
        <v>0</v>
      </c>
      <c r="E79" s="34">
        <v>65.989999999999995</v>
      </c>
      <c r="F79" s="34">
        <v>5.92</v>
      </c>
      <c r="G79" s="34" t="s">
        <v>14</v>
      </c>
      <c r="H79" s="34" t="s">
        <v>15</v>
      </c>
      <c r="I79" s="34" t="s">
        <v>16</v>
      </c>
      <c r="J79" s="34" t="s">
        <v>111</v>
      </c>
      <c r="K79" s="34" t="s">
        <v>49</v>
      </c>
      <c r="L79" s="34" t="s">
        <v>240</v>
      </c>
      <c r="M79" s="34">
        <v>0.55000000000000004</v>
      </c>
      <c r="N79" s="34" t="s">
        <v>8</v>
      </c>
      <c r="O79" s="34" t="s">
        <v>87</v>
      </c>
      <c r="P79" s="34" t="s">
        <v>88</v>
      </c>
      <c r="Q79" s="34" t="s">
        <v>239</v>
      </c>
      <c r="R79" s="34">
        <v>13501</v>
      </c>
      <c r="S79" s="36">
        <v>42010</v>
      </c>
      <c r="T79" s="36">
        <v>42012</v>
      </c>
      <c r="U79" s="61">
        <v>-107.98699999999999</v>
      </c>
      <c r="V79" s="34">
        <v>3</v>
      </c>
      <c r="W79" s="34">
        <v>173.32</v>
      </c>
      <c r="X79" s="34">
        <v>85964</v>
      </c>
      <c r="Y79" s="34" t="s">
        <v>3218</v>
      </c>
      <c r="Z79" s="34">
        <v>337.75044594866625</v>
      </c>
    </row>
    <row r="80" spans="1:26" customFormat="1" x14ac:dyDescent="0.2">
      <c r="A80" s="34">
        <v>3347</v>
      </c>
      <c r="B80" s="34" t="s">
        <v>241</v>
      </c>
      <c r="C80" s="34" t="s">
        <v>92</v>
      </c>
      <c r="D80" s="34">
        <v>7.0000000000000007E-2</v>
      </c>
      <c r="E80" s="34">
        <v>7.68</v>
      </c>
      <c r="F80" s="34">
        <v>6.16</v>
      </c>
      <c r="G80" s="34" t="s">
        <v>63</v>
      </c>
      <c r="H80" s="34" t="s">
        <v>15</v>
      </c>
      <c r="I80" s="34" t="s">
        <v>24</v>
      </c>
      <c r="J80" s="34" t="s">
        <v>48</v>
      </c>
      <c r="K80" s="34" t="s">
        <v>49</v>
      </c>
      <c r="L80" s="34" t="s">
        <v>242</v>
      </c>
      <c r="M80" s="34">
        <v>0.35</v>
      </c>
      <c r="N80" s="34" t="s">
        <v>8</v>
      </c>
      <c r="O80" s="34" t="s">
        <v>9</v>
      </c>
      <c r="P80" s="34" t="s">
        <v>99</v>
      </c>
      <c r="Q80" s="34" t="s">
        <v>243</v>
      </c>
      <c r="R80" s="34">
        <v>33411</v>
      </c>
      <c r="S80" s="36">
        <v>42010</v>
      </c>
      <c r="T80" s="36">
        <v>42012</v>
      </c>
      <c r="U80" s="61">
        <v>125.9982</v>
      </c>
      <c r="V80" s="34">
        <v>1</v>
      </c>
      <c r="W80" s="34">
        <v>22.13</v>
      </c>
      <c r="X80" s="34">
        <v>89355</v>
      </c>
      <c r="Y80" s="34" t="s">
        <v>3215</v>
      </c>
      <c r="Z80" s="34">
        <v>106.583900877883</v>
      </c>
    </row>
    <row r="81" spans="1:26" customFormat="1" x14ac:dyDescent="0.2">
      <c r="A81" s="34">
        <v>3347</v>
      </c>
      <c r="B81" s="34" t="s">
        <v>241</v>
      </c>
      <c r="C81" s="34" t="s">
        <v>92</v>
      </c>
      <c r="D81" s="34">
        <v>0.05</v>
      </c>
      <c r="E81" s="34">
        <v>6.64</v>
      </c>
      <c r="F81" s="34">
        <v>4.95</v>
      </c>
      <c r="G81" s="34" t="s">
        <v>63</v>
      </c>
      <c r="H81" s="34" t="s">
        <v>15</v>
      </c>
      <c r="I81" s="34" t="s">
        <v>4</v>
      </c>
      <c r="J81" s="34" t="s">
        <v>102</v>
      </c>
      <c r="K81" s="34" t="s">
        <v>18</v>
      </c>
      <c r="L81" s="34" t="s">
        <v>244</v>
      </c>
      <c r="M81" s="34">
        <v>0.37</v>
      </c>
      <c r="N81" s="34" t="s">
        <v>8</v>
      </c>
      <c r="O81" s="34" t="s">
        <v>9</v>
      </c>
      <c r="P81" s="34" t="s">
        <v>99</v>
      </c>
      <c r="Q81" s="34" t="s">
        <v>243</v>
      </c>
      <c r="R81" s="34">
        <v>33411</v>
      </c>
      <c r="S81" s="36">
        <v>42010</v>
      </c>
      <c r="T81" s="36">
        <v>42012</v>
      </c>
      <c r="U81" s="61">
        <v>-92.929199999999994</v>
      </c>
      <c r="V81" s="34">
        <v>5</v>
      </c>
      <c r="W81" s="34">
        <v>34.17</v>
      </c>
      <c r="X81" s="34">
        <v>89355</v>
      </c>
      <c r="Y81" s="34" t="s">
        <v>3215</v>
      </c>
      <c r="Z81" s="34">
        <v>-124.46504278871646</v>
      </c>
    </row>
    <row r="82" spans="1:26" customFormat="1" x14ac:dyDescent="0.2">
      <c r="A82" s="34">
        <v>799</v>
      </c>
      <c r="B82" s="34" t="s">
        <v>245</v>
      </c>
      <c r="C82" s="34" t="s">
        <v>46</v>
      </c>
      <c r="D82" s="34">
        <v>0.01</v>
      </c>
      <c r="E82" s="34">
        <v>150.97999999999999</v>
      </c>
      <c r="F82" s="34">
        <v>30</v>
      </c>
      <c r="G82" s="34" t="s">
        <v>2</v>
      </c>
      <c r="H82" s="34" t="s">
        <v>15</v>
      </c>
      <c r="I82" s="34" t="s">
        <v>4</v>
      </c>
      <c r="J82" s="34" t="s">
        <v>85</v>
      </c>
      <c r="K82" s="34" t="s">
        <v>33</v>
      </c>
      <c r="L82" s="34" t="s">
        <v>246</v>
      </c>
      <c r="M82" s="34">
        <v>0.74</v>
      </c>
      <c r="N82" s="34" t="s">
        <v>8</v>
      </c>
      <c r="O82" s="34" t="s">
        <v>9</v>
      </c>
      <c r="P82" s="34" t="s">
        <v>247</v>
      </c>
      <c r="Q82" s="34" t="s">
        <v>248</v>
      </c>
      <c r="R82" s="34">
        <v>29915</v>
      </c>
      <c r="S82" s="36">
        <v>42010</v>
      </c>
      <c r="T82" s="36">
        <v>42012</v>
      </c>
      <c r="U82" s="61">
        <v>131.38200000000001</v>
      </c>
      <c r="V82" s="34">
        <v>6</v>
      </c>
      <c r="W82" s="34">
        <v>958.46</v>
      </c>
      <c r="X82" s="34">
        <v>89909</v>
      </c>
      <c r="Y82" s="34" t="s">
        <v>3215</v>
      </c>
      <c r="Z82" s="34">
        <v>2050.7295087060734</v>
      </c>
    </row>
    <row r="83" spans="1:26" customFormat="1" x14ac:dyDescent="0.2">
      <c r="A83" s="34">
        <v>799</v>
      </c>
      <c r="B83" s="34" t="s">
        <v>245</v>
      </c>
      <c r="C83" s="34" t="s">
        <v>46</v>
      </c>
      <c r="D83" s="34">
        <v>0.01</v>
      </c>
      <c r="E83" s="34">
        <v>28.28</v>
      </c>
      <c r="F83" s="34">
        <v>13.99</v>
      </c>
      <c r="G83" s="34" t="s">
        <v>63</v>
      </c>
      <c r="H83" s="34" t="s">
        <v>15</v>
      </c>
      <c r="I83" s="34" t="s">
        <v>24</v>
      </c>
      <c r="J83" s="34" t="s">
        <v>54</v>
      </c>
      <c r="K83" s="34" t="s">
        <v>120</v>
      </c>
      <c r="L83" s="34" t="s">
        <v>249</v>
      </c>
      <c r="M83" s="34">
        <v>0.57999999999999996</v>
      </c>
      <c r="N83" s="34" t="s">
        <v>8</v>
      </c>
      <c r="O83" s="34" t="s">
        <v>9</v>
      </c>
      <c r="P83" s="34" t="s">
        <v>247</v>
      </c>
      <c r="Q83" s="34" t="s">
        <v>248</v>
      </c>
      <c r="R83" s="34">
        <v>29915</v>
      </c>
      <c r="S83" s="36">
        <v>42010</v>
      </c>
      <c r="T83" s="36">
        <v>42012</v>
      </c>
      <c r="U83" s="61">
        <v>-89.292000000000002</v>
      </c>
      <c r="V83" s="34">
        <v>12</v>
      </c>
      <c r="W83" s="34">
        <v>368.84</v>
      </c>
      <c r="X83" s="34">
        <v>89909</v>
      </c>
      <c r="Y83" s="34" t="s">
        <v>3215</v>
      </c>
      <c r="Z83" s="34">
        <v>586.16940421355866</v>
      </c>
    </row>
    <row r="84" spans="1:26" customFormat="1" x14ac:dyDescent="0.2">
      <c r="A84" s="34">
        <v>799</v>
      </c>
      <c r="B84" s="34" t="s">
        <v>245</v>
      </c>
      <c r="C84" s="34" t="s">
        <v>46</v>
      </c>
      <c r="D84" s="34">
        <v>0.03</v>
      </c>
      <c r="E84" s="34">
        <v>35.99</v>
      </c>
      <c r="F84" s="34">
        <v>1.1000000000000001</v>
      </c>
      <c r="G84" s="34" t="s">
        <v>14</v>
      </c>
      <c r="H84" s="34" t="s">
        <v>15</v>
      </c>
      <c r="I84" s="34" t="s">
        <v>16</v>
      </c>
      <c r="J84" s="34" t="s">
        <v>111</v>
      </c>
      <c r="K84" s="34" t="s">
        <v>49</v>
      </c>
      <c r="L84" s="34" t="s">
        <v>250</v>
      </c>
      <c r="M84" s="34">
        <v>0.55000000000000004</v>
      </c>
      <c r="N84" s="34" t="s">
        <v>8</v>
      </c>
      <c r="O84" s="34" t="s">
        <v>9</v>
      </c>
      <c r="P84" s="34" t="s">
        <v>247</v>
      </c>
      <c r="Q84" s="34" t="s">
        <v>248</v>
      </c>
      <c r="R84" s="34">
        <v>29915</v>
      </c>
      <c r="S84" s="36">
        <v>42010</v>
      </c>
      <c r="T84" s="36">
        <v>42011</v>
      </c>
      <c r="U84" s="61">
        <v>-211.036</v>
      </c>
      <c r="V84" s="34">
        <v>1</v>
      </c>
      <c r="W84" s="34">
        <v>30.86</v>
      </c>
      <c r="X84" s="34">
        <v>89909</v>
      </c>
      <c r="Y84" s="34" t="s">
        <v>3215</v>
      </c>
      <c r="Z84" s="34">
        <v>173.44963416437352</v>
      </c>
    </row>
    <row r="85" spans="1:26" customFormat="1" x14ac:dyDescent="0.2">
      <c r="A85" s="34">
        <v>1950</v>
      </c>
      <c r="B85" s="34" t="s">
        <v>251</v>
      </c>
      <c r="C85" s="34" t="s">
        <v>46</v>
      </c>
      <c r="D85" s="34">
        <v>0.01</v>
      </c>
      <c r="E85" s="34">
        <v>6.68</v>
      </c>
      <c r="F85" s="34">
        <v>4.91</v>
      </c>
      <c r="G85" s="34" t="s">
        <v>14</v>
      </c>
      <c r="H85" s="34" t="s">
        <v>3</v>
      </c>
      <c r="I85" s="34" t="s">
        <v>24</v>
      </c>
      <c r="J85" s="34" t="s">
        <v>64</v>
      </c>
      <c r="K85" s="34" t="s">
        <v>49</v>
      </c>
      <c r="L85" s="34" t="s">
        <v>252</v>
      </c>
      <c r="M85" s="34">
        <v>0.37</v>
      </c>
      <c r="N85" s="34" t="s">
        <v>8</v>
      </c>
      <c r="O85" s="34" t="s">
        <v>35</v>
      </c>
      <c r="P85" s="34" t="s">
        <v>253</v>
      </c>
      <c r="Q85" s="34" t="s">
        <v>254</v>
      </c>
      <c r="R85" s="34">
        <v>59750</v>
      </c>
      <c r="S85" s="36">
        <v>42010</v>
      </c>
      <c r="T85" s="36">
        <v>42012</v>
      </c>
      <c r="U85" s="61">
        <v>-15.48</v>
      </c>
      <c r="V85" s="34">
        <v>7</v>
      </c>
      <c r="W85" s="34">
        <v>51.03</v>
      </c>
      <c r="X85" s="34">
        <v>90414</v>
      </c>
      <c r="Y85" s="34" t="s">
        <v>3217</v>
      </c>
      <c r="Z85" s="34">
        <v>270.67936337007274</v>
      </c>
    </row>
    <row r="86" spans="1:26" customFormat="1" x14ac:dyDescent="0.2">
      <c r="A86" s="34">
        <v>2290</v>
      </c>
      <c r="B86" s="34" t="s">
        <v>255</v>
      </c>
      <c r="C86" s="34" t="s">
        <v>46</v>
      </c>
      <c r="D86" s="34">
        <v>0</v>
      </c>
      <c r="E86" s="34">
        <v>42.98</v>
      </c>
      <c r="F86" s="34">
        <v>4.62</v>
      </c>
      <c r="G86" s="34" t="s">
        <v>14</v>
      </c>
      <c r="H86" s="34" t="s">
        <v>47</v>
      </c>
      <c r="I86" s="34" t="s">
        <v>24</v>
      </c>
      <c r="J86" s="34" t="s">
        <v>71</v>
      </c>
      <c r="K86" s="34" t="s">
        <v>49</v>
      </c>
      <c r="L86" s="34" t="s">
        <v>256</v>
      </c>
      <c r="M86" s="34">
        <v>0.56000000000000005</v>
      </c>
      <c r="N86" s="34" t="s">
        <v>8</v>
      </c>
      <c r="O86" s="34" t="s">
        <v>28</v>
      </c>
      <c r="P86" s="34" t="s">
        <v>60</v>
      </c>
      <c r="Q86" s="34" t="s">
        <v>257</v>
      </c>
      <c r="R86" s="34">
        <v>55433</v>
      </c>
      <c r="S86" s="36">
        <v>42010</v>
      </c>
      <c r="T86" s="36">
        <v>42012</v>
      </c>
      <c r="U86" s="61">
        <v>385.30290000000002</v>
      </c>
      <c r="V86" s="34">
        <v>12</v>
      </c>
      <c r="W86" s="34">
        <v>558.41</v>
      </c>
      <c r="X86" s="34">
        <v>88163</v>
      </c>
      <c r="Y86" s="34" t="s">
        <v>3216</v>
      </c>
      <c r="Z86" s="34">
        <v>990.81926266270523</v>
      </c>
    </row>
    <row r="87" spans="1:26" customFormat="1" x14ac:dyDescent="0.2">
      <c r="A87" s="34">
        <v>2290</v>
      </c>
      <c r="B87" s="34" t="s">
        <v>255</v>
      </c>
      <c r="C87" s="34" t="s">
        <v>46</v>
      </c>
      <c r="D87" s="34">
        <v>0.03</v>
      </c>
      <c r="E87" s="34">
        <v>21.78</v>
      </c>
      <c r="F87" s="34">
        <v>5.94</v>
      </c>
      <c r="G87" s="34" t="s">
        <v>14</v>
      </c>
      <c r="H87" s="34" t="s">
        <v>47</v>
      </c>
      <c r="I87" s="34" t="s">
        <v>24</v>
      </c>
      <c r="J87" s="34" t="s">
        <v>71</v>
      </c>
      <c r="K87" s="34" t="s">
        <v>120</v>
      </c>
      <c r="L87" s="34" t="s">
        <v>258</v>
      </c>
      <c r="M87" s="34">
        <v>0.5</v>
      </c>
      <c r="N87" s="34" t="s">
        <v>8</v>
      </c>
      <c r="O87" s="34" t="s">
        <v>28</v>
      </c>
      <c r="P87" s="34" t="s">
        <v>60</v>
      </c>
      <c r="Q87" s="34" t="s">
        <v>257</v>
      </c>
      <c r="R87" s="34">
        <v>55433</v>
      </c>
      <c r="S87" s="36">
        <v>42010</v>
      </c>
      <c r="T87" s="36">
        <v>42012</v>
      </c>
      <c r="U87" s="61">
        <v>187.2</v>
      </c>
      <c r="V87" s="34">
        <v>13</v>
      </c>
      <c r="W87" s="34">
        <v>290.22000000000003</v>
      </c>
      <c r="X87" s="34">
        <v>88163</v>
      </c>
      <c r="Y87" s="34" t="s">
        <v>3216</v>
      </c>
      <c r="Z87" s="34">
        <v>688.32121111075162</v>
      </c>
    </row>
    <row r="88" spans="1:26" customFormat="1" x14ac:dyDescent="0.2">
      <c r="A88" s="34">
        <v>3285</v>
      </c>
      <c r="B88" s="34" t="s">
        <v>259</v>
      </c>
      <c r="C88" s="34" t="s">
        <v>46</v>
      </c>
      <c r="D88" s="34">
        <v>0.06</v>
      </c>
      <c r="E88" s="34">
        <v>1.7</v>
      </c>
      <c r="F88" s="34">
        <v>1.99</v>
      </c>
      <c r="G88" s="34" t="s">
        <v>14</v>
      </c>
      <c r="H88" s="34" t="s">
        <v>15</v>
      </c>
      <c r="I88" s="34" t="s">
        <v>16</v>
      </c>
      <c r="J88" s="34" t="s">
        <v>17</v>
      </c>
      <c r="K88" s="34" t="s">
        <v>18</v>
      </c>
      <c r="L88" s="34" t="s">
        <v>260</v>
      </c>
      <c r="M88" s="34">
        <v>0.51</v>
      </c>
      <c r="N88" s="34" t="s">
        <v>8</v>
      </c>
      <c r="O88" s="34" t="s">
        <v>9</v>
      </c>
      <c r="P88" s="34" t="s">
        <v>218</v>
      </c>
      <c r="Q88" s="34" t="s">
        <v>261</v>
      </c>
      <c r="R88" s="34">
        <v>20170</v>
      </c>
      <c r="S88" s="36">
        <v>42010</v>
      </c>
      <c r="T88" s="36">
        <v>42011</v>
      </c>
      <c r="U88" s="61">
        <v>80.071200000000005</v>
      </c>
      <c r="V88" s="34">
        <v>7</v>
      </c>
      <c r="W88" s="34">
        <v>12.15</v>
      </c>
      <c r="X88" s="34">
        <v>90750</v>
      </c>
      <c r="Y88" s="34" t="s">
        <v>3215</v>
      </c>
      <c r="Z88" s="34">
        <v>335.64079897095115</v>
      </c>
    </row>
    <row r="89" spans="1:26" customFormat="1" x14ac:dyDescent="0.2">
      <c r="A89" s="34">
        <v>3285</v>
      </c>
      <c r="B89" s="34" t="s">
        <v>259</v>
      </c>
      <c r="C89" s="34" t="s">
        <v>46</v>
      </c>
      <c r="D89" s="34">
        <v>0.01</v>
      </c>
      <c r="E89" s="34">
        <v>30.98</v>
      </c>
      <c r="F89" s="34">
        <v>5.09</v>
      </c>
      <c r="G89" s="34" t="s">
        <v>14</v>
      </c>
      <c r="H89" s="34" t="s">
        <v>15</v>
      </c>
      <c r="I89" s="34" t="s">
        <v>24</v>
      </c>
      <c r="J89" s="34" t="s">
        <v>64</v>
      </c>
      <c r="K89" s="34" t="s">
        <v>49</v>
      </c>
      <c r="L89" s="34" t="s">
        <v>262</v>
      </c>
      <c r="M89" s="34">
        <v>0.4</v>
      </c>
      <c r="N89" s="34" t="s">
        <v>8</v>
      </c>
      <c r="O89" s="34" t="s">
        <v>9</v>
      </c>
      <c r="P89" s="34" t="s">
        <v>218</v>
      </c>
      <c r="Q89" s="34" t="s">
        <v>261</v>
      </c>
      <c r="R89" s="34">
        <v>20170</v>
      </c>
      <c r="S89" s="36">
        <v>42010</v>
      </c>
      <c r="T89" s="36">
        <v>42012</v>
      </c>
      <c r="U89" s="61">
        <v>896.40599999999995</v>
      </c>
      <c r="V89" s="34">
        <v>9</v>
      </c>
      <c r="W89" s="34">
        <v>288.42</v>
      </c>
      <c r="X89" s="34">
        <v>90750</v>
      </c>
      <c r="Y89" s="34" t="s">
        <v>3215</v>
      </c>
      <c r="Z89" s="34">
        <v>1290.6217038577261</v>
      </c>
    </row>
    <row r="90" spans="1:26" customFormat="1" x14ac:dyDescent="0.2">
      <c r="A90" s="34">
        <v>619</v>
      </c>
      <c r="B90" s="34" t="s">
        <v>263</v>
      </c>
      <c r="C90" s="34" t="s">
        <v>1</v>
      </c>
      <c r="D90" s="34">
        <v>0.03</v>
      </c>
      <c r="E90" s="34">
        <v>14.2</v>
      </c>
      <c r="F90" s="34">
        <v>5.3</v>
      </c>
      <c r="G90" s="34" t="s">
        <v>14</v>
      </c>
      <c r="H90" s="34" t="s">
        <v>15</v>
      </c>
      <c r="I90" s="34" t="s">
        <v>4</v>
      </c>
      <c r="J90" s="34" t="s">
        <v>102</v>
      </c>
      <c r="K90" s="34" t="s">
        <v>26</v>
      </c>
      <c r="L90" s="34" t="s">
        <v>264</v>
      </c>
      <c r="M90" s="34">
        <v>0.46</v>
      </c>
      <c r="N90" s="34" t="s">
        <v>8</v>
      </c>
      <c r="O90" s="34" t="s">
        <v>28</v>
      </c>
      <c r="P90" s="34" t="s">
        <v>265</v>
      </c>
      <c r="Q90" s="34" t="s">
        <v>266</v>
      </c>
      <c r="R90" s="34">
        <v>48195</v>
      </c>
      <c r="S90" s="36">
        <v>42011</v>
      </c>
      <c r="T90" s="36">
        <v>42012</v>
      </c>
      <c r="U90" s="61">
        <v>107.02</v>
      </c>
      <c r="V90" s="34">
        <v>14</v>
      </c>
      <c r="W90" s="34">
        <v>205.98</v>
      </c>
      <c r="X90" s="34">
        <v>88196</v>
      </c>
      <c r="Y90" s="34" t="s">
        <v>3216</v>
      </c>
      <c r="Z90" s="34">
        <v>561.1359754085579</v>
      </c>
    </row>
    <row r="91" spans="1:26" customFormat="1" x14ac:dyDescent="0.2">
      <c r="A91" s="34">
        <v>3</v>
      </c>
      <c r="B91" s="34" t="s">
        <v>267</v>
      </c>
      <c r="C91" s="34" t="s">
        <v>13</v>
      </c>
      <c r="D91" s="34">
        <v>0.01</v>
      </c>
      <c r="E91" s="34">
        <v>2.84</v>
      </c>
      <c r="F91" s="34">
        <v>0.93</v>
      </c>
      <c r="G91" s="34" t="s">
        <v>63</v>
      </c>
      <c r="H91" s="34" t="s">
        <v>70</v>
      </c>
      <c r="I91" s="34" t="s">
        <v>24</v>
      </c>
      <c r="J91" s="34" t="s">
        <v>25</v>
      </c>
      <c r="K91" s="34" t="s">
        <v>26</v>
      </c>
      <c r="L91" s="34" t="s">
        <v>268</v>
      </c>
      <c r="M91" s="34">
        <v>0.54</v>
      </c>
      <c r="N91" s="34" t="s">
        <v>8</v>
      </c>
      <c r="O91" s="34" t="s">
        <v>35</v>
      </c>
      <c r="P91" s="34" t="s">
        <v>42</v>
      </c>
      <c r="Q91" s="34" t="s">
        <v>269</v>
      </c>
      <c r="R91" s="34">
        <v>98221</v>
      </c>
      <c r="S91" s="36">
        <v>42011</v>
      </c>
      <c r="T91" s="36">
        <v>42012</v>
      </c>
      <c r="U91" s="61">
        <v>4.5599999999999996</v>
      </c>
      <c r="V91" s="34">
        <v>4</v>
      </c>
      <c r="W91" s="34">
        <v>13.01</v>
      </c>
      <c r="X91" s="34">
        <v>88522</v>
      </c>
      <c r="Y91" s="34" t="s">
        <v>3217</v>
      </c>
      <c r="Z91" s="34">
        <v>33.769145168792107</v>
      </c>
    </row>
    <row r="92" spans="1:26" customFormat="1" x14ac:dyDescent="0.2">
      <c r="A92" s="34">
        <v>651</v>
      </c>
      <c r="B92" s="34" t="s">
        <v>270</v>
      </c>
      <c r="C92" s="34" t="s">
        <v>13</v>
      </c>
      <c r="D92" s="34">
        <v>0.08</v>
      </c>
      <c r="E92" s="34">
        <v>15.99</v>
      </c>
      <c r="F92" s="34">
        <v>13.18</v>
      </c>
      <c r="G92" s="34" t="s">
        <v>14</v>
      </c>
      <c r="H92" s="34" t="s">
        <v>15</v>
      </c>
      <c r="I92" s="34" t="s">
        <v>24</v>
      </c>
      <c r="J92" s="34" t="s">
        <v>48</v>
      </c>
      <c r="K92" s="34" t="s">
        <v>49</v>
      </c>
      <c r="L92" s="34" t="s">
        <v>271</v>
      </c>
      <c r="M92" s="34">
        <v>0.37</v>
      </c>
      <c r="N92" s="34" t="s">
        <v>8</v>
      </c>
      <c r="O92" s="34" t="s">
        <v>35</v>
      </c>
      <c r="P92" s="34" t="s">
        <v>272</v>
      </c>
      <c r="Q92" s="34" t="s">
        <v>273</v>
      </c>
      <c r="R92" s="34">
        <v>89115</v>
      </c>
      <c r="S92" s="36">
        <v>42011</v>
      </c>
      <c r="T92" s="36">
        <v>42012</v>
      </c>
      <c r="U92" s="61">
        <v>-246.92616000000001</v>
      </c>
      <c r="V92" s="34">
        <v>12</v>
      </c>
      <c r="W92" s="34">
        <v>192.33</v>
      </c>
      <c r="X92" s="34">
        <v>91575</v>
      </c>
      <c r="Y92" s="34" t="s">
        <v>3217</v>
      </c>
      <c r="Z92" s="34">
        <v>21.744249609910121</v>
      </c>
    </row>
    <row r="93" spans="1:26" customFormat="1" x14ac:dyDescent="0.2">
      <c r="A93" s="34">
        <v>2630</v>
      </c>
      <c r="B93" s="34" t="s">
        <v>181</v>
      </c>
      <c r="C93" s="34" t="s">
        <v>13</v>
      </c>
      <c r="D93" s="34">
        <v>7.0000000000000007E-2</v>
      </c>
      <c r="E93" s="34">
        <v>65.989999999999995</v>
      </c>
      <c r="F93" s="34">
        <v>5.99</v>
      </c>
      <c r="G93" s="34" t="s">
        <v>14</v>
      </c>
      <c r="H93" s="34" t="s">
        <v>3</v>
      </c>
      <c r="I93" s="34" t="s">
        <v>16</v>
      </c>
      <c r="J93" s="34" t="s">
        <v>111</v>
      </c>
      <c r="K93" s="34" t="s">
        <v>49</v>
      </c>
      <c r="L93" s="34" t="s">
        <v>274</v>
      </c>
      <c r="M93" s="34">
        <v>0.57999999999999996</v>
      </c>
      <c r="N93" s="34" t="s">
        <v>8</v>
      </c>
      <c r="O93" s="34" t="s">
        <v>28</v>
      </c>
      <c r="P93" s="34" t="s">
        <v>183</v>
      </c>
      <c r="Q93" s="34" t="s">
        <v>184</v>
      </c>
      <c r="R93" s="34">
        <v>73071</v>
      </c>
      <c r="S93" s="36">
        <v>42011</v>
      </c>
      <c r="T93" s="36">
        <v>42012</v>
      </c>
      <c r="U93" s="61">
        <v>-139.18256</v>
      </c>
      <c r="V93" s="34">
        <v>3</v>
      </c>
      <c r="W93" s="34">
        <v>165.71</v>
      </c>
      <c r="X93" s="34">
        <v>85915</v>
      </c>
      <c r="Y93" s="34" t="s">
        <v>3216</v>
      </c>
      <c r="Z93" s="34">
        <v>291.06450129207991</v>
      </c>
    </row>
    <row r="94" spans="1:26" customFormat="1" x14ac:dyDescent="0.2">
      <c r="A94" s="34">
        <v>1781</v>
      </c>
      <c r="B94" s="34" t="s">
        <v>275</v>
      </c>
      <c r="C94" s="34" t="s">
        <v>23</v>
      </c>
      <c r="D94" s="34">
        <v>0.03</v>
      </c>
      <c r="E94" s="34">
        <v>5.08</v>
      </c>
      <c r="F94" s="34">
        <v>2.0299999999999998</v>
      </c>
      <c r="G94" s="34" t="s">
        <v>14</v>
      </c>
      <c r="H94" s="34" t="s">
        <v>47</v>
      </c>
      <c r="I94" s="34" t="s">
        <v>4</v>
      </c>
      <c r="J94" s="34" t="s">
        <v>102</v>
      </c>
      <c r="K94" s="34" t="s">
        <v>26</v>
      </c>
      <c r="L94" s="34" t="s">
        <v>276</v>
      </c>
      <c r="M94" s="34">
        <v>0.51</v>
      </c>
      <c r="N94" s="34" t="s">
        <v>8</v>
      </c>
      <c r="O94" s="34" t="s">
        <v>35</v>
      </c>
      <c r="P94" s="34" t="s">
        <v>66</v>
      </c>
      <c r="Q94" s="34" t="s">
        <v>277</v>
      </c>
      <c r="R94" s="34">
        <v>94070</v>
      </c>
      <c r="S94" s="36">
        <v>42011</v>
      </c>
      <c r="T94" s="36">
        <v>42016</v>
      </c>
      <c r="U94" s="61">
        <v>15.1524</v>
      </c>
      <c r="V94" s="34">
        <v>4</v>
      </c>
      <c r="W94" s="34">
        <v>21.96</v>
      </c>
      <c r="X94" s="34">
        <v>89858</v>
      </c>
      <c r="Y94" s="34" t="s">
        <v>3217</v>
      </c>
      <c r="Z94" s="34">
        <v>238.7971225865825</v>
      </c>
    </row>
    <row r="95" spans="1:26" customFormat="1" x14ac:dyDescent="0.2">
      <c r="A95" s="34">
        <v>3123</v>
      </c>
      <c r="B95" s="34" t="s">
        <v>278</v>
      </c>
      <c r="C95" s="34" t="s">
        <v>23</v>
      </c>
      <c r="D95" s="34">
        <v>0.02</v>
      </c>
      <c r="E95" s="34">
        <v>7.1</v>
      </c>
      <c r="F95" s="34">
        <v>6.05</v>
      </c>
      <c r="G95" s="34" t="s">
        <v>14</v>
      </c>
      <c r="H95" s="34" t="s">
        <v>47</v>
      </c>
      <c r="I95" s="34" t="s">
        <v>24</v>
      </c>
      <c r="J95" s="34" t="s">
        <v>48</v>
      </c>
      <c r="K95" s="34" t="s">
        <v>49</v>
      </c>
      <c r="L95" s="34" t="s">
        <v>227</v>
      </c>
      <c r="M95" s="34">
        <v>0.39</v>
      </c>
      <c r="N95" s="34" t="s">
        <v>8</v>
      </c>
      <c r="O95" s="34" t="s">
        <v>28</v>
      </c>
      <c r="P95" s="34" t="s">
        <v>79</v>
      </c>
      <c r="Q95" s="34" t="s">
        <v>279</v>
      </c>
      <c r="R95" s="34">
        <v>60160</v>
      </c>
      <c r="S95" s="36">
        <v>42011</v>
      </c>
      <c r="T95" s="36">
        <v>42013</v>
      </c>
      <c r="U95" s="61">
        <v>-48.875</v>
      </c>
      <c r="V95" s="34">
        <v>8</v>
      </c>
      <c r="W95" s="34">
        <v>61.5</v>
      </c>
      <c r="X95" s="34">
        <v>87287</v>
      </c>
      <c r="Y95" s="34" t="s">
        <v>3216</v>
      </c>
      <c r="Z95" s="34">
        <v>197.53692535742098</v>
      </c>
    </row>
    <row r="96" spans="1:26" customFormat="1" x14ac:dyDescent="0.2">
      <c r="A96" s="34">
        <v>3303</v>
      </c>
      <c r="B96" s="34" t="s">
        <v>280</v>
      </c>
      <c r="C96" s="34" t="s">
        <v>23</v>
      </c>
      <c r="D96" s="34">
        <v>0.04</v>
      </c>
      <c r="E96" s="34">
        <v>33.89</v>
      </c>
      <c r="F96" s="34">
        <v>5.0999999999999996</v>
      </c>
      <c r="G96" s="34" t="s">
        <v>14</v>
      </c>
      <c r="H96" s="34" t="s">
        <v>47</v>
      </c>
      <c r="I96" s="34" t="s">
        <v>24</v>
      </c>
      <c r="J96" s="34" t="s">
        <v>54</v>
      </c>
      <c r="K96" s="34" t="s">
        <v>49</v>
      </c>
      <c r="L96" s="34" t="s">
        <v>281</v>
      </c>
      <c r="M96" s="34">
        <v>0.6</v>
      </c>
      <c r="N96" s="34" t="s">
        <v>8</v>
      </c>
      <c r="O96" s="34" t="s">
        <v>9</v>
      </c>
      <c r="P96" s="34" t="s">
        <v>99</v>
      </c>
      <c r="Q96" s="34" t="s">
        <v>282</v>
      </c>
      <c r="R96" s="34">
        <v>33461</v>
      </c>
      <c r="S96" s="36">
        <v>42011</v>
      </c>
      <c r="T96" s="36">
        <v>42016</v>
      </c>
      <c r="U96" s="61">
        <v>68.676000000000002</v>
      </c>
      <c r="V96" s="34">
        <v>6</v>
      </c>
      <c r="W96" s="34">
        <v>200.64</v>
      </c>
      <c r="X96" s="34">
        <v>87795</v>
      </c>
      <c r="Y96" s="34" t="s">
        <v>3215</v>
      </c>
      <c r="Z96" s="34">
        <v>536.9244028428775</v>
      </c>
    </row>
    <row r="97" spans="1:26" customFormat="1" x14ac:dyDescent="0.2">
      <c r="A97" s="34">
        <v>1367</v>
      </c>
      <c r="B97" s="34" t="s">
        <v>283</v>
      </c>
      <c r="C97" s="34" t="s">
        <v>92</v>
      </c>
      <c r="D97" s="34">
        <v>0.03</v>
      </c>
      <c r="E97" s="34">
        <v>73.98</v>
      </c>
      <c r="F97" s="34">
        <v>14.52</v>
      </c>
      <c r="G97" s="34" t="s">
        <v>14</v>
      </c>
      <c r="H97" s="34" t="s">
        <v>15</v>
      </c>
      <c r="I97" s="34" t="s">
        <v>16</v>
      </c>
      <c r="J97" s="34" t="s">
        <v>17</v>
      </c>
      <c r="K97" s="34" t="s">
        <v>49</v>
      </c>
      <c r="L97" s="34" t="s">
        <v>284</v>
      </c>
      <c r="M97" s="34">
        <v>0.65</v>
      </c>
      <c r="N97" s="34" t="s">
        <v>8</v>
      </c>
      <c r="O97" s="34" t="s">
        <v>28</v>
      </c>
      <c r="P97" s="34" t="s">
        <v>163</v>
      </c>
      <c r="Q97" s="34" t="s">
        <v>285</v>
      </c>
      <c r="R97" s="34">
        <v>79424</v>
      </c>
      <c r="S97" s="36">
        <v>42011</v>
      </c>
      <c r="T97" s="36">
        <v>42014</v>
      </c>
      <c r="U97" s="61">
        <v>-326.23160000000001</v>
      </c>
      <c r="V97" s="34">
        <v>1</v>
      </c>
      <c r="W97" s="34">
        <v>79.02</v>
      </c>
      <c r="X97" s="34">
        <v>90513</v>
      </c>
      <c r="Y97" s="34" t="s">
        <v>3216</v>
      </c>
      <c r="Z97" s="34">
        <v>440.28802169280203</v>
      </c>
    </row>
    <row r="98" spans="1:26" customFormat="1" x14ac:dyDescent="0.2">
      <c r="A98" s="34">
        <v>1606</v>
      </c>
      <c r="B98" s="34" t="s">
        <v>286</v>
      </c>
      <c r="C98" s="34" t="s">
        <v>92</v>
      </c>
      <c r="D98" s="34">
        <v>0.05</v>
      </c>
      <c r="E98" s="34">
        <v>1.98</v>
      </c>
      <c r="F98" s="34">
        <v>4.7699999999999996</v>
      </c>
      <c r="G98" s="34" t="s">
        <v>14</v>
      </c>
      <c r="H98" s="34" t="s">
        <v>47</v>
      </c>
      <c r="I98" s="34" t="s">
        <v>24</v>
      </c>
      <c r="J98" s="34" t="s">
        <v>48</v>
      </c>
      <c r="K98" s="34" t="s">
        <v>49</v>
      </c>
      <c r="L98" s="34" t="s">
        <v>287</v>
      </c>
      <c r="M98" s="34">
        <v>0.4</v>
      </c>
      <c r="N98" s="34" t="s">
        <v>8</v>
      </c>
      <c r="O98" s="34" t="s">
        <v>87</v>
      </c>
      <c r="P98" s="34" t="s">
        <v>88</v>
      </c>
      <c r="Q98" s="34" t="s">
        <v>288</v>
      </c>
      <c r="R98" s="34">
        <v>11010</v>
      </c>
      <c r="S98" s="36">
        <v>42011</v>
      </c>
      <c r="T98" s="36">
        <v>42012</v>
      </c>
      <c r="U98" s="61">
        <v>-14.359819999999999</v>
      </c>
      <c r="V98" s="34">
        <v>1</v>
      </c>
      <c r="W98" s="34">
        <v>3.53</v>
      </c>
      <c r="X98" s="34">
        <v>87993</v>
      </c>
      <c r="Y98" s="34" t="s">
        <v>3218</v>
      </c>
      <c r="Z98" s="34">
        <v>102.94260228770489</v>
      </c>
    </row>
    <row r="99" spans="1:26" customFormat="1" x14ac:dyDescent="0.2">
      <c r="A99" s="34">
        <v>1606</v>
      </c>
      <c r="B99" s="34" t="s">
        <v>286</v>
      </c>
      <c r="C99" s="34" t="s">
        <v>92</v>
      </c>
      <c r="D99" s="34">
        <v>7.0000000000000007E-2</v>
      </c>
      <c r="E99" s="34">
        <v>699.99</v>
      </c>
      <c r="F99" s="34">
        <v>24.49</v>
      </c>
      <c r="G99" s="34" t="s">
        <v>63</v>
      </c>
      <c r="H99" s="34" t="s">
        <v>47</v>
      </c>
      <c r="I99" s="34" t="s">
        <v>16</v>
      </c>
      <c r="J99" s="34" t="s">
        <v>39</v>
      </c>
      <c r="K99" s="34" t="s">
        <v>40</v>
      </c>
      <c r="L99" s="34" t="s">
        <v>289</v>
      </c>
      <c r="M99" s="34">
        <v>0.41</v>
      </c>
      <c r="N99" s="34" t="s">
        <v>8</v>
      </c>
      <c r="O99" s="34" t="s">
        <v>87</v>
      </c>
      <c r="P99" s="34" t="s">
        <v>88</v>
      </c>
      <c r="Q99" s="34" t="s">
        <v>288</v>
      </c>
      <c r="R99" s="34">
        <v>11010</v>
      </c>
      <c r="S99" s="36">
        <v>42011</v>
      </c>
      <c r="T99" s="36">
        <v>42012</v>
      </c>
      <c r="U99" s="61">
        <v>-2870.2775999999999</v>
      </c>
      <c r="V99" s="34">
        <v>1</v>
      </c>
      <c r="W99" s="34">
        <v>706.56</v>
      </c>
      <c r="X99" s="34">
        <v>87993</v>
      </c>
      <c r="Y99" s="34" t="s">
        <v>3218</v>
      </c>
      <c r="Z99" s="34">
        <v>-176.67570596133413</v>
      </c>
    </row>
    <row r="100" spans="1:26" customFormat="1" x14ac:dyDescent="0.2">
      <c r="A100" s="34">
        <v>1606</v>
      </c>
      <c r="B100" s="34" t="s">
        <v>286</v>
      </c>
      <c r="C100" s="34" t="s">
        <v>92</v>
      </c>
      <c r="D100" s="34">
        <v>7.0000000000000007E-2</v>
      </c>
      <c r="E100" s="34">
        <v>3174.835</v>
      </c>
      <c r="F100" s="34">
        <v>24.49</v>
      </c>
      <c r="G100" s="34" t="s">
        <v>14</v>
      </c>
      <c r="H100" s="34" t="s">
        <v>47</v>
      </c>
      <c r="I100" s="34" t="s">
        <v>16</v>
      </c>
      <c r="J100" s="34" t="s">
        <v>32</v>
      </c>
      <c r="K100" s="34" t="s">
        <v>40</v>
      </c>
      <c r="L100" s="34" t="s">
        <v>290</v>
      </c>
      <c r="M100" s="34">
        <v>0.39</v>
      </c>
      <c r="N100" s="34" t="s">
        <v>8</v>
      </c>
      <c r="O100" s="34" t="s">
        <v>87</v>
      </c>
      <c r="P100" s="34" t="s">
        <v>88</v>
      </c>
      <c r="Q100" s="34" t="s">
        <v>288</v>
      </c>
      <c r="R100" s="34">
        <v>11010</v>
      </c>
      <c r="S100" s="36">
        <v>42011</v>
      </c>
      <c r="T100" s="36">
        <v>42012</v>
      </c>
      <c r="U100" s="61">
        <v>77.983599999999996</v>
      </c>
      <c r="V100" s="34">
        <v>2</v>
      </c>
      <c r="W100" s="34">
        <v>13121.07</v>
      </c>
      <c r="X100" s="34">
        <v>87993</v>
      </c>
      <c r="Y100" s="34" t="s">
        <v>3218</v>
      </c>
      <c r="Z100" s="34">
        <v>21967.212971144159</v>
      </c>
    </row>
    <row r="101" spans="1:26" customFormat="1" x14ac:dyDescent="0.2">
      <c r="A101" s="34">
        <v>3076</v>
      </c>
      <c r="B101" s="34" t="s">
        <v>291</v>
      </c>
      <c r="C101" s="34" t="s">
        <v>92</v>
      </c>
      <c r="D101" s="34">
        <v>0</v>
      </c>
      <c r="E101" s="34">
        <v>137.47999999999999</v>
      </c>
      <c r="F101" s="34">
        <v>32.18</v>
      </c>
      <c r="G101" s="34" t="s">
        <v>2</v>
      </c>
      <c r="H101" s="34" t="s">
        <v>3</v>
      </c>
      <c r="I101" s="34" t="s">
        <v>4</v>
      </c>
      <c r="J101" s="34" t="s">
        <v>93</v>
      </c>
      <c r="K101" s="34" t="s">
        <v>6</v>
      </c>
      <c r="L101" s="34" t="s">
        <v>292</v>
      </c>
      <c r="M101" s="34">
        <v>0.78</v>
      </c>
      <c r="N101" s="34" t="s">
        <v>8</v>
      </c>
      <c r="O101" s="34" t="s">
        <v>87</v>
      </c>
      <c r="P101" s="34" t="s">
        <v>293</v>
      </c>
      <c r="Q101" s="34" t="s">
        <v>294</v>
      </c>
      <c r="R101" s="34">
        <v>44224</v>
      </c>
      <c r="S101" s="36">
        <v>42011</v>
      </c>
      <c r="T101" s="36">
        <v>42012</v>
      </c>
      <c r="U101" s="61">
        <v>-203.27</v>
      </c>
      <c r="V101" s="34">
        <v>2</v>
      </c>
      <c r="W101" s="34">
        <v>296.75</v>
      </c>
      <c r="X101" s="34">
        <v>88241</v>
      </c>
      <c r="Y101" s="34" t="s">
        <v>3218</v>
      </c>
      <c r="Z101" s="34">
        <v>1597.4819491121732</v>
      </c>
    </row>
    <row r="102" spans="1:26" customFormat="1" x14ac:dyDescent="0.2">
      <c r="A102" s="34">
        <v>3079</v>
      </c>
      <c r="B102" s="34" t="s">
        <v>295</v>
      </c>
      <c r="C102" s="34" t="s">
        <v>92</v>
      </c>
      <c r="D102" s="34">
        <v>0</v>
      </c>
      <c r="E102" s="34">
        <v>137.47999999999999</v>
      </c>
      <c r="F102" s="34">
        <v>32.18</v>
      </c>
      <c r="G102" s="34" t="s">
        <v>2</v>
      </c>
      <c r="H102" s="34" t="s">
        <v>3</v>
      </c>
      <c r="I102" s="34" t="s">
        <v>4</v>
      </c>
      <c r="J102" s="34" t="s">
        <v>93</v>
      </c>
      <c r="K102" s="34" t="s">
        <v>6</v>
      </c>
      <c r="L102" s="34" t="s">
        <v>292</v>
      </c>
      <c r="M102" s="34">
        <v>0.78</v>
      </c>
      <c r="N102" s="34" t="s">
        <v>8</v>
      </c>
      <c r="O102" s="34" t="s">
        <v>87</v>
      </c>
      <c r="P102" s="34" t="s">
        <v>296</v>
      </c>
      <c r="Q102" s="34" t="s">
        <v>297</v>
      </c>
      <c r="R102" s="34">
        <v>19112</v>
      </c>
      <c r="S102" s="36">
        <v>42011</v>
      </c>
      <c r="T102" s="36">
        <v>42012</v>
      </c>
      <c r="U102" s="61">
        <v>-203.27</v>
      </c>
      <c r="V102" s="34">
        <v>10</v>
      </c>
      <c r="W102" s="34">
        <v>1483.76</v>
      </c>
      <c r="X102" s="34">
        <v>12480</v>
      </c>
      <c r="Y102" s="34" t="s">
        <v>3218</v>
      </c>
      <c r="Z102" s="34">
        <v>1597.4819491121732</v>
      </c>
    </row>
    <row r="103" spans="1:26" customFormat="1" x14ac:dyDescent="0.2">
      <c r="A103" s="34">
        <v>2868</v>
      </c>
      <c r="B103" s="34" t="s">
        <v>298</v>
      </c>
      <c r="C103" s="34" t="s">
        <v>13</v>
      </c>
      <c r="D103" s="34">
        <v>0.03</v>
      </c>
      <c r="E103" s="34">
        <v>896.99</v>
      </c>
      <c r="F103" s="34">
        <v>19.989999999999998</v>
      </c>
      <c r="G103" s="34" t="s">
        <v>14</v>
      </c>
      <c r="H103" s="34" t="s">
        <v>70</v>
      </c>
      <c r="I103" s="34" t="s">
        <v>24</v>
      </c>
      <c r="J103" s="34" t="s">
        <v>48</v>
      </c>
      <c r="K103" s="34" t="s">
        <v>49</v>
      </c>
      <c r="L103" s="34" t="s">
        <v>299</v>
      </c>
      <c r="M103" s="34">
        <v>0.38</v>
      </c>
      <c r="N103" s="34" t="s">
        <v>8</v>
      </c>
      <c r="O103" s="34" t="s">
        <v>35</v>
      </c>
      <c r="P103" s="34" t="s">
        <v>42</v>
      </c>
      <c r="Q103" s="34" t="s">
        <v>300</v>
      </c>
      <c r="R103" s="34">
        <v>98026</v>
      </c>
      <c r="S103" s="36">
        <v>42012</v>
      </c>
      <c r="T103" s="36">
        <v>42014</v>
      </c>
      <c r="U103" s="61">
        <v>3602.1311999999998</v>
      </c>
      <c r="V103" s="34">
        <v>6</v>
      </c>
      <c r="W103" s="34">
        <v>5220.4799999999996</v>
      </c>
      <c r="X103" s="34">
        <v>85826</v>
      </c>
      <c r="Y103" s="34" t="s">
        <v>3217</v>
      </c>
      <c r="Z103" s="34">
        <v>6982.1191604509431</v>
      </c>
    </row>
    <row r="104" spans="1:26" customFormat="1" x14ac:dyDescent="0.2">
      <c r="A104" s="34">
        <v>2908</v>
      </c>
      <c r="B104" s="34" t="s">
        <v>301</v>
      </c>
      <c r="C104" s="34" t="s">
        <v>13</v>
      </c>
      <c r="D104" s="34">
        <v>7.0000000000000007E-2</v>
      </c>
      <c r="E104" s="34">
        <v>4.13</v>
      </c>
      <c r="F104" s="34">
        <v>0.99</v>
      </c>
      <c r="G104" s="34" t="s">
        <v>14</v>
      </c>
      <c r="H104" s="34" t="s">
        <v>47</v>
      </c>
      <c r="I104" s="34" t="s">
        <v>24</v>
      </c>
      <c r="J104" s="34" t="s">
        <v>128</v>
      </c>
      <c r="K104" s="34" t="s">
        <v>49</v>
      </c>
      <c r="L104" s="34" t="s">
        <v>302</v>
      </c>
      <c r="M104" s="34">
        <v>0.39</v>
      </c>
      <c r="N104" s="34" t="s">
        <v>8</v>
      </c>
      <c r="O104" s="34" t="s">
        <v>87</v>
      </c>
      <c r="P104" s="34" t="s">
        <v>293</v>
      </c>
      <c r="Q104" s="34" t="s">
        <v>303</v>
      </c>
      <c r="R104" s="34">
        <v>44125</v>
      </c>
      <c r="S104" s="36">
        <v>42012</v>
      </c>
      <c r="T104" s="36">
        <v>42012</v>
      </c>
      <c r="U104" s="61">
        <v>10.959199999999999</v>
      </c>
      <c r="V104" s="34">
        <v>4</v>
      </c>
      <c r="W104" s="34">
        <v>16.07</v>
      </c>
      <c r="X104" s="34">
        <v>88156</v>
      </c>
      <c r="Y104" s="34" t="s">
        <v>3218</v>
      </c>
      <c r="Z104" s="34">
        <v>-5.6506634500083415</v>
      </c>
    </row>
    <row r="105" spans="1:26" customFormat="1" x14ac:dyDescent="0.2">
      <c r="A105" s="34">
        <v>2908</v>
      </c>
      <c r="B105" s="34" t="s">
        <v>301</v>
      </c>
      <c r="C105" s="34" t="s">
        <v>13</v>
      </c>
      <c r="D105" s="34">
        <v>0.03</v>
      </c>
      <c r="E105" s="34">
        <v>22.72</v>
      </c>
      <c r="F105" s="34">
        <v>8.99</v>
      </c>
      <c r="G105" s="34" t="s">
        <v>14</v>
      </c>
      <c r="H105" s="34" t="s">
        <v>47</v>
      </c>
      <c r="I105" s="34" t="s">
        <v>4</v>
      </c>
      <c r="J105" s="34" t="s">
        <v>102</v>
      </c>
      <c r="K105" s="34" t="s">
        <v>18</v>
      </c>
      <c r="L105" s="34" t="s">
        <v>304</v>
      </c>
      <c r="M105" s="34">
        <v>0.44</v>
      </c>
      <c r="N105" s="34" t="s">
        <v>8</v>
      </c>
      <c r="O105" s="34" t="s">
        <v>87</v>
      </c>
      <c r="P105" s="34" t="s">
        <v>293</v>
      </c>
      <c r="Q105" s="34" t="s">
        <v>303</v>
      </c>
      <c r="R105" s="34">
        <v>44125</v>
      </c>
      <c r="S105" s="36">
        <v>42012</v>
      </c>
      <c r="T105" s="36">
        <v>42012</v>
      </c>
      <c r="U105" s="61">
        <v>17.429400000000001</v>
      </c>
      <c r="V105" s="34">
        <v>1</v>
      </c>
      <c r="W105" s="34">
        <v>25.26</v>
      </c>
      <c r="X105" s="34">
        <v>88156</v>
      </c>
      <c r="Y105" s="34" t="s">
        <v>3218</v>
      </c>
      <c r="Z105" s="34">
        <v>348.32823232483349</v>
      </c>
    </row>
    <row r="106" spans="1:26" customFormat="1" x14ac:dyDescent="0.2">
      <c r="A106" s="34">
        <v>2508</v>
      </c>
      <c r="B106" s="34" t="s">
        <v>305</v>
      </c>
      <c r="C106" s="34" t="s">
        <v>23</v>
      </c>
      <c r="D106" s="34">
        <v>0.02</v>
      </c>
      <c r="E106" s="34">
        <v>5.81</v>
      </c>
      <c r="F106" s="34">
        <v>8.49</v>
      </c>
      <c r="G106" s="34" t="s">
        <v>14</v>
      </c>
      <c r="H106" s="34" t="s">
        <v>47</v>
      </c>
      <c r="I106" s="34" t="s">
        <v>24</v>
      </c>
      <c r="J106" s="34" t="s">
        <v>48</v>
      </c>
      <c r="K106" s="34" t="s">
        <v>49</v>
      </c>
      <c r="L106" s="34" t="s">
        <v>306</v>
      </c>
      <c r="M106" s="34">
        <v>0.39</v>
      </c>
      <c r="N106" s="34" t="s">
        <v>8</v>
      </c>
      <c r="O106" s="34" t="s">
        <v>87</v>
      </c>
      <c r="P106" s="34" t="s">
        <v>307</v>
      </c>
      <c r="Q106" s="34" t="s">
        <v>308</v>
      </c>
      <c r="R106" s="34">
        <v>4073</v>
      </c>
      <c r="S106" s="36">
        <v>42012</v>
      </c>
      <c r="T106" s="36">
        <v>42016</v>
      </c>
      <c r="U106" s="61">
        <v>-137.494</v>
      </c>
      <c r="V106" s="34">
        <v>7</v>
      </c>
      <c r="W106" s="34">
        <v>42.44</v>
      </c>
      <c r="X106" s="34">
        <v>87031</v>
      </c>
      <c r="Y106" s="34" t="s">
        <v>3218</v>
      </c>
      <c r="Z106" s="34">
        <v>170.18699533947066</v>
      </c>
    </row>
    <row r="107" spans="1:26" customFormat="1" x14ac:dyDescent="0.2">
      <c r="A107" s="34">
        <v>2099</v>
      </c>
      <c r="B107" s="34" t="s">
        <v>309</v>
      </c>
      <c r="C107" s="34" t="s">
        <v>46</v>
      </c>
      <c r="D107" s="34">
        <v>7.0000000000000007E-2</v>
      </c>
      <c r="E107" s="34">
        <v>14.56</v>
      </c>
      <c r="F107" s="34">
        <v>3.5</v>
      </c>
      <c r="G107" s="34" t="s">
        <v>14</v>
      </c>
      <c r="H107" s="34" t="s">
        <v>47</v>
      </c>
      <c r="I107" s="34" t="s">
        <v>24</v>
      </c>
      <c r="J107" s="34" t="s">
        <v>71</v>
      </c>
      <c r="K107" s="34" t="s">
        <v>49</v>
      </c>
      <c r="L107" s="34" t="s">
        <v>310</v>
      </c>
      <c r="M107" s="34">
        <v>0.57999999999999996</v>
      </c>
      <c r="N107" s="34" t="s">
        <v>8</v>
      </c>
      <c r="O107" s="34" t="s">
        <v>9</v>
      </c>
      <c r="P107" s="34" t="s">
        <v>247</v>
      </c>
      <c r="Q107" s="34" t="s">
        <v>311</v>
      </c>
      <c r="R107" s="34">
        <v>29577</v>
      </c>
      <c r="S107" s="36">
        <v>42012</v>
      </c>
      <c r="T107" s="36">
        <v>42013</v>
      </c>
      <c r="U107" s="61">
        <v>-45.527999999999999</v>
      </c>
      <c r="V107" s="34">
        <v>6</v>
      </c>
      <c r="W107" s="34">
        <v>84.59</v>
      </c>
      <c r="X107" s="34">
        <v>87888</v>
      </c>
      <c r="Y107" s="34" t="s">
        <v>3215</v>
      </c>
      <c r="Z107" s="34">
        <v>400.0013757980185</v>
      </c>
    </row>
    <row r="108" spans="1:26" customFormat="1" x14ac:dyDescent="0.2">
      <c r="A108" s="34">
        <v>806</v>
      </c>
      <c r="B108" s="34" t="s">
        <v>312</v>
      </c>
      <c r="C108" s="34" t="s">
        <v>1</v>
      </c>
      <c r="D108" s="34">
        <v>0.06</v>
      </c>
      <c r="E108" s="34">
        <v>179.99</v>
      </c>
      <c r="F108" s="34">
        <v>13.99</v>
      </c>
      <c r="G108" s="34" t="s">
        <v>63</v>
      </c>
      <c r="H108" s="34" t="s">
        <v>3</v>
      </c>
      <c r="I108" s="34" t="s">
        <v>16</v>
      </c>
      <c r="J108" s="34" t="s">
        <v>111</v>
      </c>
      <c r="K108" s="34" t="s">
        <v>120</v>
      </c>
      <c r="L108" s="34" t="s">
        <v>313</v>
      </c>
      <c r="M108" s="34">
        <v>0.56999999999999995</v>
      </c>
      <c r="N108" s="34" t="s">
        <v>8</v>
      </c>
      <c r="O108" s="34" t="s">
        <v>9</v>
      </c>
      <c r="P108" s="34" t="s">
        <v>99</v>
      </c>
      <c r="Q108" s="34" t="s">
        <v>104</v>
      </c>
      <c r="R108" s="34">
        <v>33132</v>
      </c>
      <c r="S108" s="36">
        <v>42013</v>
      </c>
      <c r="T108" s="36">
        <v>42015</v>
      </c>
      <c r="U108" s="61">
        <v>1220.03784</v>
      </c>
      <c r="V108" s="34">
        <v>54</v>
      </c>
      <c r="W108" s="34">
        <v>8332.91</v>
      </c>
      <c r="X108" s="34">
        <v>40547</v>
      </c>
      <c r="Y108" s="34" t="s">
        <v>3215</v>
      </c>
      <c r="Z108" s="34">
        <v>2469.8182808526781</v>
      </c>
    </row>
    <row r="109" spans="1:26" customFormat="1" x14ac:dyDescent="0.2">
      <c r="A109" s="34">
        <v>1527</v>
      </c>
      <c r="B109" s="34" t="s">
        <v>314</v>
      </c>
      <c r="C109" s="34" t="s">
        <v>1</v>
      </c>
      <c r="D109" s="34">
        <v>0.03</v>
      </c>
      <c r="E109" s="34">
        <v>30.98</v>
      </c>
      <c r="F109" s="34">
        <v>8.99</v>
      </c>
      <c r="G109" s="34" t="s">
        <v>63</v>
      </c>
      <c r="H109" s="34" t="s">
        <v>3</v>
      </c>
      <c r="I109" s="34" t="s">
        <v>24</v>
      </c>
      <c r="J109" s="34" t="s">
        <v>25</v>
      </c>
      <c r="K109" s="34" t="s">
        <v>18</v>
      </c>
      <c r="L109" s="34" t="s">
        <v>315</v>
      </c>
      <c r="M109" s="34">
        <v>0.57999999999999996</v>
      </c>
      <c r="N109" s="34" t="s">
        <v>8</v>
      </c>
      <c r="O109" s="34" t="s">
        <v>9</v>
      </c>
      <c r="P109" s="34" t="s">
        <v>140</v>
      </c>
      <c r="Q109" s="34" t="s">
        <v>316</v>
      </c>
      <c r="R109" s="34">
        <v>35601</v>
      </c>
      <c r="S109" s="36">
        <v>42013</v>
      </c>
      <c r="T109" s="36">
        <v>42015</v>
      </c>
      <c r="U109" s="61">
        <v>0.51</v>
      </c>
      <c r="V109" s="34">
        <v>5</v>
      </c>
      <c r="W109" s="34">
        <v>162.38999999999999</v>
      </c>
      <c r="X109" s="34">
        <v>86813</v>
      </c>
      <c r="Y109" s="34" t="s">
        <v>3215</v>
      </c>
      <c r="Z109" s="34">
        <v>644.05618800705122</v>
      </c>
    </row>
    <row r="110" spans="1:26" customFormat="1" x14ac:dyDescent="0.2">
      <c r="A110" s="34">
        <v>1528</v>
      </c>
      <c r="B110" s="34" t="s">
        <v>317</v>
      </c>
      <c r="C110" s="34" t="s">
        <v>1</v>
      </c>
      <c r="D110" s="34">
        <v>0.01</v>
      </c>
      <c r="E110" s="34">
        <v>525.98</v>
      </c>
      <c r="F110" s="34">
        <v>19.989999999999998</v>
      </c>
      <c r="G110" s="34" t="s">
        <v>14</v>
      </c>
      <c r="H110" s="34" t="s">
        <v>3</v>
      </c>
      <c r="I110" s="34" t="s">
        <v>24</v>
      </c>
      <c r="J110" s="34" t="s">
        <v>48</v>
      </c>
      <c r="K110" s="34" t="s">
        <v>49</v>
      </c>
      <c r="L110" s="34" t="s">
        <v>318</v>
      </c>
      <c r="M110" s="34">
        <v>0.37</v>
      </c>
      <c r="N110" s="34" t="s">
        <v>8</v>
      </c>
      <c r="O110" s="34" t="s">
        <v>9</v>
      </c>
      <c r="P110" s="34" t="s">
        <v>73</v>
      </c>
      <c r="Q110" s="34" t="s">
        <v>319</v>
      </c>
      <c r="R110" s="34">
        <v>27288</v>
      </c>
      <c r="S110" s="36">
        <v>42013</v>
      </c>
      <c r="T110" s="36">
        <v>42015</v>
      </c>
      <c r="U110" s="61">
        <v>-161.92400000000001</v>
      </c>
      <c r="V110" s="34">
        <v>9</v>
      </c>
      <c r="W110" s="34">
        <v>4920.8100000000004</v>
      </c>
      <c r="X110" s="34">
        <v>86813</v>
      </c>
      <c r="Y110" s="34" t="s">
        <v>3215</v>
      </c>
      <c r="Z110" s="34">
        <v>2253.5583636394863</v>
      </c>
    </row>
    <row r="111" spans="1:26" customFormat="1" x14ac:dyDescent="0.2">
      <c r="A111" s="34">
        <v>3017</v>
      </c>
      <c r="B111" s="34" t="s">
        <v>320</v>
      </c>
      <c r="C111" s="34" t="s">
        <v>1</v>
      </c>
      <c r="D111" s="34">
        <v>0.01</v>
      </c>
      <c r="E111" s="34">
        <v>5.58</v>
      </c>
      <c r="F111" s="34">
        <v>5.3</v>
      </c>
      <c r="G111" s="34" t="s">
        <v>14</v>
      </c>
      <c r="H111" s="34" t="s">
        <v>70</v>
      </c>
      <c r="I111" s="34" t="s">
        <v>24</v>
      </c>
      <c r="J111" s="34" t="s">
        <v>321</v>
      </c>
      <c r="K111" s="34" t="s">
        <v>49</v>
      </c>
      <c r="L111" s="34" t="s">
        <v>322</v>
      </c>
      <c r="M111" s="34">
        <v>0.35</v>
      </c>
      <c r="N111" s="34" t="s">
        <v>8</v>
      </c>
      <c r="O111" s="34" t="s">
        <v>35</v>
      </c>
      <c r="P111" s="34" t="s">
        <v>66</v>
      </c>
      <c r="Q111" s="34" t="s">
        <v>323</v>
      </c>
      <c r="R111" s="34">
        <v>92024</v>
      </c>
      <c r="S111" s="36">
        <v>42013</v>
      </c>
      <c r="T111" s="36">
        <v>42014</v>
      </c>
      <c r="U111" s="61">
        <v>-7.25</v>
      </c>
      <c r="V111" s="34">
        <v>1</v>
      </c>
      <c r="W111" s="34">
        <v>11.16</v>
      </c>
      <c r="X111" s="34">
        <v>89071</v>
      </c>
      <c r="Y111" s="34" t="s">
        <v>3217</v>
      </c>
      <c r="Z111" s="34">
        <v>367.8348761455207</v>
      </c>
    </row>
    <row r="112" spans="1:26" customFormat="1" x14ac:dyDescent="0.2">
      <c r="A112" s="34">
        <v>3017</v>
      </c>
      <c r="B112" s="34" t="s">
        <v>320</v>
      </c>
      <c r="C112" s="34" t="s">
        <v>1</v>
      </c>
      <c r="D112" s="34">
        <v>0.03</v>
      </c>
      <c r="E112" s="34">
        <v>3.98</v>
      </c>
      <c r="F112" s="34">
        <v>0.7</v>
      </c>
      <c r="G112" s="34" t="s">
        <v>14</v>
      </c>
      <c r="H112" s="34" t="s">
        <v>70</v>
      </c>
      <c r="I112" s="34" t="s">
        <v>24</v>
      </c>
      <c r="J112" s="34" t="s">
        <v>25</v>
      </c>
      <c r="K112" s="34" t="s">
        <v>26</v>
      </c>
      <c r="L112" s="34" t="s">
        <v>324</v>
      </c>
      <c r="M112" s="34">
        <v>0.52</v>
      </c>
      <c r="N112" s="34" t="s">
        <v>8</v>
      </c>
      <c r="O112" s="34" t="s">
        <v>35</v>
      </c>
      <c r="P112" s="34" t="s">
        <v>66</v>
      </c>
      <c r="Q112" s="34" t="s">
        <v>323</v>
      </c>
      <c r="R112" s="34">
        <v>92024</v>
      </c>
      <c r="S112" s="36">
        <v>42013</v>
      </c>
      <c r="T112" s="36">
        <v>42014</v>
      </c>
      <c r="U112" s="61">
        <v>31.201799999999999</v>
      </c>
      <c r="V112" s="34">
        <v>11</v>
      </c>
      <c r="W112" s="34">
        <v>45.22</v>
      </c>
      <c r="X112" s="34">
        <v>89071</v>
      </c>
      <c r="Y112" s="34" t="s">
        <v>3217</v>
      </c>
      <c r="Z112" s="34">
        <v>403.14091884642346</v>
      </c>
    </row>
    <row r="113" spans="1:26" customFormat="1" x14ac:dyDescent="0.2">
      <c r="A113" s="34">
        <v>833</v>
      </c>
      <c r="B113" s="34" t="s">
        <v>325</v>
      </c>
      <c r="C113" s="34" t="s">
        <v>13</v>
      </c>
      <c r="D113" s="34">
        <v>0</v>
      </c>
      <c r="E113" s="34">
        <v>11.66</v>
      </c>
      <c r="F113" s="34">
        <v>8.99</v>
      </c>
      <c r="G113" s="34" t="s">
        <v>63</v>
      </c>
      <c r="H113" s="34" t="s">
        <v>70</v>
      </c>
      <c r="I113" s="34" t="s">
        <v>24</v>
      </c>
      <c r="J113" s="34" t="s">
        <v>25</v>
      </c>
      <c r="K113" s="34" t="s">
        <v>18</v>
      </c>
      <c r="L113" s="34" t="s">
        <v>326</v>
      </c>
      <c r="M113" s="34">
        <v>0.59</v>
      </c>
      <c r="N113" s="34" t="s">
        <v>8</v>
      </c>
      <c r="O113" s="34" t="s">
        <v>35</v>
      </c>
      <c r="P113" s="34" t="s">
        <v>66</v>
      </c>
      <c r="Q113" s="34" t="s">
        <v>327</v>
      </c>
      <c r="R113" s="34">
        <v>95020</v>
      </c>
      <c r="S113" s="36">
        <v>42013</v>
      </c>
      <c r="T113" s="36">
        <v>42015</v>
      </c>
      <c r="U113" s="61">
        <v>-203.67</v>
      </c>
      <c r="V113" s="34">
        <v>11</v>
      </c>
      <c r="W113" s="34">
        <v>138.51</v>
      </c>
      <c r="X113" s="34">
        <v>89770</v>
      </c>
      <c r="Y113" s="34" t="s">
        <v>3217</v>
      </c>
      <c r="Z113" s="34">
        <v>119.11158141502838</v>
      </c>
    </row>
    <row r="114" spans="1:26" customFormat="1" x14ac:dyDescent="0.2">
      <c r="A114" s="34">
        <v>358</v>
      </c>
      <c r="B114" s="34" t="s">
        <v>328</v>
      </c>
      <c r="C114" s="34" t="s">
        <v>23</v>
      </c>
      <c r="D114" s="34">
        <v>0.04</v>
      </c>
      <c r="E114" s="34">
        <v>125.99</v>
      </c>
      <c r="F114" s="34">
        <v>8.99</v>
      </c>
      <c r="G114" s="34" t="s">
        <v>14</v>
      </c>
      <c r="H114" s="34" t="s">
        <v>70</v>
      </c>
      <c r="I114" s="34" t="s">
        <v>16</v>
      </c>
      <c r="J114" s="34" t="s">
        <v>111</v>
      </c>
      <c r="K114" s="34" t="s">
        <v>49</v>
      </c>
      <c r="L114" s="34" t="s">
        <v>329</v>
      </c>
      <c r="M114" s="34">
        <v>0.59</v>
      </c>
      <c r="N114" s="34" t="s">
        <v>8</v>
      </c>
      <c r="O114" s="34" t="s">
        <v>87</v>
      </c>
      <c r="P114" s="34" t="s">
        <v>296</v>
      </c>
      <c r="Q114" s="34" t="s">
        <v>330</v>
      </c>
      <c r="R114" s="34">
        <v>19406</v>
      </c>
      <c r="S114" s="36">
        <v>42013</v>
      </c>
      <c r="T114" s="36">
        <v>42020</v>
      </c>
      <c r="U114" s="61">
        <v>-627.82191999999998</v>
      </c>
      <c r="V114" s="34">
        <v>1</v>
      </c>
      <c r="W114" s="34">
        <v>107.95</v>
      </c>
      <c r="X114" s="34">
        <v>91130</v>
      </c>
      <c r="Y114" s="34" t="s">
        <v>3218</v>
      </c>
      <c r="Z114" s="34">
        <v>181.02418651344098</v>
      </c>
    </row>
    <row r="115" spans="1:26" customFormat="1" x14ac:dyDescent="0.2">
      <c r="A115" s="34">
        <v>2555</v>
      </c>
      <c r="B115" s="34" t="s">
        <v>331</v>
      </c>
      <c r="C115" s="34" t="s">
        <v>23</v>
      </c>
      <c r="D115" s="34">
        <v>0.1</v>
      </c>
      <c r="E115" s="34">
        <v>2.6</v>
      </c>
      <c r="F115" s="34">
        <v>2.4</v>
      </c>
      <c r="G115" s="34" t="s">
        <v>14</v>
      </c>
      <c r="H115" s="34" t="s">
        <v>47</v>
      </c>
      <c r="I115" s="34" t="s">
        <v>24</v>
      </c>
      <c r="J115" s="34" t="s">
        <v>25</v>
      </c>
      <c r="K115" s="34" t="s">
        <v>26</v>
      </c>
      <c r="L115" s="34" t="s">
        <v>332</v>
      </c>
      <c r="M115" s="34">
        <v>0.57999999999999996</v>
      </c>
      <c r="N115" s="34" t="s">
        <v>8</v>
      </c>
      <c r="O115" s="34" t="s">
        <v>28</v>
      </c>
      <c r="P115" s="34" t="s">
        <v>333</v>
      </c>
      <c r="Q115" s="34" t="s">
        <v>334</v>
      </c>
      <c r="R115" s="34">
        <v>53711</v>
      </c>
      <c r="S115" s="36">
        <v>42013</v>
      </c>
      <c r="T115" s="36">
        <v>42018</v>
      </c>
      <c r="U115" s="61">
        <v>-88.04</v>
      </c>
      <c r="V115" s="34">
        <v>12</v>
      </c>
      <c r="W115" s="34">
        <v>30.1</v>
      </c>
      <c r="X115" s="34">
        <v>86527</v>
      </c>
      <c r="Y115" s="34" t="s">
        <v>3216</v>
      </c>
      <c r="Z115" s="34">
        <v>147.5058797799679</v>
      </c>
    </row>
    <row r="116" spans="1:26" customFormat="1" x14ac:dyDescent="0.2">
      <c r="A116" s="34">
        <v>1745</v>
      </c>
      <c r="B116" s="34" t="s">
        <v>335</v>
      </c>
      <c r="C116" s="34" t="s">
        <v>46</v>
      </c>
      <c r="D116" s="34">
        <v>0.02</v>
      </c>
      <c r="E116" s="34">
        <v>4.13</v>
      </c>
      <c r="F116" s="34">
        <v>6.89</v>
      </c>
      <c r="G116" s="34" t="s">
        <v>14</v>
      </c>
      <c r="H116" s="34" t="s">
        <v>47</v>
      </c>
      <c r="I116" s="34" t="s">
        <v>24</v>
      </c>
      <c r="J116" s="34" t="s">
        <v>128</v>
      </c>
      <c r="K116" s="34" t="s">
        <v>49</v>
      </c>
      <c r="L116" s="34" t="s">
        <v>336</v>
      </c>
      <c r="M116" s="34">
        <v>0.39</v>
      </c>
      <c r="N116" s="34" t="s">
        <v>8</v>
      </c>
      <c r="O116" s="34" t="s">
        <v>9</v>
      </c>
      <c r="P116" s="34" t="s">
        <v>51</v>
      </c>
      <c r="Q116" s="34" t="s">
        <v>337</v>
      </c>
      <c r="R116" s="34">
        <v>30305</v>
      </c>
      <c r="S116" s="36">
        <v>42013</v>
      </c>
      <c r="T116" s="36">
        <v>42014</v>
      </c>
      <c r="U116" s="61">
        <v>-51.737000000000002</v>
      </c>
      <c r="V116" s="34">
        <v>9</v>
      </c>
      <c r="W116" s="34">
        <v>45.87</v>
      </c>
      <c r="X116" s="34">
        <v>18561</v>
      </c>
      <c r="Y116" s="34" t="s">
        <v>3215</v>
      </c>
      <c r="Z116" s="34">
        <v>329.77856960394081</v>
      </c>
    </row>
    <row r="117" spans="1:26" customFormat="1" x14ac:dyDescent="0.2">
      <c r="A117" s="34">
        <v>1749</v>
      </c>
      <c r="B117" s="34" t="s">
        <v>338</v>
      </c>
      <c r="C117" s="34" t="s">
        <v>46</v>
      </c>
      <c r="D117" s="34">
        <v>0.02</v>
      </c>
      <c r="E117" s="34">
        <v>4.13</v>
      </c>
      <c r="F117" s="34">
        <v>6.89</v>
      </c>
      <c r="G117" s="34" t="s">
        <v>14</v>
      </c>
      <c r="H117" s="34" t="s">
        <v>47</v>
      </c>
      <c r="I117" s="34" t="s">
        <v>24</v>
      </c>
      <c r="J117" s="34" t="s">
        <v>128</v>
      </c>
      <c r="K117" s="34" t="s">
        <v>49</v>
      </c>
      <c r="L117" s="34" t="s">
        <v>336</v>
      </c>
      <c r="M117" s="34">
        <v>0.39</v>
      </c>
      <c r="N117" s="34" t="s">
        <v>8</v>
      </c>
      <c r="O117" s="34" t="s">
        <v>28</v>
      </c>
      <c r="P117" s="34" t="s">
        <v>183</v>
      </c>
      <c r="Q117" s="34" t="s">
        <v>339</v>
      </c>
      <c r="R117" s="34">
        <v>73505</v>
      </c>
      <c r="S117" s="36">
        <v>42013</v>
      </c>
      <c r="T117" s="36">
        <v>42014</v>
      </c>
      <c r="U117" s="61">
        <v>-48.235999999999997</v>
      </c>
      <c r="V117" s="34">
        <v>2</v>
      </c>
      <c r="W117" s="34">
        <v>10.19</v>
      </c>
      <c r="X117" s="34">
        <v>87243</v>
      </c>
      <c r="Y117" s="34" t="s">
        <v>3216</v>
      </c>
      <c r="Z117" s="34">
        <v>333.36368365800149</v>
      </c>
    </row>
    <row r="118" spans="1:26" customFormat="1" x14ac:dyDescent="0.2">
      <c r="A118" s="34">
        <v>2164</v>
      </c>
      <c r="B118" s="34" t="s">
        <v>340</v>
      </c>
      <c r="C118" s="34" t="s">
        <v>46</v>
      </c>
      <c r="D118" s="34">
        <v>0.01</v>
      </c>
      <c r="E118" s="34">
        <v>5.38</v>
      </c>
      <c r="F118" s="34">
        <v>7.57</v>
      </c>
      <c r="G118" s="34" t="s">
        <v>14</v>
      </c>
      <c r="H118" s="34" t="s">
        <v>3</v>
      </c>
      <c r="I118" s="34" t="s">
        <v>24</v>
      </c>
      <c r="J118" s="34" t="s">
        <v>48</v>
      </c>
      <c r="K118" s="34" t="s">
        <v>49</v>
      </c>
      <c r="L118" s="34" t="s">
        <v>341</v>
      </c>
      <c r="M118" s="34">
        <v>0.36</v>
      </c>
      <c r="N118" s="34" t="s">
        <v>8</v>
      </c>
      <c r="O118" s="34" t="s">
        <v>35</v>
      </c>
      <c r="P118" s="34" t="s">
        <v>66</v>
      </c>
      <c r="Q118" s="34" t="s">
        <v>342</v>
      </c>
      <c r="R118" s="34">
        <v>91104</v>
      </c>
      <c r="S118" s="36">
        <v>42013</v>
      </c>
      <c r="T118" s="36">
        <v>42014</v>
      </c>
      <c r="U118" s="61">
        <v>-66.779579999999996</v>
      </c>
      <c r="V118" s="34">
        <v>3</v>
      </c>
      <c r="W118" s="34">
        <v>18.68</v>
      </c>
      <c r="X118" s="34">
        <v>88794</v>
      </c>
      <c r="Y118" s="34" t="s">
        <v>3217</v>
      </c>
      <c r="Z118" s="34">
        <v>279.28296489636205</v>
      </c>
    </row>
    <row r="119" spans="1:26" customFormat="1" x14ac:dyDescent="0.2">
      <c r="A119" s="34">
        <v>2164</v>
      </c>
      <c r="B119" s="34" t="s">
        <v>340</v>
      </c>
      <c r="C119" s="34" t="s">
        <v>46</v>
      </c>
      <c r="D119" s="34">
        <v>0.05</v>
      </c>
      <c r="E119" s="34">
        <v>3.28</v>
      </c>
      <c r="F119" s="34">
        <v>3.97</v>
      </c>
      <c r="G119" s="34" t="s">
        <v>14</v>
      </c>
      <c r="H119" s="34" t="s">
        <v>3</v>
      </c>
      <c r="I119" s="34" t="s">
        <v>24</v>
      </c>
      <c r="J119" s="34" t="s">
        <v>25</v>
      </c>
      <c r="K119" s="34" t="s">
        <v>26</v>
      </c>
      <c r="L119" s="34" t="s">
        <v>343</v>
      </c>
      <c r="M119" s="34">
        <v>0.56000000000000005</v>
      </c>
      <c r="N119" s="34" t="s">
        <v>8</v>
      </c>
      <c r="O119" s="34" t="s">
        <v>35</v>
      </c>
      <c r="P119" s="34" t="s">
        <v>66</v>
      </c>
      <c r="Q119" s="34" t="s">
        <v>342</v>
      </c>
      <c r="R119" s="34">
        <v>91104</v>
      </c>
      <c r="S119" s="36">
        <v>42013</v>
      </c>
      <c r="T119" s="36">
        <v>42013</v>
      </c>
      <c r="U119" s="61">
        <v>-144.9188</v>
      </c>
      <c r="V119" s="34">
        <v>11</v>
      </c>
      <c r="W119" s="34">
        <v>36.299999999999997</v>
      </c>
      <c r="X119" s="34">
        <v>88794</v>
      </c>
      <c r="Y119" s="34" t="s">
        <v>3217</v>
      </c>
      <c r="Z119" s="34">
        <v>232.98829917090916</v>
      </c>
    </row>
    <row r="120" spans="1:26" customFormat="1" x14ac:dyDescent="0.2">
      <c r="A120" s="34">
        <v>2165</v>
      </c>
      <c r="B120" s="34" t="s">
        <v>344</v>
      </c>
      <c r="C120" s="34" t="s">
        <v>46</v>
      </c>
      <c r="D120" s="34">
        <v>0.09</v>
      </c>
      <c r="E120" s="34">
        <v>2.78</v>
      </c>
      <c r="F120" s="34">
        <v>0.97</v>
      </c>
      <c r="G120" s="34" t="s">
        <v>14</v>
      </c>
      <c r="H120" s="34" t="s">
        <v>3</v>
      </c>
      <c r="I120" s="34" t="s">
        <v>24</v>
      </c>
      <c r="J120" s="34" t="s">
        <v>25</v>
      </c>
      <c r="K120" s="34" t="s">
        <v>26</v>
      </c>
      <c r="L120" s="34" t="s">
        <v>345</v>
      </c>
      <c r="M120" s="34">
        <v>0.59</v>
      </c>
      <c r="N120" s="34" t="s">
        <v>8</v>
      </c>
      <c r="O120" s="34" t="s">
        <v>87</v>
      </c>
      <c r="P120" s="34" t="s">
        <v>307</v>
      </c>
      <c r="Q120" s="34" t="s">
        <v>346</v>
      </c>
      <c r="R120" s="34">
        <v>4330</v>
      </c>
      <c r="S120" s="36">
        <v>42013</v>
      </c>
      <c r="T120" s="36">
        <v>42015</v>
      </c>
      <c r="U120" s="61">
        <v>-5.0716000000000001</v>
      </c>
      <c r="V120" s="34">
        <v>6</v>
      </c>
      <c r="W120" s="34">
        <v>16.03</v>
      </c>
      <c r="X120" s="34">
        <v>88794</v>
      </c>
      <c r="Y120" s="34" t="s">
        <v>3218</v>
      </c>
      <c r="Z120" s="34">
        <v>290.21276575019778</v>
      </c>
    </row>
    <row r="121" spans="1:26" customFormat="1" x14ac:dyDescent="0.2">
      <c r="A121" s="34">
        <v>3331</v>
      </c>
      <c r="B121" s="34" t="s">
        <v>204</v>
      </c>
      <c r="C121" s="34" t="s">
        <v>46</v>
      </c>
      <c r="D121" s="34">
        <v>0.02</v>
      </c>
      <c r="E121" s="34">
        <v>4</v>
      </c>
      <c r="F121" s="34">
        <v>1.3</v>
      </c>
      <c r="G121" s="34" t="s">
        <v>14</v>
      </c>
      <c r="H121" s="34" t="s">
        <v>70</v>
      </c>
      <c r="I121" s="34" t="s">
        <v>24</v>
      </c>
      <c r="J121" s="34" t="s">
        <v>64</v>
      </c>
      <c r="K121" s="34" t="s">
        <v>26</v>
      </c>
      <c r="L121" s="34" t="s">
        <v>347</v>
      </c>
      <c r="M121" s="34">
        <v>0.37</v>
      </c>
      <c r="N121" s="34" t="s">
        <v>8</v>
      </c>
      <c r="O121" s="34" t="s">
        <v>9</v>
      </c>
      <c r="P121" s="34" t="s">
        <v>99</v>
      </c>
      <c r="Q121" s="34" t="s">
        <v>206</v>
      </c>
      <c r="R121" s="34">
        <v>32174</v>
      </c>
      <c r="S121" s="36">
        <v>42013</v>
      </c>
      <c r="T121" s="36">
        <v>42013</v>
      </c>
      <c r="U121" s="61">
        <v>-23.295999999999999</v>
      </c>
      <c r="V121" s="34">
        <v>12</v>
      </c>
      <c r="W121" s="34">
        <v>50.71</v>
      </c>
      <c r="X121" s="34">
        <v>86284</v>
      </c>
      <c r="Y121" s="34" t="s">
        <v>3215</v>
      </c>
      <c r="Z121" s="34">
        <v>156.92883901715655</v>
      </c>
    </row>
    <row r="122" spans="1:26" customFormat="1" x14ac:dyDescent="0.2">
      <c r="A122" s="34">
        <v>894</v>
      </c>
      <c r="B122" s="34" t="s">
        <v>348</v>
      </c>
      <c r="C122" s="34" t="s">
        <v>1</v>
      </c>
      <c r="D122" s="34">
        <v>0.01</v>
      </c>
      <c r="E122" s="34">
        <v>8.34</v>
      </c>
      <c r="F122" s="34">
        <v>0.96</v>
      </c>
      <c r="G122" s="34" t="s">
        <v>14</v>
      </c>
      <c r="H122" s="34" t="s">
        <v>70</v>
      </c>
      <c r="I122" s="34" t="s">
        <v>4</v>
      </c>
      <c r="J122" s="34" t="s">
        <v>102</v>
      </c>
      <c r="K122" s="34" t="s">
        <v>26</v>
      </c>
      <c r="L122" s="34" t="s">
        <v>349</v>
      </c>
      <c r="M122" s="34">
        <v>0.43</v>
      </c>
      <c r="N122" s="34" t="s">
        <v>8</v>
      </c>
      <c r="O122" s="34" t="s">
        <v>87</v>
      </c>
      <c r="P122" s="34" t="s">
        <v>350</v>
      </c>
      <c r="Q122" s="34" t="s">
        <v>42</v>
      </c>
      <c r="R122" s="34">
        <v>20024</v>
      </c>
      <c r="S122" s="36">
        <v>42014</v>
      </c>
      <c r="T122" s="36">
        <v>42016</v>
      </c>
      <c r="U122" s="61">
        <v>29.332000000000001</v>
      </c>
      <c r="V122" s="34">
        <v>24</v>
      </c>
      <c r="W122" s="34">
        <v>199.12</v>
      </c>
      <c r="X122" s="34">
        <v>14596</v>
      </c>
      <c r="Y122" s="34" t="s">
        <v>3218</v>
      </c>
      <c r="Z122" s="34">
        <v>360.48330126029498</v>
      </c>
    </row>
    <row r="123" spans="1:26" customFormat="1" x14ac:dyDescent="0.2">
      <c r="A123" s="34">
        <v>894</v>
      </c>
      <c r="B123" s="34" t="s">
        <v>348</v>
      </c>
      <c r="C123" s="34" t="s">
        <v>1</v>
      </c>
      <c r="D123" s="34">
        <v>0.06</v>
      </c>
      <c r="E123" s="34">
        <v>3.28</v>
      </c>
      <c r="F123" s="34">
        <v>3.97</v>
      </c>
      <c r="G123" s="34" t="s">
        <v>14</v>
      </c>
      <c r="H123" s="34" t="s">
        <v>70</v>
      </c>
      <c r="I123" s="34" t="s">
        <v>24</v>
      </c>
      <c r="J123" s="34" t="s">
        <v>25</v>
      </c>
      <c r="K123" s="34" t="s">
        <v>26</v>
      </c>
      <c r="L123" s="34" t="s">
        <v>343</v>
      </c>
      <c r="M123" s="34">
        <v>0.56000000000000005</v>
      </c>
      <c r="N123" s="34" t="s">
        <v>8</v>
      </c>
      <c r="O123" s="34" t="s">
        <v>87</v>
      </c>
      <c r="P123" s="34" t="s">
        <v>350</v>
      </c>
      <c r="Q123" s="34" t="s">
        <v>42</v>
      </c>
      <c r="R123" s="34">
        <v>20024</v>
      </c>
      <c r="S123" s="36">
        <v>42014</v>
      </c>
      <c r="T123" s="36">
        <v>42015</v>
      </c>
      <c r="U123" s="61">
        <v>-86</v>
      </c>
      <c r="V123" s="34">
        <v>19</v>
      </c>
      <c r="W123" s="34">
        <v>63.14</v>
      </c>
      <c r="X123" s="34">
        <v>14596</v>
      </c>
      <c r="Y123" s="34" t="s">
        <v>3218</v>
      </c>
      <c r="Z123" s="34">
        <v>384.73288376709212</v>
      </c>
    </row>
    <row r="124" spans="1:26" customFormat="1" x14ac:dyDescent="0.2">
      <c r="A124" s="34">
        <v>896</v>
      </c>
      <c r="B124" s="34" t="s">
        <v>351</v>
      </c>
      <c r="C124" s="34" t="s">
        <v>1</v>
      </c>
      <c r="D124" s="34">
        <v>0.01</v>
      </c>
      <c r="E124" s="34">
        <v>8.34</v>
      </c>
      <c r="F124" s="34">
        <v>0.96</v>
      </c>
      <c r="G124" s="34" t="s">
        <v>14</v>
      </c>
      <c r="H124" s="34" t="s">
        <v>70</v>
      </c>
      <c r="I124" s="34" t="s">
        <v>4</v>
      </c>
      <c r="J124" s="34" t="s">
        <v>102</v>
      </c>
      <c r="K124" s="34" t="s">
        <v>26</v>
      </c>
      <c r="L124" s="34" t="s">
        <v>349</v>
      </c>
      <c r="M124" s="34">
        <v>0.43</v>
      </c>
      <c r="N124" s="34" t="s">
        <v>8</v>
      </c>
      <c r="O124" s="34" t="s">
        <v>28</v>
      </c>
      <c r="P124" s="34" t="s">
        <v>163</v>
      </c>
      <c r="Q124" s="34" t="s">
        <v>352</v>
      </c>
      <c r="R124" s="34">
        <v>76201</v>
      </c>
      <c r="S124" s="36">
        <v>42014</v>
      </c>
      <c r="T124" s="36">
        <v>42016</v>
      </c>
      <c r="U124" s="61">
        <v>34.348199999999999</v>
      </c>
      <c r="V124" s="34">
        <v>6</v>
      </c>
      <c r="W124" s="34">
        <v>49.78</v>
      </c>
      <c r="X124" s="34">
        <v>90166</v>
      </c>
      <c r="Y124" s="34" t="s">
        <v>3216</v>
      </c>
      <c r="Z124" s="34">
        <v>365.62001908890937</v>
      </c>
    </row>
    <row r="125" spans="1:26" customFormat="1" x14ac:dyDescent="0.2">
      <c r="A125" s="34">
        <v>896</v>
      </c>
      <c r="B125" s="34" t="s">
        <v>351</v>
      </c>
      <c r="C125" s="34" t="s">
        <v>1</v>
      </c>
      <c r="D125" s="34">
        <v>0.06</v>
      </c>
      <c r="E125" s="34">
        <v>3.28</v>
      </c>
      <c r="F125" s="34">
        <v>3.97</v>
      </c>
      <c r="G125" s="34" t="s">
        <v>14</v>
      </c>
      <c r="H125" s="34" t="s">
        <v>70</v>
      </c>
      <c r="I125" s="34" t="s">
        <v>24</v>
      </c>
      <c r="J125" s="34" t="s">
        <v>25</v>
      </c>
      <c r="K125" s="34" t="s">
        <v>26</v>
      </c>
      <c r="L125" s="34" t="s">
        <v>343</v>
      </c>
      <c r="M125" s="34">
        <v>0.56000000000000005</v>
      </c>
      <c r="N125" s="34" t="s">
        <v>8</v>
      </c>
      <c r="O125" s="34" t="s">
        <v>28</v>
      </c>
      <c r="P125" s="34" t="s">
        <v>163</v>
      </c>
      <c r="Q125" s="34" t="s">
        <v>352</v>
      </c>
      <c r="R125" s="34">
        <v>76201</v>
      </c>
      <c r="S125" s="36">
        <v>42014</v>
      </c>
      <c r="T125" s="36">
        <v>42015</v>
      </c>
      <c r="U125" s="61">
        <v>-66.650000000000006</v>
      </c>
      <c r="V125" s="34">
        <v>5</v>
      </c>
      <c r="W125" s="34">
        <v>16.62</v>
      </c>
      <c r="X125" s="34">
        <v>90166</v>
      </c>
      <c r="Y125" s="34" t="s">
        <v>3216</v>
      </c>
      <c r="Z125" s="34">
        <v>404.54778149519086</v>
      </c>
    </row>
    <row r="126" spans="1:26" customFormat="1" x14ac:dyDescent="0.2">
      <c r="A126" s="34">
        <v>1976</v>
      </c>
      <c r="B126" s="34" t="s">
        <v>353</v>
      </c>
      <c r="C126" s="34" t="s">
        <v>1</v>
      </c>
      <c r="D126" s="34">
        <v>0.05</v>
      </c>
      <c r="E126" s="34">
        <v>70.98</v>
      </c>
      <c r="F126" s="34">
        <v>46.74</v>
      </c>
      <c r="G126" s="34" t="s">
        <v>2</v>
      </c>
      <c r="H126" s="34" t="s">
        <v>15</v>
      </c>
      <c r="I126" s="34" t="s">
        <v>4</v>
      </c>
      <c r="J126" s="34" t="s">
        <v>93</v>
      </c>
      <c r="K126" s="34" t="s">
        <v>6</v>
      </c>
      <c r="L126" s="34" t="s">
        <v>354</v>
      </c>
      <c r="M126" s="34">
        <v>0.56000000000000005</v>
      </c>
      <c r="N126" s="34" t="s">
        <v>8</v>
      </c>
      <c r="O126" s="34" t="s">
        <v>28</v>
      </c>
      <c r="P126" s="34" t="s">
        <v>265</v>
      </c>
      <c r="Q126" s="34" t="s">
        <v>355</v>
      </c>
      <c r="R126" s="34">
        <v>48823</v>
      </c>
      <c r="S126" s="36">
        <v>42014</v>
      </c>
      <c r="T126" s="36">
        <v>42015</v>
      </c>
      <c r="U126" s="61">
        <v>-850.65239999999994</v>
      </c>
      <c r="V126" s="34">
        <v>8</v>
      </c>
      <c r="W126" s="34">
        <v>551.51</v>
      </c>
      <c r="X126" s="34">
        <v>89039</v>
      </c>
      <c r="Y126" s="34" t="s">
        <v>3216</v>
      </c>
      <c r="Z126" s="34">
        <v>1170.064970539122</v>
      </c>
    </row>
    <row r="127" spans="1:26" customFormat="1" x14ac:dyDescent="0.2">
      <c r="A127" s="34">
        <v>1976</v>
      </c>
      <c r="B127" s="34" t="s">
        <v>353</v>
      </c>
      <c r="C127" s="34" t="s">
        <v>1</v>
      </c>
      <c r="D127" s="34">
        <v>0.05</v>
      </c>
      <c r="E127" s="34">
        <v>11.55</v>
      </c>
      <c r="F127" s="34">
        <v>2.36</v>
      </c>
      <c r="G127" s="34" t="s">
        <v>14</v>
      </c>
      <c r="H127" s="34" t="s">
        <v>15</v>
      </c>
      <c r="I127" s="34" t="s">
        <v>24</v>
      </c>
      <c r="J127" s="34" t="s">
        <v>25</v>
      </c>
      <c r="K127" s="34" t="s">
        <v>26</v>
      </c>
      <c r="L127" s="34" t="s">
        <v>356</v>
      </c>
      <c r="M127" s="34">
        <v>0.55000000000000004</v>
      </c>
      <c r="N127" s="34" t="s">
        <v>8</v>
      </c>
      <c r="O127" s="34" t="s">
        <v>28</v>
      </c>
      <c r="P127" s="34" t="s">
        <v>265</v>
      </c>
      <c r="Q127" s="34" t="s">
        <v>355</v>
      </c>
      <c r="R127" s="34">
        <v>48823</v>
      </c>
      <c r="S127" s="36">
        <v>42014</v>
      </c>
      <c r="T127" s="36">
        <v>42016</v>
      </c>
      <c r="U127" s="61">
        <v>98.525099999999995</v>
      </c>
      <c r="V127" s="34">
        <v>12</v>
      </c>
      <c r="W127" s="34">
        <v>142.79</v>
      </c>
      <c r="X127" s="34">
        <v>89039</v>
      </c>
      <c r="Y127" s="34" t="s">
        <v>3216</v>
      </c>
      <c r="Z127" s="34">
        <v>524.46415904827973</v>
      </c>
    </row>
    <row r="128" spans="1:26" customFormat="1" x14ac:dyDescent="0.2">
      <c r="A128" s="34">
        <v>2418</v>
      </c>
      <c r="B128" s="34" t="s">
        <v>216</v>
      </c>
      <c r="C128" s="34" t="s">
        <v>13</v>
      </c>
      <c r="D128" s="34">
        <v>0.1</v>
      </c>
      <c r="E128" s="34">
        <v>599.99</v>
      </c>
      <c r="F128" s="34">
        <v>24.49</v>
      </c>
      <c r="G128" s="34" t="s">
        <v>14</v>
      </c>
      <c r="H128" s="34" t="s">
        <v>15</v>
      </c>
      <c r="I128" s="34" t="s">
        <v>16</v>
      </c>
      <c r="J128" s="34" t="s">
        <v>39</v>
      </c>
      <c r="K128" s="34" t="s">
        <v>40</v>
      </c>
      <c r="L128" s="34" t="s">
        <v>357</v>
      </c>
      <c r="M128" s="34">
        <v>0.5</v>
      </c>
      <c r="N128" s="34" t="s">
        <v>8</v>
      </c>
      <c r="O128" s="34" t="s">
        <v>9</v>
      </c>
      <c r="P128" s="34" t="s">
        <v>218</v>
      </c>
      <c r="Q128" s="34" t="s">
        <v>219</v>
      </c>
      <c r="R128" s="34">
        <v>23805</v>
      </c>
      <c r="S128" s="36">
        <v>42014</v>
      </c>
      <c r="T128" s="36">
        <v>42015</v>
      </c>
      <c r="U128" s="61">
        <v>-343.12599999999998</v>
      </c>
      <c r="V128" s="34">
        <v>11</v>
      </c>
      <c r="W128" s="34">
        <v>6355.69</v>
      </c>
      <c r="X128" s="34">
        <v>86753</v>
      </c>
      <c r="Y128" s="34" t="s">
        <v>3215</v>
      </c>
      <c r="Z128" s="34">
        <v>2160.4458057801653</v>
      </c>
    </row>
    <row r="129" spans="1:26" customFormat="1" x14ac:dyDescent="0.2">
      <c r="A129" s="34">
        <v>2418</v>
      </c>
      <c r="B129" s="34" t="s">
        <v>216</v>
      </c>
      <c r="C129" s="34" t="s">
        <v>13</v>
      </c>
      <c r="D129" s="34">
        <v>0.06</v>
      </c>
      <c r="E129" s="34">
        <v>2.78</v>
      </c>
      <c r="F129" s="34">
        <v>1.25</v>
      </c>
      <c r="G129" s="34" t="s">
        <v>14</v>
      </c>
      <c r="H129" s="34" t="s">
        <v>15</v>
      </c>
      <c r="I129" s="34" t="s">
        <v>24</v>
      </c>
      <c r="J129" s="34" t="s">
        <v>25</v>
      </c>
      <c r="K129" s="34" t="s">
        <v>26</v>
      </c>
      <c r="L129" s="34" t="s">
        <v>358</v>
      </c>
      <c r="M129" s="34">
        <v>0.59</v>
      </c>
      <c r="N129" s="34" t="s">
        <v>8</v>
      </c>
      <c r="O129" s="34" t="s">
        <v>9</v>
      </c>
      <c r="P129" s="34" t="s">
        <v>218</v>
      </c>
      <c r="Q129" s="34" t="s">
        <v>219</v>
      </c>
      <c r="R129" s="34">
        <v>23805</v>
      </c>
      <c r="S129" s="36">
        <v>42014</v>
      </c>
      <c r="T129" s="36">
        <v>42016</v>
      </c>
      <c r="U129" s="61">
        <v>66.36</v>
      </c>
      <c r="V129" s="34">
        <v>10</v>
      </c>
      <c r="W129" s="34">
        <v>28.09</v>
      </c>
      <c r="X129" s="34">
        <v>86753</v>
      </c>
      <c r="Y129" s="34" t="s">
        <v>3215</v>
      </c>
      <c r="Z129" s="34">
        <v>167.50792771954312</v>
      </c>
    </row>
    <row r="130" spans="1:26" customFormat="1" x14ac:dyDescent="0.2">
      <c r="A130" s="34">
        <v>2132</v>
      </c>
      <c r="B130" s="34" t="s">
        <v>359</v>
      </c>
      <c r="C130" s="34" t="s">
        <v>23</v>
      </c>
      <c r="D130" s="34">
        <v>0.05</v>
      </c>
      <c r="E130" s="34">
        <v>30.42</v>
      </c>
      <c r="F130" s="34">
        <v>8.65</v>
      </c>
      <c r="G130" s="34" t="s">
        <v>63</v>
      </c>
      <c r="H130" s="34" t="s">
        <v>47</v>
      </c>
      <c r="I130" s="34" t="s">
        <v>16</v>
      </c>
      <c r="J130" s="34" t="s">
        <v>17</v>
      </c>
      <c r="K130" s="34" t="s">
        <v>49</v>
      </c>
      <c r="L130" s="34" t="s">
        <v>360</v>
      </c>
      <c r="M130" s="34">
        <v>0.74</v>
      </c>
      <c r="N130" s="34" t="s">
        <v>8</v>
      </c>
      <c r="O130" s="34" t="s">
        <v>28</v>
      </c>
      <c r="P130" s="34" t="s">
        <v>56</v>
      </c>
      <c r="Q130" s="34" t="s">
        <v>361</v>
      </c>
      <c r="R130" s="34">
        <v>63042</v>
      </c>
      <c r="S130" s="36">
        <v>42014</v>
      </c>
      <c r="T130" s="36">
        <v>42018</v>
      </c>
      <c r="U130" s="61">
        <v>-191.2576</v>
      </c>
      <c r="V130" s="34">
        <v>11</v>
      </c>
      <c r="W130" s="34">
        <v>334.44</v>
      </c>
      <c r="X130" s="34">
        <v>90078</v>
      </c>
      <c r="Y130" s="34" t="s">
        <v>3216</v>
      </c>
      <c r="Z130" s="34">
        <v>385.53473215156521</v>
      </c>
    </row>
    <row r="131" spans="1:26" customFormat="1" x14ac:dyDescent="0.2">
      <c r="A131" s="34">
        <v>2346</v>
      </c>
      <c r="B131" s="34" t="s">
        <v>362</v>
      </c>
      <c r="C131" s="34" t="s">
        <v>23</v>
      </c>
      <c r="D131" s="34">
        <v>0.03</v>
      </c>
      <c r="E131" s="34">
        <v>297.64</v>
      </c>
      <c r="F131" s="34">
        <v>14.7</v>
      </c>
      <c r="G131" s="34" t="s">
        <v>2</v>
      </c>
      <c r="H131" s="34" t="s">
        <v>70</v>
      </c>
      <c r="I131" s="34" t="s">
        <v>16</v>
      </c>
      <c r="J131" s="34" t="s">
        <v>32</v>
      </c>
      <c r="K131" s="34" t="s">
        <v>33</v>
      </c>
      <c r="L131" s="34" t="s">
        <v>363</v>
      </c>
      <c r="M131" s="34">
        <v>0.56999999999999995</v>
      </c>
      <c r="N131" s="34" t="s">
        <v>8</v>
      </c>
      <c r="O131" s="34" t="s">
        <v>9</v>
      </c>
      <c r="P131" s="34" t="s">
        <v>364</v>
      </c>
      <c r="Q131" s="34" t="s">
        <v>365</v>
      </c>
      <c r="R131" s="34">
        <v>40258</v>
      </c>
      <c r="S131" s="36">
        <v>42014</v>
      </c>
      <c r="T131" s="36">
        <v>42019</v>
      </c>
      <c r="U131" s="61">
        <v>-48.972000000000001</v>
      </c>
      <c r="V131" s="34">
        <v>12</v>
      </c>
      <c r="W131" s="34">
        <v>3707.05</v>
      </c>
      <c r="X131" s="34">
        <v>89503</v>
      </c>
      <c r="Y131" s="34" t="s">
        <v>3215</v>
      </c>
      <c r="Z131" s="34">
        <v>1655.8287451884689</v>
      </c>
    </row>
    <row r="132" spans="1:26" customFormat="1" x14ac:dyDescent="0.2">
      <c r="A132" s="34">
        <v>2797</v>
      </c>
      <c r="B132" s="34" t="s">
        <v>366</v>
      </c>
      <c r="C132" s="34" t="s">
        <v>92</v>
      </c>
      <c r="D132" s="34">
        <v>0</v>
      </c>
      <c r="E132" s="34">
        <v>5.0199999999999996</v>
      </c>
      <c r="F132" s="34">
        <v>5.14</v>
      </c>
      <c r="G132" s="34" t="s">
        <v>14</v>
      </c>
      <c r="H132" s="34" t="s">
        <v>15</v>
      </c>
      <c r="I132" s="34" t="s">
        <v>16</v>
      </c>
      <c r="J132" s="34" t="s">
        <v>17</v>
      </c>
      <c r="K132" s="34" t="s">
        <v>18</v>
      </c>
      <c r="L132" s="34" t="s">
        <v>367</v>
      </c>
      <c r="M132" s="34">
        <v>0.79</v>
      </c>
      <c r="N132" s="34" t="s">
        <v>8</v>
      </c>
      <c r="O132" s="34" t="s">
        <v>87</v>
      </c>
      <c r="P132" s="34" t="s">
        <v>296</v>
      </c>
      <c r="Q132" s="34" t="s">
        <v>368</v>
      </c>
      <c r="R132" s="34">
        <v>15122</v>
      </c>
      <c r="S132" s="36">
        <v>42014</v>
      </c>
      <c r="T132" s="36">
        <v>42015</v>
      </c>
      <c r="U132" s="61">
        <v>-159.30279999999999</v>
      </c>
      <c r="V132" s="34">
        <v>8</v>
      </c>
      <c r="W132" s="34">
        <v>43.94</v>
      </c>
      <c r="X132" s="34">
        <v>87552</v>
      </c>
      <c r="Y132" s="34" t="s">
        <v>3218</v>
      </c>
      <c r="Z132" s="34">
        <v>272.0974687601701</v>
      </c>
    </row>
    <row r="133" spans="1:26" customFormat="1" x14ac:dyDescent="0.2">
      <c r="A133" s="34">
        <v>194</v>
      </c>
      <c r="B133" s="34" t="s">
        <v>369</v>
      </c>
      <c r="C133" s="34" t="s">
        <v>46</v>
      </c>
      <c r="D133" s="34">
        <v>0.02</v>
      </c>
      <c r="E133" s="34">
        <v>6.48</v>
      </c>
      <c r="F133" s="34">
        <v>9.17</v>
      </c>
      <c r="G133" s="34" t="s">
        <v>14</v>
      </c>
      <c r="H133" s="34" t="s">
        <v>70</v>
      </c>
      <c r="I133" s="34" t="s">
        <v>24</v>
      </c>
      <c r="J133" s="34" t="s">
        <v>64</v>
      </c>
      <c r="K133" s="34" t="s">
        <v>49</v>
      </c>
      <c r="L133" s="34" t="s">
        <v>370</v>
      </c>
      <c r="M133" s="34">
        <v>0.37</v>
      </c>
      <c r="N133" s="34" t="s">
        <v>8</v>
      </c>
      <c r="O133" s="34" t="s">
        <v>35</v>
      </c>
      <c r="P133" s="34" t="s">
        <v>122</v>
      </c>
      <c r="Q133" s="34" t="s">
        <v>371</v>
      </c>
      <c r="R133" s="34">
        <v>84043</v>
      </c>
      <c r="S133" s="36">
        <v>42014</v>
      </c>
      <c r="T133" s="36">
        <v>42015</v>
      </c>
      <c r="U133" s="61">
        <v>-105.68519999999999</v>
      </c>
      <c r="V133" s="34">
        <v>4</v>
      </c>
      <c r="W133" s="34">
        <v>28.2</v>
      </c>
      <c r="X133" s="34">
        <v>90431</v>
      </c>
      <c r="Y133" s="34" t="s">
        <v>3217</v>
      </c>
      <c r="Z133" s="34">
        <v>297.85210023962645</v>
      </c>
    </row>
    <row r="134" spans="1:26" customFormat="1" x14ac:dyDescent="0.2">
      <c r="A134" s="34">
        <v>947</v>
      </c>
      <c r="B134" s="34" t="s">
        <v>372</v>
      </c>
      <c r="C134" s="34" t="s">
        <v>1</v>
      </c>
      <c r="D134" s="34">
        <v>0.08</v>
      </c>
      <c r="E134" s="34">
        <v>14.2</v>
      </c>
      <c r="F134" s="34">
        <v>5.3</v>
      </c>
      <c r="G134" s="34" t="s">
        <v>63</v>
      </c>
      <c r="H134" s="34" t="s">
        <v>47</v>
      </c>
      <c r="I134" s="34" t="s">
        <v>4</v>
      </c>
      <c r="J134" s="34" t="s">
        <v>102</v>
      </c>
      <c r="K134" s="34" t="s">
        <v>26</v>
      </c>
      <c r="L134" s="34" t="s">
        <v>264</v>
      </c>
      <c r="M134" s="34">
        <v>0.46</v>
      </c>
      <c r="N134" s="34" t="s">
        <v>8</v>
      </c>
      <c r="O134" s="34" t="s">
        <v>87</v>
      </c>
      <c r="P134" s="34" t="s">
        <v>373</v>
      </c>
      <c r="Q134" s="34" t="s">
        <v>374</v>
      </c>
      <c r="R134" s="34">
        <v>7002</v>
      </c>
      <c r="S134" s="36">
        <v>42015</v>
      </c>
      <c r="T134" s="36">
        <v>42017</v>
      </c>
      <c r="U134" s="61">
        <v>27.23</v>
      </c>
      <c r="V134" s="34">
        <v>5</v>
      </c>
      <c r="W134" s="34">
        <v>72.11</v>
      </c>
      <c r="X134" s="34">
        <v>86565</v>
      </c>
      <c r="Y134" s="34" t="s">
        <v>3218</v>
      </c>
      <c r="Z134" s="34">
        <v>423.54598948551734</v>
      </c>
    </row>
    <row r="135" spans="1:26" customFormat="1" x14ac:dyDescent="0.2">
      <c r="A135" s="34">
        <v>166</v>
      </c>
      <c r="B135" s="34" t="s">
        <v>375</v>
      </c>
      <c r="C135" s="34" t="s">
        <v>23</v>
      </c>
      <c r="D135" s="34">
        <v>0.08</v>
      </c>
      <c r="E135" s="34">
        <v>399.98</v>
      </c>
      <c r="F135" s="34">
        <v>12.06</v>
      </c>
      <c r="G135" s="34" t="s">
        <v>2</v>
      </c>
      <c r="H135" s="34" t="s">
        <v>15</v>
      </c>
      <c r="I135" s="34" t="s">
        <v>16</v>
      </c>
      <c r="J135" s="34" t="s">
        <v>32</v>
      </c>
      <c r="K135" s="34" t="s">
        <v>6</v>
      </c>
      <c r="L135" s="34" t="s">
        <v>159</v>
      </c>
      <c r="M135" s="34">
        <v>0.56000000000000005</v>
      </c>
      <c r="N135" s="34" t="s">
        <v>8</v>
      </c>
      <c r="O135" s="34" t="s">
        <v>9</v>
      </c>
      <c r="P135" s="34" t="s">
        <v>376</v>
      </c>
      <c r="Q135" s="34" t="s">
        <v>377</v>
      </c>
      <c r="R135" s="34">
        <v>37087</v>
      </c>
      <c r="S135" s="36">
        <v>42015</v>
      </c>
      <c r="T135" s="36">
        <v>42022</v>
      </c>
      <c r="U135" s="61">
        <v>28.514099999999999</v>
      </c>
      <c r="V135" s="34">
        <v>5</v>
      </c>
      <c r="W135" s="34">
        <v>1839.91</v>
      </c>
      <c r="X135" s="34">
        <v>89426</v>
      </c>
      <c r="Y135" s="34" t="s">
        <v>3215</v>
      </c>
      <c r="Z135" s="34">
        <v>1912.5682998662028</v>
      </c>
    </row>
    <row r="136" spans="1:26" customFormat="1" x14ac:dyDescent="0.2">
      <c r="A136" s="34">
        <v>466</v>
      </c>
      <c r="B136" s="34" t="s">
        <v>378</v>
      </c>
      <c r="C136" s="34" t="s">
        <v>46</v>
      </c>
      <c r="D136" s="34">
        <v>0.08</v>
      </c>
      <c r="E136" s="34">
        <v>297.64</v>
      </c>
      <c r="F136" s="34">
        <v>14.7</v>
      </c>
      <c r="G136" s="34" t="s">
        <v>2</v>
      </c>
      <c r="H136" s="34" t="s">
        <v>3</v>
      </c>
      <c r="I136" s="34" t="s">
        <v>16</v>
      </c>
      <c r="J136" s="34" t="s">
        <v>32</v>
      </c>
      <c r="K136" s="34" t="s">
        <v>33</v>
      </c>
      <c r="L136" s="34" t="s">
        <v>363</v>
      </c>
      <c r="M136" s="34">
        <v>0.56999999999999995</v>
      </c>
      <c r="N136" s="34" t="s">
        <v>8</v>
      </c>
      <c r="O136" s="34" t="s">
        <v>87</v>
      </c>
      <c r="P136" s="34" t="s">
        <v>379</v>
      </c>
      <c r="Q136" s="34" t="s">
        <v>380</v>
      </c>
      <c r="R136" s="34">
        <v>2019</v>
      </c>
      <c r="S136" s="36">
        <v>42015</v>
      </c>
      <c r="T136" s="36">
        <v>42015</v>
      </c>
      <c r="U136" s="61">
        <v>496.79680000000002</v>
      </c>
      <c r="V136" s="34">
        <v>5</v>
      </c>
      <c r="W136" s="34">
        <v>1132.8399999999999</v>
      </c>
      <c r="X136" s="34">
        <v>88060</v>
      </c>
      <c r="Y136" s="34" t="s">
        <v>3218</v>
      </c>
      <c r="Z136" s="34">
        <v>2293.8923808856466</v>
      </c>
    </row>
    <row r="137" spans="1:26" customFormat="1" x14ac:dyDescent="0.2">
      <c r="A137" s="34">
        <v>467</v>
      </c>
      <c r="B137" s="34" t="s">
        <v>381</v>
      </c>
      <c r="C137" s="34" t="s">
        <v>46</v>
      </c>
      <c r="D137" s="34">
        <v>0.02</v>
      </c>
      <c r="E137" s="34">
        <v>12.99</v>
      </c>
      <c r="F137" s="34">
        <v>14.37</v>
      </c>
      <c r="G137" s="34" t="s">
        <v>14</v>
      </c>
      <c r="H137" s="34" t="s">
        <v>3</v>
      </c>
      <c r="I137" s="34" t="s">
        <v>4</v>
      </c>
      <c r="J137" s="34" t="s">
        <v>102</v>
      </c>
      <c r="K137" s="34" t="s">
        <v>40</v>
      </c>
      <c r="L137" s="34" t="s">
        <v>382</v>
      </c>
      <c r="M137" s="34">
        <v>0.73</v>
      </c>
      <c r="N137" s="34" t="s">
        <v>8</v>
      </c>
      <c r="O137" s="34" t="s">
        <v>87</v>
      </c>
      <c r="P137" s="34" t="s">
        <v>379</v>
      </c>
      <c r="Q137" s="34" t="s">
        <v>383</v>
      </c>
      <c r="R137" s="34">
        <v>1915</v>
      </c>
      <c r="S137" s="36">
        <v>42015</v>
      </c>
      <c r="T137" s="36">
        <v>42016</v>
      </c>
      <c r="U137" s="61">
        <v>-556.80960000000005</v>
      </c>
      <c r="V137" s="34">
        <v>11</v>
      </c>
      <c r="W137" s="34">
        <v>143.63</v>
      </c>
      <c r="X137" s="34">
        <v>88060</v>
      </c>
      <c r="Y137" s="34" t="s">
        <v>3218</v>
      </c>
      <c r="Z137" s="34">
        <v>290.20027320436628</v>
      </c>
    </row>
    <row r="138" spans="1:26" customFormat="1" x14ac:dyDescent="0.2">
      <c r="A138" s="34">
        <v>468</v>
      </c>
      <c r="B138" s="34" t="s">
        <v>384</v>
      </c>
      <c r="C138" s="34" t="s">
        <v>46</v>
      </c>
      <c r="D138" s="34">
        <v>0.06</v>
      </c>
      <c r="E138" s="34">
        <v>14.42</v>
      </c>
      <c r="F138" s="34">
        <v>6.75</v>
      </c>
      <c r="G138" s="34" t="s">
        <v>14</v>
      </c>
      <c r="H138" s="34" t="s">
        <v>3</v>
      </c>
      <c r="I138" s="34" t="s">
        <v>24</v>
      </c>
      <c r="J138" s="34" t="s">
        <v>71</v>
      </c>
      <c r="K138" s="34" t="s">
        <v>120</v>
      </c>
      <c r="L138" s="34" t="s">
        <v>385</v>
      </c>
      <c r="M138" s="34">
        <v>0.52</v>
      </c>
      <c r="N138" s="34" t="s">
        <v>8</v>
      </c>
      <c r="O138" s="34" t="s">
        <v>87</v>
      </c>
      <c r="P138" s="34" t="s">
        <v>379</v>
      </c>
      <c r="Q138" s="34" t="s">
        <v>386</v>
      </c>
      <c r="R138" s="34">
        <v>2341</v>
      </c>
      <c r="S138" s="36">
        <v>42015</v>
      </c>
      <c r="T138" s="36">
        <v>42016</v>
      </c>
      <c r="U138" s="61">
        <v>-27.738800000000001</v>
      </c>
      <c r="V138" s="34">
        <v>5</v>
      </c>
      <c r="W138" s="34">
        <v>73.040000000000006</v>
      </c>
      <c r="X138" s="34">
        <v>88060</v>
      </c>
      <c r="Y138" s="34" t="s">
        <v>3218</v>
      </c>
      <c r="Z138" s="34">
        <v>424.86884517083968</v>
      </c>
    </row>
    <row r="139" spans="1:26" customFormat="1" x14ac:dyDescent="0.2">
      <c r="A139" s="34">
        <v>469</v>
      </c>
      <c r="B139" s="34" t="s">
        <v>387</v>
      </c>
      <c r="C139" s="34" t="s">
        <v>46</v>
      </c>
      <c r="D139" s="34">
        <v>0.05</v>
      </c>
      <c r="E139" s="34">
        <v>4.1399999999999997</v>
      </c>
      <c r="F139" s="34">
        <v>6.6</v>
      </c>
      <c r="G139" s="34" t="s">
        <v>63</v>
      </c>
      <c r="H139" s="34" t="s">
        <v>3</v>
      </c>
      <c r="I139" s="34" t="s">
        <v>4</v>
      </c>
      <c r="J139" s="34" t="s">
        <v>102</v>
      </c>
      <c r="K139" s="34" t="s">
        <v>49</v>
      </c>
      <c r="L139" s="34" t="s">
        <v>388</v>
      </c>
      <c r="M139" s="34">
        <v>0.49</v>
      </c>
      <c r="N139" s="34" t="s">
        <v>8</v>
      </c>
      <c r="O139" s="34" t="s">
        <v>87</v>
      </c>
      <c r="P139" s="34" t="s">
        <v>373</v>
      </c>
      <c r="Q139" s="34" t="s">
        <v>389</v>
      </c>
      <c r="R139" s="34">
        <v>7506</v>
      </c>
      <c r="S139" s="36">
        <v>42015</v>
      </c>
      <c r="T139" s="36">
        <v>42017</v>
      </c>
      <c r="U139" s="61">
        <v>-128.68719999999999</v>
      </c>
      <c r="V139" s="34">
        <v>7</v>
      </c>
      <c r="W139" s="34">
        <v>33.35</v>
      </c>
      <c r="X139" s="34">
        <v>88060</v>
      </c>
      <c r="Y139" s="34" t="s">
        <v>3218</v>
      </c>
      <c r="Z139" s="34">
        <v>184.59712737344677</v>
      </c>
    </row>
    <row r="140" spans="1:26" customFormat="1" x14ac:dyDescent="0.2">
      <c r="A140" s="34">
        <v>470</v>
      </c>
      <c r="B140" s="34" t="s">
        <v>390</v>
      </c>
      <c r="C140" s="34" t="s">
        <v>46</v>
      </c>
      <c r="D140" s="34">
        <v>0.03</v>
      </c>
      <c r="E140" s="34">
        <v>11.34</v>
      </c>
      <c r="F140" s="34">
        <v>5.01</v>
      </c>
      <c r="G140" s="34" t="s">
        <v>14</v>
      </c>
      <c r="H140" s="34" t="s">
        <v>3</v>
      </c>
      <c r="I140" s="34" t="s">
        <v>24</v>
      </c>
      <c r="J140" s="34" t="s">
        <v>64</v>
      </c>
      <c r="K140" s="34" t="s">
        <v>49</v>
      </c>
      <c r="L140" s="34" t="s">
        <v>391</v>
      </c>
      <c r="M140" s="34">
        <v>0.36</v>
      </c>
      <c r="N140" s="34" t="s">
        <v>8</v>
      </c>
      <c r="O140" s="34" t="s">
        <v>87</v>
      </c>
      <c r="P140" s="34" t="s">
        <v>373</v>
      </c>
      <c r="Q140" s="34" t="s">
        <v>392</v>
      </c>
      <c r="R140" s="34">
        <v>8601</v>
      </c>
      <c r="S140" s="36">
        <v>42015</v>
      </c>
      <c r="T140" s="36">
        <v>42015</v>
      </c>
      <c r="U140" s="61">
        <v>23.2028</v>
      </c>
      <c r="V140" s="34">
        <v>5</v>
      </c>
      <c r="W140" s="34">
        <v>60.24</v>
      </c>
      <c r="X140" s="34">
        <v>88060</v>
      </c>
      <c r="Y140" s="34" t="s">
        <v>3218</v>
      </c>
      <c r="Z140" s="34">
        <v>306.12746158674116</v>
      </c>
    </row>
    <row r="141" spans="1:26" customFormat="1" x14ac:dyDescent="0.2">
      <c r="A141" s="34">
        <v>2776</v>
      </c>
      <c r="B141" s="34" t="s">
        <v>393</v>
      </c>
      <c r="C141" s="34" t="s">
        <v>1</v>
      </c>
      <c r="D141" s="34">
        <v>0.03</v>
      </c>
      <c r="E141" s="34">
        <v>350.98</v>
      </c>
      <c r="F141" s="34">
        <v>30</v>
      </c>
      <c r="G141" s="34" t="s">
        <v>2</v>
      </c>
      <c r="H141" s="34" t="s">
        <v>15</v>
      </c>
      <c r="I141" s="34" t="s">
        <v>4</v>
      </c>
      <c r="J141" s="34" t="s">
        <v>85</v>
      </c>
      <c r="K141" s="34" t="s">
        <v>33</v>
      </c>
      <c r="L141" s="34" t="s">
        <v>167</v>
      </c>
      <c r="M141" s="34">
        <v>0.61</v>
      </c>
      <c r="N141" s="34" t="s">
        <v>8</v>
      </c>
      <c r="O141" s="34" t="s">
        <v>87</v>
      </c>
      <c r="P141" s="34" t="s">
        <v>394</v>
      </c>
      <c r="Q141" s="34" t="s">
        <v>395</v>
      </c>
      <c r="R141" s="34">
        <v>20877</v>
      </c>
      <c r="S141" s="36">
        <v>42016</v>
      </c>
      <c r="T141" s="36">
        <v>42019</v>
      </c>
      <c r="U141" s="61">
        <v>2692.4421000000002</v>
      </c>
      <c r="V141" s="34">
        <v>11</v>
      </c>
      <c r="W141" s="34">
        <v>3902.09</v>
      </c>
      <c r="X141" s="34">
        <v>91228</v>
      </c>
      <c r="Y141" s="34" t="s">
        <v>3218</v>
      </c>
      <c r="Z141" s="34">
        <v>5267.667377783645</v>
      </c>
    </row>
    <row r="142" spans="1:26" customFormat="1" x14ac:dyDescent="0.2">
      <c r="A142" s="34">
        <v>2776</v>
      </c>
      <c r="B142" s="34" t="s">
        <v>393</v>
      </c>
      <c r="C142" s="34" t="s">
        <v>1</v>
      </c>
      <c r="D142" s="34">
        <v>0.04</v>
      </c>
      <c r="E142" s="34">
        <v>1.68</v>
      </c>
      <c r="F142" s="34">
        <v>1</v>
      </c>
      <c r="G142" s="34" t="s">
        <v>14</v>
      </c>
      <c r="H142" s="34" t="s">
        <v>15</v>
      </c>
      <c r="I142" s="34" t="s">
        <v>24</v>
      </c>
      <c r="J142" s="34" t="s">
        <v>25</v>
      </c>
      <c r="K142" s="34" t="s">
        <v>26</v>
      </c>
      <c r="L142" s="34" t="s">
        <v>396</v>
      </c>
      <c r="M142" s="34">
        <v>0.35</v>
      </c>
      <c r="N142" s="34" t="s">
        <v>8</v>
      </c>
      <c r="O142" s="34" t="s">
        <v>87</v>
      </c>
      <c r="P142" s="34" t="s">
        <v>394</v>
      </c>
      <c r="Q142" s="34" t="s">
        <v>395</v>
      </c>
      <c r="R142" s="34">
        <v>20877</v>
      </c>
      <c r="S142" s="36">
        <v>42016</v>
      </c>
      <c r="T142" s="36">
        <v>42018</v>
      </c>
      <c r="U142" s="61">
        <v>2.0672000000000001</v>
      </c>
      <c r="V142" s="34">
        <v>8</v>
      </c>
      <c r="W142" s="34">
        <v>14.18</v>
      </c>
      <c r="X142" s="34">
        <v>91228</v>
      </c>
      <c r="Y142" s="34" t="s">
        <v>3218</v>
      </c>
      <c r="Z142" s="34">
        <v>197.54645209007612</v>
      </c>
    </row>
    <row r="143" spans="1:26" customFormat="1" x14ac:dyDescent="0.2">
      <c r="A143" s="34">
        <v>120</v>
      </c>
      <c r="B143" s="34" t="s">
        <v>397</v>
      </c>
      <c r="C143" s="34" t="s">
        <v>13</v>
      </c>
      <c r="D143" s="34">
        <v>0.05</v>
      </c>
      <c r="E143" s="34">
        <v>6.3</v>
      </c>
      <c r="F143" s="34">
        <v>0.5</v>
      </c>
      <c r="G143" s="34" t="s">
        <v>14</v>
      </c>
      <c r="H143" s="34" t="s">
        <v>70</v>
      </c>
      <c r="I143" s="34" t="s">
        <v>24</v>
      </c>
      <c r="J143" s="34" t="s">
        <v>128</v>
      </c>
      <c r="K143" s="34" t="s">
        <v>49</v>
      </c>
      <c r="L143" s="34" t="s">
        <v>398</v>
      </c>
      <c r="M143" s="34">
        <v>0.39</v>
      </c>
      <c r="N143" s="34" t="s">
        <v>8</v>
      </c>
      <c r="O143" s="34" t="s">
        <v>35</v>
      </c>
      <c r="P143" s="34" t="s">
        <v>122</v>
      </c>
      <c r="Q143" s="34" t="s">
        <v>157</v>
      </c>
      <c r="R143" s="34">
        <v>84041</v>
      </c>
      <c r="S143" s="36">
        <v>42016</v>
      </c>
      <c r="T143" s="36">
        <v>42017</v>
      </c>
      <c r="U143" s="61">
        <v>41.296500000000002</v>
      </c>
      <c r="V143" s="34">
        <v>10</v>
      </c>
      <c r="W143" s="34">
        <v>59.85</v>
      </c>
      <c r="X143" s="34">
        <v>86520</v>
      </c>
      <c r="Y143" s="34" t="s">
        <v>3217</v>
      </c>
      <c r="Z143" s="34">
        <v>1.4488851666952769</v>
      </c>
    </row>
    <row r="144" spans="1:26" customFormat="1" x14ac:dyDescent="0.2">
      <c r="A144" s="34">
        <v>120</v>
      </c>
      <c r="B144" s="34" t="s">
        <v>397</v>
      </c>
      <c r="C144" s="34" t="s">
        <v>13</v>
      </c>
      <c r="D144" s="34">
        <v>0.09</v>
      </c>
      <c r="E144" s="34">
        <v>205.99</v>
      </c>
      <c r="F144" s="34">
        <v>3</v>
      </c>
      <c r="G144" s="34" t="s">
        <v>63</v>
      </c>
      <c r="H144" s="34" t="s">
        <v>70</v>
      </c>
      <c r="I144" s="34" t="s">
        <v>16</v>
      </c>
      <c r="J144" s="34" t="s">
        <v>111</v>
      </c>
      <c r="K144" s="34" t="s">
        <v>49</v>
      </c>
      <c r="L144" s="34" t="s">
        <v>399</v>
      </c>
      <c r="M144" s="34">
        <v>0.57999999999999996</v>
      </c>
      <c r="N144" s="34" t="s">
        <v>8</v>
      </c>
      <c r="O144" s="34" t="s">
        <v>35</v>
      </c>
      <c r="P144" s="34" t="s">
        <v>122</v>
      </c>
      <c r="Q144" s="34" t="s">
        <v>157</v>
      </c>
      <c r="R144" s="34">
        <v>84041</v>
      </c>
      <c r="S144" s="36">
        <v>42016</v>
      </c>
      <c r="T144" s="36">
        <v>42018</v>
      </c>
      <c r="U144" s="61">
        <v>1179.0237</v>
      </c>
      <c r="V144" s="34">
        <v>10</v>
      </c>
      <c r="W144" s="34">
        <v>1708.73</v>
      </c>
      <c r="X144" s="34">
        <v>86520</v>
      </c>
      <c r="Y144" s="34" t="s">
        <v>3217</v>
      </c>
      <c r="Z144" s="34">
        <v>1910.5484931607039</v>
      </c>
    </row>
    <row r="145" spans="1:26" customFormat="1" x14ac:dyDescent="0.2">
      <c r="A145" s="34">
        <v>898</v>
      </c>
      <c r="B145" s="34" t="s">
        <v>400</v>
      </c>
      <c r="C145" s="34" t="s">
        <v>13</v>
      </c>
      <c r="D145" s="34">
        <v>0.04</v>
      </c>
      <c r="E145" s="34">
        <v>90.97</v>
      </c>
      <c r="F145" s="34">
        <v>28</v>
      </c>
      <c r="G145" s="34" t="s">
        <v>2</v>
      </c>
      <c r="H145" s="34" t="s">
        <v>3</v>
      </c>
      <c r="I145" s="34" t="s">
        <v>16</v>
      </c>
      <c r="J145" s="34" t="s">
        <v>32</v>
      </c>
      <c r="K145" s="34" t="s">
        <v>33</v>
      </c>
      <c r="L145" s="34" t="s">
        <v>401</v>
      </c>
      <c r="M145" s="34">
        <v>0.38</v>
      </c>
      <c r="N145" s="34" t="s">
        <v>8</v>
      </c>
      <c r="O145" s="34" t="s">
        <v>87</v>
      </c>
      <c r="P145" s="34" t="s">
        <v>88</v>
      </c>
      <c r="Q145" s="34" t="s">
        <v>89</v>
      </c>
      <c r="R145" s="34">
        <v>10039</v>
      </c>
      <c r="S145" s="36">
        <v>42016</v>
      </c>
      <c r="T145" s="36">
        <v>42017</v>
      </c>
      <c r="U145" s="61">
        <v>-173.09520000000001</v>
      </c>
      <c r="V145" s="34">
        <v>6</v>
      </c>
      <c r="W145" s="34">
        <v>573.30999999999995</v>
      </c>
      <c r="X145" s="34">
        <v>33635</v>
      </c>
      <c r="Y145" s="34" t="s">
        <v>3218</v>
      </c>
      <c r="Z145" s="34">
        <v>992.96657913371155</v>
      </c>
    </row>
    <row r="146" spans="1:26" customFormat="1" x14ac:dyDescent="0.2">
      <c r="A146" s="34">
        <v>898</v>
      </c>
      <c r="B146" s="34" t="s">
        <v>400</v>
      </c>
      <c r="C146" s="34" t="s">
        <v>13</v>
      </c>
      <c r="D146" s="34">
        <v>7.0000000000000007E-2</v>
      </c>
      <c r="E146" s="34">
        <v>20.34</v>
      </c>
      <c r="F146" s="34">
        <v>35</v>
      </c>
      <c r="G146" s="34" t="s">
        <v>14</v>
      </c>
      <c r="H146" s="34" t="s">
        <v>3</v>
      </c>
      <c r="I146" s="34" t="s">
        <v>24</v>
      </c>
      <c r="J146" s="34" t="s">
        <v>54</v>
      </c>
      <c r="K146" s="34" t="s">
        <v>40</v>
      </c>
      <c r="L146" s="34" t="s">
        <v>236</v>
      </c>
      <c r="M146" s="34">
        <v>0.84</v>
      </c>
      <c r="N146" s="34" t="s">
        <v>8</v>
      </c>
      <c r="O146" s="34" t="s">
        <v>87</v>
      </c>
      <c r="P146" s="34" t="s">
        <v>88</v>
      </c>
      <c r="Q146" s="34" t="s">
        <v>89</v>
      </c>
      <c r="R146" s="34">
        <v>10039</v>
      </c>
      <c r="S146" s="36">
        <v>42016</v>
      </c>
      <c r="T146" s="36">
        <v>42017</v>
      </c>
      <c r="U146" s="61">
        <v>-96.16</v>
      </c>
      <c r="V146" s="34">
        <v>5</v>
      </c>
      <c r="W146" s="34">
        <v>140.22999999999999</v>
      </c>
      <c r="X146" s="34">
        <v>33635</v>
      </c>
      <c r="Y146" s="34" t="s">
        <v>3218</v>
      </c>
      <c r="Z146" s="34">
        <v>1210.0164487586919</v>
      </c>
    </row>
    <row r="147" spans="1:26" customFormat="1" x14ac:dyDescent="0.2">
      <c r="A147" s="34">
        <v>899</v>
      </c>
      <c r="B147" s="34" t="s">
        <v>402</v>
      </c>
      <c r="C147" s="34" t="s">
        <v>13</v>
      </c>
      <c r="D147" s="34">
        <v>0.04</v>
      </c>
      <c r="E147" s="34">
        <v>90.97</v>
      </c>
      <c r="F147" s="34">
        <v>28</v>
      </c>
      <c r="G147" s="34" t="s">
        <v>2</v>
      </c>
      <c r="H147" s="34" t="s">
        <v>3</v>
      </c>
      <c r="I147" s="34" t="s">
        <v>16</v>
      </c>
      <c r="J147" s="34" t="s">
        <v>32</v>
      </c>
      <c r="K147" s="34" t="s">
        <v>33</v>
      </c>
      <c r="L147" s="34" t="s">
        <v>401</v>
      </c>
      <c r="M147" s="34">
        <v>0.38</v>
      </c>
      <c r="N147" s="34" t="s">
        <v>8</v>
      </c>
      <c r="O147" s="34" t="s">
        <v>87</v>
      </c>
      <c r="P147" s="34" t="s">
        <v>296</v>
      </c>
      <c r="Q147" s="34" t="s">
        <v>403</v>
      </c>
      <c r="R147" s="34">
        <v>16602</v>
      </c>
      <c r="S147" s="36">
        <v>42016</v>
      </c>
      <c r="T147" s="36">
        <v>42017</v>
      </c>
      <c r="U147" s="61">
        <v>-173.09520000000001</v>
      </c>
      <c r="V147" s="34">
        <v>2</v>
      </c>
      <c r="W147" s="34">
        <v>191.1</v>
      </c>
      <c r="X147" s="34">
        <v>86263</v>
      </c>
      <c r="Y147" s="34" t="s">
        <v>3218</v>
      </c>
      <c r="Z147" s="34">
        <v>992.96657913371155</v>
      </c>
    </row>
    <row r="148" spans="1:26" customFormat="1" x14ac:dyDescent="0.2">
      <c r="A148" s="34">
        <v>899</v>
      </c>
      <c r="B148" s="34" t="s">
        <v>402</v>
      </c>
      <c r="C148" s="34" t="s">
        <v>13</v>
      </c>
      <c r="D148" s="34">
        <v>7.0000000000000007E-2</v>
      </c>
      <c r="E148" s="34">
        <v>20.34</v>
      </c>
      <c r="F148" s="34">
        <v>35</v>
      </c>
      <c r="G148" s="34" t="s">
        <v>14</v>
      </c>
      <c r="H148" s="34" t="s">
        <v>3</v>
      </c>
      <c r="I148" s="34" t="s">
        <v>24</v>
      </c>
      <c r="J148" s="34" t="s">
        <v>54</v>
      </c>
      <c r="K148" s="34" t="s">
        <v>40</v>
      </c>
      <c r="L148" s="34" t="s">
        <v>236</v>
      </c>
      <c r="M148" s="34">
        <v>0.84</v>
      </c>
      <c r="N148" s="34" t="s">
        <v>8</v>
      </c>
      <c r="O148" s="34" t="s">
        <v>87</v>
      </c>
      <c r="P148" s="34" t="s">
        <v>296</v>
      </c>
      <c r="Q148" s="34" t="s">
        <v>403</v>
      </c>
      <c r="R148" s="34">
        <v>16602</v>
      </c>
      <c r="S148" s="36">
        <v>42016</v>
      </c>
      <c r="T148" s="36">
        <v>42017</v>
      </c>
      <c r="U148" s="61">
        <v>-96.16</v>
      </c>
      <c r="V148" s="34">
        <v>1</v>
      </c>
      <c r="W148" s="34">
        <v>28.05</v>
      </c>
      <c r="X148" s="34">
        <v>86263</v>
      </c>
      <c r="Y148" s="34" t="s">
        <v>3218</v>
      </c>
      <c r="Z148" s="34">
        <v>1210.0164487586919</v>
      </c>
    </row>
    <row r="149" spans="1:26" customFormat="1" x14ac:dyDescent="0.2">
      <c r="A149" s="34">
        <v>1636</v>
      </c>
      <c r="B149" s="34" t="s">
        <v>404</v>
      </c>
      <c r="C149" s="34" t="s">
        <v>13</v>
      </c>
      <c r="D149" s="34">
        <v>0.04</v>
      </c>
      <c r="E149" s="34">
        <v>136.97999999999999</v>
      </c>
      <c r="F149" s="34">
        <v>24.49</v>
      </c>
      <c r="G149" s="34" t="s">
        <v>63</v>
      </c>
      <c r="H149" s="34" t="s">
        <v>47</v>
      </c>
      <c r="I149" s="34" t="s">
        <v>4</v>
      </c>
      <c r="J149" s="34" t="s">
        <v>102</v>
      </c>
      <c r="K149" s="34" t="s">
        <v>40</v>
      </c>
      <c r="L149" s="34" t="s">
        <v>405</v>
      </c>
      <c r="M149" s="34">
        <v>0.59</v>
      </c>
      <c r="N149" s="34" t="s">
        <v>8</v>
      </c>
      <c r="O149" s="34" t="s">
        <v>35</v>
      </c>
      <c r="P149" s="34" t="s">
        <v>66</v>
      </c>
      <c r="Q149" s="34" t="s">
        <v>406</v>
      </c>
      <c r="R149" s="34">
        <v>93905</v>
      </c>
      <c r="S149" s="36">
        <v>42016</v>
      </c>
      <c r="T149" s="36">
        <v>42018</v>
      </c>
      <c r="U149" s="61">
        <v>1127.5497</v>
      </c>
      <c r="V149" s="34">
        <v>12</v>
      </c>
      <c r="W149" s="34">
        <v>1634.13</v>
      </c>
      <c r="X149" s="34">
        <v>89706</v>
      </c>
      <c r="Y149" s="34" t="s">
        <v>3217</v>
      </c>
      <c r="Z149" s="34">
        <v>2307.3797718985361</v>
      </c>
    </row>
    <row r="150" spans="1:26" customFormat="1" x14ac:dyDescent="0.2">
      <c r="A150" s="34">
        <v>823</v>
      </c>
      <c r="B150" s="34" t="s">
        <v>407</v>
      </c>
      <c r="C150" s="34" t="s">
        <v>23</v>
      </c>
      <c r="D150" s="34">
        <v>0.04</v>
      </c>
      <c r="E150" s="34">
        <v>6.24</v>
      </c>
      <c r="F150" s="34">
        <v>5.22</v>
      </c>
      <c r="G150" s="34" t="s">
        <v>14</v>
      </c>
      <c r="H150" s="34" t="s">
        <v>3</v>
      </c>
      <c r="I150" s="34" t="s">
        <v>4</v>
      </c>
      <c r="J150" s="34" t="s">
        <v>102</v>
      </c>
      <c r="K150" s="34" t="s">
        <v>49</v>
      </c>
      <c r="L150" s="34" t="s">
        <v>408</v>
      </c>
      <c r="M150" s="34">
        <v>0.6</v>
      </c>
      <c r="N150" s="34" t="s">
        <v>8</v>
      </c>
      <c r="O150" s="34" t="s">
        <v>9</v>
      </c>
      <c r="P150" s="34" t="s">
        <v>376</v>
      </c>
      <c r="Q150" s="34" t="s">
        <v>409</v>
      </c>
      <c r="R150" s="34">
        <v>37167</v>
      </c>
      <c r="S150" s="36">
        <v>42016</v>
      </c>
      <c r="T150" s="36">
        <v>42021</v>
      </c>
      <c r="U150" s="61">
        <v>4.3808999999999996</v>
      </c>
      <c r="V150" s="34">
        <v>13</v>
      </c>
      <c r="W150" s="34">
        <v>80.23</v>
      </c>
      <c r="X150" s="34">
        <v>89257</v>
      </c>
      <c r="Y150" s="34" t="s">
        <v>3215</v>
      </c>
      <c r="Z150" s="34">
        <v>348.2932695578117</v>
      </c>
    </row>
    <row r="151" spans="1:26" customFormat="1" x14ac:dyDescent="0.2">
      <c r="A151" s="34">
        <v>824</v>
      </c>
      <c r="B151" s="34" t="s">
        <v>410</v>
      </c>
      <c r="C151" s="34" t="s">
        <v>23</v>
      </c>
      <c r="D151" s="34">
        <v>0.09</v>
      </c>
      <c r="E151" s="34">
        <v>260.98</v>
      </c>
      <c r="F151" s="34">
        <v>41.91</v>
      </c>
      <c r="G151" s="34" t="s">
        <v>2</v>
      </c>
      <c r="H151" s="34" t="s">
        <v>3</v>
      </c>
      <c r="I151" s="34" t="s">
        <v>4</v>
      </c>
      <c r="J151" s="34" t="s">
        <v>93</v>
      </c>
      <c r="K151" s="34" t="s">
        <v>6</v>
      </c>
      <c r="L151" s="34" t="s">
        <v>411</v>
      </c>
      <c r="M151" s="34">
        <v>0.59</v>
      </c>
      <c r="N151" s="34" t="s">
        <v>8</v>
      </c>
      <c r="O151" s="34" t="s">
        <v>9</v>
      </c>
      <c r="P151" s="34" t="s">
        <v>376</v>
      </c>
      <c r="Q151" s="34" t="s">
        <v>412</v>
      </c>
      <c r="R151" s="34">
        <v>37174</v>
      </c>
      <c r="S151" s="36">
        <v>42016</v>
      </c>
      <c r="T151" s="36">
        <v>42023</v>
      </c>
      <c r="U151" s="61">
        <v>-100.744</v>
      </c>
      <c r="V151" s="34">
        <v>8</v>
      </c>
      <c r="W151" s="34">
        <v>2044.9</v>
      </c>
      <c r="X151" s="34">
        <v>89257</v>
      </c>
      <c r="Y151" s="34" t="s">
        <v>3215</v>
      </c>
      <c r="Z151" s="34">
        <v>2207.9539943786704</v>
      </c>
    </row>
    <row r="152" spans="1:26" customFormat="1" x14ac:dyDescent="0.2">
      <c r="A152" s="34">
        <v>1424</v>
      </c>
      <c r="B152" s="34" t="s">
        <v>413</v>
      </c>
      <c r="C152" s="34" t="s">
        <v>23</v>
      </c>
      <c r="D152" s="34">
        <v>0.05</v>
      </c>
      <c r="E152" s="34">
        <v>350.99</v>
      </c>
      <c r="F152" s="34">
        <v>39</v>
      </c>
      <c r="G152" s="34" t="s">
        <v>2</v>
      </c>
      <c r="H152" s="34" t="s">
        <v>47</v>
      </c>
      <c r="I152" s="34" t="s">
        <v>4</v>
      </c>
      <c r="J152" s="34" t="s">
        <v>85</v>
      </c>
      <c r="K152" s="34" t="s">
        <v>33</v>
      </c>
      <c r="L152" s="34" t="s">
        <v>414</v>
      </c>
      <c r="M152" s="34">
        <v>0.55000000000000004</v>
      </c>
      <c r="N152" s="34" t="s">
        <v>8</v>
      </c>
      <c r="O152" s="34" t="s">
        <v>35</v>
      </c>
      <c r="P152" s="34" t="s">
        <v>36</v>
      </c>
      <c r="Q152" s="34" t="s">
        <v>415</v>
      </c>
      <c r="R152" s="34">
        <v>80112</v>
      </c>
      <c r="S152" s="36">
        <v>42016</v>
      </c>
      <c r="T152" s="36">
        <v>42018</v>
      </c>
      <c r="U152" s="61">
        <v>451.28039999999999</v>
      </c>
      <c r="V152" s="34">
        <v>3</v>
      </c>
      <c r="W152" s="34">
        <v>1020.08</v>
      </c>
      <c r="X152" s="34">
        <v>89448</v>
      </c>
      <c r="Y152" s="34" t="s">
        <v>3217</v>
      </c>
      <c r="Z152" s="34">
        <v>3007.4897357381979</v>
      </c>
    </row>
    <row r="153" spans="1:26" customFormat="1" x14ac:dyDescent="0.2">
      <c r="A153" s="34">
        <v>1424</v>
      </c>
      <c r="B153" s="34" t="s">
        <v>413</v>
      </c>
      <c r="C153" s="34" t="s">
        <v>23</v>
      </c>
      <c r="D153" s="34">
        <v>0</v>
      </c>
      <c r="E153" s="34">
        <v>8.74</v>
      </c>
      <c r="F153" s="34">
        <v>1.39</v>
      </c>
      <c r="G153" s="34" t="s">
        <v>14</v>
      </c>
      <c r="H153" s="34" t="s">
        <v>47</v>
      </c>
      <c r="I153" s="34" t="s">
        <v>24</v>
      </c>
      <c r="J153" s="34" t="s">
        <v>321</v>
      </c>
      <c r="K153" s="34" t="s">
        <v>49</v>
      </c>
      <c r="L153" s="34" t="s">
        <v>416</v>
      </c>
      <c r="M153" s="34">
        <v>0.38</v>
      </c>
      <c r="N153" s="34" t="s">
        <v>8</v>
      </c>
      <c r="O153" s="34" t="s">
        <v>35</v>
      </c>
      <c r="P153" s="34" t="s">
        <v>36</v>
      </c>
      <c r="Q153" s="34" t="s">
        <v>415</v>
      </c>
      <c r="R153" s="34">
        <v>80112</v>
      </c>
      <c r="S153" s="36">
        <v>42016</v>
      </c>
      <c r="T153" s="36">
        <v>42020</v>
      </c>
      <c r="U153" s="61">
        <v>44.988</v>
      </c>
      <c r="V153" s="34">
        <v>7</v>
      </c>
      <c r="W153" s="34">
        <v>65.2</v>
      </c>
      <c r="X153" s="34">
        <v>89448</v>
      </c>
      <c r="Y153" s="34" t="s">
        <v>3217</v>
      </c>
      <c r="Z153" s="34">
        <v>174.89905115678772</v>
      </c>
    </row>
    <row r="154" spans="1:26" customFormat="1" x14ac:dyDescent="0.2">
      <c r="A154" s="34">
        <v>1424</v>
      </c>
      <c r="B154" s="34" t="s">
        <v>413</v>
      </c>
      <c r="C154" s="34" t="s">
        <v>23</v>
      </c>
      <c r="D154" s="34">
        <v>0.02</v>
      </c>
      <c r="E154" s="34">
        <v>1.98</v>
      </c>
      <c r="F154" s="34">
        <v>0.7</v>
      </c>
      <c r="G154" s="34" t="s">
        <v>14</v>
      </c>
      <c r="H154" s="34" t="s">
        <v>47</v>
      </c>
      <c r="I154" s="34" t="s">
        <v>24</v>
      </c>
      <c r="J154" s="34" t="s">
        <v>152</v>
      </c>
      <c r="K154" s="34" t="s">
        <v>26</v>
      </c>
      <c r="L154" s="34" t="s">
        <v>417</v>
      </c>
      <c r="M154" s="34">
        <v>0.83</v>
      </c>
      <c r="N154" s="34" t="s">
        <v>8</v>
      </c>
      <c r="O154" s="34" t="s">
        <v>35</v>
      </c>
      <c r="P154" s="34" t="s">
        <v>36</v>
      </c>
      <c r="Q154" s="34" t="s">
        <v>415</v>
      </c>
      <c r="R154" s="34">
        <v>80112</v>
      </c>
      <c r="S154" s="36">
        <v>42016</v>
      </c>
      <c r="T154" s="36">
        <v>42020</v>
      </c>
      <c r="U154" s="61">
        <v>-20.732800000000001</v>
      </c>
      <c r="V154" s="34">
        <v>11</v>
      </c>
      <c r="W154" s="34">
        <v>22.59</v>
      </c>
      <c r="X154" s="34">
        <v>89448</v>
      </c>
      <c r="Y154" s="34" t="s">
        <v>3217</v>
      </c>
      <c r="Z154" s="34">
        <v>428.16380703714913</v>
      </c>
    </row>
    <row r="155" spans="1:26" customFormat="1" x14ac:dyDescent="0.2">
      <c r="A155" s="34">
        <v>2715</v>
      </c>
      <c r="B155" s="34" t="s">
        <v>418</v>
      </c>
      <c r="C155" s="34" t="s">
        <v>23</v>
      </c>
      <c r="D155" s="34">
        <v>0.01</v>
      </c>
      <c r="E155" s="34">
        <v>29.89</v>
      </c>
      <c r="F155" s="34">
        <v>1.99</v>
      </c>
      <c r="G155" s="34" t="s">
        <v>14</v>
      </c>
      <c r="H155" s="34" t="s">
        <v>70</v>
      </c>
      <c r="I155" s="34" t="s">
        <v>16</v>
      </c>
      <c r="J155" s="34" t="s">
        <v>17</v>
      </c>
      <c r="K155" s="34" t="s">
        <v>18</v>
      </c>
      <c r="L155" s="34" t="s">
        <v>419</v>
      </c>
      <c r="M155" s="34">
        <v>0.5</v>
      </c>
      <c r="N155" s="34" t="s">
        <v>8</v>
      </c>
      <c r="O155" s="34" t="s">
        <v>28</v>
      </c>
      <c r="P155" s="34" t="s">
        <v>265</v>
      </c>
      <c r="Q155" s="34" t="s">
        <v>420</v>
      </c>
      <c r="R155" s="34">
        <v>48911</v>
      </c>
      <c r="S155" s="36">
        <v>42016</v>
      </c>
      <c r="T155" s="36">
        <v>42020</v>
      </c>
      <c r="U155" s="61">
        <v>-74.64</v>
      </c>
      <c r="V155" s="34">
        <v>1</v>
      </c>
      <c r="W155" s="34">
        <v>31.96</v>
      </c>
      <c r="X155" s="34">
        <v>88702</v>
      </c>
      <c r="Y155" s="34" t="s">
        <v>3216</v>
      </c>
      <c r="Z155" s="34">
        <v>197.94173058508667</v>
      </c>
    </row>
    <row r="156" spans="1:26" customFormat="1" x14ac:dyDescent="0.2">
      <c r="A156" s="34">
        <v>2069</v>
      </c>
      <c r="B156" s="34" t="s">
        <v>421</v>
      </c>
      <c r="C156" s="34" t="s">
        <v>92</v>
      </c>
      <c r="D156" s="34">
        <v>0.1</v>
      </c>
      <c r="E156" s="34">
        <v>40.98</v>
      </c>
      <c r="F156" s="34">
        <v>6.5</v>
      </c>
      <c r="G156" s="34" t="s">
        <v>14</v>
      </c>
      <c r="H156" s="34" t="s">
        <v>15</v>
      </c>
      <c r="I156" s="34" t="s">
        <v>16</v>
      </c>
      <c r="J156" s="34" t="s">
        <v>17</v>
      </c>
      <c r="K156" s="34" t="s">
        <v>49</v>
      </c>
      <c r="L156" s="34" t="s">
        <v>422</v>
      </c>
      <c r="M156" s="34">
        <v>0.74</v>
      </c>
      <c r="N156" s="34" t="s">
        <v>8</v>
      </c>
      <c r="O156" s="34" t="s">
        <v>9</v>
      </c>
      <c r="P156" s="34" t="s">
        <v>364</v>
      </c>
      <c r="Q156" s="34" t="s">
        <v>423</v>
      </c>
      <c r="R156" s="34">
        <v>41075</v>
      </c>
      <c r="S156" s="36">
        <v>42016</v>
      </c>
      <c r="T156" s="36">
        <v>42018</v>
      </c>
      <c r="U156" s="61">
        <v>66.852000000000004</v>
      </c>
      <c r="V156" s="34">
        <v>3</v>
      </c>
      <c r="W156" s="34">
        <v>120.34</v>
      </c>
      <c r="X156" s="34">
        <v>88554</v>
      </c>
      <c r="Y156" s="34" t="s">
        <v>3215</v>
      </c>
      <c r="Z156" s="34">
        <v>546.30122106644353</v>
      </c>
    </row>
    <row r="157" spans="1:26" customFormat="1" x14ac:dyDescent="0.2">
      <c r="A157" s="34">
        <v>750</v>
      </c>
      <c r="B157" s="34" t="s">
        <v>424</v>
      </c>
      <c r="C157" s="34" t="s">
        <v>46</v>
      </c>
      <c r="D157" s="34">
        <v>0.09</v>
      </c>
      <c r="E157" s="34">
        <v>27.75</v>
      </c>
      <c r="F157" s="34">
        <v>19.989999999999998</v>
      </c>
      <c r="G157" s="34" t="s">
        <v>14</v>
      </c>
      <c r="H157" s="34" t="s">
        <v>70</v>
      </c>
      <c r="I157" s="34" t="s">
        <v>24</v>
      </c>
      <c r="J157" s="34" t="s">
        <v>54</v>
      </c>
      <c r="K157" s="34" t="s">
        <v>49</v>
      </c>
      <c r="L157" s="34" t="s">
        <v>425</v>
      </c>
      <c r="M157" s="34">
        <v>0.67</v>
      </c>
      <c r="N157" s="34" t="s">
        <v>8</v>
      </c>
      <c r="O157" s="34" t="s">
        <v>9</v>
      </c>
      <c r="P157" s="34" t="s">
        <v>364</v>
      </c>
      <c r="Q157" s="34" t="s">
        <v>426</v>
      </c>
      <c r="R157" s="34">
        <v>41042</v>
      </c>
      <c r="S157" s="36">
        <v>42016</v>
      </c>
      <c r="T157" s="36">
        <v>42017</v>
      </c>
      <c r="U157" s="61">
        <v>-224.64400000000001</v>
      </c>
      <c r="V157" s="34">
        <v>10</v>
      </c>
      <c r="W157" s="34">
        <v>257.52</v>
      </c>
      <c r="X157" s="34">
        <v>91200</v>
      </c>
      <c r="Y157" s="34" t="s">
        <v>3215</v>
      </c>
      <c r="Z157" s="34">
        <v>744.83202361248516</v>
      </c>
    </row>
    <row r="158" spans="1:26" customFormat="1" x14ac:dyDescent="0.2">
      <c r="A158" s="34">
        <v>2489</v>
      </c>
      <c r="B158" s="34" t="s">
        <v>427</v>
      </c>
      <c r="C158" s="34" t="s">
        <v>46</v>
      </c>
      <c r="D158" s="34">
        <v>7.0000000000000007E-2</v>
      </c>
      <c r="E158" s="34">
        <v>65.989999999999995</v>
      </c>
      <c r="F158" s="34">
        <v>8.8000000000000007</v>
      </c>
      <c r="G158" s="34" t="s">
        <v>14</v>
      </c>
      <c r="H158" s="34" t="s">
        <v>47</v>
      </c>
      <c r="I158" s="34" t="s">
        <v>16</v>
      </c>
      <c r="J158" s="34" t="s">
        <v>111</v>
      </c>
      <c r="K158" s="34" t="s">
        <v>49</v>
      </c>
      <c r="L158" s="34" t="s">
        <v>428</v>
      </c>
      <c r="M158" s="34">
        <v>0.57999999999999996</v>
      </c>
      <c r="N158" s="34" t="s">
        <v>8</v>
      </c>
      <c r="O158" s="34" t="s">
        <v>35</v>
      </c>
      <c r="P158" s="34" t="s">
        <v>66</v>
      </c>
      <c r="Q158" s="34" t="s">
        <v>429</v>
      </c>
      <c r="R158" s="34">
        <v>94521</v>
      </c>
      <c r="S158" s="36">
        <v>42016</v>
      </c>
      <c r="T158" s="36">
        <v>42016</v>
      </c>
      <c r="U158" s="61">
        <v>109.836</v>
      </c>
      <c r="V158" s="34">
        <v>9</v>
      </c>
      <c r="W158" s="34">
        <v>471.66</v>
      </c>
      <c r="X158" s="34">
        <v>86886</v>
      </c>
      <c r="Y158" s="34" t="s">
        <v>3217</v>
      </c>
      <c r="Z158" s="34">
        <v>866.7258581093555</v>
      </c>
    </row>
    <row r="159" spans="1:26" customFormat="1" x14ac:dyDescent="0.2">
      <c r="A159" s="34">
        <v>2490</v>
      </c>
      <c r="B159" s="34" t="s">
        <v>430</v>
      </c>
      <c r="C159" s="34" t="s">
        <v>46</v>
      </c>
      <c r="D159" s="34">
        <v>0</v>
      </c>
      <c r="E159" s="34">
        <v>10.01</v>
      </c>
      <c r="F159" s="34">
        <v>1.99</v>
      </c>
      <c r="G159" s="34" t="s">
        <v>63</v>
      </c>
      <c r="H159" s="34" t="s">
        <v>47</v>
      </c>
      <c r="I159" s="34" t="s">
        <v>16</v>
      </c>
      <c r="J159" s="34" t="s">
        <v>17</v>
      </c>
      <c r="K159" s="34" t="s">
        <v>18</v>
      </c>
      <c r="L159" s="34" t="s">
        <v>431</v>
      </c>
      <c r="M159" s="34">
        <v>0.41</v>
      </c>
      <c r="N159" s="34" t="s">
        <v>8</v>
      </c>
      <c r="O159" s="34" t="s">
        <v>35</v>
      </c>
      <c r="P159" s="34" t="s">
        <v>66</v>
      </c>
      <c r="Q159" s="34" t="s">
        <v>432</v>
      </c>
      <c r="R159" s="34">
        <v>92627</v>
      </c>
      <c r="S159" s="36">
        <v>42016</v>
      </c>
      <c r="T159" s="36">
        <v>42018</v>
      </c>
      <c r="U159" s="61">
        <v>82.703400000000002</v>
      </c>
      <c r="V159" s="34">
        <v>11</v>
      </c>
      <c r="W159" s="34">
        <v>119.86</v>
      </c>
      <c r="X159" s="34">
        <v>86886</v>
      </c>
      <c r="Y159" s="34" t="s">
        <v>3217</v>
      </c>
      <c r="Z159" s="34">
        <v>298.06384859984257</v>
      </c>
    </row>
    <row r="160" spans="1:26" customFormat="1" x14ac:dyDescent="0.2">
      <c r="A160" s="34">
        <v>2491</v>
      </c>
      <c r="B160" s="34" t="s">
        <v>433</v>
      </c>
      <c r="C160" s="34" t="s">
        <v>46</v>
      </c>
      <c r="D160" s="34">
        <v>7.0000000000000007E-2</v>
      </c>
      <c r="E160" s="34">
        <v>65.989999999999995</v>
      </c>
      <c r="F160" s="34">
        <v>8.8000000000000007</v>
      </c>
      <c r="G160" s="34" t="s">
        <v>14</v>
      </c>
      <c r="H160" s="34" t="s">
        <v>47</v>
      </c>
      <c r="I160" s="34" t="s">
        <v>16</v>
      </c>
      <c r="J160" s="34" t="s">
        <v>111</v>
      </c>
      <c r="K160" s="34" t="s">
        <v>49</v>
      </c>
      <c r="L160" s="34" t="s">
        <v>428</v>
      </c>
      <c r="M160" s="34">
        <v>0.57999999999999996</v>
      </c>
      <c r="N160" s="34" t="s">
        <v>8</v>
      </c>
      <c r="O160" s="34" t="s">
        <v>35</v>
      </c>
      <c r="P160" s="34" t="s">
        <v>66</v>
      </c>
      <c r="Q160" s="34" t="s">
        <v>76</v>
      </c>
      <c r="R160" s="34">
        <v>90045</v>
      </c>
      <c r="S160" s="36">
        <v>42016</v>
      </c>
      <c r="T160" s="36">
        <v>42016</v>
      </c>
      <c r="U160" s="61">
        <v>109.836</v>
      </c>
      <c r="V160" s="34">
        <v>37</v>
      </c>
      <c r="W160" s="34">
        <v>1939.03</v>
      </c>
      <c r="X160" s="34">
        <v>23877</v>
      </c>
      <c r="Y160" s="34" t="s">
        <v>3217</v>
      </c>
      <c r="Z160" s="34">
        <v>866.7258581093555</v>
      </c>
    </row>
    <row r="161" spans="1:26" customFormat="1" x14ac:dyDescent="0.2">
      <c r="A161" s="34">
        <v>2491</v>
      </c>
      <c r="B161" s="34" t="s">
        <v>433</v>
      </c>
      <c r="C161" s="34" t="s">
        <v>46</v>
      </c>
      <c r="D161" s="34">
        <v>0</v>
      </c>
      <c r="E161" s="34">
        <v>10.01</v>
      </c>
      <c r="F161" s="34">
        <v>1.99</v>
      </c>
      <c r="G161" s="34" t="s">
        <v>63</v>
      </c>
      <c r="H161" s="34" t="s">
        <v>47</v>
      </c>
      <c r="I161" s="34" t="s">
        <v>16</v>
      </c>
      <c r="J161" s="34" t="s">
        <v>17</v>
      </c>
      <c r="K161" s="34" t="s">
        <v>18</v>
      </c>
      <c r="L161" s="34" t="s">
        <v>431</v>
      </c>
      <c r="M161" s="34">
        <v>0.41</v>
      </c>
      <c r="N161" s="34" t="s">
        <v>8</v>
      </c>
      <c r="O161" s="34" t="s">
        <v>35</v>
      </c>
      <c r="P161" s="34" t="s">
        <v>66</v>
      </c>
      <c r="Q161" s="34" t="s">
        <v>76</v>
      </c>
      <c r="R161" s="34">
        <v>90045</v>
      </c>
      <c r="S161" s="36">
        <v>42016</v>
      </c>
      <c r="T161" s="36">
        <v>42018</v>
      </c>
      <c r="U161" s="61">
        <v>128.03</v>
      </c>
      <c r="V161" s="34">
        <v>42</v>
      </c>
      <c r="W161" s="34">
        <v>457.63</v>
      </c>
      <c r="X161" s="34">
        <v>23877</v>
      </c>
      <c r="Y161" s="34" t="s">
        <v>3217</v>
      </c>
      <c r="Z161" s="34">
        <v>344.47945290797907</v>
      </c>
    </row>
    <row r="162" spans="1:26" customFormat="1" x14ac:dyDescent="0.2">
      <c r="A162" s="34">
        <v>2338</v>
      </c>
      <c r="B162" s="34" t="s">
        <v>434</v>
      </c>
      <c r="C162" s="34" t="s">
        <v>1</v>
      </c>
      <c r="D162" s="34">
        <v>0.06</v>
      </c>
      <c r="E162" s="34">
        <v>2.08</v>
      </c>
      <c r="F162" s="34">
        <v>5.33</v>
      </c>
      <c r="G162" s="34" t="s">
        <v>14</v>
      </c>
      <c r="H162" s="34" t="s">
        <v>47</v>
      </c>
      <c r="I162" s="34" t="s">
        <v>4</v>
      </c>
      <c r="J162" s="34" t="s">
        <v>102</v>
      </c>
      <c r="K162" s="34" t="s">
        <v>49</v>
      </c>
      <c r="L162" s="34" t="s">
        <v>435</v>
      </c>
      <c r="M162" s="34">
        <v>0.43</v>
      </c>
      <c r="N162" s="34" t="s">
        <v>8</v>
      </c>
      <c r="O162" s="34" t="s">
        <v>87</v>
      </c>
      <c r="P162" s="34" t="s">
        <v>394</v>
      </c>
      <c r="Q162" s="34" t="s">
        <v>436</v>
      </c>
      <c r="R162" s="34">
        <v>20740</v>
      </c>
      <c r="S162" s="36">
        <v>42017</v>
      </c>
      <c r="T162" s="36">
        <v>42017</v>
      </c>
      <c r="U162" s="61">
        <v>-82.559200000000004</v>
      </c>
      <c r="V162" s="34">
        <v>4</v>
      </c>
      <c r="W162" s="34">
        <v>9.23</v>
      </c>
      <c r="X162" s="34">
        <v>91480</v>
      </c>
      <c r="Y162" s="34" t="s">
        <v>3218</v>
      </c>
      <c r="Z162" s="34">
        <v>344.47126476445203</v>
      </c>
    </row>
    <row r="163" spans="1:26" customFormat="1" x14ac:dyDescent="0.2">
      <c r="A163" s="34">
        <v>510</v>
      </c>
      <c r="B163" s="34" t="s">
        <v>437</v>
      </c>
      <c r="C163" s="34" t="s">
        <v>23</v>
      </c>
      <c r="D163" s="34">
        <v>0.02</v>
      </c>
      <c r="E163" s="34">
        <v>48.04</v>
      </c>
      <c r="F163" s="34">
        <v>5.09</v>
      </c>
      <c r="G163" s="34" t="s">
        <v>14</v>
      </c>
      <c r="H163" s="34" t="s">
        <v>70</v>
      </c>
      <c r="I163" s="34" t="s">
        <v>24</v>
      </c>
      <c r="J163" s="34" t="s">
        <v>64</v>
      </c>
      <c r="K163" s="34" t="s">
        <v>49</v>
      </c>
      <c r="L163" s="34" t="s">
        <v>438</v>
      </c>
      <c r="M163" s="34">
        <v>0.37</v>
      </c>
      <c r="N163" s="34" t="s">
        <v>8</v>
      </c>
      <c r="O163" s="34" t="s">
        <v>35</v>
      </c>
      <c r="P163" s="34" t="s">
        <v>66</v>
      </c>
      <c r="Q163" s="34" t="s">
        <v>439</v>
      </c>
      <c r="R163" s="34">
        <v>95336</v>
      </c>
      <c r="S163" s="36">
        <v>42017</v>
      </c>
      <c r="T163" s="36">
        <v>42017</v>
      </c>
      <c r="U163" s="61">
        <v>105.2526</v>
      </c>
      <c r="V163" s="34">
        <v>3</v>
      </c>
      <c r="W163" s="34">
        <v>152.54</v>
      </c>
      <c r="X163" s="34">
        <v>90058</v>
      </c>
      <c r="Y163" s="34" t="s">
        <v>3217</v>
      </c>
      <c r="Z163" s="34">
        <v>410.04319569979964</v>
      </c>
    </row>
    <row r="164" spans="1:26" customFormat="1" x14ac:dyDescent="0.2">
      <c r="A164" s="34">
        <v>570</v>
      </c>
      <c r="B164" s="34" t="s">
        <v>440</v>
      </c>
      <c r="C164" s="34" t="s">
        <v>23</v>
      </c>
      <c r="D164" s="34">
        <v>0.06</v>
      </c>
      <c r="E164" s="34">
        <v>7.99</v>
      </c>
      <c r="F164" s="34">
        <v>5.03</v>
      </c>
      <c r="G164" s="34" t="s">
        <v>14</v>
      </c>
      <c r="H164" s="34" t="s">
        <v>15</v>
      </c>
      <c r="I164" s="34" t="s">
        <v>16</v>
      </c>
      <c r="J164" s="34" t="s">
        <v>111</v>
      </c>
      <c r="K164" s="34" t="s">
        <v>120</v>
      </c>
      <c r="L164" s="34" t="s">
        <v>441</v>
      </c>
      <c r="M164" s="34">
        <v>0.6</v>
      </c>
      <c r="N164" s="34" t="s">
        <v>8</v>
      </c>
      <c r="O164" s="34" t="s">
        <v>35</v>
      </c>
      <c r="P164" s="34" t="s">
        <v>272</v>
      </c>
      <c r="Q164" s="34" t="s">
        <v>442</v>
      </c>
      <c r="R164" s="34">
        <v>89015</v>
      </c>
      <c r="S164" s="36">
        <v>42017</v>
      </c>
      <c r="T164" s="36">
        <v>42017</v>
      </c>
      <c r="U164" s="61">
        <v>-122.133</v>
      </c>
      <c r="V164" s="34">
        <v>10</v>
      </c>
      <c r="W164" s="34">
        <v>65.739999999999995</v>
      </c>
      <c r="X164" s="34">
        <v>88881</v>
      </c>
      <c r="Y164" s="34" t="s">
        <v>3217</v>
      </c>
      <c r="Z164" s="34">
        <v>185.8554408109143</v>
      </c>
    </row>
    <row r="165" spans="1:26" customFormat="1" x14ac:dyDescent="0.2">
      <c r="A165" s="34">
        <v>576</v>
      </c>
      <c r="B165" s="34" t="s">
        <v>443</v>
      </c>
      <c r="C165" s="34" t="s">
        <v>23</v>
      </c>
      <c r="D165" s="34">
        <v>0.06</v>
      </c>
      <c r="E165" s="34">
        <v>4.4800000000000004</v>
      </c>
      <c r="F165" s="34">
        <v>49</v>
      </c>
      <c r="G165" s="34" t="s">
        <v>14</v>
      </c>
      <c r="H165" s="34" t="s">
        <v>70</v>
      </c>
      <c r="I165" s="34" t="s">
        <v>24</v>
      </c>
      <c r="J165" s="34" t="s">
        <v>71</v>
      </c>
      <c r="K165" s="34" t="s">
        <v>40</v>
      </c>
      <c r="L165" s="34" t="s">
        <v>444</v>
      </c>
      <c r="M165" s="34">
        <v>0.6</v>
      </c>
      <c r="N165" s="34" t="s">
        <v>8</v>
      </c>
      <c r="O165" s="34" t="s">
        <v>35</v>
      </c>
      <c r="P165" s="34" t="s">
        <v>66</v>
      </c>
      <c r="Q165" s="34" t="s">
        <v>445</v>
      </c>
      <c r="R165" s="34">
        <v>91767</v>
      </c>
      <c r="S165" s="36">
        <v>42017</v>
      </c>
      <c r="T165" s="36">
        <v>42021</v>
      </c>
      <c r="U165" s="61">
        <v>-566</v>
      </c>
      <c r="V165" s="34">
        <v>4</v>
      </c>
      <c r="W165" s="34">
        <v>32.6</v>
      </c>
      <c r="X165" s="34">
        <v>88645</v>
      </c>
      <c r="Y165" s="34" t="s">
        <v>3217</v>
      </c>
      <c r="Z165" s="34">
        <v>964.56451293494376</v>
      </c>
    </row>
    <row r="166" spans="1:26" customFormat="1" x14ac:dyDescent="0.2">
      <c r="A166" s="34">
        <v>2369</v>
      </c>
      <c r="B166" s="34" t="s">
        <v>446</v>
      </c>
      <c r="C166" s="34" t="s">
        <v>23</v>
      </c>
      <c r="D166" s="34">
        <v>7.0000000000000007E-2</v>
      </c>
      <c r="E166" s="34">
        <v>5.98</v>
      </c>
      <c r="F166" s="34">
        <v>5.79</v>
      </c>
      <c r="G166" s="34" t="s">
        <v>14</v>
      </c>
      <c r="H166" s="34" t="s">
        <v>15</v>
      </c>
      <c r="I166" s="34" t="s">
        <v>24</v>
      </c>
      <c r="J166" s="34" t="s">
        <v>64</v>
      </c>
      <c r="K166" s="34" t="s">
        <v>49</v>
      </c>
      <c r="L166" s="34" t="s">
        <v>447</v>
      </c>
      <c r="M166" s="34">
        <v>0.36</v>
      </c>
      <c r="N166" s="34" t="s">
        <v>8</v>
      </c>
      <c r="O166" s="34" t="s">
        <v>9</v>
      </c>
      <c r="P166" s="34" t="s">
        <v>99</v>
      </c>
      <c r="Q166" s="34" t="s">
        <v>448</v>
      </c>
      <c r="R166" s="34">
        <v>33024</v>
      </c>
      <c r="S166" s="36">
        <v>42017</v>
      </c>
      <c r="T166" s="36">
        <v>42019</v>
      </c>
      <c r="U166" s="61">
        <v>-41.972700000000003</v>
      </c>
      <c r="V166" s="34">
        <v>13</v>
      </c>
      <c r="W166" s="34">
        <v>77.42</v>
      </c>
      <c r="X166" s="34">
        <v>90408</v>
      </c>
      <c r="Y166" s="34" t="s">
        <v>3215</v>
      </c>
      <c r="Z166" s="34">
        <v>76.557352750034312</v>
      </c>
    </row>
    <row r="167" spans="1:26" customFormat="1" x14ac:dyDescent="0.2">
      <c r="A167" s="34">
        <v>3340</v>
      </c>
      <c r="B167" s="34" t="s">
        <v>449</v>
      </c>
      <c r="C167" s="34" t="s">
        <v>92</v>
      </c>
      <c r="D167" s="34">
        <v>0.08</v>
      </c>
      <c r="E167" s="34">
        <v>125.99</v>
      </c>
      <c r="F167" s="34">
        <v>4.2</v>
      </c>
      <c r="G167" s="34" t="s">
        <v>14</v>
      </c>
      <c r="H167" s="34" t="s">
        <v>15</v>
      </c>
      <c r="I167" s="34" t="s">
        <v>16</v>
      </c>
      <c r="J167" s="34" t="s">
        <v>111</v>
      </c>
      <c r="K167" s="34" t="s">
        <v>49</v>
      </c>
      <c r="L167" s="34" t="s">
        <v>450</v>
      </c>
      <c r="M167" s="34">
        <v>0.56999999999999995</v>
      </c>
      <c r="N167" s="34" t="s">
        <v>8</v>
      </c>
      <c r="O167" s="34" t="s">
        <v>35</v>
      </c>
      <c r="P167" s="34" t="s">
        <v>115</v>
      </c>
      <c r="Q167" s="34" t="s">
        <v>451</v>
      </c>
      <c r="R167" s="34">
        <v>97060</v>
      </c>
      <c r="S167" s="36">
        <v>42017</v>
      </c>
      <c r="T167" s="36">
        <v>42018</v>
      </c>
      <c r="U167" s="61">
        <v>989.81190000000004</v>
      </c>
      <c r="V167" s="34">
        <v>14</v>
      </c>
      <c r="W167" s="34">
        <v>1434.51</v>
      </c>
      <c r="X167" s="34">
        <v>85980</v>
      </c>
      <c r="Y167" s="34" t="s">
        <v>3217</v>
      </c>
      <c r="Z167" s="34">
        <v>1566.1321846151545</v>
      </c>
    </row>
    <row r="168" spans="1:26" customFormat="1" x14ac:dyDescent="0.2">
      <c r="A168" s="34">
        <v>772</v>
      </c>
      <c r="B168" s="34" t="s">
        <v>452</v>
      </c>
      <c r="C168" s="34" t="s">
        <v>1</v>
      </c>
      <c r="D168" s="34">
        <v>0.08</v>
      </c>
      <c r="E168" s="34">
        <v>7.77</v>
      </c>
      <c r="F168" s="34">
        <v>9.23</v>
      </c>
      <c r="G168" s="34" t="s">
        <v>14</v>
      </c>
      <c r="H168" s="34" t="s">
        <v>3</v>
      </c>
      <c r="I168" s="34" t="s">
        <v>24</v>
      </c>
      <c r="J168" s="34" t="s">
        <v>71</v>
      </c>
      <c r="K168" s="34" t="s">
        <v>49</v>
      </c>
      <c r="L168" s="34" t="s">
        <v>453</v>
      </c>
      <c r="M168" s="34">
        <v>0.57999999999999996</v>
      </c>
      <c r="N168" s="34" t="s">
        <v>8</v>
      </c>
      <c r="O168" s="34" t="s">
        <v>87</v>
      </c>
      <c r="P168" s="34" t="s">
        <v>296</v>
      </c>
      <c r="Q168" s="34" t="s">
        <v>454</v>
      </c>
      <c r="R168" s="34">
        <v>18103</v>
      </c>
      <c r="S168" s="36">
        <v>42018</v>
      </c>
      <c r="T168" s="36">
        <v>42020</v>
      </c>
      <c r="U168" s="61">
        <v>-209.25</v>
      </c>
      <c r="V168" s="34">
        <v>7</v>
      </c>
      <c r="W168" s="34">
        <v>56.44</v>
      </c>
      <c r="X168" s="34">
        <v>88666</v>
      </c>
      <c r="Y168" s="34" t="s">
        <v>3218</v>
      </c>
      <c r="Z168" s="34">
        <v>412.34293005952338</v>
      </c>
    </row>
    <row r="169" spans="1:26" customFormat="1" x14ac:dyDescent="0.2">
      <c r="A169" s="34">
        <v>772</v>
      </c>
      <c r="B169" s="34" t="s">
        <v>452</v>
      </c>
      <c r="C169" s="34" t="s">
        <v>1</v>
      </c>
      <c r="D169" s="34">
        <v>0.1</v>
      </c>
      <c r="E169" s="34">
        <v>18.97</v>
      </c>
      <c r="F169" s="34">
        <v>9.5399999999999991</v>
      </c>
      <c r="G169" s="34" t="s">
        <v>63</v>
      </c>
      <c r="H169" s="34" t="s">
        <v>3</v>
      </c>
      <c r="I169" s="34" t="s">
        <v>24</v>
      </c>
      <c r="J169" s="34" t="s">
        <v>64</v>
      </c>
      <c r="K169" s="34" t="s">
        <v>49</v>
      </c>
      <c r="L169" s="34" t="s">
        <v>455</v>
      </c>
      <c r="M169" s="34">
        <v>0.37</v>
      </c>
      <c r="N169" s="34" t="s">
        <v>8</v>
      </c>
      <c r="O169" s="34" t="s">
        <v>87</v>
      </c>
      <c r="P169" s="34" t="s">
        <v>296</v>
      </c>
      <c r="Q169" s="34" t="s">
        <v>454</v>
      </c>
      <c r="R169" s="34">
        <v>18103</v>
      </c>
      <c r="S169" s="36">
        <v>42018</v>
      </c>
      <c r="T169" s="36">
        <v>42020</v>
      </c>
      <c r="U169" s="61">
        <v>-9.1636000000000006</v>
      </c>
      <c r="V169" s="34">
        <v>3</v>
      </c>
      <c r="W169" s="34">
        <v>56.73</v>
      </c>
      <c r="X169" s="34">
        <v>88666</v>
      </c>
      <c r="Y169" s="34" t="s">
        <v>3218</v>
      </c>
      <c r="Z169" s="34">
        <v>390.91503861105195</v>
      </c>
    </row>
    <row r="170" spans="1:26" customFormat="1" x14ac:dyDescent="0.2">
      <c r="A170" s="34">
        <v>1636</v>
      </c>
      <c r="B170" s="34" t="s">
        <v>404</v>
      </c>
      <c r="C170" s="34" t="s">
        <v>1</v>
      </c>
      <c r="D170" s="34">
        <v>0.08</v>
      </c>
      <c r="E170" s="34">
        <v>115.99</v>
      </c>
      <c r="F170" s="34">
        <v>56.14</v>
      </c>
      <c r="G170" s="34" t="s">
        <v>2</v>
      </c>
      <c r="H170" s="34" t="s">
        <v>47</v>
      </c>
      <c r="I170" s="34" t="s">
        <v>16</v>
      </c>
      <c r="J170" s="34" t="s">
        <v>32</v>
      </c>
      <c r="K170" s="34" t="s">
        <v>33</v>
      </c>
      <c r="L170" s="34" t="s">
        <v>456</v>
      </c>
      <c r="M170" s="34">
        <v>0.4</v>
      </c>
      <c r="N170" s="34" t="s">
        <v>8</v>
      </c>
      <c r="O170" s="34" t="s">
        <v>35</v>
      </c>
      <c r="P170" s="34" t="s">
        <v>66</v>
      </c>
      <c r="Q170" s="34" t="s">
        <v>406</v>
      </c>
      <c r="R170" s="34">
        <v>93905</v>
      </c>
      <c r="S170" s="36">
        <v>42018</v>
      </c>
      <c r="T170" s="36">
        <v>42020</v>
      </c>
      <c r="U170" s="61">
        <v>-272.860884</v>
      </c>
      <c r="V170" s="34">
        <v>5</v>
      </c>
      <c r="W170" s="34">
        <v>562.92999999999995</v>
      </c>
      <c r="X170" s="34">
        <v>89704</v>
      </c>
      <c r="Y170" s="34" t="s">
        <v>3217</v>
      </c>
      <c r="Z170" s="34">
        <v>2069.1326947082653</v>
      </c>
    </row>
    <row r="171" spans="1:26" customFormat="1" x14ac:dyDescent="0.2">
      <c r="A171" s="34">
        <v>1636</v>
      </c>
      <c r="B171" s="34" t="s">
        <v>404</v>
      </c>
      <c r="C171" s="34" t="s">
        <v>1</v>
      </c>
      <c r="D171" s="34">
        <v>0.08</v>
      </c>
      <c r="E171" s="34">
        <v>4.28</v>
      </c>
      <c r="F171" s="34">
        <v>0.94</v>
      </c>
      <c r="G171" s="34" t="s">
        <v>14</v>
      </c>
      <c r="H171" s="34" t="s">
        <v>47</v>
      </c>
      <c r="I171" s="34" t="s">
        <v>24</v>
      </c>
      <c r="J171" s="34" t="s">
        <v>25</v>
      </c>
      <c r="K171" s="34" t="s">
        <v>26</v>
      </c>
      <c r="L171" s="34" t="s">
        <v>457</v>
      </c>
      <c r="M171" s="34">
        <v>0.56000000000000005</v>
      </c>
      <c r="N171" s="34" t="s">
        <v>8</v>
      </c>
      <c r="O171" s="34" t="s">
        <v>35</v>
      </c>
      <c r="P171" s="34" t="s">
        <v>66</v>
      </c>
      <c r="Q171" s="34" t="s">
        <v>406</v>
      </c>
      <c r="R171" s="34">
        <v>93905</v>
      </c>
      <c r="S171" s="36">
        <v>42018</v>
      </c>
      <c r="T171" s="36">
        <v>42021</v>
      </c>
      <c r="U171" s="61">
        <v>10.5792</v>
      </c>
      <c r="V171" s="34">
        <v>7</v>
      </c>
      <c r="W171" s="34">
        <v>29.18</v>
      </c>
      <c r="X171" s="34">
        <v>89704</v>
      </c>
      <c r="Y171" s="34" t="s">
        <v>3217</v>
      </c>
      <c r="Z171" s="34">
        <v>420.24076771028791</v>
      </c>
    </row>
    <row r="172" spans="1:26" customFormat="1" x14ac:dyDescent="0.2">
      <c r="A172" s="34">
        <v>463</v>
      </c>
      <c r="B172" s="34" t="s">
        <v>458</v>
      </c>
      <c r="C172" s="34" t="s">
        <v>23</v>
      </c>
      <c r="D172" s="34">
        <v>7.0000000000000007E-2</v>
      </c>
      <c r="E172" s="34">
        <v>165.2</v>
      </c>
      <c r="F172" s="34">
        <v>19.989999999999998</v>
      </c>
      <c r="G172" s="34" t="s">
        <v>14</v>
      </c>
      <c r="H172" s="34" t="s">
        <v>3</v>
      </c>
      <c r="I172" s="34" t="s">
        <v>24</v>
      </c>
      <c r="J172" s="34" t="s">
        <v>54</v>
      </c>
      <c r="K172" s="34" t="s">
        <v>49</v>
      </c>
      <c r="L172" s="34" t="s">
        <v>459</v>
      </c>
      <c r="M172" s="34">
        <v>0.59</v>
      </c>
      <c r="N172" s="34" t="s">
        <v>8</v>
      </c>
      <c r="O172" s="34" t="s">
        <v>35</v>
      </c>
      <c r="P172" s="34" t="s">
        <v>66</v>
      </c>
      <c r="Q172" s="34" t="s">
        <v>460</v>
      </c>
      <c r="R172" s="34">
        <v>90069</v>
      </c>
      <c r="S172" s="36">
        <v>42018</v>
      </c>
      <c r="T172" s="36">
        <v>42020</v>
      </c>
      <c r="U172" s="61">
        <v>521.69000000000005</v>
      </c>
      <c r="V172" s="34">
        <v>7</v>
      </c>
      <c r="W172" s="34">
        <v>1081.54</v>
      </c>
      <c r="X172" s="34">
        <v>88061</v>
      </c>
      <c r="Y172" s="34" t="s">
        <v>3217</v>
      </c>
      <c r="Z172" s="34">
        <v>1756.1768085503829</v>
      </c>
    </row>
    <row r="173" spans="1:26" customFormat="1" x14ac:dyDescent="0.2">
      <c r="A173" s="34">
        <v>3064</v>
      </c>
      <c r="B173" s="34" t="s">
        <v>461</v>
      </c>
      <c r="C173" s="34" t="s">
        <v>23</v>
      </c>
      <c r="D173" s="34">
        <v>0.03</v>
      </c>
      <c r="E173" s="34">
        <v>6.45</v>
      </c>
      <c r="F173" s="34">
        <v>1.34</v>
      </c>
      <c r="G173" s="34" t="s">
        <v>14</v>
      </c>
      <c r="H173" s="34" t="s">
        <v>15</v>
      </c>
      <c r="I173" s="34" t="s">
        <v>24</v>
      </c>
      <c r="J173" s="34" t="s">
        <v>64</v>
      </c>
      <c r="K173" s="34" t="s">
        <v>26</v>
      </c>
      <c r="L173" s="34" t="s">
        <v>462</v>
      </c>
      <c r="M173" s="34">
        <v>0.36</v>
      </c>
      <c r="N173" s="34" t="s">
        <v>8</v>
      </c>
      <c r="O173" s="34" t="s">
        <v>35</v>
      </c>
      <c r="P173" s="34" t="s">
        <v>42</v>
      </c>
      <c r="Q173" s="34" t="s">
        <v>463</v>
      </c>
      <c r="R173" s="34">
        <v>98503</v>
      </c>
      <c r="S173" s="36">
        <v>42018</v>
      </c>
      <c r="T173" s="36">
        <v>42023</v>
      </c>
      <c r="U173" s="61">
        <v>39.129899999999999</v>
      </c>
      <c r="V173" s="34">
        <v>9</v>
      </c>
      <c r="W173" s="34">
        <v>56.71</v>
      </c>
      <c r="X173" s="34">
        <v>88448</v>
      </c>
      <c r="Y173" s="34" t="s">
        <v>3217</v>
      </c>
      <c r="Z173" s="34">
        <v>64.519564533803333</v>
      </c>
    </row>
    <row r="174" spans="1:26" customFormat="1" x14ac:dyDescent="0.2">
      <c r="A174" s="34">
        <v>3148</v>
      </c>
      <c r="B174" s="34" t="s">
        <v>464</v>
      </c>
      <c r="C174" s="34" t="s">
        <v>92</v>
      </c>
      <c r="D174" s="34">
        <v>0.06</v>
      </c>
      <c r="E174" s="34">
        <v>19.989999999999998</v>
      </c>
      <c r="F174" s="34">
        <v>11.17</v>
      </c>
      <c r="G174" s="34" t="s">
        <v>14</v>
      </c>
      <c r="H174" s="34" t="s">
        <v>70</v>
      </c>
      <c r="I174" s="34" t="s">
        <v>4</v>
      </c>
      <c r="J174" s="34" t="s">
        <v>102</v>
      </c>
      <c r="K174" s="34" t="s">
        <v>40</v>
      </c>
      <c r="L174" s="34" t="s">
        <v>465</v>
      </c>
      <c r="M174" s="34">
        <v>0.6</v>
      </c>
      <c r="N174" s="34" t="s">
        <v>8</v>
      </c>
      <c r="O174" s="34" t="s">
        <v>35</v>
      </c>
      <c r="P174" s="34" t="s">
        <v>466</v>
      </c>
      <c r="Q174" s="34" t="s">
        <v>467</v>
      </c>
      <c r="R174" s="34">
        <v>83854</v>
      </c>
      <c r="S174" s="36">
        <v>42018</v>
      </c>
      <c r="T174" s="36">
        <v>42018</v>
      </c>
      <c r="U174" s="61">
        <v>-66.823599999999999</v>
      </c>
      <c r="V174" s="34">
        <v>7</v>
      </c>
      <c r="W174" s="34">
        <v>139.49</v>
      </c>
      <c r="X174" s="34">
        <v>89716</v>
      </c>
      <c r="Y174" s="34" t="s">
        <v>3217</v>
      </c>
      <c r="Z174" s="34">
        <v>411.7279098411401</v>
      </c>
    </row>
    <row r="175" spans="1:26" customFormat="1" x14ac:dyDescent="0.2">
      <c r="A175" s="34">
        <v>3149</v>
      </c>
      <c r="B175" s="34" t="s">
        <v>468</v>
      </c>
      <c r="C175" s="34" t="s">
        <v>92</v>
      </c>
      <c r="D175" s="34">
        <v>0.06</v>
      </c>
      <c r="E175" s="34">
        <v>320.98</v>
      </c>
      <c r="F175" s="34">
        <v>58.95</v>
      </c>
      <c r="G175" s="34" t="s">
        <v>2</v>
      </c>
      <c r="H175" s="34" t="s">
        <v>70</v>
      </c>
      <c r="I175" s="34" t="s">
        <v>4</v>
      </c>
      <c r="J175" s="34" t="s">
        <v>85</v>
      </c>
      <c r="K175" s="34" t="s">
        <v>33</v>
      </c>
      <c r="L175" s="34" t="s">
        <v>469</v>
      </c>
      <c r="M175" s="34">
        <v>0.56999999999999995</v>
      </c>
      <c r="N175" s="34" t="s">
        <v>8</v>
      </c>
      <c r="O175" s="34" t="s">
        <v>35</v>
      </c>
      <c r="P175" s="34" t="s">
        <v>466</v>
      </c>
      <c r="Q175" s="34" t="s">
        <v>470</v>
      </c>
      <c r="R175" s="34">
        <v>83440</v>
      </c>
      <c r="S175" s="36">
        <v>42018</v>
      </c>
      <c r="T175" s="36">
        <v>42020</v>
      </c>
      <c r="U175" s="61">
        <v>971.62199999999996</v>
      </c>
      <c r="V175" s="34">
        <v>6</v>
      </c>
      <c r="W175" s="34">
        <v>1952.43</v>
      </c>
      <c r="X175" s="34">
        <v>89716</v>
      </c>
      <c r="Y175" s="34" t="s">
        <v>3217</v>
      </c>
      <c r="Z175" s="34">
        <v>3910.2822185144205</v>
      </c>
    </row>
    <row r="176" spans="1:26" customFormat="1" x14ac:dyDescent="0.2">
      <c r="A176" s="34">
        <v>2820</v>
      </c>
      <c r="B176" s="34" t="s">
        <v>471</v>
      </c>
      <c r="C176" s="34" t="s">
        <v>46</v>
      </c>
      <c r="D176" s="34">
        <v>0.1</v>
      </c>
      <c r="E176" s="34">
        <v>22.01</v>
      </c>
      <c r="F176" s="34">
        <v>5.53</v>
      </c>
      <c r="G176" s="34" t="s">
        <v>14</v>
      </c>
      <c r="H176" s="34" t="s">
        <v>47</v>
      </c>
      <c r="I176" s="34" t="s">
        <v>24</v>
      </c>
      <c r="J176" s="34" t="s">
        <v>25</v>
      </c>
      <c r="K176" s="34" t="s">
        <v>18</v>
      </c>
      <c r="L176" s="34" t="s">
        <v>472</v>
      </c>
      <c r="M176" s="34">
        <v>0.59</v>
      </c>
      <c r="N176" s="34" t="s">
        <v>8</v>
      </c>
      <c r="O176" s="34" t="s">
        <v>28</v>
      </c>
      <c r="P176" s="34" t="s">
        <v>56</v>
      </c>
      <c r="Q176" s="34" t="s">
        <v>473</v>
      </c>
      <c r="R176" s="34">
        <v>63129</v>
      </c>
      <c r="S176" s="36">
        <v>42018</v>
      </c>
      <c r="T176" s="36">
        <v>42019</v>
      </c>
      <c r="U176" s="61">
        <v>31.59</v>
      </c>
      <c r="V176" s="34">
        <v>14</v>
      </c>
      <c r="W176" s="34">
        <v>281.75</v>
      </c>
      <c r="X176" s="34">
        <v>87900</v>
      </c>
      <c r="Y176" s="34" t="s">
        <v>3216</v>
      </c>
      <c r="Z176" s="34">
        <v>546.90889159260598</v>
      </c>
    </row>
    <row r="177" spans="1:26" customFormat="1" x14ac:dyDescent="0.2">
      <c r="A177" s="34">
        <v>3225</v>
      </c>
      <c r="B177" s="34" t="s">
        <v>474</v>
      </c>
      <c r="C177" s="34" t="s">
        <v>46</v>
      </c>
      <c r="D177" s="34">
        <v>0.1</v>
      </c>
      <c r="E177" s="34">
        <v>208.16</v>
      </c>
      <c r="F177" s="34">
        <v>68.02</v>
      </c>
      <c r="G177" s="34" t="s">
        <v>2</v>
      </c>
      <c r="H177" s="34" t="s">
        <v>3</v>
      </c>
      <c r="I177" s="34" t="s">
        <v>24</v>
      </c>
      <c r="J177" s="34" t="s">
        <v>71</v>
      </c>
      <c r="K177" s="34" t="s">
        <v>33</v>
      </c>
      <c r="L177" s="34" t="s">
        <v>475</v>
      </c>
      <c r="M177" s="34">
        <v>0.57999999999999996</v>
      </c>
      <c r="N177" s="34" t="s">
        <v>8</v>
      </c>
      <c r="O177" s="34" t="s">
        <v>9</v>
      </c>
      <c r="P177" s="34" t="s">
        <v>376</v>
      </c>
      <c r="Q177" s="34" t="s">
        <v>476</v>
      </c>
      <c r="R177" s="34">
        <v>38138</v>
      </c>
      <c r="S177" s="36">
        <v>42018</v>
      </c>
      <c r="T177" s="36">
        <v>42018</v>
      </c>
      <c r="U177" s="61">
        <v>-137.52199999999999</v>
      </c>
      <c r="V177" s="34">
        <v>4</v>
      </c>
      <c r="W177" s="34">
        <v>768.81</v>
      </c>
      <c r="X177" s="34">
        <v>86507</v>
      </c>
      <c r="Y177" s="34" t="s">
        <v>3215</v>
      </c>
      <c r="Z177" s="34">
        <v>2832.8020010843979</v>
      </c>
    </row>
    <row r="178" spans="1:26" customFormat="1" x14ac:dyDescent="0.2">
      <c r="A178" s="34">
        <v>3226</v>
      </c>
      <c r="B178" s="34" t="s">
        <v>477</v>
      </c>
      <c r="C178" s="34" t="s">
        <v>46</v>
      </c>
      <c r="D178" s="34">
        <v>7.0000000000000007E-2</v>
      </c>
      <c r="E178" s="34">
        <v>90.48</v>
      </c>
      <c r="F178" s="34">
        <v>19.989999999999998</v>
      </c>
      <c r="G178" s="34" t="s">
        <v>14</v>
      </c>
      <c r="H178" s="34" t="s">
        <v>3</v>
      </c>
      <c r="I178" s="34" t="s">
        <v>24</v>
      </c>
      <c r="J178" s="34" t="s">
        <v>321</v>
      </c>
      <c r="K178" s="34" t="s">
        <v>49</v>
      </c>
      <c r="L178" s="34" t="s">
        <v>478</v>
      </c>
      <c r="M178" s="34">
        <v>0.4</v>
      </c>
      <c r="N178" s="34" t="s">
        <v>8</v>
      </c>
      <c r="O178" s="34" t="s">
        <v>9</v>
      </c>
      <c r="P178" s="34" t="s">
        <v>376</v>
      </c>
      <c r="Q178" s="34" t="s">
        <v>479</v>
      </c>
      <c r="R178" s="34">
        <v>37075</v>
      </c>
      <c r="S178" s="36">
        <v>42018</v>
      </c>
      <c r="T178" s="36">
        <v>42019</v>
      </c>
      <c r="U178" s="61">
        <v>-11.816000000000001</v>
      </c>
      <c r="V178" s="34">
        <v>2</v>
      </c>
      <c r="W178" s="34">
        <v>183.39</v>
      </c>
      <c r="X178" s="34">
        <v>86507</v>
      </c>
      <c r="Y178" s="34" t="s">
        <v>3215</v>
      </c>
      <c r="Z178" s="34">
        <v>939.07801408334797</v>
      </c>
    </row>
    <row r="179" spans="1:26" customFormat="1" x14ac:dyDescent="0.2">
      <c r="A179" s="34">
        <v>3226</v>
      </c>
      <c r="B179" s="34" t="s">
        <v>477</v>
      </c>
      <c r="C179" s="34" t="s">
        <v>46</v>
      </c>
      <c r="D179" s="34">
        <v>0.01</v>
      </c>
      <c r="E179" s="34">
        <v>9.48</v>
      </c>
      <c r="F179" s="34">
        <v>7.29</v>
      </c>
      <c r="G179" s="34" t="s">
        <v>63</v>
      </c>
      <c r="H179" s="34" t="s">
        <v>3</v>
      </c>
      <c r="I179" s="34" t="s">
        <v>4</v>
      </c>
      <c r="J179" s="34" t="s">
        <v>102</v>
      </c>
      <c r="K179" s="34" t="s">
        <v>18</v>
      </c>
      <c r="L179" s="34" t="s">
        <v>480</v>
      </c>
      <c r="M179" s="34">
        <v>0.45</v>
      </c>
      <c r="N179" s="34" t="s">
        <v>8</v>
      </c>
      <c r="O179" s="34" t="s">
        <v>9</v>
      </c>
      <c r="P179" s="34" t="s">
        <v>376</v>
      </c>
      <c r="Q179" s="34" t="s">
        <v>479</v>
      </c>
      <c r="R179" s="34">
        <v>37075</v>
      </c>
      <c r="S179" s="36">
        <v>42018</v>
      </c>
      <c r="T179" s="36">
        <v>42020</v>
      </c>
      <c r="U179" s="61">
        <v>238.93379999999999</v>
      </c>
      <c r="V179" s="34">
        <v>1</v>
      </c>
      <c r="W179" s="34">
        <v>12.9</v>
      </c>
      <c r="X179" s="34">
        <v>86507</v>
      </c>
      <c r="Y179" s="34" t="s">
        <v>3215</v>
      </c>
      <c r="Z179" s="34">
        <v>590.0389950061367</v>
      </c>
    </row>
    <row r="180" spans="1:26" customFormat="1" x14ac:dyDescent="0.2">
      <c r="A180" s="34">
        <v>3226</v>
      </c>
      <c r="B180" s="34" t="s">
        <v>477</v>
      </c>
      <c r="C180" s="34" t="s">
        <v>46</v>
      </c>
      <c r="D180" s="34">
        <v>0.02</v>
      </c>
      <c r="E180" s="34">
        <v>4.28</v>
      </c>
      <c r="F180" s="34">
        <v>0.94</v>
      </c>
      <c r="G180" s="34" t="s">
        <v>14</v>
      </c>
      <c r="H180" s="34" t="s">
        <v>3</v>
      </c>
      <c r="I180" s="34" t="s">
        <v>24</v>
      </c>
      <c r="J180" s="34" t="s">
        <v>25</v>
      </c>
      <c r="K180" s="34" t="s">
        <v>26</v>
      </c>
      <c r="L180" s="34" t="s">
        <v>457</v>
      </c>
      <c r="M180" s="34">
        <v>0.56000000000000005</v>
      </c>
      <c r="N180" s="34" t="s">
        <v>8</v>
      </c>
      <c r="O180" s="34" t="s">
        <v>9</v>
      </c>
      <c r="P180" s="34" t="s">
        <v>376</v>
      </c>
      <c r="Q180" s="34" t="s">
        <v>479</v>
      </c>
      <c r="R180" s="34">
        <v>37075</v>
      </c>
      <c r="S180" s="36">
        <v>42018</v>
      </c>
      <c r="T180" s="36">
        <v>42019</v>
      </c>
      <c r="U180" s="61">
        <v>-105.126</v>
      </c>
      <c r="V180" s="34">
        <v>4</v>
      </c>
      <c r="W180" s="34">
        <v>17.89</v>
      </c>
      <c r="X180" s="34">
        <v>86507</v>
      </c>
      <c r="Y180" s="34" t="s">
        <v>3215</v>
      </c>
      <c r="Z180" s="34">
        <v>212.94827717284537</v>
      </c>
    </row>
    <row r="181" spans="1:26" customFormat="1" x14ac:dyDescent="0.2">
      <c r="A181" s="34">
        <v>152</v>
      </c>
      <c r="B181" s="34" t="s">
        <v>481</v>
      </c>
      <c r="C181" s="34" t="s">
        <v>1</v>
      </c>
      <c r="D181" s="34">
        <v>0.09</v>
      </c>
      <c r="E181" s="34">
        <v>2.88</v>
      </c>
      <c r="F181" s="34">
        <v>0.7</v>
      </c>
      <c r="G181" s="34" t="s">
        <v>14</v>
      </c>
      <c r="H181" s="34" t="s">
        <v>15</v>
      </c>
      <c r="I181" s="34" t="s">
        <v>24</v>
      </c>
      <c r="J181" s="34" t="s">
        <v>25</v>
      </c>
      <c r="K181" s="34" t="s">
        <v>26</v>
      </c>
      <c r="L181" s="34" t="s">
        <v>482</v>
      </c>
      <c r="M181" s="34">
        <v>0.56000000000000005</v>
      </c>
      <c r="N181" s="34" t="s">
        <v>8</v>
      </c>
      <c r="O181" s="34" t="s">
        <v>9</v>
      </c>
      <c r="P181" s="34" t="s">
        <v>376</v>
      </c>
      <c r="Q181" s="34" t="s">
        <v>483</v>
      </c>
      <c r="R181" s="34">
        <v>37918</v>
      </c>
      <c r="S181" s="36">
        <v>42019</v>
      </c>
      <c r="T181" s="36">
        <v>42020</v>
      </c>
      <c r="U181" s="61">
        <v>-172.71799999999999</v>
      </c>
      <c r="V181" s="34">
        <v>2</v>
      </c>
      <c r="W181" s="34">
        <v>5.5</v>
      </c>
      <c r="X181" s="34">
        <v>89520</v>
      </c>
      <c r="Y181" s="34" t="s">
        <v>3215</v>
      </c>
      <c r="Z181" s="34">
        <v>155.5365846866593</v>
      </c>
    </row>
    <row r="182" spans="1:26" customFormat="1" x14ac:dyDescent="0.2">
      <c r="A182" s="34">
        <v>2791</v>
      </c>
      <c r="B182" s="34" t="s">
        <v>484</v>
      </c>
      <c r="C182" s="34" t="s">
        <v>1</v>
      </c>
      <c r="D182" s="34">
        <v>0.09</v>
      </c>
      <c r="E182" s="34">
        <v>2.88</v>
      </c>
      <c r="F182" s="34">
        <v>0.7</v>
      </c>
      <c r="G182" s="34" t="s">
        <v>14</v>
      </c>
      <c r="H182" s="34" t="s">
        <v>70</v>
      </c>
      <c r="I182" s="34" t="s">
        <v>24</v>
      </c>
      <c r="J182" s="34" t="s">
        <v>25</v>
      </c>
      <c r="K182" s="34" t="s">
        <v>26</v>
      </c>
      <c r="L182" s="34" t="s">
        <v>485</v>
      </c>
      <c r="M182" s="34">
        <v>0.56000000000000005</v>
      </c>
      <c r="N182" s="34" t="s">
        <v>8</v>
      </c>
      <c r="O182" s="34" t="s">
        <v>28</v>
      </c>
      <c r="P182" s="34" t="s">
        <v>265</v>
      </c>
      <c r="Q182" s="34" t="s">
        <v>486</v>
      </c>
      <c r="R182" s="34">
        <v>48071</v>
      </c>
      <c r="S182" s="36">
        <v>42019</v>
      </c>
      <c r="T182" s="36">
        <v>42019</v>
      </c>
      <c r="U182" s="61">
        <v>4.8499999999999996</v>
      </c>
      <c r="V182" s="34">
        <v>7</v>
      </c>
      <c r="W182" s="34">
        <v>19.29</v>
      </c>
      <c r="X182" s="34">
        <v>88758</v>
      </c>
      <c r="Y182" s="34" t="s">
        <v>3216</v>
      </c>
      <c r="Z182" s="34">
        <v>366.30652476131468</v>
      </c>
    </row>
    <row r="183" spans="1:26" customFormat="1" x14ac:dyDescent="0.2">
      <c r="A183" s="34">
        <v>428</v>
      </c>
      <c r="B183" s="34" t="s">
        <v>487</v>
      </c>
      <c r="C183" s="34" t="s">
        <v>13</v>
      </c>
      <c r="D183" s="34">
        <v>0.02</v>
      </c>
      <c r="E183" s="34">
        <v>15.28</v>
      </c>
      <c r="F183" s="34">
        <v>1.99</v>
      </c>
      <c r="G183" s="34" t="s">
        <v>14</v>
      </c>
      <c r="H183" s="34" t="s">
        <v>70</v>
      </c>
      <c r="I183" s="34" t="s">
        <v>16</v>
      </c>
      <c r="J183" s="34" t="s">
        <v>17</v>
      </c>
      <c r="K183" s="34" t="s">
        <v>18</v>
      </c>
      <c r="L183" s="34" t="s">
        <v>488</v>
      </c>
      <c r="M183" s="34">
        <v>0.42</v>
      </c>
      <c r="N183" s="34" t="s">
        <v>8</v>
      </c>
      <c r="O183" s="34" t="s">
        <v>35</v>
      </c>
      <c r="P183" s="34" t="s">
        <v>272</v>
      </c>
      <c r="Q183" s="34" t="s">
        <v>489</v>
      </c>
      <c r="R183" s="34">
        <v>89701</v>
      </c>
      <c r="S183" s="36">
        <v>42019</v>
      </c>
      <c r="T183" s="36">
        <v>42020</v>
      </c>
      <c r="U183" s="61">
        <v>163.1574</v>
      </c>
      <c r="V183" s="34">
        <v>15</v>
      </c>
      <c r="W183" s="34">
        <v>236.46</v>
      </c>
      <c r="X183" s="34">
        <v>88479</v>
      </c>
      <c r="Y183" s="34" t="s">
        <v>3217</v>
      </c>
      <c r="Z183" s="34">
        <v>240.31680552460736</v>
      </c>
    </row>
    <row r="184" spans="1:26" customFormat="1" x14ac:dyDescent="0.2">
      <c r="A184" s="34">
        <v>428</v>
      </c>
      <c r="B184" s="34" t="s">
        <v>487</v>
      </c>
      <c r="C184" s="34" t="s">
        <v>13</v>
      </c>
      <c r="D184" s="34">
        <v>0</v>
      </c>
      <c r="E184" s="34">
        <v>85.99</v>
      </c>
      <c r="F184" s="34">
        <v>3.3</v>
      </c>
      <c r="G184" s="34" t="s">
        <v>14</v>
      </c>
      <c r="H184" s="34" t="s">
        <v>70</v>
      </c>
      <c r="I184" s="34" t="s">
        <v>16</v>
      </c>
      <c r="J184" s="34" t="s">
        <v>111</v>
      </c>
      <c r="K184" s="34" t="s">
        <v>18</v>
      </c>
      <c r="L184" s="34" t="s">
        <v>490</v>
      </c>
      <c r="M184" s="34">
        <v>0.37</v>
      </c>
      <c r="N184" s="34" t="s">
        <v>8</v>
      </c>
      <c r="O184" s="34" t="s">
        <v>35</v>
      </c>
      <c r="P184" s="34" t="s">
        <v>272</v>
      </c>
      <c r="Q184" s="34" t="s">
        <v>489</v>
      </c>
      <c r="R184" s="34">
        <v>89701</v>
      </c>
      <c r="S184" s="36">
        <v>42019</v>
      </c>
      <c r="T184" s="36">
        <v>42020</v>
      </c>
      <c r="U184" s="61">
        <v>-302.22500000000002</v>
      </c>
      <c r="V184" s="34">
        <v>1</v>
      </c>
      <c r="W184" s="34">
        <v>73.819999999999993</v>
      </c>
      <c r="X184" s="34">
        <v>88479</v>
      </c>
      <c r="Y184" s="34" t="s">
        <v>3217</v>
      </c>
      <c r="Z184" s="34">
        <v>-6.8347692195462457</v>
      </c>
    </row>
    <row r="185" spans="1:26" customFormat="1" x14ac:dyDescent="0.2">
      <c r="A185" s="34">
        <v>1212</v>
      </c>
      <c r="B185" s="34" t="s">
        <v>491</v>
      </c>
      <c r="C185" s="34" t="s">
        <v>13</v>
      </c>
      <c r="D185" s="34">
        <v>0.08</v>
      </c>
      <c r="E185" s="34">
        <v>4.91</v>
      </c>
      <c r="F185" s="34">
        <v>4.97</v>
      </c>
      <c r="G185" s="34" t="s">
        <v>14</v>
      </c>
      <c r="H185" s="34" t="s">
        <v>70</v>
      </c>
      <c r="I185" s="34" t="s">
        <v>24</v>
      </c>
      <c r="J185" s="34" t="s">
        <v>48</v>
      </c>
      <c r="K185" s="34" t="s">
        <v>49</v>
      </c>
      <c r="L185" s="34" t="s">
        <v>492</v>
      </c>
      <c r="M185" s="34">
        <v>0.38</v>
      </c>
      <c r="N185" s="34" t="s">
        <v>8</v>
      </c>
      <c r="O185" s="34" t="s">
        <v>28</v>
      </c>
      <c r="P185" s="34" t="s">
        <v>29</v>
      </c>
      <c r="Q185" s="34" t="s">
        <v>493</v>
      </c>
      <c r="R185" s="34">
        <v>46404</v>
      </c>
      <c r="S185" s="36">
        <v>42019</v>
      </c>
      <c r="T185" s="36">
        <v>42020</v>
      </c>
      <c r="U185" s="61">
        <v>-99.762500000000003</v>
      </c>
      <c r="V185" s="34">
        <v>12</v>
      </c>
      <c r="W185" s="34">
        <v>58.95</v>
      </c>
      <c r="X185" s="34">
        <v>88600</v>
      </c>
      <c r="Y185" s="34" t="s">
        <v>3216</v>
      </c>
      <c r="Z185" s="34">
        <v>-51.943406652669466</v>
      </c>
    </row>
    <row r="186" spans="1:26" customFormat="1" x14ac:dyDescent="0.2">
      <c r="A186" s="34">
        <v>1212</v>
      </c>
      <c r="B186" s="34" t="s">
        <v>491</v>
      </c>
      <c r="C186" s="34" t="s">
        <v>13</v>
      </c>
      <c r="D186" s="34">
        <v>0.01</v>
      </c>
      <c r="E186" s="34">
        <v>3174.835</v>
      </c>
      <c r="F186" s="34">
        <v>24.49</v>
      </c>
      <c r="G186" s="34" t="s">
        <v>14</v>
      </c>
      <c r="H186" s="34" t="s">
        <v>70</v>
      </c>
      <c r="I186" s="34" t="s">
        <v>16</v>
      </c>
      <c r="J186" s="34" t="s">
        <v>39</v>
      </c>
      <c r="K186" s="34" t="s">
        <v>40</v>
      </c>
      <c r="L186" s="34" t="s">
        <v>494</v>
      </c>
      <c r="M186" s="34">
        <v>0.37</v>
      </c>
      <c r="N186" s="34" t="s">
        <v>8</v>
      </c>
      <c r="O186" s="34" t="s">
        <v>28</v>
      </c>
      <c r="P186" s="34" t="s">
        <v>29</v>
      </c>
      <c r="Q186" s="34" t="s">
        <v>493</v>
      </c>
      <c r="R186" s="34">
        <v>46404</v>
      </c>
      <c r="S186" s="36">
        <v>42019</v>
      </c>
      <c r="T186" s="36">
        <v>42020</v>
      </c>
      <c r="U186" s="61">
        <v>-3061.82</v>
      </c>
      <c r="V186" s="34">
        <v>1</v>
      </c>
      <c r="W186" s="34">
        <v>3672.89</v>
      </c>
      <c r="X186" s="34">
        <v>88600</v>
      </c>
      <c r="Y186" s="34" t="s">
        <v>3216</v>
      </c>
      <c r="Z186" s="34">
        <v>8442.9997953103266</v>
      </c>
    </row>
    <row r="187" spans="1:26" customFormat="1" x14ac:dyDescent="0.2">
      <c r="A187" s="34">
        <v>1213</v>
      </c>
      <c r="B187" s="34" t="s">
        <v>495</v>
      </c>
      <c r="C187" s="34" t="s">
        <v>13</v>
      </c>
      <c r="D187" s="34">
        <v>0.03</v>
      </c>
      <c r="E187" s="34">
        <v>5.84</v>
      </c>
      <c r="F187" s="34">
        <v>1.2</v>
      </c>
      <c r="G187" s="34" t="s">
        <v>14</v>
      </c>
      <c r="H187" s="34" t="s">
        <v>70</v>
      </c>
      <c r="I187" s="34" t="s">
        <v>24</v>
      </c>
      <c r="J187" s="34" t="s">
        <v>25</v>
      </c>
      <c r="K187" s="34" t="s">
        <v>26</v>
      </c>
      <c r="L187" s="34" t="s">
        <v>44</v>
      </c>
      <c r="M187" s="34">
        <v>0.55000000000000004</v>
      </c>
      <c r="N187" s="34" t="s">
        <v>8</v>
      </c>
      <c r="O187" s="34" t="s">
        <v>28</v>
      </c>
      <c r="P187" s="34" t="s">
        <v>29</v>
      </c>
      <c r="Q187" s="34" t="s">
        <v>496</v>
      </c>
      <c r="R187" s="34">
        <v>46530</v>
      </c>
      <c r="S187" s="36">
        <v>42019</v>
      </c>
      <c r="T187" s="36">
        <v>42021</v>
      </c>
      <c r="U187" s="61">
        <v>-0.01</v>
      </c>
      <c r="V187" s="34">
        <v>2</v>
      </c>
      <c r="W187" s="34">
        <v>11.74</v>
      </c>
      <c r="X187" s="34">
        <v>88600</v>
      </c>
      <c r="Y187" s="34" t="s">
        <v>3216</v>
      </c>
      <c r="Z187" s="34">
        <v>123.26244387021544</v>
      </c>
    </row>
    <row r="188" spans="1:26" customFormat="1" x14ac:dyDescent="0.2">
      <c r="A188" s="34">
        <v>1632</v>
      </c>
      <c r="B188" s="34" t="s">
        <v>497</v>
      </c>
      <c r="C188" s="34" t="s">
        <v>13</v>
      </c>
      <c r="D188" s="34">
        <v>0.08</v>
      </c>
      <c r="E188" s="34">
        <v>8.09</v>
      </c>
      <c r="F188" s="34">
        <v>7.96</v>
      </c>
      <c r="G188" s="34" t="s">
        <v>63</v>
      </c>
      <c r="H188" s="34" t="s">
        <v>47</v>
      </c>
      <c r="I188" s="34" t="s">
        <v>4</v>
      </c>
      <c r="J188" s="34" t="s">
        <v>102</v>
      </c>
      <c r="K188" s="34" t="s">
        <v>49</v>
      </c>
      <c r="L188" s="34" t="s">
        <v>498</v>
      </c>
      <c r="M188" s="34">
        <v>0.49</v>
      </c>
      <c r="N188" s="34" t="s">
        <v>8</v>
      </c>
      <c r="O188" s="34" t="s">
        <v>9</v>
      </c>
      <c r="P188" s="34" t="s">
        <v>10</v>
      </c>
      <c r="Q188" s="34" t="s">
        <v>499</v>
      </c>
      <c r="R188" s="34">
        <v>39401</v>
      </c>
      <c r="S188" s="36">
        <v>42019</v>
      </c>
      <c r="T188" s="36">
        <v>42020</v>
      </c>
      <c r="U188" s="61">
        <v>15.984</v>
      </c>
      <c r="V188" s="34">
        <v>6</v>
      </c>
      <c r="W188" s="34">
        <v>48.25</v>
      </c>
      <c r="X188" s="34">
        <v>90530</v>
      </c>
      <c r="Y188" s="34" t="s">
        <v>3215</v>
      </c>
      <c r="Z188" s="34">
        <v>198.84258312778206</v>
      </c>
    </row>
    <row r="189" spans="1:26" customFormat="1" x14ac:dyDescent="0.2">
      <c r="A189" s="34">
        <v>3035</v>
      </c>
      <c r="B189" s="34" t="s">
        <v>500</v>
      </c>
      <c r="C189" s="34" t="s">
        <v>23</v>
      </c>
      <c r="D189" s="34">
        <v>0.01</v>
      </c>
      <c r="E189" s="34">
        <v>4.9800000000000004</v>
      </c>
      <c r="F189" s="34">
        <v>4.75</v>
      </c>
      <c r="G189" s="34" t="s">
        <v>14</v>
      </c>
      <c r="H189" s="34" t="s">
        <v>47</v>
      </c>
      <c r="I189" s="34" t="s">
        <v>24</v>
      </c>
      <c r="J189" s="34" t="s">
        <v>64</v>
      </c>
      <c r="K189" s="34" t="s">
        <v>49</v>
      </c>
      <c r="L189" s="34" t="s">
        <v>501</v>
      </c>
      <c r="M189" s="34">
        <v>0.36</v>
      </c>
      <c r="N189" s="34" t="s">
        <v>8</v>
      </c>
      <c r="O189" s="34" t="s">
        <v>28</v>
      </c>
      <c r="P189" s="34" t="s">
        <v>79</v>
      </c>
      <c r="Q189" s="34" t="s">
        <v>502</v>
      </c>
      <c r="R189" s="34">
        <v>60148</v>
      </c>
      <c r="S189" s="36">
        <v>42019</v>
      </c>
      <c r="T189" s="36">
        <v>42024</v>
      </c>
      <c r="U189" s="61">
        <v>-75.900400000000005</v>
      </c>
      <c r="V189" s="34">
        <v>10</v>
      </c>
      <c r="W189" s="34">
        <v>52.93</v>
      </c>
      <c r="X189" s="34">
        <v>89128</v>
      </c>
      <c r="Y189" s="34" t="s">
        <v>3216</v>
      </c>
      <c r="Z189" s="34">
        <v>108.96161287686513</v>
      </c>
    </row>
    <row r="190" spans="1:26" customFormat="1" x14ac:dyDescent="0.2">
      <c r="A190" s="34">
        <v>3035</v>
      </c>
      <c r="B190" s="34" t="s">
        <v>500</v>
      </c>
      <c r="C190" s="34" t="s">
        <v>23</v>
      </c>
      <c r="D190" s="34">
        <v>0.04</v>
      </c>
      <c r="E190" s="34">
        <v>6.35</v>
      </c>
      <c r="F190" s="34">
        <v>1.02</v>
      </c>
      <c r="G190" s="34" t="s">
        <v>14</v>
      </c>
      <c r="H190" s="34" t="s">
        <v>47</v>
      </c>
      <c r="I190" s="34" t="s">
        <v>24</v>
      </c>
      <c r="J190" s="34" t="s">
        <v>64</v>
      </c>
      <c r="K190" s="34" t="s">
        <v>26</v>
      </c>
      <c r="L190" s="34" t="s">
        <v>503</v>
      </c>
      <c r="M190" s="34">
        <v>0.39</v>
      </c>
      <c r="N190" s="34" t="s">
        <v>8</v>
      </c>
      <c r="O190" s="34" t="s">
        <v>28</v>
      </c>
      <c r="P190" s="34" t="s">
        <v>79</v>
      </c>
      <c r="Q190" s="34" t="s">
        <v>502</v>
      </c>
      <c r="R190" s="34">
        <v>60148</v>
      </c>
      <c r="S190" s="36">
        <v>42019</v>
      </c>
      <c r="T190" s="36">
        <v>42024</v>
      </c>
      <c r="U190" s="61">
        <v>52.170900000000003</v>
      </c>
      <c r="V190" s="34">
        <v>12</v>
      </c>
      <c r="W190" s="34">
        <v>75.61</v>
      </c>
      <c r="X190" s="34">
        <v>89128</v>
      </c>
      <c r="Y190" s="34" t="s">
        <v>3216</v>
      </c>
      <c r="Z190" s="34">
        <v>146.41796049027388</v>
      </c>
    </row>
    <row r="191" spans="1:26" customFormat="1" x14ac:dyDescent="0.2">
      <c r="A191" s="34">
        <v>145</v>
      </c>
      <c r="B191" s="34" t="s">
        <v>504</v>
      </c>
      <c r="C191" s="34" t="s">
        <v>92</v>
      </c>
      <c r="D191" s="34">
        <v>0.06</v>
      </c>
      <c r="E191" s="34">
        <v>7.04</v>
      </c>
      <c r="F191" s="34">
        <v>2.17</v>
      </c>
      <c r="G191" s="34" t="s">
        <v>14</v>
      </c>
      <c r="H191" s="34" t="s">
        <v>3</v>
      </c>
      <c r="I191" s="34" t="s">
        <v>24</v>
      </c>
      <c r="J191" s="34" t="s">
        <v>64</v>
      </c>
      <c r="K191" s="34" t="s">
        <v>26</v>
      </c>
      <c r="L191" s="34" t="s">
        <v>505</v>
      </c>
      <c r="M191" s="34">
        <v>0.38</v>
      </c>
      <c r="N191" s="34" t="s">
        <v>8</v>
      </c>
      <c r="O191" s="34" t="s">
        <v>87</v>
      </c>
      <c r="P191" s="34" t="s">
        <v>296</v>
      </c>
      <c r="Q191" s="34" t="s">
        <v>506</v>
      </c>
      <c r="R191" s="34">
        <v>15122</v>
      </c>
      <c r="S191" s="36">
        <v>42019</v>
      </c>
      <c r="T191" s="36">
        <v>42021</v>
      </c>
      <c r="U191" s="61">
        <v>2.4851999999999999</v>
      </c>
      <c r="V191" s="34">
        <v>2</v>
      </c>
      <c r="W191" s="34">
        <v>14.65</v>
      </c>
      <c r="X191" s="34">
        <v>91086</v>
      </c>
      <c r="Y191" s="34" t="s">
        <v>3218</v>
      </c>
      <c r="Z191" s="34">
        <v>1.4761278605897097</v>
      </c>
    </row>
    <row r="192" spans="1:26" customFormat="1" x14ac:dyDescent="0.2">
      <c r="A192" s="34">
        <v>1402</v>
      </c>
      <c r="B192" s="34" t="s">
        <v>507</v>
      </c>
      <c r="C192" s="34" t="s">
        <v>46</v>
      </c>
      <c r="D192" s="34">
        <v>0</v>
      </c>
      <c r="E192" s="34">
        <v>8.6</v>
      </c>
      <c r="F192" s="34">
        <v>6.19</v>
      </c>
      <c r="G192" s="34" t="s">
        <v>14</v>
      </c>
      <c r="H192" s="34" t="s">
        <v>70</v>
      </c>
      <c r="I192" s="34" t="s">
        <v>24</v>
      </c>
      <c r="J192" s="34" t="s">
        <v>48</v>
      </c>
      <c r="K192" s="34" t="s">
        <v>49</v>
      </c>
      <c r="L192" s="34" t="s">
        <v>508</v>
      </c>
      <c r="M192" s="34">
        <v>0.38</v>
      </c>
      <c r="N192" s="34" t="s">
        <v>8</v>
      </c>
      <c r="O192" s="34" t="s">
        <v>28</v>
      </c>
      <c r="P192" s="34" t="s">
        <v>79</v>
      </c>
      <c r="Q192" s="34" t="s">
        <v>509</v>
      </c>
      <c r="R192" s="34">
        <v>60653</v>
      </c>
      <c r="S192" s="36">
        <v>42019</v>
      </c>
      <c r="T192" s="36">
        <v>42019</v>
      </c>
      <c r="U192" s="61">
        <v>-42.8536</v>
      </c>
      <c r="V192" s="34">
        <v>48</v>
      </c>
      <c r="W192" s="34">
        <v>447.89</v>
      </c>
      <c r="X192" s="34">
        <v>37729</v>
      </c>
      <c r="Y192" s="34" t="s">
        <v>3216</v>
      </c>
      <c r="Z192" s="34">
        <v>307.998975543955</v>
      </c>
    </row>
    <row r="193" spans="1:26" customFormat="1" x14ac:dyDescent="0.2">
      <c r="A193" s="34">
        <v>1405</v>
      </c>
      <c r="B193" s="34" t="s">
        <v>510</v>
      </c>
      <c r="C193" s="34" t="s">
        <v>46</v>
      </c>
      <c r="D193" s="34">
        <v>0</v>
      </c>
      <c r="E193" s="34">
        <v>8.6</v>
      </c>
      <c r="F193" s="34">
        <v>6.19</v>
      </c>
      <c r="G193" s="34" t="s">
        <v>14</v>
      </c>
      <c r="H193" s="34" t="s">
        <v>70</v>
      </c>
      <c r="I193" s="34" t="s">
        <v>24</v>
      </c>
      <c r="J193" s="34" t="s">
        <v>48</v>
      </c>
      <c r="K193" s="34" t="s">
        <v>49</v>
      </c>
      <c r="L193" s="34" t="s">
        <v>508</v>
      </c>
      <c r="M193" s="34">
        <v>0.38</v>
      </c>
      <c r="N193" s="34" t="s">
        <v>8</v>
      </c>
      <c r="O193" s="34" t="s">
        <v>28</v>
      </c>
      <c r="P193" s="34" t="s">
        <v>265</v>
      </c>
      <c r="Q193" s="34" t="s">
        <v>511</v>
      </c>
      <c r="R193" s="34">
        <v>49017</v>
      </c>
      <c r="S193" s="36">
        <v>42019</v>
      </c>
      <c r="T193" s="36">
        <v>42019</v>
      </c>
      <c r="U193" s="61">
        <v>-33.211539999999999</v>
      </c>
      <c r="V193" s="34">
        <v>12</v>
      </c>
      <c r="W193" s="34">
        <v>111.97</v>
      </c>
      <c r="X193" s="34">
        <v>86144</v>
      </c>
      <c r="Y193" s="34" t="s">
        <v>3216</v>
      </c>
      <c r="Z193" s="34">
        <v>317.87269300070909</v>
      </c>
    </row>
    <row r="194" spans="1:26" customFormat="1" x14ac:dyDescent="0.2">
      <c r="A194" s="34">
        <v>288</v>
      </c>
      <c r="B194" s="34" t="s">
        <v>512</v>
      </c>
      <c r="C194" s="34" t="s">
        <v>1</v>
      </c>
      <c r="D194" s="34">
        <v>0.09</v>
      </c>
      <c r="E194" s="34">
        <v>28.48</v>
      </c>
      <c r="F194" s="34">
        <v>1.99</v>
      </c>
      <c r="G194" s="34" t="s">
        <v>14</v>
      </c>
      <c r="H194" s="34" t="s">
        <v>3</v>
      </c>
      <c r="I194" s="34" t="s">
        <v>16</v>
      </c>
      <c r="J194" s="34" t="s">
        <v>17</v>
      </c>
      <c r="K194" s="34" t="s">
        <v>18</v>
      </c>
      <c r="L194" s="34" t="s">
        <v>188</v>
      </c>
      <c r="M194" s="34">
        <v>0.4</v>
      </c>
      <c r="N194" s="34" t="s">
        <v>8</v>
      </c>
      <c r="O194" s="34" t="s">
        <v>28</v>
      </c>
      <c r="P194" s="34" t="s">
        <v>513</v>
      </c>
      <c r="Q194" s="34" t="s">
        <v>514</v>
      </c>
      <c r="R194" s="34">
        <v>67212</v>
      </c>
      <c r="S194" s="36">
        <v>42020</v>
      </c>
      <c r="T194" s="36">
        <v>42023</v>
      </c>
      <c r="U194" s="61">
        <v>132.68700000000001</v>
      </c>
      <c r="V194" s="34">
        <v>7</v>
      </c>
      <c r="W194" s="34">
        <v>192.3</v>
      </c>
      <c r="X194" s="34">
        <v>89762</v>
      </c>
      <c r="Y194" s="34" t="s">
        <v>3216</v>
      </c>
      <c r="Z194" s="34">
        <v>471.05293713357833</v>
      </c>
    </row>
    <row r="195" spans="1:26" customFormat="1" x14ac:dyDescent="0.2">
      <c r="A195" s="34">
        <v>288</v>
      </c>
      <c r="B195" s="34" t="s">
        <v>512</v>
      </c>
      <c r="C195" s="34" t="s">
        <v>1</v>
      </c>
      <c r="D195" s="34">
        <v>0.08</v>
      </c>
      <c r="E195" s="34">
        <v>65.989999999999995</v>
      </c>
      <c r="F195" s="34">
        <v>4.99</v>
      </c>
      <c r="G195" s="34" t="s">
        <v>63</v>
      </c>
      <c r="H195" s="34" t="s">
        <v>3</v>
      </c>
      <c r="I195" s="34" t="s">
        <v>16</v>
      </c>
      <c r="J195" s="34" t="s">
        <v>111</v>
      </c>
      <c r="K195" s="34" t="s">
        <v>49</v>
      </c>
      <c r="L195" s="34" t="s">
        <v>515</v>
      </c>
      <c r="M195" s="34">
        <v>0.57999999999999996</v>
      </c>
      <c r="N195" s="34" t="s">
        <v>8</v>
      </c>
      <c r="O195" s="34" t="s">
        <v>28</v>
      </c>
      <c r="P195" s="34" t="s">
        <v>513</v>
      </c>
      <c r="Q195" s="34" t="s">
        <v>514</v>
      </c>
      <c r="R195" s="34">
        <v>67212</v>
      </c>
      <c r="S195" s="36">
        <v>42020</v>
      </c>
      <c r="T195" s="36">
        <v>42022</v>
      </c>
      <c r="U195" s="61">
        <v>496.89</v>
      </c>
      <c r="V195" s="34">
        <v>14</v>
      </c>
      <c r="W195" s="34">
        <v>748.1</v>
      </c>
      <c r="X195" s="34">
        <v>89762</v>
      </c>
      <c r="Y195" s="34" t="s">
        <v>3216</v>
      </c>
      <c r="Z195" s="34">
        <v>1118.4552280936891</v>
      </c>
    </row>
    <row r="196" spans="1:26" customFormat="1" x14ac:dyDescent="0.2">
      <c r="A196" s="34">
        <v>1603</v>
      </c>
      <c r="B196" s="34" t="s">
        <v>516</v>
      </c>
      <c r="C196" s="34" t="s">
        <v>1</v>
      </c>
      <c r="D196" s="34">
        <v>0.09</v>
      </c>
      <c r="E196" s="34">
        <v>2.1800000000000002</v>
      </c>
      <c r="F196" s="34">
        <v>0.78</v>
      </c>
      <c r="G196" s="34" t="s">
        <v>14</v>
      </c>
      <c r="H196" s="34" t="s">
        <v>3</v>
      </c>
      <c r="I196" s="34" t="s">
        <v>24</v>
      </c>
      <c r="J196" s="34" t="s">
        <v>152</v>
      </c>
      <c r="K196" s="34" t="s">
        <v>26</v>
      </c>
      <c r="L196" s="34" t="s">
        <v>517</v>
      </c>
      <c r="M196" s="34">
        <v>0.52</v>
      </c>
      <c r="N196" s="34" t="s">
        <v>8</v>
      </c>
      <c r="O196" s="34" t="s">
        <v>87</v>
      </c>
      <c r="P196" s="34" t="s">
        <v>88</v>
      </c>
      <c r="Q196" s="34" t="s">
        <v>518</v>
      </c>
      <c r="R196" s="34">
        <v>11598</v>
      </c>
      <c r="S196" s="36">
        <v>42020</v>
      </c>
      <c r="T196" s="36">
        <v>42022</v>
      </c>
      <c r="U196" s="61">
        <v>2.4548000000000001</v>
      </c>
      <c r="V196" s="34">
        <v>9</v>
      </c>
      <c r="W196" s="34">
        <v>19.12</v>
      </c>
      <c r="X196" s="34">
        <v>89679</v>
      </c>
      <c r="Y196" s="34" t="s">
        <v>3218</v>
      </c>
      <c r="Z196" s="34">
        <v>321.58775235465248</v>
      </c>
    </row>
    <row r="197" spans="1:26" customFormat="1" x14ac:dyDescent="0.2">
      <c r="A197" s="34">
        <v>1603</v>
      </c>
      <c r="B197" s="34" t="s">
        <v>516</v>
      </c>
      <c r="C197" s="34" t="s">
        <v>1</v>
      </c>
      <c r="D197" s="34">
        <v>0.05</v>
      </c>
      <c r="E197" s="34">
        <v>179.29</v>
      </c>
      <c r="F197" s="34">
        <v>29.21</v>
      </c>
      <c r="G197" s="34" t="s">
        <v>2</v>
      </c>
      <c r="H197" s="34" t="s">
        <v>3</v>
      </c>
      <c r="I197" s="34" t="s">
        <v>4</v>
      </c>
      <c r="J197" s="34" t="s">
        <v>5</v>
      </c>
      <c r="K197" s="34" t="s">
        <v>6</v>
      </c>
      <c r="L197" s="34" t="s">
        <v>519</v>
      </c>
      <c r="M197" s="34">
        <v>0.76</v>
      </c>
      <c r="N197" s="34" t="s">
        <v>8</v>
      </c>
      <c r="O197" s="34" t="s">
        <v>87</v>
      </c>
      <c r="P197" s="34" t="s">
        <v>88</v>
      </c>
      <c r="Q197" s="34" t="s">
        <v>518</v>
      </c>
      <c r="R197" s="34">
        <v>11598</v>
      </c>
      <c r="S197" s="36">
        <v>42020</v>
      </c>
      <c r="T197" s="36">
        <v>42022</v>
      </c>
      <c r="U197" s="61">
        <v>-537.27977731999999</v>
      </c>
      <c r="V197" s="34">
        <v>1</v>
      </c>
      <c r="W197" s="34">
        <v>186.64</v>
      </c>
      <c r="X197" s="34">
        <v>89679</v>
      </c>
      <c r="Y197" s="34" t="s">
        <v>3218</v>
      </c>
      <c r="Z197" s="34">
        <v>1531.9390440353855</v>
      </c>
    </row>
    <row r="198" spans="1:26" customFormat="1" x14ac:dyDescent="0.2">
      <c r="A198" s="34">
        <v>2924</v>
      </c>
      <c r="B198" s="34" t="s">
        <v>520</v>
      </c>
      <c r="C198" s="34" t="s">
        <v>1</v>
      </c>
      <c r="D198" s="34">
        <v>0.02</v>
      </c>
      <c r="E198" s="34">
        <v>110.98</v>
      </c>
      <c r="F198" s="34">
        <v>13.99</v>
      </c>
      <c r="G198" s="34" t="s">
        <v>14</v>
      </c>
      <c r="H198" s="34" t="s">
        <v>15</v>
      </c>
      <c r="I198" s="34" t="s">
        <v>4</v>
      </c>
      <c r="J198" s="34" t="s">
        <v>102</v>
      </c>
      <c r="K198" s="34" t="s">
        <v>120</v>
      </c>
      <c r="L198" s="34" t="s">
        <v>521</v>
      </c>
      <c r="M198" s="34">
        <v>0.69</v>
      </c>
      <c r="N198" s="34" t="s">
        <v>8</v>
      </c>
      <c r="O198" s="34" t="s">
        <v>87</v>
      </c>
      <c r="P198" s="34" t="s">
        <v>394</v>
      </c>
      <c r="Q198" s="34" t="s">
        <v>522</v>
      </c>
      <c r="R198" s="34">
        <v>20707</v>
      </c>
      <c r="S198" s="36">
        <v>42020</v>
      </c>
      <c r="T198" s="36">
        <v>42022</v>
      </c>
      <c r="U198" s="61">
        <v>-106.3424</v>
      </c>
      <c r="V198" s="34">
        <v>2</v>
      </c>
      <c r="W198" s="34">
        <v>226.53</v>
      </c>
      <c r="X198" s="34">
        <v>86591</v>
      </c>
      <c r="Y198" s="34" t="s">
        <v>3218</v>
      </c>
      <c r="Z198" s="34">
        <v>1083.8427106726162</v>
      </c>
    </row>
    <row r="199" spans="1:26" customFormat="1" x14ac:dyDescent="0.2">
      <c r="A199" s="34">
        <v>2924</v>
      </c>
      <c r="B199" s="34" t="s">
        <v>520</v>
      </c>
      <c r="C199" s="34" t="s">
        <v>1</v>
      </c>
      <c r="D199" s="34">
        <v>0.01</v>
      </c>
      <c r="E199" s="34">
        <v>8.01</v>
      </c>
      <c r="F199" s="34">
        <v>2.87</v>
      </c>
      <c r="G199" s="34" t="s">
        <v>14</v>
      </c>
      <c r="H199" s="34" t="s">
        <v>15</v>
      </c>
      <c r="I199" s="34" t="s">
        <v>24</v>
      </c>
      <c r="J199" s="34" t="s">
        <v>64</v>
      </c>
      <c r="K199" s="34" t="s">
        <v>26</v>
      </c>
      <c r="L199" s="34" t="s">
        <v>523</v>
      </c>
      <c r="M199" s="34">
        <v>0.4</v>
      </c>
      <c r="N199" s="34" t="s">
        <v>8</v>
      </c>
      <c r="O199" s="34" t="s">
        <v>87</v>
      </c>
      <c r="P199" s="34" t="s">
        <v>394</v>
      </c>
      <c r="Q199" s="34" t="s">
        <v>522</v>
      </c>
      <c r="R199" s="34">
        <v>20707</v>
      </c>
      <c r="S199" s="36">
        <v>42020</v>
      </c>
      <c r="T199" s="36">
        <v>42022</v>
      </c>
      <c r="U199" s="61">
        <v>44.976799999999997</v>
      </c>
      <c r="V199" s="34">
        <v>8</v>
      </c>
      <c r="W199" s="34">
        <v>68.650000000000006</v>
      </c>
      <c r="X199" s="34">
        <v>86591</v>
      </c>
      <c r="Y199" s="34" t="s">
        <v>3218</v>
      </c>
      <c r="Z199" s="34">
        <v>374.38992350967374</v>
      </c>
    </row>
    <row r="200" spans="1:26" customFormat="1" x14ac:dyDescent="0.2">
      <c r="A200" s="34">
        <v>202</v>
      </c>
      <c r="B200" s="34" t="s">
        <v>524</v>
      </c>
      <c r="C200" s="34" t="s">
        <v>13</v>
      </c>
      <c r="D200" s="34">
        <v>0.03</v>
      </c>
      <c r="E200" s="34">
        <v>7.37</v>
      </c>
      <c r="F200" s="34">
        <v>5.53</v>
      </c>
      <c r="G200" s="34" t="s">
        <v>14</v>
      </c>
      <c r="H200" s="34" t="s">
        <v>70</v>
      </c>
      <c r="I200" s="34" t="s">
        <v>16</v>
      </c>
      <c r="J200" s="34" t="s">
        <v>17</v>
      </c>
      <c r="K200" s="34" t="s">
        <v>18</v>
      </c>
      <c r="L200" s="34" t="s">
        <v>525</v>
      </c>
      <c r="M200" s="34">
        <v>0.69</v>
      </c>
      <c r="N200" s="34" t="s">
        <v>8</v>
      </c>
      <c r="O200" s="34" t="s">
        <v>28</v>
      </c>
      <c r="P200" s="34" t="s">
        <v>183</v>
      </c>
      <c r="Q200" s="34" t="s">
        <v>526</v>
      </c>
      <c r="R200" s="34">
        <v>74006</v>
      </c>
      <c r="S200" s="36">
        <v>42020</v>
      </c>
      <c r="T200" s="36">
        <v>42022</v>
      </c>
      <c r="U200" s="61">
        <v>-133.69999999999999</v>
      </c>
      <c r="V200" s="34">
        <v>11</v>
      </c>
      <c r="W200" s="34">
        <v>85.79</v>
      </c>
      <c r="X200" s="34">
        <v>88972</v>
      </c>
      <c r="Y200" s="34" t="s">
        <v>3216</v>
      </c>
      <c r="Z200" s="34">
        <v>227.1983088961513</v>
      </c>
    </row>
    <row r="201" spans="1:26" customFormat="1" x14ac:dyDescent="0.2">
      <c r="A201" s="34">
        <v>665</v>
      </c>
      <c r="B201" s="34" t="s">
        <v>527</v>
      </c>
      <c r="C201" s="34" t="s">
        <v>23</v>
      </c>
      <c r="D201" s="34">
        <v>0.04</v>
      </c>
      <c r="E201" s="34">
        <v>22.72</v>
      </c>
      <c r="F201" s="34">
        <v>8.99</v>
      </c>
      <c r="G201" s="34" t="s">
        <v>14</v>
      </c>
      <c r="H201" s="34" t="s">
        <v>70</v>
      </c>
      <c r="I201" s="34" t="s">
        <v>4</v>
      </c>
      <c r="J201" s="34" t="s">
        <v>102</v>
      </c>
      <c r="K201" s="34" t="s">
        <v>18</v>
      </c>
      <c r="L201" s="34" t="s">
        <v>304</v>
      </c>
      <c r="M201" s="34">
        <v>0.44</v>
      </c>
      <c r="N201" s="34" t="s">
        <v>8</v>
      </c>
      <c r="O201" s="34" t="s">
        <v>9</v>
      </c>
      <c r="P201" s="34" t="s">
        <v>376</v>
      </c>
      <c r="Q201" s="34" t="s">
        <v>528</v>
      </c>
      <c r="R201" s="34">
        <v>37130</v>
      </c>
      <c r="S201" s="36">
        <v>42020</v>
      </c>
      <c r="T201" s="36">
        <v>42024</v>
      </c>
      <c r="U201" s="61">
        <v>-678.49599999999998</v>
      </c>
      <c r="V201" s="34">
        <v>9</v>
      </c>
      <c r="W201" s="34">
        <v>202.41</v>
      </c>
      <c r="X201" s="34">
        <v>88677</v>
      </c>
      <c r="Y201" s="34" t="s">
        <v>3215</v>
      </c>
      <c r="Z201" s="34">
        <v>-319.10799859309259</v>
      </c>
    </row>
    <row r="202" spans="1:26" customFormat="1" x14ac:dyDescent="0.2">
      <c r="A202" s="34">
        <v>667</v>
      </c>
      <c r="B202" s="34" t="s">
        <v>529</v>
      </c>
      <c r="C202" s="34" t="s">
        <v>23</v>
      </c>
      <c r="D202" s="34">
        <v>0.04</v>
      </c>
      <c r="E202" s="34">
        <v>22.72</v>
      </c>
      <c r="F202" s="34">
        <v>8.99</v>
      </c>
      <c r="G202" s="34" t="s">
        <v>14</v>
      </c>
      <c r="H202" s="34" t="s">
        <v>70</v>
      </c>
      <c r="I202" s="34" t="s">
        <v>4</v>
      </c>
      <c r="J202" s="34" t="s">
        <v>102</v>
      </c>
      <c r="K202" s="34" t="s">
        <v>18</v>
      </c>
      <c r="L202" s="34" t="s">
        <v>304</v>
      </c>
      <c r="M202" s="34">
        <v>0.44</v>
      </c>
      <c r="N202" s="34" t="s">
        <v>8</v>
      </c>
      <c r="O202" s="34" t="s">
        <v>28</v>
      </c>
      <c r="P202" s="34" t="s">
        <v>163</v>
      </c>
      <c r="Q202" s="34" t="s">
        <v>530</v>
      </c>
      <c r="R202" s="34">
        <v>75203</v>
      </c>
      <c r="S202" s="36">
        <v>42020</v>
      </c>
      <c r="T202" s="36">
        <v>42024</v>
      </c>
      <c r="U202" s="61">
        <v>70.028000000000006</v>
      </c>
      <c r="V202" s="34">
        <v>37</v>
      </c>
      <c r="W202" s="34">
        <v>832.14</v>
      </c>
      <c r="X202" s="34">
        <v>22147</v>
      </c>
      <c r="Y202" s="34" t="s">
        <v>3216</v>
      </c>
      <c r="Z202" s="34">
        <v>447.39983122744388</v>
      </c>
    </row>
    <row r="203" spans="1:26" customFormat="1" x14ac:dyDescent="0.2">
      <c r="A203" s="34">
        <v>3385</v>
      </c>
      <c r="B203" s="34" t="s">
        <v>531</v>
      </c>
      <c r="C203" s="34" t="s">
        <v>23</v>
      </c>
      <c r="D203" s="34">
        <v>0.04</v>
      </c>
      <c r="E203" s="34">
        <v>2.98</v>
      </c>
      <c r="F203" s="34">
        <v>2.0299999999999998</v>
      </c>
      <c r="G203" s="34" t="s">
        <v>63</v>
      </c>
      <c r="H203" s="34" t="s">
        <v>70</v>
      </c>
      <c r="I203" s="34" t="s">
        <v>24</v>
      </c>
      <c r="J203" s="34" t="s">
        <v>25</v>
      </c>
      <c r="K203" s="34" t="s">
        <v>26</v>
      </c>
      <c r="L203" s="34" t="s">
        <v>532</v>
      </c>
      <c r="M203" s="34">
        <v>0.56999999999999995</v>
      </c>
      <c r="N203" s="34" t="s">
        <v>8</v>
      </c>
      <c r="O203" s="34" t="s">
        <v>87</v>
      </c>
      <c r="P203" s="34" t="s">
        <v>293</v>
      </c>
      <c r="Q203" s="34" t="s">
        <v>533</v>
      </c>
      <c r="R203" s="34">
        <v>44512</v>
      </c>
      <c r="S203" s="36">
        <v>42020</v>
      </c>
      <c r="T203" s="36">
        <v>42020</v>
      </c>
      <c r="U203" s="61">
        <v>-22.01</v>
      </c>
      <c r="V203" s="34">
        <v>5</v>
      </c>
      <c r="W203" s="34">
        <v>15.7</v>
      </c>
      <c r="X203" s="34">
        <v>88745</v>
      </c>
      <c r="Y203" s="34" t="s">
        <v>3218</v>
      </c>
      <c r="Z203" s="34">
        <v>124.76984025557201</v>
      </c>
    </row>
    <row r="204" spans="1:26" customFormat="1" x14ac:dyDescent="0.2">
      <c r="A204" s="34">
        <v>3385</v>
      </c>
      <c r="B204" s="34" t="s">
        <v>531</v>
      </c>
      <c r="C204" s="34" t="s">
        <v>23</v>
      </c>
      <c r="D204" s="34">
        <v>0.01</v>
      </c>
      <c r="E204" s="34">
        <v>125.99</v>
      </c>
      <c r="F204" s="34">
        <v>8.99</v>
      </c>
      <c r="G204" s="34" t="s">
        <v>14</v>
      </c>
      <c r="H204" s="34" t="s">
        <v>70</v>
      </c>
      <c r="I204" s="34" t="s">
        <v>16</v>
      </c>
      <c r="J204" s="34" t="s">
        <v>111</v>
      </c>
      <c r="K204" s="34" t="s">
        <v>49</v>
      </c>
      <c r="L204" s="34" t="s">
        <v>329</v>
      </c>
      <c r="M204" s="34">
        <v>0.59</v>
      </c>
      <c r="N204" s="34" t="s">
        <v>8</v>
      </c>
      <c r="O204" s="34" t="s">
        <v>87</v>
      </c>
      <c r="P204" s="34" t="s">
        <v>293</v>
      </c>
      <c r="Q204" s="34" t="s">
        <v>533</v>
      </c>
      <c r="R204" s="34">
        <v>44512</v>
      </c>
      <c r="S204" s="36">
        <v>42020</v>
      </c>
      <c r="T204" s="36">
        <v>42025</v>
      </c>
      <c r="U204" s="61">
        <v>426.46032000000002</v>
      </c>
      <c r="V204" s="34">
        <v>6</v>
      </c>
      <c r="W204" s="34">
        <v>680.65</v>
      </c>
      <c r="X204" s="34">
        <v>88745</v>
      </c>
      <c r="Y204" s="34" t="s">
        <v>3218</v>
      </c>
      <c r="Z204" s="34">
        <v>1280.4614861557002</v>
      </c>
    </row>
    <row r="205" spans="1:26" customFormat="1" x14ac:dyDescent="0.2">
      <c r="A205" s="34">
        <v>1697</v>
      </c>
      <c r="B205" s="34" t="s">
        <v>534</v>
      </c>
      <c r="C205" s="34" t="s">
        <v>92</v>
      </c>
      <c r="D205" s="34">
        <v>0</v>
      </c>
      <c r="E205" s="34">
        <v>13.43</v>
      </c>
      <c r="F205" s="34">
        <v>5.5</v>
      </c>
      <c r="G205" s="34" t="s">
        <v>14</v>
      </c>
      <c r="H205" s="34" t="s">
        <v>47</v>
      </c>
      <c r="I205" s="34" t="s">
        <v>24</v>
      </c>
      <c r="J205" s="34" t="s">
        <v>54</v>
      </c>
      <c r="K205" s="34" t="s">
        <v>49</v>
      </c>
      <c r="L205" s="34" t="s">
        <v>535</v>
      </c>
      <c r="M205" s="34">
        <v>0.56999999999999995</v>
      </c>
      <c r="N205" s="34" t="s">
        <v>8</v>
      </c>
      <c r="O205" s="34" t="s">
        <v>9</v>
      </c>
      <c r="P205" s="34" t="s">
        <v>20</v>
      </c>
      <c r="Q205" s="34" t="s">
        <v>536</v>
      </c>
      <c r="R205" s="34">
        <v>71901</v>
      </c>
      <c r="S205" s="36">
        <v>42020</v>
      </c>
      <c r="T205" s="36">
        <v>42021</v>
      </c>
      <c r="U205" s="61">
        <v>-253.77799999999999</v>
      </c>
      <c r="V205" s="34">
        <v>9</v>
      </c>
      <c r="W205" s="34">
        <v>129.54</v>
      </c>
      <c r="X205" s="34">
        <v>86338</v>
      </c>
      <c r="Y205" s="34" t="s">
        <v>3215</v>
      </c>
      <c r="Z205" s="34">
        <v>88.167012375616878</v>
      </c>
    </row>
    <row r="206" spans="1:26" customFormat="1" x14ac:dyDescent="0.2">
      <c r="A206" s="34">
        <v>3133</v>
      </c>
      <c r="B206" s="34" t="s">
        <v>537</v>
      </c>
      <c r="C206" s="34" t="s">
        <v>92</v>
      </c>
      <c r="D206" s="34">
        <v>0.1</v>
      </c>
      <c r="E206" s="34">
        <v>5.81</v>
      </c>
      <c r="F206" s="34">
        <v>8.49</v>
      </c>
      <c r="G206" s="34" t="s">
        <v>14</v>
      </c>
      <c r="H206" s="34" t="s">
        <v>70</v>
      </c>
      <c r="I206" s="34" t="s">
        <v>24</v>
      </c>
      <c r="J206" s="34" t="s">
        <v>48</v>
      </c>
      <c r="K206" s="34" t="s">
        <v>49</v>
      </c>
      <c r="L206" s="34" t="s">
        <v>306</v>
      </c>
      <c r="M206" s="34">
        <v>0.39</v>
      </c>
      <c r="N206" s="34" t="s">
        <v>8</v>
      </c>
      <c r="O206" s="34" t="s">
        <v>28</v>
      </c>
      <c r="P206" s="34" t="s">
        <v>79</v>
      </c>
      <c r="Q206" s="34" t="s">
        <v>538</v>
      </c>
      <c r="R206" s="34">
        <v>60540</v>
      </c>
      <c r="S206" s="36">
        <v>42020</v>
      </c>
      <c r="T206" s="36">
        <v>42021</v>
      </c>
      <c r="U206" s="61">
        <v>-350.43950000000001</v>
      </c>
      <c r="V206" s="34">
        <v>12</v>
      </c>
      <c r="W206" s="34">
        <v>64.959999999999994</v>
      </c>
      <c r="X206" s="34">
        <v>86789</v>
      </c>
      <c r="Y206" s="34" t="s">
        <v>3216</v>
      </c>
      <c r="Z206" s="34">
        <v>-198.18610963180129</v>
      </c>
    </row>
    <row r="207" spans="1:26" customFormat="1" x14ac:dyDescent="0.2">
      <c r="A207" s="34">
        <v>3133</v>
      </c>
      <c r="B207" s="34" t="s">
        <v>537</v>
      </c>
      <c r="C207" s="34" t="s">
        <v>92</v>
      </c>
      <c r="D207" s="34">
        <v>0.03</v>
      </c>
      <c r="E207" s="34">
        <v>1.81</v>
      </c>
      <c r="F207" s="34">
        <v>0.75</v>
      </c>
      <c r="G207" s="34" t="s">
        <v>14</v>
      </c>
      <c r="H207" s="34" t="s">
        <v>70</v>
      </c>
      <c r="I207" s="34" t="s">
        <v>24</v>
      </c>
      <c r="J207" s="34" t="s">
        <v>152</v>
      </c>
      <c r="K207" s="34" t="s">
        <v>26</v>
      </c>
      <c r="L207" s="34" t="s">
        <v>539</v>
      </c>
      <c r="M207" s="34">
        <v>0.52</v>
      </c>
      <c r="N207" s="34" t="s">
        <v>8</v>
      </c>
      <c r="O207" s="34" t="s">
        <v>28</v>
      </c>
      <c r="P207" s="34" t="s">
        <v>79</v>
      </c>
      <c r="Q207" s="34" t="s">
        <v>538</v>
      </c>
      <c r="R207" s="34">
        <v>60540</v>
      </c>
      <c r="S207" s="36">
        <v>42020</v>
      </c>
      <c r="T207" s="36">
        <v>42021</v>
      </c>
      <c r="U207" s="61">
        <v>4.2027999999999999</v>
      </c>
      <c r="V207" s="34">
        <v>10</v>
      </c>
      <c r="W207" s="34">
        <v>19.14</v>
      </c>
      <c r="X207" s="34">
        <v>86789</v>
      </c>
      <c r="Y207" s="34" t="s">
        <v>3216</v>
      </c>
      <c r="Z207" s="34">
        <v>92.828120378403696</v>
      </c>
    </row>
    <row r="208" spans="1:26" customFormat="1" x14ac:dyDescent="0.2">
      <c r="A208" s="34">
        <v>3036</v>
      </c>
      <c r="B208" s="34" t="s">
        <v>540</v>
      </c>
      <c r="C208" s="34" t="s">
        <v>46</v>
      </c>
      <c r="D208" s="34">
        <v>0.02</v>
      </c>
      <c r="E208" s="34">
        <v>12.99</v>
      </c>
      <c r="F208" s="34">
        <v>14.37</v>
      </c>
      <c r="G208" s="34" t="s">
        <v>14</v>
      </c>
      <c r="H208" s="34" t="s">
        <v>47</v>
      </c>
      <c r="I208" s="34" t="s">
        <v>4</v>
      </c>
      <c r="J208" s="34" t="s">
        <v>102</v>
      </c>
      <c r="K208" s="34" t="s">
        <v>40</v>
      </c>
      <c r="L208" s="34" t="s">
        <v>382</v>
      </c>
      <c r="M208" s="34">
        <v>0.73</v>
      </c>
      <c r="N208" s="34" t="s">
        <v>8</v>
      </c>
      <c r="O208" s="34" t="s">
        <v>28</v>
      </c>
      <c r="P208" s="34" t="s">
        <v>541</v>
      </c>
      <c r="Q208" s="34" t="s">
        <v>542</v>
      </c>
      <c r="R208" s="34">
        <v>58554</v>
      </c>
      <c r="S208" s="36">
        <v>42020</v>
      </c>
      <c r="T208" s="36">
        <v>42022</v>
      </c>
      <c r="U208" s="61">
        <v>-159.86000000000001</v>
      </c>
      <c r="V208" s="34">
        <v>5</v>
      </c>
      <c r="W208" s="34">
        <v>67.64</v>
      </c>
      <c r="X208" s="34">
        <v>89129</v>
      </c>
      <c r="Y208" s="34" t="s">
        <v>3216</v>
      </c>
      <c r="Z208" s="34">
        <v>736.16258725523426</v>
      </c>
    </row>
    <row r="209" spans="1:26" customFormat="1" x14ac:dyDescent="0.2">
      <c r="A209" s="34">
        <v>3036</v>
      </c>
      <c r="B209" s="34" t="s">
        <v>540</v>
      </c>
      <c r="C209" s="34" t="s">
        <v>46</v>
      </c>
      <c r="D209" s="34">
        <v>0.05</v>
      </c>
      <c r="E209" s="34">
        <v>35.44</v>
      </c>
      <c r="F209" s="34">
        <v>7.5</v>
      </c>
      <c r="G209" s="34" t="s">
        <v>14</v>
      </c>
      <c r="H209" s="34" t="s">
        <v>47</v>
      </c>
      <c r="I209" s="34" t="s">
        <v>24</v>
      </c>
      <c r="J209" s="34" t="s">
        <v>64</v>
      </c>
      <c r="K209" s="34" t="s">
        <v>49</v>
      </c>
      <c r="L209" s="34" t="s">
        <v>543</v>
      </c>
      <c r="M209" s="34">
        <v>0.38</v>
      </c>
      <c r="N209" s="34" t="s">
        <v>8</v>
      </c>
      <c r="O209" s="34" t="s">
        <v>28</v>
      </c>
      <c r="P209" s="34" t="s">
        <v>541</v>
      </c>
      <c r="Q209" s="34" t="s">
        <v>542</v>
      </c>
      <c r="R209" s="34">
        <v>58554</v>
      </c>
      <c r="S209" s="36">
        <v>42020</v>
      </c>
      <c r="T209" s="36">
        <v>42022</v>
      </c>
      <c r="U209" s="61">
        <v>165.88980000000001</v>
      </c>
      <c r="V209" s="34">
        <v>7</v>
      </c>
      <c r="W209" s="34">
        <v>240.42</v>
      </c>
      <c r="X209" s="34">
        <v>89129</v>
      </c>
      <c r="Y209" s="34" t="s">
        <v>3216</v>
      </c>
      <c r="Z209" s="34">
        <v>639.456733311726</v>
      </c>
    </row>
    <row r="210" spans="1:26" customFormat="1" x14ac:dyDescent="0.2">
      <c r="A210" s="34">
        <v>3036</v>
      </c>
      <c r="B210" s="34" t="s">
        <v>540</v>
      </c>
      <c r="C210" s="34" t="s">
        <v>46</v>
      </c>
      <c r="D210" s="34">
        <v>0.02</v>
      </c>
      <c r="E210" s="34">
        <v>12.98</v>
      </c>
      <c r="F210" s="34">
        <v>3.14</v>
      </c>
      <c r="G210" s="34" t="s">
        <v>14</v>
      </c>
      <c r="H210" s="34" t="s">
        <v>47</v>
      </c>
      <c r="I210" s="34" t="s">
        <v>24</v>
      </c>
      <c r="J210" s="34" t="s">
        <v>544</v>
      </c>
      <c r="K210" s="34" t="s">
        <v>18</v>
      </c>
      <c r="L210" s="34" t="s">
        <v>545</v>
      </c>
      <c r="M210" s="34">
        <v>0.6</v>
      </c>
      <c r="N210" s="34" t="s">
        <v>8</v>
      </c>
      <c r="O210" s="34" t="s">
        <v>28</v>
      </c>
      <c r="P210" s="34" t="s">
        <v>541</v>
      </c>
      <c r="Q210" s="34" t="s">
        <v>542</v>
      </c>
      <c r="R210" s="34">
        <v>58554</v>
      </c>
      <c r="S210" s="36">
        <v>42020</v>
      </c>
      <c r="T210" s="36">
        <v>42023</v>
      </c>
      <c r="U210" s="61">
        <v>75.010000000000005</v>
      </c>
      <c r="V210" s="34">
        <v>14</v>
      </c>
      <c r="W210" s="34">
        <v>184.4</v>
      </c>
      <c r="X210" s="34">
        <v>89129</v>
      </c>
      <c r="Y210" s="34" t="s">
        <v>3216</v>
      </c>
      <c r="Z210" s="34">
        <v>558.20042931662135</v>
      </c>
    </row>
    <row r="211" spans="1:26" customFormat="1" x14ac:dyDescent="0.2">
      <c r="A211" s="34">
        <v>592</v>
      </c>
      <c r="B211" s="34" t="s">
        <v>546</v>
      </c>
      <c r="C211" s="34" t="s">
        <v>1</v>
      </c>
      <c r="D211" s="34">
        <v>0.08</v>
      </c>
      <c r="E211" s="34">
        <v>30.53</v>
      </c>
      <c r="F211" s="34">
        <v>19.989999999999998</v>
      </c>
      <c r="G211" s="34" t="s">
        <v>14</v>
      </c>
      <c r="H211" s="34" t="s">
        <v>3</v>
      </c>
      <c r="I211" s="34" t="s">
        <v>24</v>
      </c>
      <c r="J211" s="34" t="s">
        <v>128</v>
      </c>
      <c r="K211" s="34" t="s">
        <v>49</v>
      </c>
      <c r="L211" s="34" t="s">
        <v>547</v>
      </c>
      <c r="M211" s="34">
        <v>0.39</v>
      </c>
      <c r="N211" s="34" t="s">
        <v>8</v>
      </c>
      <c r="O211" s="34" t="s">
        <v>28</v>
      </c>
      <c r="P211" s="34" t="s">
        <v>79</v>
      </c>
      <c r="Q211" s="34" t="s">
        <v>548</v>
      </c>
      <c r="R211" s="34">
        <v>60091</v>
      </c>
      <c r="S211" s="36">
        <v>42021</v>
      </c>
      <c r="T211" s="36">
        <v>42021</v>
      </c>
      <c r="U211" s="61">
        <v>-239.8656</v>
      </c>
      <c r="V211" s="34">
        <v>10</v>
      </c>
      <c r="W211" s="34">
        <v>285.87</v>
      </c>
      <c r="X211" s="34">
        <v>86307</v>
      </c>
      <c r="Y211" s="34" t="s">
        <v>3216</v>
      </c>
      <c r="Z211" s="34">
        <v>591.77726365545675</v>
      </c>
    </row>
    <row r="212" spans="1:26" customFormat="1" x14ac:dyDescent="0.2">
      <c r="A212" s="34">
        <v>593</v>
      </c>
      <c r="B212" s="34" t="s">
        <v>549</v>
      </c>
      <c r="C212" s="34" t="s">
        <v>1</v>
      </c>
      <c r="D212" s="34">
        <v>0.01</v>
      </c>
      <c r="E212" s="34">
        <v>1.68</v>
      </c>
      <c r="F212" s="34">
        <v>1.57</v>
      </c>
      <c r="G212" s="34" t="s">
        <v>14</v>
      </c>
      <c r="H212" s="34" t="s">
        <v>3</v>
      </c>
      <c r="I212" s="34" t="s">
        <v>24</v>
      </c>
      <c r="J212" s="34" t="s">
        <v>25</v>
      </c>
      <c r="K212" s="34" t="s">
        <v>26</v>
      </c>
      <c r="L212" s="34" t="s">
        <v>550</v>
      </c>
      <c r="M212" s="34">
        <v>0.59</v>
      </c>
      <c r="N212" s="34" t="s">
        <v>8</v>
      </c>
      <c r="O212" s="34" t="s">
        <v>28</v>
      </c>
      <c r="P212" s="34" t="s">
        <v>79</v>
      </c>
      <c r="Q212" s="34" t="s">
        <v>551</v>
      </c>
      <c r="R212" s="34">
        <v>60517</v>
      </c>
      <c r="S212" s="36">
        <v>42021</v>
      </c>
      <c r="T212" s="36">
        <v>42023</v>
      </c>
      <c r="U212" s="61">
        <v>-53.444000000000003</v>
      </c>
      <c r="V212" s="34">
        <v>12</v>
      </c>
      <c r="W212" s="34">
        <v>20.37</v>
      </c>
      <c r="X212" s="34">
        <v>86307</v>
      </c>
      <c r="Y212" s="34" t="s">
        <v>3216</v>
      </c>
      <c r="Z212" s="34">
        <v>395.6644212285874</v>
      </c>
    </row>
    <row r="213" spans="1:26" customFormat="1" x14ac:dyDescent="0.2">
      <c r="A213" s="34">
        <v>1531</v>
      </c>
      <c r="B213" s="34" t="s">
        <v>552</v>
      </c>
      <c r="C213" s="34" t="s">
        <v>1</v>
      </c>
      <c r="D213" s="34">
        <v>7.0000000000000007E-2</v>
      </c>
      <c r="E213" s="34">
        <v>4.91</v>
      </c>
      <c r="F213" s="34">
        <v>0.5</v>
      </c>
      <c r="G213" s="34" t="s">
        <v>14</v>
      </c>
      <c r="H213" s="34" t="s">
        <v>15</v>
      </c>
      <c r="I213" s="34" t="s">
        <v>24</v>
      </c>
      <c r="J213" s="34" t="s">
        <v>128</v>
      </c>
      <c r="K213" s="34" t="s">
        <v>49</v>
      </c>
      <c r="L213" s="34" t="s">
        <v>553</v>
      </c>
      <c r="M213" s="34">
        <v>0.36</v>
      </c>
      <c r="N213" s="34" t="s">
        <v>8</v>
      </c>
      <c r="O213" s="34" t="s">
        <v>9</v>
      </c>
      <c r="P213" s="34" t="s">
        <v>99</v>
      </c>
      <c r="Q213" s="34" t="s">
        <v>554</v>
      </c>
      <c r="R213" s="34">
        <v>32137</v>
      </c>
      <c r="S213" s="36">
        <v>42021</v>
      </c>
      <c r="T213" s="36">
        <v>42022</v>
      </c>
      <c r="U213" s="61">
        <v>-157.696</v>
      </c>
      <c r="V213" s="34">
        <v>6</v>
      </c>
      <c r="W213" s="34">
        <v>28.22</v>
      </c>
      <c r="X213" s="34">
        <v>88852</v>
      </c>
      <c r="Y213" s="34" t="s">
        <v>3215</v>
      </c>
      <c r="Z213" s="34">
        <v>18.731981854721177</v>
      </c>
    </row>
    <row r="214" spans="1:26" customFormat="1" x14ac:dyDescent="0.2">
      <c r="A214" s="34">
        <v>210</v>
      </c>
      <c r="B214" s="34" t="s">
        <v>555</v>
      </c>
      <c r="C214" s="34" t="s">
        <v>23</v>
      </c>
      <c r="D214" s="34">
        <v>0.05</v>
      </c>
      <c r="E214" s="34">
        <v>1.86</v>
      </c>
      <c r="F214" s="34">
        <v>2.58</v>
      </c>
      <c r="G214" s="34" t="s">
        <v>14</v>
      </c>
      <c r="H214" s="34" t="s">
        <v>47</v>
      </c>
      <c r="I214" s="34" t="s">
        <v>24</v>
      </c>
      <c r="J214" s="34" t="s">
        <v>152</v>
      </c>
      <c r="K214" s="34" t="s">
        <v>26</v>
      </c>
      <c r="L214" s="34" t="s">
        <v>556</v>
      </c>
      <c r="M214" s="34">
        <v>0.82</v>
      </c>
      <c r="N214" s="34" t="s">
        <v>8</v>
      </c>
      <c r="O214" s="34" t="s">
        <v>87</v>
      </c>
      <c r="P214" s="34" t="s">
        <v>88</v>
      </c>
      <c r="Q214" s="34" t="s">
        <v>557</v>
      </c>
      <c r="R214" s="34">
        <v>12180</v>
      </c>
      <c r="S214" s="36">
        <v>42021</v>
      </c>
      <c r="T214" s="36">
        <v>42025</v>
      </c>
      <c r="U214" s="61">
        <v>-66.62</v>
      </c>
      <c r="V214" s="34">
        <v>9</v>
      </c>
      <c r="W214" s="34">
        <v>17.61</v>
      </c>
      <c r="X214" s="34">
        <v>85965</v>
      </c>
      <c r="Y214" s="34" t="s">
        <v>3218</v>
      </c>
      <c r="Z214" s="34">
        <v>404.62311571530608</v>
      </c>
    </row>
    <row r="215" spans="1:26" customFormat="1" x14ac:dyDescent="0.2">
      <c r="A215" s="34">
        <v>366</v>
      </c>
      <c r="B215" s="34" t="s">
        <v>558</v>
      </c>
      <c r="C215" s="34" t="s">
        <v>92</v>
      </c>
      <c r="D215" s="34">
        <v>0.05</v>
      </c>
      <c r="E215" s="34">
        <v>328.14</v>
      </c>
      <c r="F215" s="34">
        <v>91.05</v>
      </c>
      <c r="G215" s="34" t="s">
        <v>2</v>
      </c>
      <c r="H215" s="34" t="s">
        <v>3</v>
      </c>
      <c r="I215" s="34" t="s">
        <v>24</v>
      </c>
      <c r="J215" s="34" t="s">
        <v>71</v>
      </c>
      <c r="K215" s="34" t="s">
        <v>33</v>
      </c>
      <c r="L215" s="34" t="s">
        <v>559</v>
      </c>
      <c r="M215" s="34">
        <v>0.56999999999999995</v>
      </c>
      <c r="N215" s="34" t="s">
        <v>8</v>
      </c>
      <c r="O215" s="34" t="s">
        <v>87</v>
      </c>
      <c r="P215" s="34" t="s">
        <v>560</v>
      </c>
      <c r="Q215" s="34" t="s">
        <v>561</v>
      </c>
      <c r="R215" s="34">
        <v>2910</v>
      </c>
      <c r="S215" s="36">
        <v>42021</v>
      </c>
      <c r="T215" s="36">
        <v>42023</v>
      </c>
      <c r="U215" s="61">
        <v>411.5172</v>
      </c>
      <c r="V215" s="34">
        <v>6</v>
      </c>
      <c r="W215" s="34">
        <v>1967.98</v>
      </c>
      <c r="X215" s="34">
        <v>87347</v>
      </c>
      <c r="Y215" s="34" t="s">
        <v>3218</v>
      </c>
      <c r="Z215" s="34">
        <v>4243.9488034184078</v>
      </c>
    </row>
    <row r="216" spans="1:26" customFormat="1" x14ac:dyDescent="0.2">
      <c r="A216" s="34">
        <v>744</v>
      </c>
      <c r="B216" s="34" t="s">
        <v>562</v>
      </c>
      <c r="C216" s="34" t="s">
        <v>92</v>
      </c>
      <c r="D216" s="34">
        <v>0.03</v>
      </c>
      <c r="E216" s="34">
        <v>119.99</v>
      </c>
      <c r="F216" s="34">
        <v>56.14</v>
      </c>
      <c r="G216" s="34" t="s">
        <v>2</v>
      </c>
      <c r="H216" s="34" t="s">
        <v>15</v>
      </c>
      <c r="I216" s="34" t="s">
        <v>16</v>
      </c>
      <c r="J216" s="34" t="s">
        <v>32</v>
      </c>
      <c r="K216" s="34" t="s">
        <v>6</v>
      </c>
      <c r="L216" s="34" t="s">
        <v>563</v>
      </c>
      <c r="M216" s="34">
        <v>0.39</v>
      </c>
      <c r="N216" s="34" t="s">
        <v>8</v>
      </c>
      <c r="O216" s="34" t="s">
        <v>35</v>
      </c>
      <c r="P216" s="34" t="s">
        <v>564</v>
      </c>
      <c r="Q216" s="34" t="s">
        <v>565</v>
      </c>
      <c r="R216" s="34">
        <v>85737</v>
      </c>
      <c r="S216" s="36">
        <v>42021</v>
      </c>
      <c r="T216" s="36">
        <v>42023</v>
      </c>
      <c r="U216" s="61">
        <v>1400.1</v>
      </c>
      <c r="V216" s="34">
        <v>13</v>
      </c>
      <c r="W216" s="34">
        <v>1545.58</v>
      </c>
      <c r="X216" s="34">
        <v>87726</v>
      </c>
      <c r="Y216" s="34" t="s">
        <v>3217</v>
      </c>
      <c r="Z216" s="34">
        <v>3482.927519761382</v>
      </c>
    </row>
    <row r="217" spans="1:26" customFormat="1" x14ac:dyDescent="0.2">
      <c r="A217" s="34">
        <v>745</v>
      </c>
      <c r="B217" s="34" t="s">
        <v>566</v>
      </c>
      <c r="C217" s="34" t="s">
        <v>92</v>
      </c>
      <c r="D217" s="34">
        <v>0.05</v>
      </c>
      <c r="E217" s="34">
        <v>115.79</v>
      </c>
      <c r="F217" s="34">
        <v>1.99</v>
      </c>
      <c r="G217" s="34" t="s">
        <v>14</v>
      </c>
      <c r="H217" s="34" t="s">
        <v>15</v>
      </c>
      <c r="I217" s="34" t="s">
        <v>16</v>
      </c>
      <c r="J217" s="34" t="s">
        <v>17</v>
      </c>
      <c r="K217" s="34" t="s">
        <v>18</v>
      </c>
      <c r="L217" s="34" t="s">
        <v>567</v>
      </c>
      <c r="M217" s="34">
        <v>0.49</v>
      </c>
      <c r="N217" s="34" t="s">
        <v>8</v>
      </c>
      <c r="O217" s="34" t="s">
        <v>35</v>
      </c>
      <c r="P217" s="34" t="s">
        <v>564</v>
      </c>
      <c r="Q217" s="34" t="s">
        <v>568</v>
      </c>
      <c r="R217" s="34">
        <v>85345</v>
      </c>
      <c r="S217" s="36">
        <v>42021</v>
      </c>
      <c r="T217" s="36">
        <v>42023</v>
      </c>
      <c r="U217" s="61">
        <v>67.599999999999994</v>
      </c>
      <c r="V217" s="34">
        <v>3</v>
      </c>
      <c r="W217" s="34">
        <v>353.1</v>
      </c>
      <c r="X217" s="34">
        <v>87726</v>
      </c>
      <c r="Y217" s="34" t="s">
        <v>3217</v>
      </c>
      <c r="Z217" s="34">
        <v>482.05259188749011</v>
      </c>
    </row>
    <row r="218" spans="1:26" customFormat="1" x14ac:dyDescent="0.2">
      <c r="A218" s="34">
        <v>1702</v>
      </c>
      <c r="B218" s="34" t="s">
        <v>569</v>
      </c>
      <c r="C218" s="34" t="s">
        <v>92</v>
      </c>
      <c r="D218" s="34">
        <v>0.05</v>
      </c>
      <c r="E218" s="34">
        <v>14.81</v>
      </c>
      <c r="F218" s="34">
        <v>13.32</v>
      </c>
      <c r="G218" s="34" t="s">
        <v>14</v>
      </c>
      <c r="H218" s="34" t="s">
        <v>47</v>
      </c>
      <c r="I218" s="34" t="s">
        <v>24</v>
      </c>
      <c r="J218" s="34" t="s">
        <v>71</v>
      </c>
      <c r="K218" s="34" t="s">
        <v>49</v>
      </c>
      <c r="L218" s="34" t="s">
        <v>570</v>
      </c>
      <c r="M218" s="34">
        <v>0.43</v>
      </c>
      <c r="N218" s="34" t="s">
        <v>8</v>
      </c>
      <c r="O218" s="34" t="s">
        <v>9</v>
      </c>
      <c r="P218" s="34" t="s">
        <v>10</v>
      </c>
      <c r="Q218" s="34" t="s">
        <v>571</v>
      </c>
      <c r="R218" s="34">
        <v>39301</v>
      </c>
      <c r="S218" s="36">
        <v>42021</v>
      </c>
      <c r="T218" s="36">
        <v>42024</v>
      </c>
      <c r="U218" s="61">
        <v>-220.05199999999999</v>
      </c>
      <c r="V218" s="34">
        <v>3</v>
      </c>
      <c r="W218" s="34">
        <v>45.28</v>
      </c>
      <c r="X218" s="34">
        <v>90473</v>
      </c>
      <c r="Y218" s="34" t="s">
        <v>3215</v>
      </c>
      <c r="Z218" s="34">
        <v>193.75907837296262</v>
      </c>
    </row>
    <row r="219" spans="1:26" customFormat="1" x14ac:dyDescent="0.2">
      <c r="A219" s="34">
        <v>1702</v>
      </c>
      <c r="B219" s="34" t="s">
        <v>569</v>
      </c>
      <c r="C219" s="34" t="s">
        <v>92</v>
      </c>
      <c r="D219" s="34">
        <v>0.05</v>
      </c>
      <c r="E219" s="34">
        <v>4.2</v>
      </c>
      <c r="F219" s="34">
        <v>2.2599999999999998</v>
      </c>
      <c r="G219" s="34" t="s">
        <v>63</v>
      </c>
      <c r="H219" s="34" t="s">
        <v>47</v>
      </c>
      <c r="I219" s="34" t="s">
        <v>24</v>
      </c>
      <c r="J219" s="34" t="s">
        <v>64</v>
      </c>
      <c r="K219" s="34" t="s">
        <v>26</v>
      </c>
      <c r="L219" s="34" t="s">
        <v>572</v>
      </c>
      <c r="M219" s="34">
        <v>0.36</v>
      </c>
      <c r="N219" s="34" t="s">
        <v>8</v>
      </c>
      <c r="O219" s="34" t="s">
        <v>9</v>
      </c>
      <c r="P219" s="34" t="s">
        <v>10</v>
      </c>
      <c r="Q219" s="34" t="s">
        <v>571</v>
      </c>
      <c r="R219" s="34">
        <v>39301</v>
      </c>
      <c r="S219" s="36">
        <v>42021</v>
      </c>
      <c r="T219" s="36">
        <v>42023</v>
      </c>
      <c r="U219" s="61">
        <v>20.393370000000001</v>
      </c>
      <c r="V219" s="34">
        <v>3</v>
      </c>
      <c r="W219" s="34">
        <v>13.57</v>
      </c>
      <c r="X219" s="34">
        <v>90473</v>
      </c>
      <c r="Y219" s="34" t="s">
        <v>3215</v>
      </c>
      <c r="Z219" s="34">
        <v>-39.351583904030932</v>
      </c>
    </row>
    <row r="220" spans="1:26" customFormat="1" x14ac:dyDescent="0.2">
      <c r="A220" s="34">
        <v>1708</v>
      </c>
      <c r="B220" s="34" t="s">
        <v>573</v>
      </c>
      <c r="C220" s="34" t="s">
        <v>92</v>
      </c>
      <c r="D220" s="34">
        <v>0.05</v>
      </c>
      <c r="E220" s="34">
        <v>5.68</v>
      </c>
      <c r="F220" s="34">
        <v>1.39</v>
      </c>
      <c r="G220" s="34" t="s">
        <v>14</v>
      </c>
      <c r="H220" s="34" t="s">
        <v>3</v>
      </c>
      <c r="I220" s="34" t="s">
        <v>24</v>
      </c>
      <c r="J220" s="34" t="s">
        <v>321</v>
      </c>
      <c r="K220" s="34" t="s">
        <v>49</v>
      </c>
      <c r="L220" s="34" t="s">
        <v>574</v>
      </c>
      <c r="M220" s="34">
        <v>0.38</v>
      </c>
      <c r="N220" s="34" t="s">
        <v>8</v>
      </c>
      <c r="O220" s="34" t="s">
        <v>87</v>
      </c>
      <c r="P220" s="34" t="s">
        <v>293</v>
      </c>
      <c r="Q220" s="34" t="s">
        <v>575</v>
      </c>
      <c r="R220" s="34">
        <v>44118</v>
      </c>
      <c r="S220" s="36">
        <v>42021</v>
      </c>
      <c r="T220" s="36">
        <v>42022</v>
      </c>
      <c r="U220" s="61">
        <v>38.281199999999998</v>
      </c>
      <c r="V220" s="34">
        <v>10</v>
      </c>
      <c r="W220" s="34">
        <v>55.48</v>
      </c>
      <c r="X220" s="34">
        <v>88781</v>
      </c>
      <c r="Y220" s="34" t="s">
        <v>3218</v>
      </c>
      <c r="Z220" s="34">
        <v>18.920733718778063</v>
      </c>
    </row>
    <row r="221" spans="1:26" customFormat="1" x14ac:dyDescent="0.2">
      <c r="A221" s="34">
        <v>1719</v>
      </c>
      <c r="B221" s="34" t="s">
        <v>576</v>
      </c>
      <c r="C221" s="34" t="s">
        <v>92</v>
      </c>
      <c r="D221" s="34">
        <v>0.06</v>
      </c>
      <c r="E221" s="34">
        <v>16.48</v>
      </c>
      <c r="F221" s="34">
        <v>1.99</v>
      </c>
      <c r="G221" s="34" t="s">
        <v>14</v>
      </c>
      <c r="H221" s="34" t="s">
        <v>70</v>
      </c>
      <c r="I221" s="34" t="s">
        <v>16</v>
      </c>
      <c r="J221" s="34" t="s">
        <v>17</v>
      </c>
      <c r="K221" s="34" t="s">
        <v>18</v>
      </c>
      <c r="L221" s="34" t="s">
        <v>577</v>
      </c>
      <c r="M221" s="34">
        <v>0.42</v>
      </c>
      <c r="N221" s="34" t="s">
        <v>8</v>
      </c>
      <c r="O221" s="34" t="s">
        <v>9</v>
      </c>
      <c r="P221" s="34" t="s">
        <v>140</v>
      </c>
      <c r="Q221" s="34" t="s">
        <v>578</v>
      </c>
      <c r="R221" s="34">
        <v>35473</v>
      </c>
      <c r="S221" s="36">
        <v>42021</v>
      </c>
      <c r="T221" s="36">
        <v>42023</v>
      </c>
      <c r="U221" s="61">
        <v>-144.59200000000001</v>
      </c>
      <c r="V221" s="34">
        <v>8</v>
      </c>
      <c r="W221" s="34">
        <v>128.13</v>
      </c>
      <c r="X221" s="34">
        <v>90786</v>
      </c>
      <c r="Y221" s="34" t="s">
        <v>3215</v>
      </c>
      <c r="Z221" s="34">
        <v>-82.248661892475468</v>
      </c>
    </row>
    <row r="222" spans="1:26" customFormat="1" x14ac:dyDescent="0.2">
      <c r="A222" s="34">
        <v>1873</v>
      </c>
      <c r="B222" s="34" t="s">
        <v>579</v>
      </c>
      <c r="C222" s="34" t="s">
        <v>92</v>
      </c>
      <c r="D222" s="34">
        <v>0.03</v>
      </c>
      <c r="E222" s="34">
        <v>90.48</v>
      </c>
      <c r="F222" s="34">
        <v>19.989999999999998</v>
      </c>
      <c r="G222" s="34" t="s">
        <v>14</v>
      </c>
      <c r="H222" s="34" t="s">
        <v>70</v>
      </c>
      <c r="I222" s="34" t="s">
        <v>24</v>
      </c>
      <c r="J222" s="34" t="s">
        <v>321</v>
      </c>
      <c r="K222" s="34" t="s">
        <v>49</v>
      </c>
      <c r="L222" s="34" t="s">
        <v>478</v>
      </c>
      <c r="M222" s="34">
        <v>0.4</v>
      </c>
      <c r="N222" s="34" t="s">
        <v>8</v>
      </c>
      <c r="O222" s="34" t="s">
        <v>9</v>
      </c>
      <c r="P222" s="34" t="s">
        <v>99</v>
      </c>
      <c r="Q222" s="34" t="s">
        <v>580</v>
      </c>
      <c r="R222" s="34">
        <v>33403</v>
      </c>
      <c r="S222" s="36">
        <v>42021</v>
      </c>
      <c r="T222" s="36">
        <v>42023</v>
      </c>
      <c r="U222" s="61">
        <v>15.353999999999999</v>
      </c>
      <c r="V222" s="34">
        <v>1</v>
      </c>
      <c r="W222" s="34">
        <v>99.69</v>
      </c>
      <c r="X222" s="34">
        <v>90099</v>
      </c>
      <c r="Y222" s="34" t="s">
        <v>3215</v>
      </c>
      <c r="Z222" s="34">
        <v>814.10485201657104</v>
      </c>
    </row>
    <row r="223" spans="1:26" customFormat="1" x14ac:dyDescent="0.2">
      <c r="A223" s="34">
        <v>1873</v>
      </c>
      <c r="B223" s="34" t="s">
        <v>579</v>
      </c>
      <c r="C223" s="34" t="s">
        <v>92</v>
      </c>
      <c r="D223" s="34">
        <v>0.06</v>
      </c>
      <c r="E223" s="34">
        <v>22.84</v>
      </c>
      <c r="F223" s="34">
        <v>8.18</v>
      </c>
      <c r="G223" s="34" t="s">
        <v>14</v>
      </c>
      <c r="H223" s="34" t="s">
        <v>70</v>
      </c>
      <c r="I223" s="34" t="s">
        <v>24</v>
      </c>
      <c r="J223" s="34" t="s">
        <v>64</v>
      </c>
      <c r="K223" s="34" t="s">
        <v>49</v>
      </c>
      <c r="L223" s="34" t="s">
        <v>581</v>
      </c>
      <c r="M223" s="34">
        <v>0.39</v>
      </c>
      <c r="N223" s="34" t="s">
        <v>8</v>
      </c>
      <c r="O223" s="34" t="s">
        <v>9</v>
      </c>
      <c r="P223" s="34" t="s">
        <v>99</v>
      </c>
      <c r="Q223" s="34" t="s">
        <v>580</v>
      </c>
      <c r="R223" s="34">
        <v>33403</v>
      </c>
      <c r="S223" s="36">
        <v>42021</v>
      </c>
      <c r="T223" s="36">
        <v>42021</v>
      </c>
      <c r="U223" s="61">
        <v>-357.92399999999998</v>
      </c>
      <c r="V223" s="34">
        <v>7</v>
      </c>
      <c r="W223" s="34">
        <v>152.49</v>
      </c>
      <c r="X223" s="34">
        <v>90099</v>
      </c>
      <c r="Y223" s="34" t="s">
        <v>3215</v>
      </c>
      <c r="Z223" s="34">
        <v>-134.62709036786245</v>
      </c>
    </row>
    <row r="224" spans="1:26" customFormat="1" x14ac:dyDescent="0.2">
      <c r="A224" s="34">
        <v>2579</v>
      </c>
      <c r="B224" s="34" t="s">
        <v>138</v>
      </c>
      <c r="C224" s="34" t="s">
        <v>92</v>
      </c>
      <c r="D224" s="34">
        <v>7.0000000000000007E-2</v>
      </c>
      <c r="E224" s="34">
        <v>1.76</v>
      </c>
      <c r="F224" s="34">
        <v>4.8600000000000003</v>
      </c>
      <c r="G224" s="34" t="s">
        <v>14</v>
      </c>
      <c r="H224" s="34" t="s">
        <v>47</v>
      </c>
      <c r="I224" s="34" t="s">
        <v>4</v>
      </c>
      <c r="J224" s="34" t="s">
        <v>102</v>
      </c>
      <c r="K224" s="34" t="s">
        <v>49</v>
      </c>
      <c r="L224" s="34" t="s">
        <v>582</v>
      </c>
      <c r="M224" s="34">
        <v>0.41</v>
      </c>
      <c r="N224" s="34" t="s">
        <v>8</v>
      </c>
      <c r="O224" s="34" t="s">
        <v>9</v>
      </c>
      <c r="P224" s="34" t="s">
        <v>140</v>
      </c>
      <c r="Q224" s="34" t="s">
        <v>141</v>
      </c>
      <c r="R224" s="34">
        <v>36869</v>
      </c>
      <c r="S224" s="36">
        <v>42021</v>
      </c>
      <c r="T224" s="36">
        <v>42021</v>
      </c>
      <c r="U224" s="61">
        <v>0.58799999999999997</v>
      </c>
      <c r="V224" s="34">
        <v>15</v>
      </c>
      <c r="W224" s="34">
        <v>26.01</v>
      </c>
      <c r="X224" s="34">
        <v>88297</v>
      </c>
      <c r="Y224" s="34" t="s">
        <v>3215</v>
      </c>
      <c r="Z224" s="34">
        <v>115.14285737436467</v>
      </c>
    </row>
    <row r="225" spans="1:26" customFormat="1" x14ac:dyDescent="0.2">
      <c r="A225" s="34">
        <v>2618</v>
      </c>
      <c r="B225" s="34" t="s">
        <v>583</v>
      </c>
      <c r="C225" s="34" t="s">
        <v>92</v>
      </c>
      <c r="D225" s="34">
        <v>0.1</v>
      </c>
      <c r="E225" s="34">
        <v>7.64</v>
      </c>
      <c r="F225" s="34">
        <v>1.39</v>
      </c>
      <c r="G225" s="34" t="s">
        <v>14</v>
      </c>
      <c r="H225" s="34" t="s">
        <v>70</v>
      </c>
      <c r="I225" s="34" t="s">
        <v>24</v>
      </c>
      <c r="J225" s="34" t="s">
        <v>321</v>
      </c>
      <c r="K225" s="34" t="s">
        <v>49</v>
      </c>
      <c r="L225" s="34" t="s">
        <v>584</v>
      </c>
      <c r="M225" s="34">
        <v>0.36</v>
      </c>
      <c r="N225" s="34" t="s">
        <v>8</v>
      </c>
      <c r="O225" s="34" t="s">
        <v>87</v>
      </c>
      <c r="P225" s="34" t="s">
        <v>88</v>
      </c>
      <c r="Q225" s="34" t="s">
        <v>89</v>
      </c>
      <c r="R225" s="34">
        <v>10004</v>
      </c>
      <c r="S225" s="36">
        <v>42021</v>
      </c>
      <c r="T225" s="36">
        <v>42023</v>
      </c>
      <c r="U225" s="61">
        <v>16.12</v>
      </c>
      <c r="V225" s="34">
        <v>18</v>
      </c>
      <c r="W225" s="34">
        <v>130.11000000000001</v>
      </c>
      <c r="X225" s="34">
        <v>46884</v>
      </c>
      <c r="Y225" s="34" t="s">
        <v>3218</v>
      </c>
      <c r="Z225" s="34">
        <v>-38.260907499447868</v>
      </c>
    </row>
    <row r="226" spans="1:26" customFormat="1" x14ac:dyDescent="0.2">
      <c r="A226" s="34">
        <v>2618</v>
      </c>
      <c r="B226" s="34" t="s">
        <v>583</v>
      </c>
      <c r="C226" s="34" t="s">
        <v>92</v>
      </c>
      <c r="D226" s="34">
        <v>0</v>
      </c>
      <c r="E226" s="34">
        <v>125.99</v>
      </c>
      <c r="F226" s="34">
        <v>2.5</v>
      </c>
      <c r="G226" s="34" t="s">
        <v>14</v>
      </c>
      <c r="H226" s="34" t="s">
        <v>70</v>
      </c>
      <c r="I226" s="34" t="s">
        <v>16</v>
      </c>
      <c r="J226" s="34" t="s">
        <v>111</v>
      </c>
      <c r="K226" s="34" t="s">
        <v>49</v>
      </c>
      <c r="L226" s="34" t="s">
        <v>585</v>
      </c>
      <c r="M226" s="34">
        <v>0.59</v>
      </c>
      <c r="N226" s="34" t="s">
        <v>8</v>
      </c>
      <c r="O226" s="34" t="s">
        <v>87</v>
      </c>
      <c r="P226" s="34" t="s">
        <v>88</v>
      </c>
      <c r="Q226" s="34" t="s">
        <v>89</v>
      </c>
      <c r="R226" s="34">
        <v>10004</v>
      </c>
      <c r="S226" s="36">
        <v>42021</v>
      </c>
      <c r="T226" s="36">
        <v>42023</v>
      </c>
      <c r="U226" s="61">
        <v>-815.9008</v>
      </c>
      <c r="V226" s="34">
        <v>3</v>
      </c>
      <c r="W226" s="34">
        <v>337.34</v>
      </c>
      <c r="X226" s="34">
        <v>46884</v>
      </c>
      <c r="Y226" s="34" t="s">
        <v>3218</v>
      </c>
      <c r="Z226" s="34">
        <v>-231.52442355084975</v>
      </c>
    </row>
    <row r="227" spans="1:26" customFormat="1" x14ac:dyDescent="0.2">
      <c r="A227" s="34">
        <v>2618</v>
      </c>
      <c r="B227" s="34" t="s">
        <v>583</v>
      </c>
      <c r="C227" s="34" t="s">
        <v>92</v>
      </c>
      <c r="D227" s="34">
        <v>0.1</v>
      </c>
      <c r="E227" s="34">
        <v>11.55</v>
      </c>
      <c r="F227" s="34">
        <v>2.36</v>
      </c>
      <c r="G227" s="34" t="s">
        <v>14</v>
      </c>
      <c r="H227" s="34" t="s">
        <v>70</v>
      </c>
      <c r="I227" s="34" t="s">
        <v>24</v>
      </c>
      <c r="J227" s="34" t="s">
        <v>25</v>
      </c>
      <c r="K227" s="34" t="s">
        <v>26</v>
      </c>
      <c r="L227" s="34" t="s">
        <v>356</v>
      </c>
      <c r="M227" s="34">
        <v>0.55000000000000004</v>
      </c>
      <c r="N227" s="34" t="s">
        <v>8</v>
      </c>
      <c r="O227" s="34" t="s">
        <v>87</v>
      </c>
      <c r="P227" s="34" t="s">
        <v>88</v>
      </c>
      <c r="Q227" s="34" t="s">
        <v>89</v>
      </c>
      <c r="R227" s="34">
        <v>10004</v>
      </c>
      <c r="S227" s="36">
        <v>42021</v>
      </c>
      <c r="T227" s="36">
        <v>42022</v>
      </c>
      <c r="U227" s="61">
        <v>15.808</v>
      </c>
      <c r="V227" s="34">
        <v>25</v>
      </c>
      <c r="W227" s="34">
        <v>280.43</v>
      </c>
      <c r="X227" s="34">
        <v>46884</v>
      </c>
      <c r="Y227" s="34" t="s">
        <v>3218</v>
      </c>
      <c r="Z227" s="34">
        <v>158.40541199067516</v>
      </c>
    </row>
    <row r="228" spans="1:26" customFormat="1" x14ac:dyDescent="0.2">
      <c r="A228" s="34">
        <v>2628</v>
      </c>
      <c r="B228" s="34" t="s">
        <v>586</v>
      </c>
      <c r="C228" s="34" t="s">
        <v>92</v>
      </c>
      <c r="D228" s="34">
        <v>0.02</v>
      </c>
      <c r="E228" s="34">
        <v>30.53</v>
      </c>
      <c r="F228" s="34">
        <v>19.989999999999998</v>
      </c>
      <c r="G228" s="34" t="s">
        <v>63</v>
      </c>
      <c r="H228" s="34" t="s">
        <v>70</v>
      </c>
      <c r="I228" s="34" t="s">
        <v>24</v>
      </c>
      <c r="J228" s="34" t="s">
        <v>128</v>
      </c>
      <c r="K228" s="34" t="s">
        <v>49</v>
      </c>
      <c r="L228" s="34" t="s">
        <v>547</v>
      </c>
      <c r="M228" s="34">
        <v>0.39</v>
      </c>
      <c r="N228" s="34" t="s">
        <v>8</v>
      </c>
      <c r="O228" s="34" t="s">
        <v>28</v>
      </c>
      <c r="P228" s="34" t="s">
        <v>183</v>
      </c>
      <c r="Q228" s="34" t="s">
        <v>587</v>
      </c>
      <c r="R228" s="34">
        <v>73160</v>
      </c>
      <c r="S228" s="36">
        <v>42021</v>
      </c>
      <c r="T228" s="36">
        <v>42023</v>
      </c>
      <c r="U228" s="61">
        <v>-54.63</v>
      </c>
      <c r="V228" s="34">
        <v>14</v>
      </c>
      <c r="W228" s="34">
        <v>448.47</v>
      </c>
      <c r="X228" s="34">
        <v>85916</v>
      </c>
      <c r="Y228" s="34" t="s">
        <v>3216</v>
      </c>
      <c r="Z228" s="34">
        <v>470.68622334484803</v>
      </c>
    </row>
    <row r="229" spans="1:26" customFormat="1" x14ac:dyDescent="0.2">
      <c r="A229" s="34">
        <v>526</v>
      </c>
      <c r="B229" s="34" t="s">
        <v>588</v>
      </c>
      <c r="C229" s="34" t="s">
        <v>46</v>
      </c>
      <c r="D229" s="34">
        <v>0</v>
      </c>
      <c r="E229" s="34">
        <v>1.88</v>
      </c>
      <c r="F229" s="34">
        <v>1.49</v>
      </c>
      <c r="G229" s="34" t="s">
        <v>14</v>
      </c>
      <c r="H229" s="34" t="s">
        <v>47</v>
      </c>
      <c r="I229" s="34" t="s">
        <v>24</v>
      </c>
      <c r="J229" s="34" t="s">
        <v>48</v>
      </c>
      <c r="K229" s="34" t="s">
        <v>49</v>
      </c>
      <c r="L229" s="34" t="s">
        <v>589</v>
      </c>
      <c r="M229" s="34">
        <v>0.37</v>
      </c>
      <c r="N229" s="34" t="s">
        <v>8</v>
      </c>
      <c r="O229" s="34" t="s">
        <v>35</v>
      </c>
      <c r="P229" s="34" t="s">
        <v>564</v>
      </c>
      <c r="Q229" s="34" t="s">
        <v>590</v>
      </c>
      <c r="R229" s="34">
        <v>85204</v>
      </c>
      <c r="S229" s="36">
        <v>42021</v>
      </c>
      <c r="T229" s="36">
        <v>42022</v>
      </c>
      <c r="U229" s="61">
        <v>-15.5595</v>
      </c>
      <c r="V229" s="34">
        <v>13</v>
      </c>
      <c r="W229" s="34">
        <v>25.39</v>
      </c>
      <c r="X229" s="34">
        <v>90027</v>
      </c>
      <c r="Y229" s="34" t="s">
        <v>3217</v>
      </c>
      <c r="Z229" s="34">
        <v>207.1162525135689</v>
      </c>
    </row>
    <row r="230" spans="1:26" customFormat="1" x14ac:dyDescent="0.2">
      <c r="A230" s="34">
        <v>526</v>
      </c>
      <c r="B230" s="34" t="s">
        <v>588</v>
      </c>
      <c r="C230" s="34" t="s">
        <v>46</v>
      </c>
      <c r="D230" s="34">
        <v>0.06</v>
      </c>
      <c r="E230" s="34">
        <v>5.78</v>
      </c>
      <c r="F230" s="34">
        <v>5.67</v>
      </c>
      <c r="G230" s="34" t="s">
        <v>14</v>
      </c>
      <c r="H230" s="34" t="s">
        <v>47</v>
      </c>
      <c r="I230" s="34" t="s">
        <v>24</v>
      </c>
      <c r="J230" s="34" t="s">
        <v>64</v>
      </c>
      <c r="K230" s="34" t="s">
        <v>49</v>
      </c>
      <c r="L230" s="34" t="s">
        <v>591</v>
      </c>
      <c r="M230" s="34">
        <v>0.36</v>
      </c>
      <c r="N230" s="34" t="s">
        <v>8</v>
      </c>
      <c r="O230" s="34" t="s">
        <v>35</v>
      </c>
      <c r="P230" s="34" t="s">
        <v>564</v>
      </c>
      <c r="Q230" s="34" t="s">
        <v>590</v>
      </c>
      <c r="R230" s="34">
        <v>85204</v>
      </c>
      <c r="S230" s="36">
        <v>42021</v>
      </c>
      <c r="T230" s="36">
        <v>42022</v>
      </c>
      <c r="U230" s="61">
        <v>-108.19</v>
      </c>
      <c r="V230" s="34">
        <v>15</v>
      </c>
      <c r="W230" s="34">
        <v>87.27</v>
      </c>
      <c r="X230" s="34">
        <v>90027</v>
      </c>
      <c r="Y230" s="34" t="s">
        <v>3217</v>
      </c>
      <c r="Z230" s="34">
        <v>192.04991200416694</v>
      </c>
    </row>
    <row r="231" spans="1:26" customFormat="1" x14ac:dyDescent="0.2">
      <c r="A231" s="34">
        <v>2059</v>
      </c>
      <c r="B231" s="34" t="s">
        <v>592</v>
      </c>
      <c r="C231" s="34" t="s">
        <v>46</v>
      </c>
      <c r="D231" s="34">
        <v>0.09</v>
      </c>
      <c r="E231" s="34">
        <v>28.48</v>
      </c>
      <c r="F231" s="34">
        <v>1.99</v>
      </c>
      <c r="G231" s="34" t="s">
        <v>14</v>
      </c>
      <c r="H231" s="34" t="s">
        <v>70</v>
      </c>
      <c r="I231" s="34" t="s">
        <v>16</v>
      </c>
      <c r="J231" s="34" t="s">
        <v>17</v>
      </c>
      <c r="K231" s="34" t="s">
        <v>18</v>
      </c>
      <c r="L231" s="34" t="s">
        <v>188</v>
      </c>
      <c r="M231" s="34">
        <v>0.4</v>
      </c>
      <c r="N231" s="34" t="s">
        <v>8</v>
      </c>
      <c r="O231" s="34" t="s">
        <v>9</v>
      </c>
      <c r="P231" s="34" t="s">
        <v>73</v>
      </c>
      <c r="Q231" s="34" t="s">
        <v>593</v>
      </c>
      <c r="R231" s="34">
        <v>27260</v>
      </c>
      <c r="S231" s="36">
        <v>42021</v>
      </c>
      <c r="T231" s="36">
        <v>42022</v>
      </c>
      <c r="U231" s="61">
        <v>-1250.7460000000001</v>
      </c>
      <c r="V231" s="34">
        <v>13</v>
      </c>
      <c r="W231" s="34">
        <v>336.92</v>
      </c>
      <c r="X231" s="34">
        <v>88039</v>
      </c>
      <c r="Y231" s="34" t="s">
        <v>3215</v>
      </c>
      <c r="Z231" s="34">
        <v>-1025.563454768208</v>
      </c>
    </row>
    <row r="232" spans="1:26" customFormat="1" x14ac:dyDescent="0.2">
      <c r="A232" s="34">
        <v>2725</v>
      </c>
      <c r="B232" s="34" t="s">
        <v>594</v>
      </c>
      <c r="C232" s="34" t="s">
        <v>46</v>
      </c>
      <c r="D232" s="34">
        <v>0.05</v>
      </c>
      <c r="E232" s="34">
        <v>28.15</v>
      </c>
      <c r="F232" s="34">
        <v>6.17</v>
      </c>
      <c r="G232" s="34" t="s">
        <v>14</v>
      </c>
      <c r="H232" s="34" t="s">
        <v>47</v>
      </c>
      <c r="I232" s="34" t="s">
        <v>24</v>
      </c>
      <c r="J232" s="34" t="s">
        <v>25</v>
      </c>
      <c r="K232" s="34" t="s">
        <v>18</v>
      </c>
      <c r="L232" s="34" t="s">
        <v>595</v>
      </c>
      <c r="M232" s="34">
        <v>0.55000000000000004</v>
      </c>
      <c r="N232" s="34" t="s">
        <v>8</v>
      </c>
      <c r="O232" s="34" t="s">
        <v>9</v>
      </c>
      <c r="P232" s="34" t="s">
        <v>376</v>
      </c>
      <c r="Q232" s="34" t="s">
        <v>596</v>
      </c>
      <c r="R232" s="34">
        <v>37042</v>
      </c>
      <c r="S232" s="36">
        <v>42021</v>
      </c>
      <c r="T232" s="36">
        <v>42022</v>
      </c>
      <c r="U232" s="61">
        <v>-66.248000000000005</v>
      </c>
      <c r="V232" s="34">
        <v>10</v>
      </c>
      <c r="W232" s="34">
        <v>282.38</v>
      </c>
      <c r="X232" s="34">
        <v>88958</v>
      </c>
      <c r="Y232" s="34" t="s">
        <v>3215</v>
      </c>
      <c r="Z232" s="34">
        <v>483.44173281315307</v>
      </c>
    </row>
    <row r="233" spans="1:26" customFormat="1" x14ac:dyDescent="0.2">
      <c r="A233" s="34">
        <v>2443</v>
      </c>
      <c r="B233" s="34" t="s">
        <v>597</v>
      </c>
      <c r="C233" s="34" t="s">
        <v>13</v>
      </c>
      <c r="D233" s="34">
        <v>0.05</v>
      </c>
      <c r="E233" s="34">
        <v>58.1</v>
      </c>
      <c r="F233" s="34">
        <v>1.49</v>
      </c>
      <c r="G233" s="34" t="s">
        <v>14</v>
      </c>
      <c r="H233" s="34" t="s">
        <v>70</v>
      </c>
      <c r="I233" s="34" t="s">
        <v>24</v>
      </c>
      <c r="J233" s="34" t="s">
        <v>48</v>
      </c>
      <c r="K233" s="34" t="s">
        <v>49</v>
      </c>
      <c r="L233" s="34" t="s">
        <v>598</v>
      </c>
      <c r="M233" s="34">
        <v>0.38</v>
      </c>
      <c r="N233" s="34" t="s">
        <v>8</v>
      </c>
      <c r="O233" s="34" t="s">
        <v>9</v>
      </c>
      <c r="P233" s="34" t="s">
        <v>99</v>
      </c>
      <c r="Q233" s="34" t="s">
        <v>104</v>
      </c>
      <c r="R233" s="34">
        <v>33142</v>
      </c>
      <c r="S233" s="36">
        <v>42022</v>
      </c>
      <c r="T233" s="36">
        <v>42022</v>
      </c>
      <c r="U233" s="61">
        <v>1633.9860000000001</v>
      </c>
      <c r="V233" s="34">
        <v>13</v>
      </c>
      <c r="W233" s="34">
        <v>739.06</v>
      </c>
      <c r="X233" s="34">
        <v>89299</v>
      </c>
      <c r="Y233" s="34" t="s">
        <v>3215</v>
      </c>
      <c r="Z233" s="34">
        <v>1813.7535099468278</v>
      </c>
    </row>
    <row r="234" spans="1:26" customFormat="1" x14ac:dyDescent="0.2">
      <c r="A234" s="34">
        <v>1971</v>
      </c>
      <c r="B234" s="34" t="s">
        <v>599</v>
      </c>
      <c r="C234" s="34" t="s">
        <v>92</v>
      </c>
      <c r="D234" s="34">
        <v>0.02</v>
      </c>
      <c r="E234" s="34">
        <v>11.58</v>
      </c>
      <c r="F234" s="34">
        <v>5.72</v>
      </c>
      <c r="G234" s="34" t="s">
        <v>14</v>
      </c>
      <c r="H234" s="34" t="s">
        <v>70</v>
      </c>
      <c r="I234" s="34" t="s">
        <v>24</v>
      </c>
      <c r="J234" s="34" t="s">
        <v>321</v>
      </c>
      <c r="K234" s="34" t="s">
        <v>49</v>
      </c>
      <c r="L234" s="34" t="s">
        <v>600</v>
      </c>
      <c r="M234" s="34">
        <v>0.35</v>
      </c>
      <c r="N234" s="34" t="s">
        <v>8</v>
      </c>
      <c r="O234" s="34" t="s">
        <v>9</v>
      </c>
      <c r="P234" s="34" t="s">
        <v>10</v>
      </c>
      <c r="Q234" s="34" t="s">
        <v>601</v>
      </c>
      <c r="R234" s="34">
        <v>38801</v>
      </c>
      <c r="S234" s="36">
        <v>42022</v>
      </c>
      <c r="T234" s="36">
        <v>42023</v>
      </c>
      <c r="U234" s="61">
        <v>-259.75599999999997</v>
      </c>
      <c r="V234" s="34">
        <v>3</v>
      </c>
      <c r="W234" s="34">
        <v>35.479999999999997</v>
      </c>
      <c r="X234" s="34">
        <v>91550</v>
      </c>
      <c r="Y234" s="34" t="s">
        <v>3215</v>
      </c>
      <c r="Z234" s="34">
        <v>-144.18667765394264</v>
      </c>
    </row>
    <row r="235" spans="1:26" customFormat="1" x14ac:dyDescent="0.2">
      <c r="A235" s="34">
        <v>1972</v>
      </c>
      <c r="B235" s="34" t="s">
        <v>602</v>
      </c>
      <c r="C235" s="34" t="s">
        <v>92</v>
      </c>
      <c r="D235" s="34">
        <v>0.05</v>
      </c>
      <c r="E235" s="34">
        <v>350.99</v>
      </c>
      <c r="F235" s="34">
        <v>39</v>
      </c>
      <c r="G235" s="34" t="s">
        <v>2</v>
      </c>
      <c r="H235" s="34" t="s">
        <v>70</v>
      </c>
      <c r="I235" s="34" t="s">
        <v>4</v>
      </c>
      <c r="J235" s="34" t="s">
        <v>85</v>
      </c>
      <c r="K235" s="34" t="s">
        <v>33</v>
      </c>
      <c r="L235" s="34" t="s">
        <v>414</v>
      </c>
      <c r="M235" s="34">
        <v>0.55000000000000004</v>
      </c>
      <c r="N235" s="34" t="s">
        <v>8</v>
      </c>
      <c r="O235" s="34" t="s">
        <v>87</v>
      </c>
      <c r="P235" s="34" t="s">
        <v>296</v>
      </c>
      <c r="Q235" s="34" t="s">
        <v>603</v>
      </c>
      <c r="R235" s="34">
        <v>19090</v>
      </c>
      <c r="S235" s="36">
        <v>42022</v>
      </c>
      <c r="T235" s="36">
        <v>42024</v>
      </c>
      <c r="U235" s="61">
        <v>1469.7275999999999</v>
      </c>
      <c r="V235" s="34">
        <v>6</v>
      </c>
      <c r="W235" s="34">
        <v>2130.04</v>
      </c>
      <c r="X235" s="34">
        <v>91550</v>
      </c>
      <c r="Y235" s="34" t="s">
        <v>3218</v>
      </c>
      <c r="Z235" s="34">
        <v>3952.961542537761</v>
      </c>
    </row>
    <row r="236" spans="1:26" customFormat="1" x14ac:dyDescent="0.2">
      <c r="A236" s="34">
        <v>1972</v>
      </c>
      <c r="B236" s="34" t="s">
        <v>602</v>
      </c>
      <c r="C236" s="34" t="s">
        <v>92</v>
      </c>
      <c r="D236" s="34">
        <v>0.04</v>
      </c>
      <c r="E236" s="34">
        <v>15.99</v>
      </c>
      <c r="F236" s="34">
        <v>9.4</v>
      </c>
      <c r="G236" s="34" t="s">
        <v>63</v>
      </c>
      <c r="H236" s="34" t="s">
        <v>70</v>
      </c>
      <c r="I236" s="34" t="s">
        <v>16</v>
      </c>
      <c r="J236" s="34" t="s">
        <v>32</v>
      </c>
      <c r="K236" s="34" t="s">
        <v>49</v>
      </c>
      <c r="L236" s="34" t="s">
        <v>604</v>
      </c>
      <c r="M236" s="34">
        <v>0.49</v>
      </c>
      <c r="N236" s="34" t="s">
        <v>8</v>
      </c>
      <c r="O236" s="34" t="s">
        <v>87</v>
      </c>
      <c r="P236" s="34" t="s">
        <v>296</v>
      </c>
      <c r="Q236" s="34" t="s">
        <v>603</v>
      </c>
      <c r="R236" s="34">
        <v>19090</v>
      </c>
      <c r="S236" s="36">
        <v>42022</v>
      </c>
      <c r="T236" s="36">
        <v>42024</v>
      </c>
      <c r="U236" s="61">
        <v>-83.553060000000002</v>
      </c>
      <c r="V236" s="34">
        <v>5</v>
      </c>
      <c r="W236" s="34">
        <v>82.8</v>
      </c>
      <c r="X236" s="34">
        <v>91550</v>
      </c>
      <c r="Y236" s="34" t="s">
        <v>3218</v>
      </c>
      <c r="Z236" s="34">
        <v>172.71283658841597</v>
      </c>
    </row>
    <row r="237" spans="1:26" customFormat="1" x14ac:dyDescent="0.2">
      <c r="A237" s="34">
        <v>657</v>
      </c>
      <c r="B237" s="34" t="s">
        <v>605</v>
      </c>
      <c r="C237" s="34" t="s">
        <v>1</v>
      </c>
      <c r="D237" s="34">
        <v>0.1</v>
      </c>
      <c r="E237" s="34">
        <v>18.97</v>
      </c>
      <c r="F237" s="34">
        <v>9.0299999999999994</v>
      </c>
      <c r="G237" s="34" t="s">
        <v>14</v>
      </c>
      <c r="H237" s="34" t="s">
        <v>15</v>
      </c>
      <c r="I237" s="34" t="s">
        <v>24</v>
      </c>
      <c r="J237" s="34" t="s">
        <v>64</v>
      </c>
      <c r="K237" s="34" t="s">
        <v>49</v>
      </c>
      <c r="L237" s="34" t="s">
        <v>606</v>
      </c>
      <c r="M237" s="34">
        <v>0.37</v>
      </c>
      <c r="N237" s="34" t="s">
        <v>8</v>
      </c>
      <c r="O237" s="34" t="s">
        <v>87</v>
      </c>
      <c r="P237" s="34" t="s">
        <v>379</v>
      </c>
      <c r="Q237" s="34" t="s">
        <v>607</v>
      </c>
      <c r="R237" s="34">
        <v>1540</v>
      </c>
      <c r="S237" s="36">
        <v>42023</v>
      </c>
      <c r="T237" s="36">
        <v>42025</v>
      </c>
      <c r="U237" s="61">
        <v>-24.204799999999999</v>
      </c>
      <c r="V237" s="34">
        <v>1</v>
      </c>
      <c r="W237" s="34">
        <v>19.73</v>
      </c>
      <c r="X237" s="34">
        <v>91212</v>
      </c>
      <c r="Y237" s="34" t="s">
        <v>3218</v>
      </c>
      <c r="Z237" s="34">
        <v>423.73313823451724</v>
      </c>
    </row>
    <row r="238" spans="1:26" customFormat="1" x14ac:dyDescent="0.2">
      <c r="A238" s="34">
        <v>659</v>
      </c>
      <c r="B238" s="34" t="s">
        <v>608</v>
      </c>
      <c r="C238" s="34" t="s">
        <v>1</v>
      </c>
      <c r="D238" s="34">
        <v>0</v>
      </c>
      <c r="E238" s="34">
        <v>119.99</v>
      </c>
      <c r="F238" s="34">
        <v>56.14</v>
      </c>
      <c r="G238" s="34" t="s">
        <v>2</v>
      </c>
      <c r="H238" s="34" t="s">
        <v>15</v>
      </c>
      <c r="I238" s="34" t="s">
        <v>16</v>
      </c>
      <c r="J238" s="34" t="s">
        <v>32</v>
      </c>
      <c r="K238" s="34" t="s">
        <v>6</v>
      </c>
      <c r="L238" s="34" t="s">
        <v>563</v>
      </c>
      <c r="M238" s="34">
        <v>0.39</v>
      </c>
      <c r="N238" s="34" t="s">
        <v>8</v>
      </c>
      <c r="O238" s="34" t="s">
        <v>87</v>
      </c>
      <c r="P238" s="34" t="s">
        <v>609</v>
      </c>
      <c r="Q238" s="34" t="s">
        <v>610</v>
      </c>
      <c r="R238" s="34">
        <v>5403</v>
      </c>
      <c r="S238" s="36">
        <v>42023</v>
      </c>
      <c r="T238" s="36">
        <v>42024</v>
      </c>
      <c r="U238" s="61">
        <v>-126.05777999999999</v>
      </c>
      <c r="V238" s="34">
        <v>5</v>
      </c>
      <c r="W238" s="34">
        <v>615.54</v>
      </c>
      <c r="X238" s="34">
        <v>91212</v>
      </c>
      <c r="Y238" s="34" t="s">
        <v>3218</v>
      </c>
      <c r="Z238" s="34">
        <v>2217.1759680525706</v>
      </c>
    </row>
    <row r="239" spans="1:26" customFormat="1" x14ac:dyDescent="0.2">
      <c r="A239" s="34">
        <v>3095</v>
      </c>
      <c r="B239" s="34" t="s">
        <v>611</v>
      </c>
      <c r="C239" s="34" t="s">
        <v>1</v>
      </c>
      <c r="D239" s="34">
        <v>0.09</v>
      </c>
      <c r="E239" s="34">
        <v>207.48</v>
      </c>
      <c r="F239" s="34">
        <v>0.99</v>
      </c>
      <c r="G239" s="34" t="s">
        <v>14</v>
      </c>
      <c r="H239" s="34" t="s">
        <v>15</v>
      </c>
      <c r="I239" s="34" t="s">
        <v>24</v>
      </c>
      <c r="J239" s="34" t="s">
        <v>71</v>
      </c>
      <c r="K239" s="34" t="s">
        <v>49</v>
      </c>
      <c r="L239" s="34" t="s">
        <v>612</v>
      </c>
      <c r="M239" s="34">
        <v>0.55000000000000004</v>
      </c>
      <c r="N239" s="34" t="s">
        <v>8</v>
      </c>
      <c r="O239" s="34" t="s">
        <v>87</v>
      </c>
      <c r="P239" s="34" t="s">
        <v>293</v>
      </c>
      <c r="Q239" s="34" t="s">
        <v>613</v>
      </c>
      <c r="R239" s="34">
        <v>45011</v>
      </c>
      <c r="S239" s="36">
        <v>42023</v>
      </c>
      <c r="T239" s="36">
        <v>42025</v>
      </c>
      <c r="U239" s="61">
        <v>683.9556</v>
      </c>
      <c r="V239" s="34">
        <v>5</v>
      </c>
      <c r="W239" s="34">
        <v>991.24</v>
      </c>
      <c r="X239" s="34">
        <v>86220</v>
      </c>
      <c r="Y239" s="34" t="s">
        <v>3218</v>
      </c>
      <c r="Z239" s="34">
        <v>1673.5436857428108</v>
      </c>
    </row>
    <row r="240" spans="1:26" customFormat="1" x14ac:dyDescent="0.2">
      <c r="A240" s="34">
        <v>259</v>
      </c>
      <c r="B240" s="34" t="s">
        <v>614</v>
      </c>
      <c r="C240" s="34" t="s">
        <v>23</v>
      </c>
      <c r="D240" s="34">
        <v>0.09</v>
      </c>
      <c r="E240" s="34">
        <v>2.88</v>
      </c>
      <c r="F240" s="34">
        <v>0.7</v>
      </c>
      <c r="G240" s="34" t="s">
        <v>14</v>
      </c>
      <c r="H240" s="34" t="s">
        <v>15</v>
      </c>
      <c r="I240" s="34" t="s">
        <v>24</v>
      </c>
      <c r="J240" s="34" t="s">
        <v>25</v>
      </c>
      <c r="K240" s="34" t="s">
        <v>26</v>
      </c>
      <c r="L240" s="34" t="s">
        <v>615</v>
      </c>
      <c r="M240" s="34">
        <v>0.56000000000000005</v>
      </c>
      <c r="N240" s="34" t="s">
        <v>8</v>
      </c>
      <c r="O240" s="34" t="s">
        <v>35</v>
      </c>
      <c r="P240" s="34" t="s">
        <v>616</v>
      </c>
      <c r="Q240" s="34" t="s">
        <v>617</v>
      </c>
      <c r="R240" s="34">
        <v>87505</v>
      </c>
      <c r="S240" s="36">
        <v>42023</v>
      </c>
      <c r="T240" s="36">
        <v>42023</v>
      </c>
      <c r="U240" s="61">
        <v>5.7531999999999996</v>
      </c>
      <c r="V240" s="34">
        <v>10</v>
      </c>
      <c r="W240" s="34">
        <v>26.38</v>
      </c>
      <c r="X240" s="34">
        <v>85857</v>
      </c>
      <c r="Y240" s="34" t="s">
        <v>3217</v>
      </c>
      <c r="Z240" s="34">
        <v>128.05278584067906</v>
      </c>
    </row>
    <row r="241" spans="1:26" customFormat="1" x14ac:dyDescent="0.2">
      <c r="A241" s="34">
        <v>3155</v>
      </c>
      <c r="B241" s="34" t="s">
        <v>618</v>
      </c>
      <c r="C241" s="34" t="s">
        <v>1</v>
      </c>
      <c r="D241" s="34">
        <v>0.02</v>
      </c>
      <c r="E241" s="34">
        <v>60.22</v>
      </c>
      <c r="F241" s="34">
        <v>3.5</v>
      </c>
      <c r="G241" s="34" t="s">
        <v>14</v>
      </c>
      <c r="H241" s="34" t="s">
        <v>70</v>
      </c>
      <c r="I241" s="34" t="s">
        <v>24</v>
      </c>
      <c r="J241" s="34" t="s">
        <v>71</v>
      </c>
      <c r="K241" s="34" t="s">
        <v>49</v>
      </c>
      <c r="L241" s="34" t="s">
        <v>619</v>
      </c>
      <c r="M241" s="34">
        <v>0.56999999999999995</v>
      </c>
      <c r="N241" s="34" t="s">
        <v>8</v>
      </c>
      <c r="O241" s="34" t="s">
        <v>9</v>
      </c>
      <c r="P241" s="34" t="s">
        <v>99</v>
      </c>
      <c r="Q241" s="34" t="s">
        <v>308</v>
      </c>
      <c r="R241" s="34">
        <v>32771</v>
      </c>
      <c r="S241" s="36">
        <v>42024</v>
      </c>
      <c r="T241" s="36">
        <v>42025</v>
      </c>
      <c r="U241" s="61">
        <v>-193.91399999999999</v>
      </c>
      <c r="V241" s="34">
        <v>9</v>
      </c>
      <c r="W241" s="34">
        <v>541.76</v>
      </c>
      <c r="X241" s="34">
        <v>86898</v>
      </c>
      <c r="Y241" s="34" t="s">
        <v>3215</v>
      </c>
      <c r="Z241" s="34">
        <v>474.38409332687189</v>
      </c>
    </row>
    <row r="242" spans="1:26" customFormat="1" x14ac:dyDescent="0.2">
      <c r="A242" s="34">
        <v>32</v>
      </c>
      <c r="B242" s="34" t="s">
        <v>620</v>
      </c>
      <c r="C242" s="34" t="s">
        <v>92</v>
      </c>
      <c r="D242" s="34">
        <v>0.09</v>
      </c>
      <c r="E242" s="34">
        <v>125.99</v>
      </c>
      <c r="F242" s="34">
        <v>7.69</v>
      </c>
      <c r="G242" s="34" t="s">
        <v>63</v>
      </c>
      <c r="H242" s="34" t="s">
        <v>70</v>
      </c>
      <c r="I242" s="34" t="s">
        <v>16</v>
      </c>
      <c r="J242" s="34" t="s">
        <v>111</v>
      </c>
      <c r="K242" s="34" t="s">
        <v>49</v>
      </c>
      <c r="L242" s="34" t="s">
        <v>621</v>
      </c>
      <c r="M242" s="34">
        <v>0.59</v>
      </c>
      <c r="N242" s="34" t="s">
        <v>8</v>
      </c>
      <c r="O242" s="34" t="s">
        <v>35</v>
      </c>
      <c r="P242" s="34" t="s">
        <v>115</v>
      </c>
      <c r="Q242" s="34" t="s">
        <v>622</v>
      </c>
      <c r="R242" s="34">
        <v>97526</v>
      </c>
      <c r="S242" s="36">
        <v>42024</v>
      </c>
      <c r="T242" s="36">
        <v>42026</v>
      </c>
      <c r="U242" s="61">
        <v>209.99700000000001</v>
      </c>
      <c r="V242" s="34">
        <v>8</v>
      </c>
      <c r="W242" s="34">
        <v>783.55</v>
      </c>
      <c r="X242" s="34">
        <v>89202</v>
      </c>
      <c r="Y242" s="34" t="s">
        <v>3217</v>
      </c>
      <c r="Z242" s="34">
        <v>820.77812566183502</v>
      </c>
    </row>
    <row r="243" spans="1:26" customFormat="1" x14ac:dyDescent="0.2">
      <c r="A243" s="34">
        <v>493</v>
      </c>
      <c r="B243" s="34" t="s">
        <v>623</v>
      </c>
      <c r="C243" s="34" t="s">
        <v>46</v>
      </c>
      <c r="D243" s="34">
        <v>0.02</v>
      </c>
      <c r="E243" s="34">
        <v>6.48</v>
      </c>
      <c r="F243" s="34">
        <v>6.6</v>
      </c>
      <c r="G243" s="34" t="s">
        <v>14</v>
      </c>
      <c r="H243" s="34" t="s">
        <v>15</v>
      </c>
      <c r="I243" s="34" t="s">
        <v>24</v>
      </c>
      <c r="J243" s="34" t="s">
        <v>64</v>
      </c>
      <c r="K243" s="34" t="s">
        <v>49</v>
      </c>
      <c r="L243" s="34" t="s">
        <v>624</v>
      </c>
      <c r="M243" s="34">
        <v>0.37</v>
      </c>
      <c r="N243" s="34" t="s">
        <v>8</v>
      </c>
      <c r="O243" s="34" t="s">
        <v>35</v>
      </c>
      <c r="P243" s="34" t="s">
        <v>42</v>
      </c>
      <c r="Q243" s="34" t="s">
        <v>625</v>
      </c>
      <c r="R243" s="34">
        <v>98158</v>
      </c>
      <c r="S243" s="36">
        <v>42024</v>
      </c>
      <c r="T243" s="36">
        <v>42026</v>
      </c>
      <c r="U243" s="61">
        <v>-92.05</v>
      </c>
      <c r="V243" s="34">
        <v>10</v>
      </c>
      <c r="W243" s="34">
        <v>66.709999999999994</v>
      </c>
      <c r="X243" s="34">
        <v>88906</v>
      </c>
      <c r="Y243" s="34" t="s">
        <v>3217</v>
      </c>
      <c r="Z243" s="34">
        <v>211.846038309866</v>
      </c>
    </row>
    <row r="244" spans="1:26" customFormat="1" x14ac:dyDescent="0.2">
      <c r="A244" s="34">
        <v>493</v>
      </c>
      <c r="B244" s="34" t="s">
        <v>623</v>
      </c>
      <c r="C244" s="34" t="s">
        <v>46</v>
      </c>
      <c r="D244" s="34">
        <v>0.04</v>
      </c>
      <c r="E244" s="34">
        <v>17.149999999999999</v>
      </c>
      <c r="F244" s="34">
        <v>4.96</v>
      </c>
      <c r="G244" s="34" t="s">
        <v>14</v>
      </c>
      <c r="H244" s="34" t="s">
        <v>15</v>
      </c>
      <c r="I244" s="34" t="s">
        <v>24</v>
      </c>
      <c r="J244" s="34" t="s">
        <v>54</v>
      </c>
      <c r="K244" s="34" t="s">
        <v>49</v>
      </c>
      <c r="L244" s="34" t="s">
        <v>626</v>
      </c>
      <c r="M244" s="34">
        <v>0.57999999999999996</v>
      </c>
      <c r="N244" s="34" t="s">
        <v>8</v>
      </c>
      <c r="O244" s="34" t="s">
        <v>35</v>
      </c>
      <c r="P244" s="34" t="s">
        <v>42</v>
      </c>
      <c r="Q244" s="34" t="s">
        <v>625</v>
      </c>
      <c r="R244" s="34">
        <v>98158</v>
      </c>
      <c r="S244" s="36">
        <v>42024</v>
      </c>
      <c r="T244" s="36">
        <v>42025</v>
      </c>
      <c r="U244" s="61">
        <v>6.11</v>
      </c>
      <c r="V244" s="34">
        <v>5</v>
      </c>
      <c r="W244" s="34">
        <v>87.16</v>
      </c>
      <c r="X244" s="34">
        <v>88906</v>
      </c>
      <c r="Y244" s="34" t="s">
        <v>3217</v>
      </c>
      <c r="Z244" s="34">
        <v>461.79869425248006</v>
      </c>
    </row>
    <row r="245" spans="1:26" customFormat="1" x14ac:dyDescent="0.2">
      <c r="A245" s="34">
        <v>524</v>
      </c>
      <c r="B245" s="34" t="s">
        <v>627</v>
      </c>
      <c r="C245" s="34" t="s">
        <v>46</v>
      </c>
      <c r="D245" s="34">
        <v>0.03</v>
      </c>
      <c r="E245" s="34">
        <v>1270.99</v>
      </c>
      <c r="F245" s="34">
        <v>19.989999999999998</v>
      </c>
      <c r="G245" s="34" t="s">
        <v>14</v>
      </c>
      <c r="H245" s="34" t="s">
        <v>15</v>
      </c>
      <c r="I245" s="34" t="s">
        <v>24</v>
      </c>
      <c r="J245" s="34" t="s">
        <v>48</v>
      </c>
      <c r="K245" s="34" t="s">
        <v>49</v>
      </c>
      <c r="L245" s="34" t="s">
        <v>628</v>
      </c>
      <c r="M245" s="34">
        <v>0.35</v>
      </c>
      <c r="N245" s="34" t="s">
        <v>8</v>
      </c>
      <c r="O245" s="34" t="s">
        <v>9</v>
      </c>
      <c r="P245" s="34" t="s">
        <v>376</v>
      </c>
      <c r="Q245" s="34" t="s">
        <v>629</v>
      </c>
      <c r="R245" s="34">
        <v>37922</v>
      </c>
      <c r="S245" s="36">
        <v>42024</v>
      </c>
      <c r="T245" s="36">
        <v>42026</v>
      </c>
      <c r="U245" s="61">
        <v>363.55200000000002</v>
      </c>
      <c r="V245" s="34">
        <v>2</v>
      </c>
      <c r="W245" s="34">
        <v>2589.0100000000002</v>
      </c>
      <c r="X245" s="34">
        <v>91127</v>
      </c>
      <c r="Y245" s="34" t="s">
        <v>3215</v>
      </c>
      <c r="Z245" s="34">
        <v>4987.1848463347033</v>
      </c>
    </row>
    <row r="246" spans="1:26" customFormat="1" x14ac:dyDescent="0.2">
      <c r="A246" s="34">
        <v>524</v>
      </c>
      <c r="B246" s="34" t="s">
        <v>627</v>
      </c>
      <c r="C246" s="34" t="s">
        <v>46</v>
      </c>
      <c r="D246" s="34">
        <v>7.0000000000000007E-2</v>
      </c>
      <c r="E246" s="34">
        <v>2036.48</v>
      </c>
      <c r="F246" s="34">
        <v>14.7</v>
      </c>
      <c r="G246" s="34" t="s">
        <v>2</v>
      </c>
      <c r="H246" s="34" t="s">
        <v>15</v>
      </c>
      <c r="I246" s="34" t="s">
        <v>16</v>
      </c>
      <c r="J246" s="34" t="s">
        <v>32</v>
      </c>
      <c r="K246" s="34" t="s">
        <v>33</v>
      </c>
      <c r="L246" s="34" t="s">
        <v>34</v>
      </c>
      <c r="M246" s="34">
        <v>0.55000000000000004</v>
      </c>
      <c r="N246" s="34" t="s">
        <v>8</v>
      </c>
      <c r="O246" s="34" t="s">
        <v>9</v>
      </c>
      <c r="P246" s="34" t="s">
        <v>376</v>
      </c>
      <c r="Q246" s="34" t="s">
        <v>629</v>
      </c>
      <c r="R246" s="34">
        <v>37922</v>
      </c>
      <c r="S246" s="36">
        <v>42024</v>
      </c>
      <c r="T246" s="36">
        <v>42026</v>
      </c>
      <c r="U246" s="61">
        <v>-11.536</v>
      </c>
      <c r="V246" s="34">
        <v>1</v>
      </c>
      <c r="W246" s="34">
        <v>1893.93</v>
      </c>
      <c r="X246" s="34">
        <v>91127</v>
      </c>
      <c r="Y246" s="34" t="s">
        <v>3215</v>
      </c>
      <c r="Z246" s="34">
        <v>7191.5231438857018</v>
      </c>
    </row>
    <row r="247" spans="1:26" customFormat="1" x14ac:dyDescent="0.2">
      <c r="A247" s="34">
        <v>549</v>
      </c>
      <c r="B247" s="34" t="s">
        <v>630</v>
      </c>
      <c r="C247" s="34" t="s">
        <v>46</v>
      </c>
      <c r="D247" s="34">
        <v>0.02</v>
      </c>
      <c r="E247" s="34">
        <v>7.1</v>
      </c>
      <c r="F247" s="34">
        <v>6.05</v>
      </c>
      <c r="G247" s="34" t="s">
        <v>14</v>
      </c>
      <c r="H247" s="34" t="s">
        <v>70</v>
      </c>
      <c r="I247" s="34" t="s">
        <v>24</v>
      </c>
      <c r="J247" s="34" t="s">
        <v>48</v>
      </c>
      <c r="K247" s="34" t="s">
        <v>49</v>
      </c>
      <c r="L247" s="34" t="s">
        <v>227</v>
      </c>
      <c r="M247" s="34">
        <v>0.39</v>
      </c>
      <c r="N247" s="34" t="s">
        <v>8</v>
      </c>
      <c r="O247" s="34" t="s">
        <v>35</v>
      </c>
      <c r="P247" s="34" t="s">
        <v>616</v>
      </c>
      <c r="Q247" s="34" t="s">
        <v>171</v>
      </c>
      <c r="R247" s="34">
        <v>88201</v>
      </c>
      <c r="S247" s="36">
        <v>42024</v>
      </c>
      <c r="T247" s="36">
        <v>42024</v>
      </c>
      <c r="U247" s="61">
        <v>-66.378</v>
      </c>
      <c r="V247" s="34">
        <v>9</v>
      </c>
      <c r="W247" s="34">
        <v>66.319999999999993</v>
      </c>
      <c r="X247" s="34">
        <v>90908</v>
      </c>
      <c r="Y247" s="34" t="s">
        <v>3217</v>
      </c>
      <c r="Z247" s="34">
        <v>270.43517361832698</v>
      </c>
    </row>
    <row r="248" spans="1:26" customFormat="1" x14ac:dyDescent="0.2">
      <c r="A248" s="34">
        <v>2464</v>
      </c>
      <c r="B248" s="34" t="s">
        <v>631</v>
      </c>
      <c r="C248" s="34" t="s">
        <v>46</v>
      </c>
      <c r="D248" s="34">
        <v>0.05</v>
      </c>
      <c r="E248" s="34">
        <v>6.28</v>
      </c>
      <c r="F248" s="34">
        <v>5.36</v>
      </c>
      <c r="G248" s="34" t="s">
        <v>14</v>
      </c>
      <c r="H248" s="34" t="s">
        <v>15</v>
      </c>
      <c r="I248" s="34" t="s">
        <v>24</v>
      </c>
      <c r="J248" s="34" t="s">
        <v>48</v>
      </c>
      <c r="K248" s="34" t="s">
        <v>49</v>
      </c>
      <c r="L248" s="34" t="s">
        <v>632</v>
      </c>
      <c r="M248" s="34">
        <v>0.4</v>
      </c>
      <c r="N248" s="34" t="s">
        <v>8</v>
      </c>
      <c r="O248" s="34" t="s">
        <v>9</v>
      </c>
      <c r="P248" s="34" t="s">
        <v>144</v>
      </c>
      <c r="Q248" s="34" t="s">
        <v>633</v>
      </c>
      <c r="R248" s="34">
        <v>71111</v>
      </c>
      <c r="S248" s="36">
        <v>42024</v>
      </c>
      <c r="T248" s="36">
        <v>42027</v>
      </c>
      <c r="U248" s="61">
        <v>1.278</v>
      </c>
      <c r="V248" s="34">
        <v>6</v>
      </c>
      <c r="W248" s="34">
        <v>38.04</v>
      </c>
      <c r="X248" s="34">
        <v>88714</v>
      </c>
      <c r="Y248" s="34" t="s">
        <v>3215</v>
      </c>
      <c r="Z248" s="34">
        <v>277.62723660300861</v>
      </c>
    </row>
    <row r="249" spans="1:26" customFormat="1" x14ac:dyDescent="0.2">
      <c r="A249" s="34">
        <v>2464</v>
      </c>
      <c r="B249" s="34" t="s">
        <v>631</v>
      </c>
      <c r="C249" s="34" t="s">
        <v>46</v>
      </c>
      <c r="D249" s="34">
        <v>0.04</v>
      </c>
      <c r="E249" s="34">
        <v>3.08</v>
      </c>
      <c r="F249" s="34">
        <v>0.99</v>
      </c>
      <c r="G249" s="34" t="s">
        <v>14</v>
      </c>
      <c r="H249" s="34" t="s">
        <v>15</v>
      </c>
      <c r="I249" s="34" t="s">
        <v>24</v>
      </c>
      <c r="J249" s="34" t="s">
        <v>128</v>
      </c>
      <c r="K249" s="34" t="s">
        <v>49</v>
      </c>
      <c r="L249" s="34" t="s">
        <v>634</v>
      </c>
      <c r="M249" s="34">
        <v>0.37</v>
      </c>
      <c r="N249" s="34" t="s">
        <v>8</v>
      </c>
      <c r="O249" s="34" t="s">
        <v>9</v>
      </c>
      <c r="P249" s="34" t="s">
        <v>144</v>
      </c>
      <c r="Q249" s="34" t="s">
        <v>633</v>
      </c>
      <c r="R249" s="34">
        <v>71111</v>
      </c>
      <c r="S249" s="36">
        <v>42024</v>
      </c>
      <c r="T249" s="36">
        <v>42025</v>
      </c>
      <c r="U249" s="61">
        <v>424.29</v>
      </c>
      <c r="V249" s="34">
        <v>14</v>
      </c>
      <c r="W249" s="34">
        <v>42.53</v>
      </c>
      <c r="X249" s="34">
        <v>88714</v>
      </c>
      <c r="Y249" s="34" t="s">
        <v>3215</v>
      </c>
      <c r="Z249" s="34">
        <v>561.66517871251892</v>
      </c>
    </row>
    <row r="250" spans="1:26" customFormat="1" x14ac:dyDescent="0.2">
      <c r="A250" s="34">
        <v>1473</v>
      </c>
      <c r="B250" s="34" t="s">
        <v>635</v>
      </c>
      <c r="C250" s="34" t="s">
        <v>1</v>
      </c>
      <c r="D250" s="34">
        <v>0.04</v>
      </c>
      <c r="E250" s="34">
        <v>9.7799999999999994</v>
      </c>
      <c r="F250" s="34">
        <v>1.99</v>
      </c>
      <c r="G250" s="34" t="s">
        <v>63</v>
      </c>
      <c r="H250" s="34" t="s">
        <v>47</v>
      </c>
      <c r="I250" s="34" t="s">
        <v>16</v>
      </c>
      <c r="J250" s="34" t="s">
        <v>17</v>
      </c>
      <c r="K250" s="34" t="s">
        <v>18</v>
      </c>
      <c r="L250" s="34" t="s">
        <v>636</v>
      </c>
      <c r="M250" s="34">
        <v>0.43</v>
      </c>
      <c r="N250" s="34" t="s">
        <v>8</v>
      </c>
      <c r="O250" s="34" t="s">
        <v>87</v>
      </c>
      <c r="P250" s="34" t="s">
        <v>293</v>
      </c>
      <c r="Q250" s="34" t="s">
        <v>637</v>
      </c>
      <c r="R250" s="34">
        <v>44691</v>
      </c>
      <c r="S250" s="36">
        <v>42025</v>
      </c>
      <c r="T250" s="36">
        <v>42026</v>
      </c>
      <c r="U250" s="61">
        <v>61.292700000000004</v>
      </c>
      <c r="V250" s="34">
        <v>9</v>
      </c>
      <c r="W250" s="34">
        <v>88.83</v>
      </c>
      <c r="X250" s="34">
        <v>87076</v>
      </c>
      <c r="Y250" s="34" t="s">
        <v>3218</v>
      </c>
      <c r="Z250" s="34">
        <v>354.5902424784407</v>
      </c>
    </row>
    <row r="251" spans="1:26" customFormat="1" x14ac:dyDescent="0.2">
      <c r="A251" s="34">
        <v>1788</v>
      </c>
      <c r="B251" s="34" t="s">
        <v>638</v>
      </c>
      <c r="C251" s="34" t="s">
        <v>1</v>
      </c>
      <c r="D251" s="34">
        <v>0.04</v>
      </c>
      <c r="E251" s="34">
        <v>205.99</v>
      </c>
      <c r="F251" s="34">
        <v>8.99</v>
      </c>
      <c r="G251" s="34" t="s">
        <v>14</v>
      </c>
      <c r="H251" s="34" t="s">
        <v>15</v>
      </c>
      <c r="I251" s="34" t="s">
        <v>16</v>
      </c>
      <c r="J251" s="34" t="s">
        <v>111</v>
      </c>
      <c r="K251" s="34" t="s">
        <v>49</v>
      </c>
      <c r="L251" s="34" t="s">
        <v>639</v>
      </c>
      <c r="M251" s="34">
        <v>0.56000000000000005</v>
      </c>
      <c r="N251" s="34" t="s">
        <v>8</v>
      </c>
      <c r="O251" s="34" t="s">
        <v>9</v>
      </c>
      <c r="P251" s="34" t="s">
        <v>51</v>
      </c>
      <c r="Q251" s="34" t="s">
        <v>640</v>
      </c>
      <c r="R251" s="34">
        <v>30188</v>
      </c>
      <c r="S251" s="36">
        <v>42025</v>
      </c>
      <c r="T251" s="36">
        <v>42026</v>
      </c>
      <c r="U251" s="61">
        <v>960.98400000000004</v>
      </c>
      <c r="V251" s="34">
        <v>6</v>
      </c>
      <c r="W251" s="34">
        <v>1008.53</v>
      </c>
      <c r="X251" s="34">
        <v>88256</v>
      </c>
      <c r="Y251" s="34" t="s">
        <v>3215</v>
      </c>
      <c r="Z251" s="34">
        <v>2215.0280062024553</v>
      </c>
    </row>
    <row r="252" spans="1:26" customFormat="1" x14ac:dyDescent="0.2">
      <c r="A252" s="34">
        <v>263</v>
      </c>
      <c r="B252" s="34" t="s">
        <v>641</v>
      </c>
      <c r="C252" s="34" t="s">
        <v>13</v>
      </c>
      <c r="D252" s="34">
        <v>0.05</v>
      </c>
      <c r="E252" s="34">
        <v>31.76</v>
      </c>
      <c r="F252" s="34">
        <v>45.51</v>
      </c>
      <c r="G252" s="34" t="s">
        <v>2</v>
      </c>
      <c r="H252" s="34" t="s">
        <v>3</v>
      </c>
      <c r="I252" s="34" t="s">
        <v>4</v>
      </c>
      <c r="J252" s="34" t="s">
        <v>5</v>
      </c>
      <c r="K252" s="34" t="s">
        <v>6</v>
      </c>
      <c r="L252" s="34" t="s">
        <v>642</v>
      </c>
      <c r="M252" s="34">
        <v>0.65</v>
      </c>
      <c r="N252" s="34" t="s">
        <v>8</v>
      </c>
      <c r="O252" s="34" t="s">
        <v>87</v>
      </c>
      <c r="P252" s="34" t="s">
        <v>293</v>
      </c>
      <c r="Q252" s="34" t="s">
        <v>643</v>
      </c>
      <c r="R252" s="34">
        <v>44106</v>
      </c>
      <c r="S252" s="36">
        <v>42025</v>
      </c>
      <c r="T252" s="36">
        <v>42027</v>
      </c>
      <c r="U252" s="61">
        <v>-2177.9860960000001</v>
      </c>
      <c r="V252" s="34">
        <v>9</v>
      </c>
      <c r="W252" s="34">
        <v>304.33999999999997</v>
      </c>
      <c r="X252" s="34">
        <v>86297</v>
      </c>
      <c r="Y252" s="34" t="s">
        <v>3218</v>
      </c>
      <c r="Z252" s="34">
        <v>-543.83240953915083</v>
      </c>
    </row>
    <row r="253" spans="1:26" customFormat="1" x14ac:dyDescent="0.2">
      <c r="A253" s="34">
        <v>2423</v>
      </c>
      <c r="B253" s="34" t="s">
        <v>644</v>
      </c>
      <c r="C253" s="34" t="s">
        <v>23</v>
      </c>
      <c r="D253" s="34">
        <v>0.04</v>
      </c>
      <c r="E253" s="34">
        <v>100.98</v>
      </c>
      <c r="F253" s="34">
        <v>7.18</v>
      </c>
      <c r="G253" s="34" t="s">
        <v>14</v>
      </c>
      <c r="H253" s="34" t="s">
        <v>47</v>
      </c>
      <c r="I253" s="34" t="s">
        <v>16</v>
      </c>
      <c r="J253" s="34" t="s">
        <v>17</v>
      </c>
      <c r="K253" s="34" t="s">
        <v>49</v>
      </c>
      <c r="L253" s="34" t="s">
        <v>645</v>
      </c>
      <c r="M253" s="34">
        <v>0.4</v>
      </c>
      <c r="N253" s="34" t="s">
        <v>8</v>
      </c>
      <c r="O253" s="34" t="s">
        <v>28</v>
      </c>
      <c r="P253" s="34" t="s">
        <v>163</v>
      </c>
      <c r="Q253" s="34" t="s">
        <v>646</v>
      </c>
      <c r="R253" s="34">
        <v>76053</v>
      </c>
      <c r="S253" s="36">
        <v>42025</v>
      </c>
      <c r="T253" s="36">
        <v>42030</v>
      </c>
      <c r="U253" s="61">
        <v>269.94</v>
      </c>
      <c r="V253" s="34">
        <v>4</v>
      </c>
      <c r="W253" s="34">
        <v>414.91</v>
      </c>
      <c r="X253" s="34">
        <v>89054</v>
      </c>
      <c r="Y253" s="34" t="s">
        <v>3216</v>
      </c>
      <c r="Z253" s="34">
        <v>844.48173169386359</v>
      </c>
    </row>
    <row r="254" spans="1:26" customFormat="1" x14ac:dyDescent="0.2">
      <c r="A254" s="34">
        <v>2882</v>
      </c>
      <c r="B254" s="34" t="s">
        <v>647</v>
      </c>
      <c r="C254" s="34" t="s">
        <v>23</v>
      </c>
      <c r="D254" s="34">
        <v>0.02</v>
      </c>
      <c r="E254" s="34">
        <v>43.98</v>
      </c>
      <c r="F254" s="34">
        <v>1.99</v>
      </c>
      <c r="G254" s="34" t="s">
        <v>14</v>
      </c>
      <c r="H254" s="34" t="s">
        <v>15</v>
      </c>
      <c r="I254" s="34" t="s">
        <v>16</v>
      </c>
      <c r="J254" s="34" t="s">
        <v>17</v>
      </c>
      <c r="K254" s="34" t="s">
        <v>18</v>
      </c>
      <c r="L254" s="34" t="s">
        <v>648</v>
      </c>
      <c r="M254" s="34">
        <v>0.44</v>
      </c>
      <c r="N254" s="34" t="s">
        <v>8</v>
      </c>
      <c r="O254" s="34" t="s">
        <v>9</v>
      </c>
      <c r="P254" s="34" t="s">
        <v>73</v>
      </c>
      <c r="Q254" s="34" t="s">
        <v>649</v>
      </c>
      <c r="R254" s="34">
        <v>28206</v>
      </c>
      <c r="S254" s="36">
        <v>42025</v>
      </c>
      <c r="T254" s="36">
        <v>42029</v>
      </c>
      <c r="U254" s="61">
        <v>333.76049999999998</v>
      </c>
      <c r="V254" s="34">
        <v>40</v>
      </c>
      <c r="W254" s="34">
        <v>1724.01</v>
      </c>
      <c r="X254" s="34">
        <v>50917</v>
      </c>
      <c r="Y254" s="34" t="s">
        <v>3215</v>
      </c>
      <c r="Z254" s="34">
        <v>574.88563027663315</v>
      </c>
    </row>
    <row r="255" spans="1:26" customFormat="1" x14ac:dyDescent="0.2">
      <c r="A255" s="34">
        <v>1402</v>
      </c>
      <c r="B255" s="34" t="s">
        <v>507</v>
      </c>
      <c r="C255" s="34" t="s">
        <v>92</v>
      </c>
      <c r="D255" s="34">
        <v>0.04</v>
      </c>
      <c r="E255" s="34">
        <v>30.73</v>
      </c>
      <c r="F255" s="34">
        <v>4</v>
      </c>
      <c r="G255" s="34" t="s">
        <v>14</v>
      </c>
      <c r="H255" s="34" t="s">
        <v>47</v>
      </c>
      <c r="I255" s="34" t="s">
        <v>16</v>
      </c>
      <c r="J255" s="34" t="s">
        <v>17</v>
      </c>
      <c r="K255" s="34" t="s">
        <v>49</v>
      </c>
      <c r="L255" s="34" t="s">
        <v>650</v>
      </c>
      <c r="M255" s="34">
        <v>0.75</v>
      </c>
      <c r="N255" s="34" t="s">
        <v>8</v>
      </c>
      <c r="O255" s="34" t="s">
        <v>28</v>
      </c>
      <c r="P255" s="34" t="s">
        <v>79</v>
      </c>
      <c r="Q255" s="34" t="s">
        <v>509</v>
      </c>
      <c r="R255" s="34">
        <v>60653</v>
      </c>
      <c r="S255" s="36">
        <v>42025</v>
      </c>
      <c r="T255" s="36">
        <v>42026</v>
      </c>
      <c r="U255" s="61">
        <v>-20.79</v>
      </c>
      <c r="V255" s="34">
        <v>48</v>
      </c>
      <c r="W255" s="34">
        <v>1420.84</v>
      </c>
      <c r="X255" s="34">
        <v>43079</v>
      </c>
      <c r="Y255" s="34" t="s">
        <v>3216</v>
      </c>
      <c r="Z255" s="34">
        <v>462.6771768678359</v>
      </c>
    </row>
    <row r="256" spans="1:26" customFormat="1" x14ac:dyDescent="0.2">
      <c r="A256" s="34">
        <v>1405</v>
      </c>
      <c r="B256" s="34" t="s">
        <v>510</v>
      </c>
      <c r="C256" s="34" t="s">
        <v>92</v>
      </c>
      <c r="D256" s="34">
        <v>0.04</v>
      </c>
      <c r="E256" s="34">
        <v>30.73</v>
      </c>
      <c r="F256" s="34">
        <v>4</v>
      </c>
      <c r="G256" s="34" t="s">
        <v>14</v>
      </c>
      <c r="H256" s="34" t="s">
        <v>47</v>
      </c>
      <c r="I256" s="34" t="s">
        <v>16</v>
      </c>
      <c r="J256" s="34" t="s">
        <v>17</v>
      </c>
      <c r="K256" s="34" t="s">
        <v>49</v>
      </c>
      <c r="L256" s="34" t="s">
        <v>650</v>
      </c>
      <c r="M256" s="34">
        <v>0.75</v>
      </c>
      <c r="N256" s="34" t="s">
        <v>8</v>
      </c>
      <c r="O256" s="34" t="s">
        <v>28</v>
      </c>
      <c r="P256" s="34" t="s">
        <v>265</v>
      </c>
      <c r="Q256" s="34" t="s">
        <v>511</v>
      </c>
      <c r="R256" s="34">
        <v>49017</v>
      </c>
      <c r="S256" s="36">
        <v>42025</v>
      </c>
      <c r="T256" s="36">
        <v>42026</v>
      </c>
      <c r="U256" s="61">
        <v>-20.79</v>
      </c>
      <c r="V256" s="34">
        <v>12</v>
      </c>
      <c r="W256" s="34">
        <v>355.21</v>
      </c>
      <c r="X256" s="34">
        <v>86145</v>
      </c>
      <c r="Y256" s="34" t="s">
        <v>3216</v>
      </c>
      <c r="Z256" s="34">
        <v>462.6771768678359</v>
      </c>
    </row>
    <row r="257" spans="1:26" customFormat="1" x14ac:dyDescent="0.2">
      <c r="A257" s="34">
        <v>2796</v>
      </c>
      <c r="B257" s="34" t="s">
        <v>651</v>
      </c>
      <c r="C257" s="34" t="s">
        <v>92</v>
      </c>
      <c r="D257" s="34">
        <v>0.02</v>
      </c>
      <c r="E257" s="34">
        <v>30.44</v>
      </c>
      <c r="F257" s="34">
        <v>1.49</v>
      </c>
      <c r="G257" s="34" t="s">
        <v>14</v>
      </c>
      <c r="H257" s="34" t="s">
        <v>70</v>
      </c>
      <c r="I257" s="34" t="s">
        <v>24</v>
      </c>
      <c r="J257" s="34" t="s">
        <v>48</v>
      </c>
      <c r="K257" s="34" t="s">
        <v>49</v>
      </c>
      <c r="L257" s="34" t="s">
        <v>652</v>
      </c>
      <c r="M257" s="34">
        <v>0.37</v>
      </c>
      <c r="N257" s="34" t="s">
        <v>8</v>
      </c>
      <c r="O257" s="34" t="s">
        <v>28</v>
      </c>
      <c r="P257" s="34" t="s">
        <v>189</v>
      </c>
      <c r="Q257" s="34" t="s">
        <v>653</v>
      </c>
      <c r="R257" s="34">
        <v>51106</v>
      </c>
      <c r="S257" s="36">
        <v>42025</v>
      </c>
      <c r="T257" s="36">
        <v>42027</v>
      </c>
      <c r="U257" s="61">
        <v>266.76089999999999</v>
      </c>
      <c r="V257" s="34">
        <v>12</v>
      </c>
      <c r="W257" s="34">
        <v>386.61</v>
      </c>
      <c r="X257" s="34">
        <v>87553</v>
      </c>
      <c r="Y257" s="34" t="s">
        <v>3216</v>
      </c>
      <c r="Z257" s="34">
        <v>353.78111060385868</v>
      </c>
    </row>
    <row r="258" spans="1:26" customFormat="1" x14ac:dyDescent="0.2">
      <c r="A258" s="34">
        <v>2797</v>
      </c>
      <c r="B258" s="34" t="s">
        <v>366</v>
      </c>
      <c r="C258" s="34" t="s">
        <v>92</v>
      </c>
      <c r="D258" s="34">
        <v>0.02</v>
      </c>
      <c r="E258" s="34">
        <v>4.91</v>
      </c>
      <c r="F258" s="34">
        <v>0.5</v>
      </c>
      <c r="G258" s="34" t="s">
        <v>14</v>
      </c>
      <c r="H258" s="34" t="s">
        <v>70</v>
      </c>
      <c r="I258" s="34" t="s">
        <v>24</v>
      </c>
      <c r="J258" s="34" t="s">
        <v>128</v>
      </c>
      <c r="K258" s="34" t="s">
        <v>49</v>
      </c>
      <c r="L258" s="34" t="s">
        <v>553</v>
      </c>
      <c r="M258" s="34">
        <v>0.36</v>
      </c>
      <c r="N258" s="34" t="s">
        <v>8</v>
      </c>
      <c r="O258" s="34" t="s">
        <v>87</v>
      </c>
      <c r="P258" s="34" t="s">
        <v>296</v>
      </c>
      <c r="Q258" s="34" t="s">
        <v>368</v>
      </c>
      <c r="R258" s="34">
        <v>15122</v>
      </c>
      <c r="S258" s="36">
        <v>42025</v>
      </c>
      <c r="T258" s="36">
        <v>42026</v>
      </c>
      <c r="U258" s="61">
        <v>29.883900000000001</v>
      </c>
      <c r="V258" s="34">
        <v>9</v>
      </c>
      <c r="W258" s="34">
        <v>43.31</v>
      </c>
      <c r="X258" s="34">
        <v>87553</v>
      </c>
      <c r="Y258" s="34" t="s">
        <v>3218</v>
      </c>
      <c r="Z258" s="34">
        <v>-4.4517937488901254</v>
      </c>
    </row>
    <row r="259" spans="1:26" customFormat="1" x14ac:dyDescent="0.2">
      <c r="A259" s="34">
        <v>2855</v>
      </c>
      <c r="B259" s="34" t="s">
        <v>654</v>
      </c>
      <c r="C259" s="34" t="s">
        <v>92</v>
      </c>
      <c r="D259" s="34">
        <v>0.08</v>
      </c>
      <c r="E259" s="34">
        <v>7.84</v>
      </c>
      <c r="F259" s="34">
        <v>4.71</v>
      </c>
      <c r="G259" s="34" t="s">
        <v>14</v>
      </c>
      <c r="H259" s="34" t="s">
        <v>70</v>
      </c>
      <c r="I259" s="34" t="s">
        <v>24</v>
      </c>
      <c r="J259" s="34" t="s">
        <v>48</v>
      </c>
      <c r="K259" s="34" t="s">
        <v>49</v>
      </c>
      <c r="L259" s="34" t="s">
        <v>655</v>
      </c>
      <c r="M259" s="34">
        <v>0.35</v>
      </c>
      <c r="N259" s="34" t="s">
        <v>8</v>
      </c>
      <c r="O259" s="34" t="s">
        <v>35</v>
      </c>
      <c r="P259" s="34" t="s">
        <v>42</v>
      </c>
      <c r="Q259" s="34" t="s">
        <v>656</v>
      </c>
      <c r="R259" s="34">
        <v>98198</v>
      </c>
      <c r="S259" s="36">
        <v>42025</v>
      </c>
      <c r="T259" s="36">
        <v>42026</v>
      </c>
      <c r="U259" s="61">
        <v>-12.87678</v>
      </c>
      <c r="V259" s="34">
        <v>10</v>
      </c>
      <c r="W259" s="34">
        <v>76.16</v>
      </c>
      <c r="X259" s="34">
        <v>87316</v>
      </c>
      <c r="Y259" s="34" t="s">
        <v>3217</v>
      </c>
      <c r="Z259" s="34">
        <v>29.339844213750666</v>
      </c>
    </row>
    <row r="260" spans="1:26" customFormat="1" x14ac:dyDescent="0.2">
      <c r="A260" s="34">
        <v>2855</v>
      </c>
      <c r="B260" s="34" t="s">
        <v>654</v>
      </c>
      <c r="C260" s="34" t="s">
        <v>92</v>
      </c>
      <c r="D260" s="34">
        <v>0.03</v>
      </c>
      <c r="E260" s="34">
        <v>105.34</v>
      </c>
      <c r="F260" s="34">
        <v>24.49</v>
      </c>
      <c r="G260" s="34" t="s">
        <v>14</v>
      </c>
      <c r="H260" s="34" t="s">
        <v>70</v>
      </c>
      <c r="I260" s="34" t="s">
        <v>4</v>
      </c>
      <c r="J260" s="34" t="s">
        <v>102</v>
      </c>
      <c r="K260" s="34" t="s">
        <v>40</v>
      </c>
      <c r="L260" s="34" t="s">
        <v>657</v>
      </c>
      <c r="M260" s="34">
        <v>0.61</v>
      </c>
      <c r="N260" s="34" t="s">
        <v>8</v>
      </c>
      <c r="O260" s="34" t="s">
        <v>35</v>
      </c>
      <c r="P260" s="34" t="s">
        <v>42</v>
      </c>
      <c r="Q260" s="34" t="s">
        <v>656</v>
      </c>
      <c r="R260" s="34">
        <v>98198</v>
      </c>
      <c r="S260" s="36">
        <v>42025</v>
      </c>
      <c r="T260" s="36">
        <v>42026</v>
      </c>
      <c r="U260" s="61">
        <v>618.13080000000002</v>
      </c>
      <c r="V260" s="34">
        <v>10</v>
      </c>
      <c r="W260" s="34">
        <v>1038.1400000000001</v>
      </c>
      <c r="X260" s="34">
        <v>87316</v>
      </c>
      <c r="Y260" s="34" t="s">
        <v>3217</v>
      </c>
      <c r="Z260" s="34">
        <v>1776.8484538135381</v>
      </c>
    </row>
    <row r="261" spans="1:26" customFormat="1" x14ac:dyDescent="0.2">
      <c r="A261" s="34">
        <v>584</v>
      </c>
      <c r="B261" s="34" t="s">
        <v>658</v>
      </c>
      <c r="C261" s="34" t="s">
        <v>46</v>
      </c>
      <c r="D261" s="34">
        <v>0.04</v>
      </c>
      <c r="E261" s="34">
        <v>15.51</v>
      </c>
      <c r="F261" s="34">
        <v>17.78</v>
      </c>
      <c r="G261" s="34" t="s">
        <v>14</v>
      </c>
      <c r="H261" s="34" t="s">
        <v>70</v>
      </c>
      <c r="I261" s="34" t="s">
        <v>24</v>
      </c>
      <c r="J261" s="34" t="s">
        <v>54</v>
      </c>
      <c r="K261" s="34" t="s">
        <v>49</v>
      </c>
      <c r="L261" s="34" t="s">
        <v>234</v>
      </c>
      <c r="M261" s="34">
        <v>0.59</v>
      </c>
      <c r="N261" s="34" t="s">
        <v>8</v>
      </c>
      <c r="O261" s="34" t="s">
        <v>87</v>
      </c>
      <c r="P261" s="34" t="s">
        <v>379</v>
      </c>
      <c r="Q261" s="34" t="s">
        <v>659</v>
      </c>
      <c r="R261" s="34">
        <v>1801</v>
      </c>
      <c r="S261" s="36">
        <v>42025</v>
      </c>
      <c r="T261" s="36">
        <v>42027</v>
      </c>
      <c r="U261" s="61">
        <v>-266.22000000000003</v>
      </c>
      <c r="V261" s="34">
        <v>7</v>
      </c>
      <c r="W261" s="34">
        <v>116.93</v>
      </c>
      <c r="X261" s="34">
        <v>88646</v>
      </c>
      <c r="Y261" s="34" t="s">
        <v>3218</v>
      </c>
      <c r="Z261" s="34">
        <v>569.37134447061112</v>
      </c>
    </row>
    <row r="262" spans="1:26" customFormat="1" x14ac:dyDescent="0.2">
      <c r="A262" s="34">
        <v>1709</v>
      </c>
      <c r="B262" s="34" t="s">
        <v>660</v>
      </c>
      <c r="C262" s="34" t="s">
        <v>46</v>
      </c>
      <c r="D262" s="34">
        <v>0.01</v>
      </c>
      <c r="E262" s="34">
        <v>14.28</v>
      </c>
      <c r="F262" s="34">
        <v>2.99</v>
      </c>
      <c r="G262" s="34" t="s">
        <v>14</v>
      </c>
      <c r="H262" s="34" t="s">
        <v>15</v>
      </c>
      <c r="I262" s="34" t="s">
        <v>24</v>
      </c>
      <c r="J262" s="34" t="s">
        <v>48</v>
      </c>
      <c r="K262" s="34" t="s">
        <v>49</v>
      </c>
      <c r="L262" s="34" t="s">
        <v>661</v>
      </c>
      <c r="M262" s="34">
        <v>0.39</v>
      </c>
      <c r="N262" s="34" t="s">
        <v>8</v>
      </c>
      <c r="O262" s="34" t="s">
        <v>87</v>
      </c>
      <c r="P262" s="34" t="s">
        <v>296</v>
      </c>
      <c r="Q262" s="34" t="s">
        <v>662</v>
      </c>
      <c r="R262" s="34">
        <v>19464</v>
      </c>
      <c r="S262" s="36">
        <v>42025</v>
      </c>
      <c r="T262" s="36">
        <v>42026</v>
      </c>
      <c r="U262" s="61">
        <v>21.003499999999999</v>
      </c>
      <c r="V262" s="34">
        <v>2</v>
      </c>
      <c r="W262" s="34">
        <v>30.44</v>
      </c>
      <c r="X262" s="34">
        <v>88782</v>
      </c>
      <c r="Y262" s="34" t="s">
        <v>3218</v>
      </c>
      <c r="Z262" s="34">
        <v>275.50853060699791</v>
      </c>
    </row>
    <row r="263" spans="1:26" customFormat="1" x14ac:dyDescent="0.2">
      <c r="A263" s="34">
        <v>1727</v>
      </c>
      <c r="B263" s="34" t="s">
        <v>663</v>
      </c>
      <c r="C263" s="34" t="s">
        <v>46</v>
      </c>
      <c r="D263" s="34">
        <v>0.1</v>
      </c>
      <c r="E263" s="34">
        <v>14.98</v>
      </c>
      <c r="F263" s="34">
        <v>7.69</v>
      </c>
      <c r="G263" s="34" t="s">
        <v>63</v>
      </c>
      <c r="H263" s="34" t="s">
        <v>3</v>
      </c>
      <c r="I263" s="34" t="s">
        <v>24</v>
      </c>
      <c r="J263" s="34" t="s">
        <v>54</v>
      </c>
      <c r="K263" s="34" t="s">
        <v>49</v>
      </c>
      <c r="L263" s="34" t="s">
        <v>664</v>
      </c>
      <c r="M263" s="34">
        <v>0.56999999999999995</v>
      </c>
      <c r="N263" s="34" t="s">
        <v>8</v>
      </c>
      <c r="O263" s="34" t="s">
        <v>87</v>
      </c>
      <c r="P263" s="34" t="s">
        <v>293</v>
      </c>
      <c r="Q263" s="34" t="s">
        <v>665</v>
      </c>
      <c r="R263" s="34">
        <v>44240</v>
      </c>
      <c r="S263" s="36">
        <v>42025</v>
      </c>
      <c r="T263" s="36">
        <v>42027</v>
      </c>
      <c r="U263" s="61">
        <v>-76.900000000000006</v>
      </c>
      <c r="V263" s="34">
        <v>8</v>
      </c>
      <c r="W263" s="34">
        <v>114.81</v>
      </c>
      <c r="X263" s="34">
        <v>87194</v>
      </c>
      <c r="Y263" s="34" t="s">
        <v>3218</v>
      </c>
      <c r="Z263" s="34">
        <v>335.17182564304778</v>
      </c>
    </row>
    <row r="264" spans="1:26" customFormat="1" x14ac:dyDescent="0.2">
      <c r="A264" s="34">
        <v>1928</v>
      </c>
      <c r="B264" s="34" t="s">
        <v>666</v>
      </c>
      <c r="C264" s="34" t="s">
        <v>46</v>
      </c>
      <c r="D264" s="34">
        <v>0.1</v>
      </c>
      <c r="E264" s="34">
        <v>1889.99</v>
      </c>
      <c r="F264" s="34">
        <v>19.989999999999998</v>
      </c>
      <c r="G264" s="34" t="s">
        <v>14</v>
      </c>
      <c r="H264" s="34" t="s">
        <v>47</v>
      </c>
      <c r="I264" s="34" t="s">
        <v>24</v>
      </c>
      <c r="J264" s="34" t="s">
        <v>48</v>
      </c>
      <c r="K264" s="34" t="s">
        <v>49</v>
      </c>
      <c r="L264" s="34" t="s">
        <v>667</v>
      </c>
      <c r="M264" s="34">
        <v>0.36</v>
      </c>
      <c r="N264" s="34" t="s">
        <v>8</v>
      </c>
      <c r="O264" s="34" t="s">
        <v>9</v>
      </c>
      <c r="P264" s="34" t="s">
        <v>247</v>
      </c>
      <c r="Q264" s="34" t="s">
        <v>668</v>
      </c>
      <c r="R264" s="34">
        <v>29651</v>
      </c>
      <c r="S264" s="36">
        <v>42025</v>
      </c>
      <c r="T264" s="36">
        <v>42025</v>
      </c>
      <c r="U264" s="61">
        <v>-42.545999999999999</v>
      </c>
      <c r="V264" s="34">
        <v>1</v>
      </c>
      <c r="W264" s="34">
        <v>1786.04</v>
      </c>
      <c r="X264" s="34">
        <v>88580</v>
      </c>
      <c r="Y264" s="34" t="s">
        <v>3215</v>
      </c>
      <c r="Z264" s="34">
        <v>6532.1937170074434</v>
      </c>
    </row>
    <row r="265" spans="1:26" customFormat="1" x14ac:dyDescent="0.2">
      <c r="A265" s="34">
        <v>1989</v>
      </c>
      <c r="B265" s="34" t="s">
        <v>669</v>
      </c>
      <c r="C265" s="34" t="s">
        <v>46</v>
      </c>
      <c r="D265" s="34">
        <v>0.04</v>
      </c>
      <c r="E265" s="34">
        <v>355.98</v>
      </c>
      <c r="F265" s="34">
        <v>58.92</v>
      </c>
      <c r="G265" s="34" t="s">
        <v>2</v>
      </c>
      <c r="H265" s="34" t="s">
        <v>47</v>
      </c>
      <c r="I265" s="34" t="s">
        <v>4</v>
      </c>
      <c r="J265" s="34" t="s">
        <v>85</v>
      </c>
      <c r="K265" s="34" t="s">
        <v>33</v>
      </c>
      <c r="L265" s="34" t="s">
        <v>670</v>
      </c>
      <c r="M265" s="34">
        <v>0.64</v>
      </c>
      <c r="N265" s="34" t="s">
        <v>8</v>
      </c>
      <c r="O265" s="34" t="s">
        <v>35</v>
      </c>
      <c r="P265" s="34" t="s">
        <v>122</v>
      </c>
      <c r="Q265" s="34" t="s">
        <v>671</v>
      </c>
      <c r="R265" s="34">
        <v>84117</v>
      </c>
      <c r="S265" s="36">
        <v>42025</v>
      </c>
      <c r="T265" s="36">
        <v>42026</v>
      </c>
      <c r="U265" s="61">
        <v>882.93</v>
      </c>
      <c r="V265" s="34">
        <v>8</v>
      </c>
      <c r="W265" s="34">
        <v>2748.21</v>
      </c>
      <c r="X265" s="34">
        <v>90000</v>
      </c>
      <c r="Y265" s="34" t="s">
        <v>3217</v>
      </c>
      <c r="Z265" s="34">
        <v>4218.3961538158619</v>
      </c>
    </row>
    <row r="266" spans="1:26" customFormat="1" x14ac:dyDescent="0.2">
      <c r="A266" s="34">
        <v>1989</v>
      </c>
      <c r="B266" s="34" t="s">
        <v>669</v>
      </c>
      <c r="C266" s="34" t="s">
        <v>46</v>
      </c>
      <c r="D266" s="34">
        <v>0.09</v>
      </c>
      <c r="E266" s="34">
        <v>19.98</v>
      </c>
      <c r="F266" s="34">
        <v>8.68</v>
      </c>
      <c r="G266" s="34" t="s">
        <v>14</v>
      </c>
      <c r="H266" s="34" t="s">
        <v>47</v>
      </c>
      <c r="I266" s="34" t="s">
        <v>24</v>
      </c>
      <c r="J266" s="34" t="s">
        <v>64</v>
      </c>
      <c r="K266" s="34" t="s">
        <v>49</v>
      </c>
      <c r="L266" s="34" t="s">
        <v>672</v>
      </c>
      <c r="M266" s="34">
        <v>0.37</v>
      </c>
      <c r="N266" s="34" t="s">
        <v>8</v>
      </c>
      <c r="O266" s="34" t="s">
        <v>35</v>
      </c>
      <c r="P266" s="34" t="s">
        <v>122</v>
      </c>
      <c r="Q266" s="34" t="s">
        <v>671</v>
      </c>
      <c r="R266" s="34">
        <v>84117</v>
      </c>
      <c r="S266" s="36">
        <v>42025</v>
      </c>
      <c r="T266" s="36">
        <v>42026</v>
      </c>
      <c r="U266" s="61">
        <v>6.6803999999999997</v>
      </c>
      <c r="V266" s="34">
        <v>5</v>
      </c>
      <c r="W266" s="34">
        <v>93.19</v>
      </c>
      <c r="X266" s="34">
        <v>90000</v>
      </c>
      <c r="Y266" s="34" t="s">
        <v>3217</v>
      </c>
      <c r="Z266" s="34">
        <v>425.85234995202899</v>
      </c>
    </row>
    <row r="267" spans="1:26" customFormat="1" x14ac:dyDescent="0.2">
      <c r="A267" s="34">
        <v>3229</v>
      </c>
      <c r="B267" s="34" t="s">
        <v>673</v>
      </c>
      <c r="C267" s="34" t="s">
        <v>46</v>
      </c>
      <c r="D267" s="34">
        <v>0.01</v>
      </c>
      <c r="E267" s="34">
        <v>24.95</v>
      </c>
      <c r="F267" s="34">
        <v>2.99</v>
      </c>
      <c r="G267" s="34" t="s">
        <v>14</v>
      </c>
      <c r="H267" s="34" t="s">
        <v>3</v>
      </c>
      <c r="I267" s="34" t="s">
        <v>24</v>
      </c>
      <c r="J267" s="34" t="s">
        <v>48</v>
      </c>
      <c r="K267" s="34" t="s">
        <v>49</v>
      </c>
      <c r="L267" s="34" t="s">
        <v>674</v>
      </c>
      <c r="M267" s="34">
        <v>0.39</v>
      </c>
      <c r="N267" s="34" t="s">
        <v>8</v>
      </c>
      <c r="O267" s="34" t="s">
        <v>28</v>
      </c>
      <c r="P267" s="34" t="s">
        <v>333</v>
      </c>
      <c r="Q267" s="34" t="s">
        <v>675</v>
      </c>
      <c r="R267" s="34">
        <v>54880</v>
      </c>
      <c r="S267" s="36">
        <v>42025</v>
      </c>
      <c r="T267" s="36">
        <v>42026</v>
      </c>
      <c r="U267" s="61">
        <v>261.38580000000002</v>
      </c>
      <c r="V267" s="34">
        <v>15</v>
      </c>
      <c r="W267" s="34">
        <v>378.82</v>
      </c>
      <c r="X267" s="34">
        <v>87435</v>
      </c>
      <c r="Y267" s="34" t="s">
        <v>3216</v>
      </c>
      <c r="Z267" s="34">
        <v>574.99631713945087</v>
      </c>
    </row>
    <row r="268" spans="1:26" customFormat="1" x14ac:dyDescent="0.2">
      <c r="A268" s="34">
        <v>3230</v>
      </c>
      <c r="B268" s="34" t="s">
        <v>676</v>
      </c>
      <c r="C268" s="34" t="s">
        <v>46</v>
      </c>
      <c r="D268" s="34">
        <v>0</v>
      </c>
      <c r="E268" s="34">
        <v>15.98</v>
      </c>
      <c r="F268" s="34">
        <v>8.99</v>
      </c>
      <c r="G268" s="34" t="s">
        <v>14</v>
      </c>
      <c r="H268" s="34" t="s">
        <v>3</v>
      </c>
      <c r="I268" s="34" t="s">
        <v>16</v>
      </c>
      <c r="J268" s="34" t="s">
        <v>17</v>
      </c>
      <c r="K268" s="34" t="s">
        <v>18</v>
      </c>
      <c r="L268" s="34" t="s">
        <v>677</v>
      </c>
      <c r="M268" s="34">
        <v>0.64</v>
      </c>
      <c r="N268" s="34" t="s">
        <v>8</v>
      </c>
      <c r="O268" s="34" t="s">
        <v>28</v>
      </c>
      <c r="P268" s="34" t="s">
        <v>333</v>
      </c>
      <c r="Q268" s="34" t="s">
        <v>678</v>
      </c>
      <c r="R268" s="34">
        <v>53186</v>
      </c>
      <c r="S268" s="36">
        <v>42025</v>
      </c>
      <c r="T268" s="36">
        <v>42027</v>
      </c>
      <c r="U268" s="61">
        <v>-135.46</v>
      </c>
      <c r="V268" s="34">
        <v>9</v>
      </c>
      <c r="W268" s="34">
        <v>152.18</v>
      </c>
      <c r="X268" s="34">
        <v>87435</v>
      </c>
      <c r="Y268" s="34" t="s">
        <v>3216</v>
      </c>
      <c r="Z268" s="34">
        <v>520.75185060484273</v>
      </c>
    </row>
    <row r="269" spans="1:26" customFormat="1" x14ac:dyDescent="0.2">
      <c r="A269" s="34">
        <v>151</v>
      </c>
      <c r="B269" s="34" t="s">
        <v>679</v>
      </c>
      <c r="C269" s="34" t="s">
        <v>1</v>
      </c>
      <c r="D269" s="34">
        <v>0.09</v>
      </c>
      <c r="E269" s="34">
        <v>32.979999999999997</v>
      </c>
      <c r="F269" s="34">
        <v>5.5</v>
      </c>
      <c r="G269" s="34" t="s">
        <v>14</v>
      </c>
      <c r="H269" s="34" t="s">
        <v>47</v>
      </c>
      <c r="I269" s="34" t="s">
        <v>16</v>
      </c>
      <c r="J269" s="34" t="s">
        <v>17</v>
      </c>
      <c r="K269" s="34" t="s">
        <v>49</v>
      </c>
      <c r="L269" s="34" t="s">
        <v>680</v>
      </c>
      <c r="M269" s="34">
        <v>0.75</v>
      </c>
      <c r="N269" s="34" t="s">
        <v>8</v>
      </c>
      <c r="O269" s="34" t="s">
        <v>9</v>
      </c>
      <c r="P269" s="34" t="s">
        <v>376</v>
      </c>
      <c r="Q269" s="34" t="s">
        <v>681</v>
      </c>
      <c r="R269" s="34">
        <v>37664</v>
      </c>
      <c r="S269" s="36">
        <v>42026</v>
      </c>
      <c r="T269" s="36">
        <v>42027</v>
      </c>
      <c r="U269" s="61">
        <v>-20.257999999999999</v>
      </c>
      <c r="V269" s="34">
        <v>2</v>
      </c>
      <c r="W269" s="34">
        <v>62.46</v>
      </c>
      <c r="X269" s="34">
        <v>89521</v>
      </c>
      <c r="Y269" s="34" t="s">
        <v>3215</v>
      </c>
      <c r="Z269" s="34">
        <v>755.93678007867038</v>
      </c>
    </row>
    <row r="270" spans="1:26" customFormat="1" x14ac:dyDescent="0.2">
      <c r="A270" s="34">
        <v>1438</v>
      </c>
      <c r="B270" s="34" t="s">
        <v>682</v>
      </c>
      <c r="C270" s="34" t="s">
        <v>1</v>
      </c>
      <c r="D270" s="34">
        <v>0.01</v>
      </c>
      <c r="E270" s="34">
        <v>80.98</v>
      </c>
      <c r="F270" s="34">
        <v>35</v>
      </c>
      <c r="G270" s="34" t="s">
        <v>14</v>
      </c>
      <c r="H270" s="34" t="s">
        <v>70</v>
      </c>
      <c r="I270" s="34" t="s">
        <v>24</v>
      </c>
      <c r="J270" s="34" t="s">
        <v>54</v>
      </c>
      <c r="K270" s="34" t="s">
        <v>40</v>
      </c>
      <c r="L270" s="34" t="s">
        <v>683</v>
      </c>
      <c r="M270" s="34">
        <v>0.83</v>
      </c>
      <c r="N270" s="34" t="s">
        <v>8</v>
      </c>
      <c r="O270" s="34" t="s">
        <v>87</v>
      </c>
      <c r="P270" s="34" t="s">
        <v>293</v>
      </c>
      <c r="Q270" s="34" t="s">
        <v>684</v>
      </c>
      <c r="R270" s="34">
        <v>44035</v>
      </c>
      <c r="S270" s="36">
        <v>42026</v>
      </c>
      <c r="T270" s="36">
        <v>42028</v>
      </c>
      <c r="U270" s="61">
        <v>-409.37360000000001</v>
      </c>
      <c r="V270" s="34">
        <v>3</v>
      </c>
      <c r="W270" s="34">
        <v>267.83</v>
      </c>
      <c r="X270" s="34">
        <v>90120</v>
      </c>
      <c r="Y270" s="34" t="s">
        <v>3218</v>
      </c>
      <c r="Z270" s="34">
        <v>1412.1482100283292</v>
      </c>
    </row>
    <row r="271" spans="1:26" customFormat="1" x14ac:dyDescent="0.2">
      <c r="A271" s="34">
        <v>1959</v>
      </c>
      <c r="B271" s="34" t="s">
        <v>685</v>
      </c>
      <c r="C271" s="34" t="s">
        <v>1</v>
      </c>
      <c r="D271" s="34">
        <v>0</v>
      </c>
      <c r="E271" s="34">
        <v>20.28</v>
      </c>
      <c r="F271" s="34">
        <v>14.39</v>
      </c>
      <c r="G271" s="34" t="s">
        <v>14</v>
      </c>
      <c r="H271" s="34" t="s">
        <v>70</v>
      </c>
      <c r="I271" s="34" t="s">
        <v>4</v>
      </c>
      <c r="J271" s="34" t="s">
        <v>102</v>
      </c>
      <c r="K271" s="34" t="s">
        <v>49</v>
      </c>
      <c r="L271" s="34" t="s">
        <v>686</v>
      </c>
      <c r="M271" s="34">
        <v>0.47</v>
      </c>
      <c r="N271" s="34" t="s">
        <v>8</v>
      </c>
      <c r="O271" s="34" t="s">
        <v>9</v>
      </c>
      <c r="P271" s="34" t="s">
        <v>99</v>
      </c>
      <c r="Q271" s="34" t="s">
        <v>104</v>
      </c>
      <c r="R271" s="34">
        <v>33916</v>
      </c>
      <c r="S271" s="36">
        <v>42026</v>
      </c>
      <c r="T271" s="36">
        <v>42026</v>
      </c>
      <c r="U271" s="61">
        <v>-66.247299999999996</v>
      </c>
      <c r="V271" s="34">
        <v>9</v>
      </c>
      <c r="W271" s="34">
        <v>206.04</v>
      </c>
      <c r="X271" s="34">
        <v>28225</v>
      </c>
      <c r="Y271" s="34" t="s">
        <v>3215</v>
      </c>
      <c r="Z271" s="34">
        <v>711.06990426002915</v>
      </c>
    </row>
    <row r="272" spans="1:26" customFormat="1" x14ac:dyDescent="0.2">
      <c r="A272" s="34">
        <v>1764</v>
      </c>
      <c r="B272" s="34" t="s">
        <v>687</v>
      </c>
      <c r="C272" s="34" t="s">
        <v>13</v>
      </c>
      <c r="D272" s="34">
        <v>0</v>
      </c>
      <c r="E272" s="34">
        <v>115.99</v>
      </c>
      <c r="F272" s="34">
        <v>5.92</v>
      </c>
      <c r="G272" s="34" t="s">
        <v>14</v>
      </c>
      <c r="H272" s="34" t="s">
        <v>15</v>
      </c>
      <c r="I272" s="34" t="s">
        <v>16</v>
      </c>
      <c r="J272" s="34" t="s">
        <v>111</v>
      </c>
      <c r="K272" s="34" t="s">
        <v>49</v>
      </c>
      <c r="L272" s="34" t="s">
        <v>688</v>
      </c>
      <c r="M272" s="34">
        <v>0.57999999999999996</v>
      </c>
      <c r="N272" s="34" t="s">
        <v>8</v>
      </c>
      <c r="O272" s="34" t="s">
        <v>9</v>
      </c>
      <c r="P272" s="34" t="s">
        <v>99</v>
      </c>
      <c r="Q272" s="34" t="s">
        <v>689</v>
      </c>
      <c r="R272" s="34">
        <v>34698</v>
      </c>
      <c r="S272" s="36">
        <v>42026</v>
      </c>
      <c r="T272" s="36">
        <v>42026</v>
      </c>
      <c r="U272" s="61">
        <v>-16.771999999999998</v>
      </c>
      <c r="V272" s="34">
        <v>11</v>
      </c>
      <c r="W272" s="34">
        <v>1160.42</v>
      </c>
      <c r="X272" s="34">
        <v>89775</v>
      </c>
      <c r="Y272" s="34" t="s">
        <v>3215</v>
      </c>
      <c r="Z272" s="34">
        <v>597.49966826690081</v>
      </c>
    </row>
    <row r="273" spans="1:26" customFormat="1" x14ac:dyDescent="0.2">
      <c r="A273" s="34">
        <v>2456</v>
      </c>
      <c r="B273" s="34" t="s">
        <v>690</v>
      </c>
      <c r="C273" s="34" t="s">
        <v>13</v>
      </c>
      <c r="D273" s="34">
        <v>7.0000000000000007E-2</v>
      </c>
      <c r="E273" s="34">
        <v>179.99</v>
      </c>
      <c r="F273" s="34">
        <v>19.989999999999998</v>
      </c>
      <c r="G273" s="34" t="s">
        <v>14</v>
      </c>
      <c r="H273" s="34" t="s">
        <v>47</v>
      </c>
      <c r="I273" s="34" t="s">
        <v>16</v>
      </c>
      <c r="J273" s="34" t="s">
        <v>17</v>
      </c>
      <c r="K273" s="34" t="s">
        <v>49</v>
      </c>
      <c r="L273" s="34" t="s">
        <v>691</v>
      </c>
      <c r="M273" s="34">
        <v>0.48</v>
      </c>
      <c r="N273" s="34" t="s">
        <v>8</v>
      </c>
      <c r="O273" s="34" t="s">
        <v>9</v>
      </c>
      <c r="P273" s="34" t="s">
        <v>140</v>
      </c>
      <c r="Q273" s="34" t="s">
        <v>692</v>
      </c>
      <c r="R273" s="34">
        <v>36608</v>
      </c>
      <c r="S273" s="36">
        <v>42026</v>
      </c>
      <c r="T273" s="36">
        <v>42027</v>
      </c>
      <c r="U273" s="61">
        <v>733.28219999999999</v>
      </c>
      <c r="V273" s="34">
        <v>7</v>
      </c>
      <c r="W273" s="34">
        <v>1188.6300000000001</v>
      </c>
      <c r="X273" s="34">
        <v>89218</v>
      </c>
      <c r="Y273" s="34" t="s">
        <v>3215</v>
      </c>
      <c r="Z273" s="34">
        <v>1884.9810335509128</v>
      </c>
    </row>
    <row r="274" spans="1:26" customFormat="1" x14ac:dyDescent="0.2">
      <c r="A274" s="34">
        <v>2456</v>
      </c>
      <c r="B274" s="34" t="s">
        <v>690</v>
      </c>
      <c r="C274" s="34" t="s">
        <v>13</v>
      </c>
      <c r="D274" s="34">
        <v>0.02</v>
      </c>
      <c r="E274" s="34">
        <v>92.23</v>
      </c>
      <c r="F274" s="34">
        <v>39.61</v>
      </c>
      <c r="G274" s="34" t="s">
        <v>63</v>
      </c>
      <c r="H274" s="34" t="s">
        <v>47</v>
      </c>
      <c r="I274" s="34" t="s">
        <v>4</v>
      </c>
      <c r="J274" s="34" t="s">
        <v>102</v>
      </c>
      <c r="K274" s="34" t="s">
        <v>120</v>
      </c>
      <c r="L274" s="34" t="s">
        <v>693</v>
      </c>
      <c r="M274" s="34">
        <v>0.67</v>
      </c>
      <c r="N274" s="34" t="s">
        <v>8</v>
      </c>
      <c r="O274" s="34" t="s">
        <v>9</v>
      </c>
      <c r="P274" s="34" t="s">
        <v>140</v>
      </c>
      <c r="Q274" s="34" t="s">
        <v>692</v>
      </c>
      <c r="R274" s="34">
        <v>36608</v>
      </c>
      <c r="S274" s="36">
        <v>42026</v>
      </c>
      <c r="T274" s="36">
        <v>42027</v>
      </c>
      <c r="U274" s="61">
        <v>-905.99040000000002</v>
      </c>
      <c r="V274" s="34">
        <v>11</v>
      </c>
      <c r="W274" s="34">
        <v>1009.93</v>
      </c>
      <c r="X274" s="34">
        <v>89218</v>
      </c>
      <c r="Y274" s="34" t="s">
        <v>3215</v>
      </c>
      <c r="Z274" s="34">
        <v>582.3911788575557</v>
      </c>
    </row>
    <row r="275" spans="1:26" customFormat="1" x14ac:dyDescent="0.2">
      <c r="A275" s="34">
        <v>2457</v>
      </c>
      <c r="B275" s="34" t="s">
        <v>694</v>
      </c>
      <c r="C275" s="34" t="s">
        <v>13</v>
      </c>
      <c r="D275" s="34">
        <v>0.02</v>
      </c>
      <c r="E275" s="34">
        <v>15.22</v>
      </c>
      <c r="F275" s="34">
        <v>9.73</v>
      </c>
      <c r="G275" s="34" t="s">
        <v>14</v>
      </c>
      <c r="H275" s="34" t="s">
        <v>47</v>
      </c>
      <c r="I275" s="34" t="s">
        <v>24</v>
      </c>
      <c r="J275" s="34" t="s">
        <v>48</v>
      </c>
      <c r="K275" s="34" t="s">
        <v>49</v>
      </c>
      <c r="L275" s="34" t="s">
        <v>695</v>
      </c>
      <c r="M275" s="34">
        <v>0.36</v>
      </c>
      <c r="N275" s="34" t="s">
        <v>8</v>
      </c>
      <c r="O275" s="34" t="s">
        <v>28</v>
      </c>
      <c r="P275" s="34" t="s">
        <v>60</v>
      </c>
      <c r="Q275" s="34" t="s">
        <v>696</v>
      </c>
      <c r="R275" s="34">
        <v>55014</v>
      </c>
      <c r="S275" s="36">
        <v>42026</v>
      </c>
      <c r="T275" s="36">
        <v>42026</v>
      </c>
      <c r="U275" s="61">
        <v>-21.63242</v>
      </c>
      <c r="V275" s="34">
        <v>9</v>
      </c>
      <c r="W275" s="34">
        <v>140.69999999999999</v>
      </c>
      <c r="X275" s="34">
        <v>89218</v>
      </c>
      <c r="Y275" s="34" t="s">
        <v>3216</v>
      </c>
      <c r="Z275" s="34">
        <v>245.39590219157134</v>
      </c>
    </row>
    <row r="276" spans="1:26" customFormat="1" x14ac:dyDescent="0.2">
      <c r="A276" s="34">
        <v>2209</v>
      </c>
      <c r="B276" s="34" t="s">
        <v>697</v>
      </c>
      <c r="C276" s="34" t="s">
        <v>23</v>
      </c>
      <c r="D276" s="34">
        <v>0.06</v>
      </c>
      <c r="E276" s="34">
        <v>6.98</v>
      </c>
      <c r="F276" s="34">
        <v>1.6</v>
      </c>
      <c r="G276" s="34" t="s">
        <v>14</v>
      </c>
      <c r="H276" s="34" t="s">
        <v>47</v>
      </c>
      <c r="I276" s="34" t="s">
        <v>24</v>
      </c>
      <c r="J276" s="34" t="s">
        <v>64</v>
      </c>
      <c r="K276" s="34" t="s">
        <v>26</v>
      </c>
      <c r="L276" s="34" t="s">
        <v>698</v>
      </c>
      <c r="M276" s="34">
        <v>0.38</v>
      </c>
      <c r="N276" s="34" t="s">
        <v>8</v>
      </c>
      <c r="O276" s="34" t="s">
        <v>9</v>
      </c>
      <c r="P276" s="34" t="s">
        <v>51</v>
      </c>
      <c r="Q276" s="34" t="s">
        <v>436</v>
      </c>
      <c r="R276" s="34">
        <v>30337</v>
      </c>
      <c r="S276" s="36">
        <v>42026</v>
      </c>
      <c r="T276" s="36">
        <v>42033</v>
      </c>
      <c r="U276" s="61">
        <v>-98.055999999999997</v>
      </c>
      <c r="V276" s="34">
        <v>12</v>
      </c>
      <c r="W276" s="34">
        <v>83.93</v>
      </c>
      <c r="X276" s="34">
        <v>88030</v>
      </c>
      <c r="Y276" s="34" t="s">
        <v>3215</v>
      </c>
      <c r="Z276" s="34">
        <v>-10.942145325588474</v>
      </c>
    </row>
    <row r="277" spans="1:26" customFormat="1" x14ac:dyDescent="0.2">
      <c r="A277" s="34">
        <v>2896</v>
      </c>
      <c r="B277" s="34" t="s">
        <v>699</v>
      </c>
      <c r="C277" s="34" t="s">
        <v>23</v>
      </c>
      <c r="D277" s="34">
        <v>0.02</v>
      </c>
      <c r="E277" s="34">
        <v>880.98</v>
      </c>
      <c r="F277" s="34">
        <v>44.55</v>
      </c>
      <c r="G277" s="34" t="s">
        <v>2</v>
      </c>
      <c r="H277" s="34" t="s">
        <v>47</v>
      </c>
      <c r="I277" s="34" t="s">
        <v>4</v>
      </c>
      <c r="J277" s="34" t="s">
        <v>93</v>
      </c>
      <c r="K277" s="34" t="s">
        <v>6</v>
      </c>
      <c r="L277" s="34" t="s">
        <v>214</v>
      </c>
      <c r="M277" s="34">
        <v>0.62</v>
      </c>
      <c r="N277" s="34" t="s">
        <v>8</v>
      </c>
      <c r="O277" s="34" t="s">
        <v>28</v>
      </c>
      <c r="P277" s="34" t="s">
        <v>60</v>
      </c>
      <c r="Q277" s="34" t="s">
        <v>700</v>
      </c>
      <c r="R277" s="34">
        <v>56001</v>
      </c>
      <c r="S277" s="36">
        <v>42026</v>
      </c>
      <c r="T277" s="36">
        <v>42030</v>
      </c>
      <c r="U277" s="61">
        <v>4861.0637999999999</v>
      </c>
      <c r="V277" s="34">
        <v>8</v>
      </c>
      <c r="W277" s="34">
        <v>7045.02</v>
      </c>
      <c r="X277" s="34">
        <v>86925</v>
      </c>
      <c r="Y277" s="34" t="s">
        <v>3216</v>
      </c>
      <c r="Z277" s="34">
        <v>9415.1795060652566</v>
      </c>
    </row>
    <row r="278" spans="1:26" customFormat="1" x14ac:dyDescent="0.2">
      <c r="A278" s="34">
        <v>2422</v>
      </c>
      <c r="B278" s="34" t="s">
        <v>701</v>
      </c>
      <c r="C278" s="34" t="s">
        <v>92</v>
      </c>
      <c r="D278" s="34">
        <v>0.09</v>
      </c>
      <c r="E278" s="34">
        <v>3.89</v>
      </c>
      <c r="F278" s="34">
        <v>7.01</v>
      </c>
      <c r="G278" s="34" t="s">
        <v>63</v>
      </c>
      <c r="H278" s="34" t="s">
        <v>47</v>
      </c>
      <c r="I278" s="34" t="s">
        <v>24</v>
      </c>
      <c r="J278" s="34" t="s">
        <v>48</v>
      </c>
      <c r="K278" s="34" t="s">
        <v>49</v>
      </c>
      <c r="L278" s="34" t="s">
        <v>702</v>
      </c>
      <c r="M278" s="34">
        <v>0.37</v>
      </c>
      <c r="N278" s="34" t="s">
        <v>8</v>
      </c>
      <c r="O278" s="34" t="s">
        <v>28</v>
      </c>
      <c r="P278" s="34" t="s">
        <v>163</v>
      </c>
      <c r="Q278" s="34" t="s">
        <v>703</v>
      </c>
      <c r="R278" s="34">
        <v>77340</v>
      </c>
      <c r="S278" s="36">
        <v>42026</v>
      </c>
      <c r="T278" s="36">
        <v>42028</v>
      </c>
      <c r="U278" s="61">
        <v>-154.30699999999999</v>
      </c>
      <c r="V278" s="34">
        <v>10</v>
      </c>
      <c r="W278" s="34">
        <v>42.56</v>
      </c>
      <c r="X278" s="34">
        <v>89055</v>
      </c>
      <c r="Y278" s="34" t="s">
        <v>3216</v>
      </c>
      <c r="Z278" s="34">
        <v>-106.05536946357122</v>
      </c>
    </row>
    <row r="279" spans="1:26" customFormat="1" x14ac:dyDescent="0.2">
      <c r="A279" s="34">
        <v>2873</v>
      </c>
      <c r="B279" s="34" t="s">
        <v>704</v>
      </c>
      <c r="C279" s="34" t="s">
        <v>92</v>
      </c>
      <c r="D279" s="34">
        <v>7.0000000000000007E-2</v>
      </c>
      <c r="E279" s="34">
        <v>2.89</v>
      </c>
      <c r="F279" s="34">
        <v>0.5</v>
      </c>
      <c r="G279" s="34" t="s">
        <v>14</v>
      </c>
      <c r="H279" s="34" t="s">
        <v>3</v>
      </c>
      <c r="I279" s="34" t="s">
        <v>24</v>
      </c>
      <c r="J279" s="34" t="s">
        <v>128</v>
      </c>
      <c r="K279" s="34" t="s">
        <v>49</v>
      </c>
      <c r="L279" s="34" t="s">
        <v>705</v>
      </c>
      <c r="M279" s="34">
        <v>0.38</v>
      </c>
      <c r="N279" s="34" t="s">
        <v>8</v>
      </c>
      <c r="O279" s="34" t="s">
        <v>9</v>
      </c>
      <c r="P279" s="34" t="s">
        <v>99</v>
      </c>
      <c r="Q279" s="34" t="s">
        <v>706</v>
      </c>
      <c r="R279" s="34">
        <v>33012</v>
      </c>
      <c r="S279" s="36">
        <v>42026</v>
      </c>
      <c r="T279" s="36">
        <v>42028</v>
      </c>
      <c r="U279" s="61">
        <v>441.59399999999999</v>
      </c>
      <c r="V279" s="34">
        <v>12</v>
      </c>
      <c r="W279" s="34">
        <v>33.020000000000003</v>
      </c>
      <c r="X279" s="34">
        <v>89872</v>
      </c>
      <c r="Y279" s="34" t="s">
        <v>3215</v>
      </c>
      <c r="Z279" s="34">
        <v>385.36605988794844</v>
      </c>
    </row>
    <row r="280" spans="1:26" customFormat="1" x14ac:dyDescent="0.2">
      <c r="A280" s="34">
        <v>2873</v>
      </c>
      <c r="B280" s="34" t="s">
        <v>704</v>
      </c>
      <c r="C280" s="34" t="s">
        <v>92</v>
      </c>
      <c r="D280" s="34">
        <v>0</v>
      </c>
      <c r="E280" s="34">
        <v>217.85</v>
      </c>
      <c r="F280" s="34">
        <v>29.1</v>
      </c>
      <c r="G280" s="34" t="s">
        <v>2</v>
      </c>
      <c r="H280" s="34" t="s">
        <v>3</v>
      </c>
      <c r="I280" s="34" t="s">
        <v>4</v>
      </c>
      <c r="J280" s="34" t="s">
        <v>5</v>
      </c>
      <c r="K280" s="34" t="s">
        <v>6</v>
      </c>
      <c r="L280" s="34" t="s">
        <v>707</v>
      </c>
      <c r="M280" s="34">
        <v>0.68</v>
      </c>
      <c r="N280" s="34" t="s">
        <v>8</v>
      </c>
      <c r="O280" s="34" t="s">
        <v>9</v>
      </c>
      <c r="P280" s="34" t="s">
        <v>99</v>
      </c>
      <c r="Q280" s="34" t="s">
        <v>706</v>
      </c>
      <c r="R280" s="34">
        <v>33012</v>
      </c>
      <c r="S280" s="36">
        <v>42026</v>
      </c>
      <c r="T280" s="36">
        <v>42027</v>
      </c>
      <c r="U280" s="61">
        <v>394.17</v>
      </c>
      <c r="V280" s="34">
        <v>10</v>
      </c>
      <c r="W280" s="34">
        <v>2273.1</v>
      </c>
      <c r="X280" s="34">
        <v>89872</v>
      </c>
      <c r="Y280" s="34" t="s">
        <v>3215</v>
      </c>
      <c r="Z280" s="34">
        <v>2292.8416303106505</v>
      </c>
    </row>
    <row r="281" spans="1:26" customFormat="1" x14ac:dyDescent="0.2">
      <c r="A281" s="34">
        <v>3350</v>
      </c>
      <c r="B281" s="34" t="s">
        <v>708</v>
      </c>
      <c r="C281" s="34" t="s">
        <v>92</v>
      </c>
      <c r="D281" s="34">
        <v>0.01</v>
      </c>
      <c r="E281" s="34">
        <v>73.98</v>
      </c>
      <c r="F281" s="34">
        <v>12.14</v>
      </c>
      <c r="G281" s="34" t="s">
        <v>14</v>
      </c>
      <c r="H281" s="34" t="s">
        <v>3</v>
      </c>
      <c r="I281" s="34" t="s">
        <v>16</v>
      </c>
      <c r="J281" s="34" t="s">
        <v>17</v>
      </c>
      <c r="K281" s="34" t="s">
        <v>49</v>
      </c>
      <c r="L281" s="34" t="s">
        <v>709</v>
      </c>
      <c r="M281" s="34">
        <v>0.67</v>
      </c>
      <c r="N281" s="34" t="s">
        <v>8</v>
      </c>
      <c r="O281" s="34" t="s">
        <v>35</v>
      </c>
      <c r="P281" s="34" t="s">
        <v>42</v>
      </c>
      <c r="Q281" s="34" t="s">
        <v>710</v>
      </c>
      <c r="R281" s="34">
        <v>98444</v>
      </c>
      <c r="S281" s="36">
        <v>42027</v>
      </c>
      <c r="T281" s="36">
        <v>42029</v>
      </c>
      <c r="U281" s="61">
        <v>-29.0656</v>
      </c>
      <c r="V281" s="34">
        <v>5</v>
      </c>
      <c r="W281" s="34">
        <v>384.22</v>
      </c>
      <c r="X281" s="34">
        <v>91296</v>
      </c>
      <c r="Y281" s="34" t="s">
        <v>3217</v>
      </c>
      <c r="Z281" s="34">
        <v>728.55160814320118</v>
      </c>
    </row>
    <row r="282" spans="1:26" customFormat="1" x14ac:dyDescent="0.2">
      <c r="A282" s="34">
        <v>1692</v>
      </c>
      <c r="B282" s="34" t="s">
        <v>711</v>
      </c>
      <c r="C282" s="34" t="s">
        <v>46</v>
      </c>
      <c r="D282" s="34">
        <v>0</v>
      </c>
      <c r="E282" s="34">
        <v>6.84</v>
      </c>
      <c r="F282" s="34">
        <v>8.3699999999999992</v>
      </c>
      <c r="G282" s="34" t="s">
        <v>14</v>
      </c>
      <c r="H282" s="34" t="s">
        <v>15</v>
      </c>
      <c r="I282" s="34" t="s">
        <v>24</v>
      </c>
      <c r="J282" s="34" t="s">
        <v>544</v>
      </c>
      <c r="K282" s="34" t="s">
        <v>18</v>
      </c>
      <c r="L282" s="34" t="s">
        <v>712</v>
      </c>
      <c r="M282" s="34">
        <v>0.57999999999999996</v>
      </c>
      <c r="N282" s="34" t="s">
        <v>8</v>
      </c>
      <c r="O282" s="34" t="s">
        <v>28</v>
      </c>
      <c r="P282" s="34" t="s">
        <v>513</v>
      </c>
      <c r="Q282" s="34" t="s">
        <v>713</v>
      </c>
      <c r="R282" s="34">
        <v>67114</v>
      </c>
      <c r="S282" s="36">
        <v>42027</v>
      </c>
      <c r="T282" s="36">
        <v>42028</v>
      </c>
      <c r="U282" s="61">
        <v>-123.1816</v>
      </c>
      <c r="V282" s="34">
        <v>5</v>
      </c>
      <c r="W282" s="34">
        <v>37.89</v>
      </c>
      <c r="X282" s="34">
        <v>90189</v>
      </c>
      <c r="Y282" s="34" t="s">
        <v>3216</v>
      </c>
      <c r="Z282" s="34">
        <v>417.7814527726967</v>
      </c>
    </row>
    <row r="283" spans="1:26" customFormat="1" x14ac:dyDescent="0.2">
      <c r="A283" s="34">
        <v>1693</v>
      </c>
      <c r="B283" s="34" t="s">
        <v>714</v>
      </c>
      <c r="C283" s="34" t="s">
        <v>46</v>
      </c>
      <c r="D283" s="34">
        <v>7.0000000000000007E-2</v>
      </c>
      <c r="E283" s="34">
        <v>30.98</v>
      </c>
      <c r="F283" s="34">
        <v>5.76</v>
      </c>
      <c r="G283" s="34" t="s">
        <v>14</v>
      </c>
      <c r="H283" s="34" t="s">
        <v>15</v>
      </c>
      <c r="I283" s="34" t="s">
        <v>24</v>
      </c>
      <c r="J283" s="34" t="s">
        <v>64</v>
      </c>
      <c r="K283" s="34" t="s">
        <v>49</v>
      </c>
      <c r="L283" s="34" t="s">
        <v>715</v>
      </c>
      <c r="M283" s="34">
        <v>0.4</v>
      </c>
      <c r="N283" s="34" t="s">
        <v>8</v>
      </c>
      <c r="O283" s="34" t="s">
        <v>9</v>
      </c>
      <c r="P283" s="34" t="s">
        <v>218</v>
      </c>
      <c r="Q283" s="34" t="s">
        <v>716</v>
      </c>
      <c r="R283" s="34">
        <v>20190</v>
      </c>
      <c r="S283" s="36">
        <v>42027</v>
      </c>
      <c r="T283" s="36">
        <v>42029</v>
      </c>
      <c r="U283" s="61">
        <v>-28.797999999999998</v>
      </c>
      <c r="V283" s="34">
        <v>11</v>
      </c>
      <c r="W283" s="34">
        <v>343.79</v>
      </c>
      <c r="X283" s="34">
        <v>90189</v>
      </c>
      <c r="Y283" s="34" t="s">
        <v>3215</v>
      </c>
      <c r="Z283" s="34">
        <v>322.05703614789456</v>
      </c>
    </row>
    <row r="284" spans="1:26" customFormat="1" x14ac:dyDescent="0.2">
      <c r="A284" s="34">
        <v>604</v>
      </c>
      <c r="B284" s="34" t="s">
        <v>717</v>
      </c>
      <c r="C284" s="34" t="s">
        <v>1</v>
      </c>
      <c r="D284" s="34">
        <v>0.03</v>
      </c>
      <c r="E284" s="34">
        <v>1.88</v>
      </c>
      <c r="F284" s="34">
        <v>1.49</v>
      </c>
      <c r="G284" s="34" t="s">
        <v>14</v>
      </c>
      <c r="H284" s="34" t="s">
        <v>47</v>
      </c>
      <c r="I284" s="34" t="s">
        <v>24</v>
      </c>
      <c r="J284" s="34" t="s">
        <v>48</v>
      </c>
      <c r="K284" s="34" t="s">
        <v>49</v>
      </c>
      <c r="L284" s="34" t="s">
        <v>589</v>
      </c>
      <c r="M284" s="34">
        <v>0.37</v>
      </c>
      <c r="N284" s="34" t="s">
        <v>8</v>
      </c>
      <c r="O284" s="34" t="s">
        <v>35</v>
      </c>
      <c r="P284" s="34" t="s">
        <v>66</v>
      </c>
      <c r="Q284" s="34" t="s">
        <v>76</v>
      </c>
      <c r="R284" s="34">
        <v>90045</v>
      </c>
      <c r="S284" s="36">
        <v>42028</v>
      </c>
      <c r="T284" s="36">
        <v>42029</v>
      </c>
      <c r="U284" s="61">
        <v>-15.099500000000001</v>
      </c>
      <c r="V284" s="34">
        <v>52</v>
      </c>
      <c r="W284" s="34">
        <v>102.32</v>
      </c>
      <c r="X284" s="34">
        <v>34882</v>
      </c>
      <c r="Y284" s="34" t="s">
        <v>3217</v>
      </c>
      <c r="Z284" s="34">
        <v>276.74414793979605</v>
      </c>
    </row>
    <row r="285" spans="1:26" customFormat="1" x14ac:dyDescent="0.2">
      <c r="A285" s="34">
        <v>830</v>
      </c>
      <c r="B285" s="34" t="s">
        <v>718</v>
      </c>
      <c r="C285" s="34" t="s">
        <v>13</v>
      </c>
      <c r="D285" s="34">
        <v>0.01</v>
      </c>
      <c r="E285" s="34">
        <v>14.42</v>
      </c>
      <c r="F285" s="34">
        <v>6.75</v>
      </c>
      <c r="G285" s="34" t="s">
        <v>14</v>
      </c>
      <c r="H285" s="34" t="s">
        <v>70</v>
      </c>
      <c r="I285" s="34" t="s">
        <v>24</v>
      </c>
      <c r="J285" s="34" t="s">
        <v>71</v>
      </c>
      <c r="K285" s="34" t="s">
        <v>120</v>
      </c>
      <c r="L285" s="34" t="s">
        <v>385</v>
      </c>
      <c r="M285" s="34">
        <v>0.52</v>
      </c>
      <c r="N285" s="34" t="s">
        <v>8</v>
      </c>
      <c r="O285" s="34" t="s">
        <v>35</v>
      </c>
      <c r="P285" s="34" t="s">
        <v>36</v>
      </c>
      <c r="Q285" s="34" t="s">
        <v>719</v>
      </c>
      <c r="R285" s="34">
        <v>80033</v>
      </c>
      <c r="S285" s="36">
        <v>42028</v>
      </c>
      <c r="T285" s="36">
        <v>42028</v>
      </c>
      <c r="U285" s="61">
        <v>-13.826000000000001</v>
      </c>
      <c r="V285" s="34">
        <v>6</v>
      </c>
      <c r="W285" s="34">
        <v>89.91</v>
      </c>
      <c r="X285" s="34">
        <v>90270</v>
      </c>
      <c r="Y285" s="34" t="s">
        <v>3217</v>
      </c>
      <c r="Z285" s="34">
        <v>277.67677855397937</v>
      </c>
    </row>
    <row r="286" spans="1:26" customFormat="1" x14ac:dyDescent="0.2">
      <c r="A286" s="34">
        <v>997</v>
      </c>
      <c r="B286" s="34" t="s">
        <v>720</v>
      </c>
      <c r="C286" s="34" t="s">
        <v>23</v>
      </c>
      <c r="D286" s="34">
        <v>0.08</v>
      </c>
      <c r="E286" s="34">
        <v>67.84</v>
      </c>
      <c r="F286" s="34">
        <v>0.99</v>
      </c>
      <c r="G286" s="34" t="s">
        <v>14</v>
      </c>
      <c r="H286" s="34" t="s">
        <v>3</v>
      </c>
      <c r="I286" s="34" t="s">
        <v>24</v>
      </c>
      <c r="J286" s="34" t="s">
        <v>71</v>
      </c>
      <c r="K286" s="34" t="s">
        <v>49</v>
      </c>
      <c r="L286" s="34" t="s">
        <v>721</v>
      </c>
      <c r="M286" s="34">
        <v>0.57999999999999996</v>
      </c>
      <c r="N286" s="34" t="s">
        <v>8</v>
      </c>
      <c r="O286" s="34" t="s">
        <v>87</v>
      </c>
      <c r="P286" s="34" t="s">
        <v>373</v>
      </c>
      <c r="Q286" s="34" t="s">
        <v>374</v>
      </c>
      <c r="R286" s="34">
        <v>7002</v>
      </c>
      <c r="S286" s="36">
        <v>42028</v>
      </c>
      <c r="T286" s="36">
        <v>42033</v>
      </c>
      <c r="U286" s="61">
        <v>-23.634399999999999</v>
      </c>
      <c r="V286" s="34">
        <v>1</v>
      </c>
      <c r="W286" s="34">
        <v>63.66</v>
      </c>
      <c r="X286" s="34">
        <v>89431</v>
      </c>
      <c r="Y286" s="34" t="s">
        <v>3218</v>
      </c>
      <c r="Z286" s="34">
        <v>352.6368353481343</v>
      </c>
    </row>
    <row r="287" spans="1:26" customFormat="1" x14ac:dyDescent="0.2">
      <c r="A287" s="34">
        <v>1281</v>
      </c>
      <c r="B287" s="34" t="s">
        <v>722</v>
      </c>
      <c r="C287" s="34" t="s">
        <v>23</v>
      </c>
      <c r="D287" s="34">
        <v>0.03</v>
      </c>
      <c r="E287" s="34">
        <v>199.99</v>
      </c>
      <c r="F287" s="34">
        <v>24.49</v>
      </c>
      <c r="G287" s="34" t="s">
        <v>63</v>
      </c>
      <c r="H287" s="34" t="s">
        <v>3</v>
      </c>
      <c r="I287" s="34" t="s">
        <v>16</v>
      </c>
      <c r="J287" s="34" t="s">
        <v>39</v>
      </c>
      <c r="K287" s="34" t="s">
        <v>40</v>
      </c>
      <c r="L287" s="34" t="s">
        <v>723</v>
      </c>
      <c r="M287" s="34">
        <v>0.46</v>
      </c>
      <c r="N287" s="34" t="s">
        <v>8</v>
      </c>
      <c r="O287" s="34" t="s">
        <v>28</v>
      </c>
      <c r="P287" s="34" t="s">
        <v>29</v>
      </c>
      <c r="Q287" s="34" t="s">
        <v>724</v>
      </c>
      <c r="R287" s="34">
        <v>47591</v>
      </c>
      <c r="S287" s="36">
        <v>42028</v>
      </c>
      <c r="T287" s="36">
        <v>42030</v>
      </c>
      <c r="U287" s="61">
        <v>727.73609999999996</v>
      </c>
      <c r="V287" s="34">
        <v>5</v>
      </c>
      <c r="W287" s="34">
        <v>1054.69</v>
      </c>
      <c r="X287" s="34">
        <v>89112</v>
      </c>
      <c r="Y287" s="34" t="s">
        <v>3216</v>
      </c>
      <c r="Z287" s="34">
        <v>2036.7173150631754</v>
      </c>
    </row>
    <row r="288" spans="1:26" customFormat="1" x14ac:dyDescent="0.2">
      <c r="A288" s="34">
        <v>1282</v>
      </c>
      <c r="B288" s="34" t="s">
        <v>725</v>
      </c>
      <c r="C288" s="34" t="s">
        <v>23</v>
      </c>
      <c r="D288" s="34">
        <v>0.03</v>
      </c>
      <c r="E288" s="34">
        <v>199.99</v>
      </c>
      <c r="F288" s="34">
        <v>24.49</v>
      </c>
      <c r="G288" s="34" t="s">
        <v>63</v>
      </c>
      <c r="H288" s="34" t="s">
        <v>3</v>
      </c>
      <c r="I288" s="34" t="s">
        <v>16</v>
      </c>
      <c r="J288" s="34" t="s">
        <v>39</v>
      </c>
      <c r="K288" s="34" t="s">
        <v>40</v>
      </c>
      <c r="L288" s="34" t="s">
        <v>723</v>
      </c>
      <c r="M288" s="34">
        <v>0.46</v>
      </c>
      <c r="N288" s="34" t="s">
        <v>8</v>
      </c>
      <c r="O288" s="34" t="s">
        <v>87</v>
      </c>
      <c r="P288" s="34" t="s">
        <v>296</v>
      </c>
      <c r="Q288" s="34" t="s">
        <v>297</v>
      </c>
      <c r="R288" s="34">
        <v>19134</v>
      </c>
      <c r="S288" s="36">
        <v>42028</v>
      </c>
      <c r="T288" s="36">
        <v>42030</v>
      </c>
      <c r="U288" s="61">
        <v>393.42</v>
      </c>
      <c r="V288" s="34">
        <v>21</v>
      </c>
      <c r="W288" s="34">
        <v>4429.6899999999996</v>
      </c>
      <c r="X288" s="34">
        <v>29319</v>
      </c>
      <c r="Y288" s="34" t="s">
        <v>3218</v>
      </c>
      <c r="Z288" s="34">
        <v>1694.3690292566207</v>
      </c>
    </row>
    <row r="289" spans="1:26" customFormat="1" x14ac:dyDescent="0.2">
      <c r="A289" s="34">
        <v>1690</v>
      </c>
      <c r="B289" s="34" t="s">
        <v>726</v>
      </c>
      <c r="C289" s="34" t="s">
        <v>23</v>
      </c>
      <c r="D289" s="34">
        <v>0.05</v>
      </c>
      <c r="E289" s="34">
        <v>115.99</v>
      </c>
      <c r="F289" s="34">
        <v>5.26</v>
      </c>
      <c r="G289" s="34" t="s">
        <v>14</v>
      </c>
      <c r="H289" s="34" t="s">
        <v>70</v>
      </c>
      <c r="I289" s="34" t="s">
        <v>16</v>
      </c>
      <c r="J289" s="34" t="s">
        <v>111</v>
      </c>
      <c r="K289" s="34" t="s">
        <v>49</v>
      </c>
      <c r="L289" s="34" t="s">
        <v>727</v>
      </c>
      <c r="M289" s="34">
        <v>0.56999999999999995</v>
      </c>
      <c r="N289" s="34" t="s">
        <v>8</v>
      </c>
      <c r="O289" s="34" t="s">
        <v>87</v>
      </c>
      <c r="P289" s="34" t="s">
        <v>296</v>
      </c>
      <c r="Q289" s="34" t="s">
        <v>728</v>
      </c>
      <c r="R289" s="34">
        <v>17112</v>
      </c>
      <c r="S289" s="36">
        <v>42028</v>
      </c>
      <c r="T289" s="36">
        <v>42032</v>
      </c>
      <c r="U289" s="61">
        <v>616.53570000000002</v>
      </c>
      <c r="V289" s="34">
        <v>9</v>
      </c>
      <c r="W289" s="34">
        <v>893.53</v>
      </c>
      <c r="X289" s="34">
        <v>91076</v>
      </c>
      <c r="Y289" s="34" t="s">
        <v>3218</v>
      </c>
      <c r="Z289" s="34">
        <v>1297.6198177355582</v>
      </c>
    </row>
    <row r="290" spans="1:26" customFormat="1" x14ac:dyDescent="0.2">
      <c r="A290" s="34">
        <v>2613</v>
      </c>
      <c r="B290" s="34" t="s">
        <v>729</v>
      </c>
      <c r="C290" s="34" t="s">
        <v>23</v>
      </c>
      <c r="D290" s="34">
        <v>0.02</v>
      </c>
      <c r="E290" s="34">
        <v>50.98</v>
      </c>
      <c r="F290" s="34">
        <v>13.66</v>
      </c>
      <c r="G290" s="34" t="s">
        <v>63</v>
      </c>
      <c r="H290" s="34" t="s">
        <v>70</v>
      </c>
      <c r="I290" s="34" t="s">
        <v>24</v>
      </c>
      <c r="J290" s="34" t="s">
        <v>71</v>
      </c>
      <c r="K290" s="34" t="s">
        <v>49</v>
      </c>
      <c r="L290" s="34" t="s">
        <v>730</v>
      </c>
      <c r="M290" s="34">
        <v>0.57999999999999996</v>
      </c>
      <c r="N290" s="34" t="s">
        <v>8</v>
      </c>
      <c r="O290" s="34" t="s">
        <v>87</v>
      </c>
      <c r="P290" s="34" t="s">
        <v>373</v>
      </c>
      <c r="Q290" s="34" t="s">
        <v>731</v>
      </c>
      <c r="R290" s="34">
        <v>8863</v>
      </c>
      <c r="S290" s="36">
        <v>42028</v>
      </c>
      <c r="T290" s="36">
        <v>42028</v>
      </c>
      <c r="U290" s="61">
        <v>-25.76</v>
      </c>
      <c r="V290" s="34">
        <v>1</v>
      </c>
      <c r="W290" s="34">
        <v>68.45</v>
      </c>
      <c r="X290" s="34">
        <v>86119</v>
      </c>
      <c r="Y290" s="34" t="s">
        <v>3218</v>
      </c>
      <c r="Z290" s="34">
        <v>614.29637262724987</v>
      </c>
    </row>
    <row r="291" spans="1:26" customFormat="1" x14ac:dyDescent="0.2">
      <c r="A291" s="34">
        <v>3089</v>
      </c>
      <c r="B291" s="34" t="s">
        <v>732</v>
      </c>
      <c r="C291" s="34" t="s">
        <v>23</v>
      </c>
      <c r="D291" s="34">
        <v>7.0000000000000007E-2</v>
      </c>
      <c r="E291" s="34">
        <v>49.43</v>
      </c>
      <c r="F291" s="34">
        <v>19.989999999999998</v>
      </c>
      <c r="G291" s="34" t="s">
        <v>14</v>
      </c>
      <c r="H291" s="34" t="s">
        <v>70</v>
      </c>
      <c r="I291" s="34" t="s">
        <v>24</v>
      </c>
      <c r="J291" s="34" t="s">
        <v>71</v>
      </c>
      <c r="K291" s="34" t="s">
        <v>49</v>
      </c>
      <c r="L291" s="34" t="s">
        <v>733</v>
      </c>
      <c r="M291" s="34">
        <v>0.56999999999999995</v>
      </c>
      <c r="N291" s="34" t="s">
        <v>8</v>
      </c>
      <c r="O291" s="34" t="s">
        <v>28</v>
      </c>
      <c r="P291" s="34" t="s">
        <v>513</v>
      </c>
      <c r="Q291" s="34" t="s">
        <v>734</v>
      </c>
      <c r="R291" s="34">
        <v>66209</v>
      </c>
      <c r="S291" s="36">
        <v>42028</v>
      </c>
      <c r="T291" s="36">
        <v>42033</v>
      </c>
      <c r="U291" s="61">
        <v>-122.77</v>
      </c>
      <c r="V291" s="34">
        <v>6</v>
      </c>
      <c r="W291" s="34">
        <v>281.82</v>
      </c>
      <c r="X291" s="34">
        <v>91219</v>
      </c>
      <c r="Y291" s="34" t="s">
        <v>3216</v>
      </c>
      <c r="Z291" s="34">
        <v>725.91837124937729</v>
      </c>
    </row>
    <row r="292" spans="1:26" customFormat="1" x14ac:dyDescent="0.2">
      <c r="A292" s="34">
        <v>2283</v>
      </c>
      <c r="B292" s="34" t="s">
        <v>735</v>
      </c>
      <c r="C292" s="34" t="s">
        <v>92</v>
      </c>
      <c r="D292" s="34">
        <v>0.01</v>
      </c>
      <c r="E292" s="34">
        <v>11.7</v>
      </c>
      <c r="F292" s="34">
        <v>6.96</v>
      </c>
      <c r="G292" s="34" t="s">
        <v>14</v>
      </c>
      <c r="H292" s="34" t="s">
        <v>47</v>
      </c>
      <c r="I292" s="34" t="s">
        <v>24</v>
      </c>
      <c r="J292" s="34" t="s">
        <v>71</v>
      </c>
      <c r="K292" s="34" t="s">
        <v>120</v>
      </c>
      <c r="L292" s="34" t="s">
        <v>736</v>
      </c>
      <c r="M292" s="34">
        <v>0.5</v>
      </c>
      <c r="N292" s="34" t="s">
        <v>8</v>
      </c>
      <c r="O292" s="34" t="s">
        <v>28</v>
      </c>
      <c r="P292" s="34" t="s">
        <v>333</v>
      </c>
      <c r="Q292" s="34" t="s">
        <v>737</v>
      </c>
      <c r="R292" s="34">
        <v>53132</v>
      </c>
      <c r="S292" s="36">
        <v>42028</v>
      </c>
      <c r="T292" s="36">
        <v>42030</v>
      </c>
      <c r="U292" s="61">
        <v>-28.954000000000001</v>
      </c>
      <c r="V292" s="34">
        <v>6</v>
      </c>
      <c r="W292" s="34">
        <v>76.87</v>
      </c>
      <c r="X292" s="34">
        <v>85947</v>
      </c>
      <c r="Y292" s="34" t="s">
        <v>3216</v>
      </c>
      <c r="Z292" s="34">
        <v>288.53436184568341</v>
      </c>
    </row>
    <row r="293" spans="1:26" customFormat="1" x14ac:dyDescent="0.2">
      <c r="A293" s="34">
        <v>275</v>
      </c>
      <c r="B293" s="34" t="s">
        <v>738</v>
      </c>
      <c r="C293" s="34" t="s">
        <v>46</v>
      </c>
      <c r="D293" s="34">
        <v>0.09</v>
      </c>
      <c r="E293" s="34">
        <v>15.28</v>
      </c>
      <c r="F293" s="34">
        <v>10.91</v>
      </c>
      <c r="G293" s="34" t="s">
        <v>14</v>
      </c>
      <c r="H293" s="34" t="s">
        <v>70</v>
      </c>
      <c r="I293" s="34" t="s">
        <v>24</v>
      </c>
      <c r="J293" s="34" t="s">
        <v>48</v>
      </c>
      <c r="K293" s="34" t="s">
        <v>49</v>
      </c>
      <c r="L293" s="34" t="s">
        <v>739</v>
      </c>
      <c r="M293" s="34">
        <v>0.36</v>
      </c>
      <c r="N293" s="34" t="s">
        <v>8</v>
      </c>
      <c r="O293" s="34" t="s">
        <v>87</v>
      </c>
      <c r="P293" s="34" t="s">
        <v>224</v>
      </c>
      <c r="Q293" s="34" t="s">
        <v>740</v>
      </c>
      <c r="R293" s="34">
        <v>6824</v>
      </c>
      <c r="S293" s="36">
        <v>42028</v>
      </c>
      <c r="T293" s="36">
        <v>42029</v>
      </c>
      <c r="U293" s="61">
        <v>-51.75</v>
      </c>
      <c r="V293" s="34">
        <v>4</v>
      </c>
      <c r="W293" s="34">
        <v>61.52</v>
      </c>
      <c r="X293" s="34">
        <v>89292</v>
      </c>
      <c r="Y293" s="34" t="s">
        <v>3218</v>
      </c>
      <c r="Z293" s="34">
        <v>374.17697591032487</v>
      </c>
    </row>
    <row r="294" spans="1:26" customFormat="1" x14ac:dyDescent="0.2">
      <c r="A294" s="34">
        <v>1653</v>
      </c>
      <c r="B294" s="34" t="s">
        <v>741</v>
      </c>
      <c r="C294" s="34" t="s">
        <v>46</v>
      </c>
      <c r="D294" s="34">
        <v>0</v>
      </c>
      <c r="E294" s="34">
        <v>101.41</v>
      </c>
      <c r="F294" s="34">
        <v>35</v>
      </c>
      <c r="G294" s="34" t="s">
        <v>63</v>
      </c>
      <c r="H294" s="34" t="s">
        <v>70</v>
      </c>
      <c r="I294" s="34" t="s">
        <v>24</v>
      </c>
      <c r="J294" s="34" t="s">
        <v>54</v>
      </c>
      <c r="K294" s="34" t="s">
        <v>40</v>
      </c>
      <c r="L294" s="34" t="s">
        <v>742</v>
      </c>
      <c r="M294" s="34">
        <v>0.82</v>
      </c>
      <c r="N294" s="34" t="s">
        <v>8</v>
      </c>
      <c r="O294" s="34" t="s">
        <v>35</v>
      </c>
      <c r="P294" s="34" t="s">
        <v>66</v>
      </c>
      <c r="Q294" s="34" t="s">
        <v>743</v>
      </c>
      <c r="R294" s="34">
        <v>91360</v>
      </c>
      <c r="S294" s="36">
        <v>42028</v>
      </c>
      <c r="T294" s="36">
        <v>42029</v>
      </c>
      <c r="U294" s="61">
        <v>-457.73</v>
      </c>
      <c r="V294" s="34">
        <v>10</v>
      </c>
      <c r="W294" s="34">
        <v>1104.32</v>
      </c>
      <c r="X294" s="34">
        <v>89885</v>
      </c>
      <c r="Y294" s="34" t="s">
        <v>3217</v>
      </c>
      <c r="Z294" s="34">
        <v>1253.7394438857991</v>
      </c>
    </row>
    <row r="295" spans="1:26" customFormat="1" x14ac:dyDescent="0.2">
      <c r="A295" s="34">
        <v>1653</v>
      </c>
      <c r="B295" s="34" t="s">
        <v>741</v>
      </c>
      <c r="C295" s="34" t="s">
        <v>46</v>
      </c>
      <c r="D295" s="34">
        <v>0.1</v>
      </c>
      <c r="E295" s="34">
        <v>95.99</v>
      </c>
      <c r="F295" s="34">
        <v>4.9000000000000004</v>
      </c>
      <c r="G295" s="34" t="s">
        <v>14</v>
      </c>
      <c r="H295" s="34" t="s">
        <v>70</v>
      </c>
      <c r="I295" s="34" t="s">
        <v>16</v>
      </c>
      <c r="J295" s="34" t="s">
        <v>111</v>
      </c>
      <c r="K295" s="34" t="s">
        <v>49</v>
      </c>
      <c r="L295" s="34" t="s">
        <v>744</v>
      </c>
      <c r="M295" s="34">
        <v>0.56000000000000005</v>
      </c>
      <c r="N295" s="34" t="s">
        <v>8</v>
      </c>
      <c r="O295" s="34" t="s">
        <v>35</v>
      </c>
      <c r="P295" s="34" t="s">
        <v>66</v>
      </c>
      <c r="Q295" s="34" t="s">
        <v>743</v>
      </c>
      <c r="R295" s="34">
        <v>91360</v>
      </c>
      <c r="S295" s="36">
        <v>42028</v>
      </c>
      <c r="T295" s="36">
        <v>42029</v>
      </c>
      <c r="U295" s="61">
        <v>-268.66399999999999</v>
      </c>
      <c r="V295" s="34">
        <v>2</v>
      </c>
      <c r="W295" s="34">
        <v>149.80000000000001</v>
      </c>
      <c r="X295" s="34">
        <v>89885</v>
      </c>
      <c r="Y295" s="34" t="s">
        <v>3217</v>
      </c>
      <c r="Z295" s="34">
        <v>398.4459827807006</v>
      </c>
    </row>
    <row r="296" spans="1:26" customFormat="1" x14ac:dyDescent="0.2">
      <c r="A296" s="34">
        <v>1389</v>
      </c>
      <c r="B296" s="34" t="s">
        <v>745</v>
      </c>
      <c r="C296" s="34" t="s">
        <v>1</v>
      </c>
      <c r="D296" s="34">
        <v>0.06</v>
      </c>
      <c r="E296" s="34">
        <v>1.74</v>
      </c>
      <c r="F296" s="34">
        <v>4.08</v>
      </c>
      <c r="G296" s="34" t="s">
        <v>14</v>
      </c>
      <c r="H296" s="34" t="s">
        <v>70</v>
      </c>
      <c r="I296" s="34" t="s">
        <v>4</v>
      </c>
      <c r="J296" s="34" t="s">
        <v>102</v>
      </c>
      <c r="K296" s="34" t="s">
        <v>18</v>
      </c>
      <c r="L296" s="34" t="s">
        <v>746</v>
      </c>
      <c r="M296" s="34">
        <v>0.53</v>
      </c>
      <c r="N296" s="34" t="s">
        <v>8</v>
      </c>
      <c r="O296" s="34" t="s">
        <v>35</v>
      </c>
      <c r="P296" s="34" t="s">
        <v>66</v>
      </c>
      <c r="Q296" s="34" t="s">
        <v>747</v>
      </c>
      <c r="R296" s="34">
        <v>94025</v>
      </c>
      <c r="S296" s="36">
        <v>42029</v>
      </c>
      <c r="T296" s="36">
        <v>42030</v>
      </c>
      <c r="U296" s="61">
        <v>-11.0732</v>
      </c>
      <c r="V296" s="34">
        <v>1</v>
      </c>
      <c r="W296" s="34">
        <v>2.77</v>
      </c>
      <c r="X296" s="34">
        <v>88726</v>
      </c>
      <c r="Y296" s="34" t="s">
        <v>3217</v>
      </c>
      <c r="Z296" s="34">
        <v>434.73957587378635</v>
      </c>
    </row>
    <row r="297" spans="1:26" customFormat="1" x14ac:dyDescent="0.2">
      <c r="A297" s="34">
        <v>156</v>
      </c>
      <c r="B297" s="34" t="s">
        <v>748</v>
      </c>
      <c r="C297" s="34" t="s">
        <v>13</v>
      </c>
      <c r="D297" s="34">
        <v>0.03</v>
      </c>
      <c r="E297" s="34">
        <v>10.89</v>
      </c>
      <c r="F297" s="34">
        <v>4.5</v>
      </c>
      <c r="G297" s="34" t="s">
        <v>14</v>
      </c>
      <c r="H297" s="34" t="s">
        <v>70</v>
      </c>
      <c r="I297" s="34" t="s">
        <v>24</v>
      </c>
      <c r="J297" s="34" t="s">
        <v>71</v>
      </c>
      <c r="K297" s="34" t="s">
        <v>49</v>
      </c>
      <c r="L297" s="34" t="s">
        <v>749</v>
      </c>
      <c r="M297" s="34">
        <v>0.59</v>
      </c>
      <c r="N297" s="34" t="s">
        <v>8</v>
      </c>
      <c r="O297" s="34" t="s">
        <v>35</v>
      </c>
      <c r="P297" s="34" t="s">
        <v>36</v>
      </c>
      <c r="Q297" s="34" t="s">
        <v>37</v>
      </c>
      <c r="R297" s="34">
        <v>80525</v>
      </c>
      <c r="S297" s="36">
        <v>42029</v>
      </c>
      <c r="T297" s="36">
        <v>42030</v>
      </c>
      <c r="U297" s="61">
        <v>-18.64</v>
      </c>
      <c r="V297" s="34">
        <v>3</v>
      </c>
      <c r="W297" s="34">
        <v>33.82</v>
      </c>
      <c r="X297" s="34">
        <v>87672</v>
      </c>
      <c r="Y297" s="34" t="s">
        <v>3217</v>
      </c>
      <c r="Z297" s="34">
        <v>244.46457476997452</v>
      </c>
    </row>
    <row r="298" spans="1:26" customFormat="1" x14ac:dyDescent="0.2">
      <c r="A298" s="34">
        <v>1997</v>
      </c>
      <c r="B298" s="34" t="s">
        <v>750</v>
      </c>
      <c r="C298" s="34" t="s">
        <v>46</v>
      </c>
      <c r="D298" s="34">
        <v>0.1</v>
      </c>
      <c r="E298" s="34">
        <v>125.99</v>
      </c>
      <c r="F298" s="34">
        <v>8.99</v>
      </c>
      <c r="G298" s="34" t="s">
        <v>14</v>
      </c>
      <c r="H298" s="34" t="s">
        <v>15</v>
      </c>
      <c r="I298" s="34" t="s">
        <v>16</v>
      </c>
      <c r="J298" s="34" t="s">
        <v>111</v>
      </c>
      <c r="K298" s="34" t="s">
        <v>49</v>
      </c>
      <c r="L298" s="34" t="s">
        <v>751</v>
      </c>
      <c r="M298" s="34">
        <v>0.56999999999999995</v>
      </c>
      <c r="N298" s="34" t="s">
        <v>8</v>
      </c>
      <c r="O298" s="34" t="s">
        <v>9</v>
      </c>
      <c r="P298" s="34" t="s">
        <v>247</v>
      </c>
      <c r="Q298" s="34" t="s">
        <v>248</v>
      </c>
      <c r="R298" s="34">
        <v>29915</v>
      </c>
      <c r="S298" s="36">
        <v>42029</v>
      </c>
      <c r="T298" s="36">
        <v>42032</v>
      </c>
      <c r="U298" s="61">
        <v>17.652000000000001</v>
      </c>
      <c r="V298" s="34">
        <v>4</v>
      </c>
      <c r="W298" s="34">
        <v>408.66</v>
      </c>
      <c r="X298" s="34">
        <v>90333</v>
      </c>
      <c r="Y298" s="34" t="s">
        <v>3215</v>
      </c>
      <c r="Z298" s="34">
        <v>878.05721889641188</v>
      </c>
    </row>
    <row r="299" spans="1:26" customFormat="1" x14ac:dyDescent="0.2">
      <c r="A299" s="34">
        <v>1360</v>
      </c>
      <c r="B299" s="34" t="s">
        <v>752</v>
      </c>
      <c r="C299" s="34" t="s">
        <v>13</v>
      </c>
      <c r="D299" s="34">
        <v>0.03</v>
      </c>
      <c r="E299" s="34">
        <v>14.34</v>
      </c>
      <c r="F299" s="34">
        <v>5</v>
      </c>
      <c r="G299" s="34" t="s">
        <v>14</v>
      </c>
      <c r="H299" s="34" t="s">
        <v>15</v>
      </c>
      <c r="I299" s="34" t="s">
        <v>4</v>
      </c>
      <c r="J299" s="34" t="s">
        <v>102</v>
      </c>
      <c r="K299" s="34" t="s">
        <v>18</v>
      </c>
      <c r="L299" s="34" t="s">
        <v>753</v>
      </c>
      <c r="M299" s="34">
        <v>0.49</v>
      </c>
      <c r="N299" s="34" t="s">
        <v>8</v>
      </c>
      <c r="O299" s="34" t="s">
        <v>28</v>
      </c>
      <c r="P299" s="34" t="s">
        <v>189</v>
      </c>
      <c r="Q299" s="34" t="s">
        <v>754</v>
      </c>
      <c r="R299" s="34">
        <v>52761</v>
      </c>
      <c r="S299" s="36">
        <v>42030</v>
      </c>
      <c r="T299" s="36">
        <v>42031</v>
      </c>
      <c r="U299" s="61">
        <v>82.310100000000006</v>
      </c>
      <c r="V299" s="34">
        <v>8</v>
      </c>
      <c r="W299" s="34">
        <v>119.29</v>
      </c>
      <c r="X299" s="34">
        <v>89595</v>
      </c>
      <c r="Y299" s="34" t="s">
        <v>3216</v>
      </c>
      <c r="Z299" s="34">
        <v>260.41507518215525</v>
      </c>
    </row>
    <row r="300" spans="1:26" customFormat="1" x14ac:dyDescent="0.2">
      <c r="A300" s="34">
        <v>1361</v>
      </c>
      <c r="B300" s="34" t="s">
        <v>755</v>
      </c>
      <c r="C300" s="34" t="s">
        <v>13</v>
      </c>
      <c r="D300" s="34">
        <v>0.01</v>
      </c>
      <c r="E300" s="34">
        <v>2.89</v>
      </c>
      <c r="F300" s="34">
        <v>0.5</v>
      </c>
      <c r="G300" s="34" t="s">
        <v>14</v>
      </c>
      <c r="H300" s="34" t="s">
        <v>15</v>
      </c>
      <c r="I300" s="34" t="s">
        <v>24</v>
      </c>
      <c r="J300" s="34" t="s">
        <v>128</v>
      </c>
      <c r="K300" s="34" t="s">
        <v>49</v>
      </c>
      <c r="L300" s="34" t="s">
        <v>705</v>
      </c>
      <c r="M300" s="34">
        <v>0.38</v>
      </c>
      <c r="N300" s="34" t="s">
        <v>8</v>
      </c>
      <c r="O300" s="34" t="s">
        <v>28</v>
      </c>
      <c r="P300" s="34" t="s">
        <v>265</v>
      </c>
      <c r="Q300" s="34" t="s">
        <v>756</v>
      </c>
      <c r="R300" s="34">
        <v>48101</v>
      </c>
      <c r="S300" s="36">
        <v>42030</v>
      </c>
      <c r="T300" s="36">
        <v>42032</v>
      </c>
      <c r="U300" s="61">
        <v>1.2236</v>
      </c>
      <c r="V300" s="34">
        <v>1</v>
      </c>
      <c r="W300" s="34">
        <v>3.08</v>
      </c>
      <c r="X300" s="34">
        <v>89595</v>
      </c>
      <c r="Y300" s="34" t="s">
        <v>3216</v>
      </c>
      <c r="Z300" s="34">
        <v>-61.084946932130144</v>
      </c>
    </row>
    <row r="301" spans="1:26" customFormat="1" x14ac:dyDescent="0.2">
      <c r="A301" s="34">
        <v>3154</v>
      </c>
      <c r="B301" s="34" t="s">
        <v>757</v>
      </c>
      <c r="C301" s="34" t="s">
        <v>13</v>
      </c>
      <c r="D301" s="34">
        <v>0.08</v>
      </c>
      <c r="E301" s="34">
        <v>150.97999999999999</v>
      </c>
      <c r="F301" s="34">
        <v>13.99</v>
      </c>
      <c r="G301" s="34" t="s">
        <v>63</v>
      </c>
      <c r="H301" s="34" t="s">
        <v>70</v>
      </c>
      <c r="I301" s="34" t="s">
        <v>16</v>
      </c>
      <c r="J301" s="34" t="s">
        <v>32</v>
      </c>
      <c r="K301" s="34" t="s">
        <v>120</v>
      </c>
      <c r="L301" s="34" t="s">
        <v>758</v>
      </c>
      <c r="M301" s="34">
        <v>0.38</v>
      </c>
      <c r="N301" s="34" t="s">
        <v>8</v>
      </c>
      <c r="O301" s="34" t="s">
        <v>9</v>
      </c>
      <c r="P301" s="34" t="s">
        <v>99</v>
      </c>
      <c r="Q301" s="34" t="s">
        <v>759</v>
      </c>
      <c r="R301" s="34">
        <v>33710</v>
      </c>
      <c r="S301" s="36">
        <v>42030</v>
      </c>
      <c r="T301" s="36">
        <v>42031</v>
      </c>
      <c r="U301" s="61">
        <v>-3.948</v>
      </c>
      <c r="V301" s="34">
        <v>8</v>
      </c>
      <c r="W301" s="34">
        <v>1183.82</v>
      </c>
      <c r="X301" s="34">
        <v>86899</v>
      </c>
      <c r="Y301" s="34" t="s">
        <v>3215</v>
      </c>
      <c r="Z301" s="34">
        <v>670.92707248826616</v>
      </c>
    </row>
    <row r="302" spans="1:26" customFormat="1" x14ac:dyDescent="0.2">
      <c r="A302" s="34">
        <v>3155</v>
      </c>
      <c r="B302" s="34" t="s">
        <v>618</v>
      </c>
      <c r="C302" s="34" t="s">
        <v>13</v>
      </c>
      <c r="D302" s="34">
        <v>0.03</v>
      </c>
      <c r="E302" s="34">
        <v>25.98</v>
      </c>
      <c r="F302" s="34">
        <v>14.36</v>
      </c>
      <c r="G302" s="34" t="s">
        <v>2</v>
      </c>
      <c r="H302" s="34" t="s">
        <v>70</v>
      </c>
      <c r="I302" s="34" t="s">
        <v>4</v>
      </c>
      <c r="J302" s="34" t="s">
        <v>85</v>
      </c>
      <c r="K302" s="34" t="s">
        <v>33</v>
      </c>
      <c r="L302" s="34" t="s">
        <v>760</v>
      </c>
      <c r="M302" s="34">
        <v>0.6</v>
      </c>
      <c r="N302" s="34" t="s">
        <v>8</v>
      </c>
      <c r="O302" s="34" t="s">
        <v>9</v>
      </c>
      <c r="P302" s="34" t="s">
        <v>99</v>
      </c>
      <c r="Q302" s="34" t="s">
        <v>308</v>
      </c>
      <c r="R302" s="34">
        <v>32771</v>
      </c>
      <c r="S302" s="36">
        <v>42030</v>
      </c>
      <c r="T302" s="36">
        <v>42031</v>
      </c>
      <c r="U302" s="61">
        <v>57.545999999999999</v>
      </c>
      <c r="V302" s="34">
        <v>4</v>
      </c>
      <c r="W302" s="34">
        <v>107.66</v>
      </c>
      <c r="X302" s="34">
        <v>86899</v>
      </c>
      <c r="Y302" s="34" t="s">
        <v>3215</v>
      </c>
      <c r="Z302" s="34">
        <v>847.02878681737548</v>
      </c>
    </row>
    <row r="303" spans="1:26" customFormat="1" x14ac:dyDescent="0.2">
      <c r="A303" s="34">
        <v>3155</v>
      </c>
      <c r="B303" s="34" t="s">
        <v>618</v>
      </c>
      <c r="C303" s="34" t="s">
        <v>13</v>
      </c>
      <c r="D303" s="34">
        <v>0.1</v>
      </c>
      <c r="E303" s="34">
        <v>32.479999999999997</v>
      </c>
      <c r="F303" s="34">
        <v>35</v>
      </c>
      <c r="G303" s="34" t="s">
        <v>14</v>
      </c>
      <c r="H303" s="34" t="s">
        <v>70</v>
      </c>
      <c r="I303" s="34" t="s">
        <v>24</v>
      </c>
      <c r="J303" s="34" t="s">
        <v>54</v>
      </c>
      <c r="K303" s="34" t="s">
        <v>40</v>
      </c>
      <c r="L303" s="34" t="s">
        <v>761</v>
      </c>
      <c r="M303" s="34">
        <v>0.81</v>
      </c>
      <c r="N303" s="34" t="s">
        <v>8</v>
      </c>
      <c r="O303" s="34" t="s">
        <v>9</v>
      </c>
      <c r="P303" s="34" t="s">
        <v>99</v>
      </c>
      <c r="Q303" s="34" t="s">
        <v>308</v>
      </c>
      <c r="R303" s="34">
        <v>32771</v>
      </c>
      <c r="S303" s="36">
        <v>42030</v>
      </c>
      <c r="T303" s="36">
        <v>42031</v>
      </c>
      <c r="U303" s="61">
        <v>-333.42540000000002</v>
      </c>
      <c r="V303" s="34">
        <v>10</v>
      </c>
      <c r="W303" s="34">
        <v>318.83</v>
      </c>
      <c r="X303" s="34">
        <v>86899</v>
      </c>
      <c r="Y303" s="34" t="s">
        <v>3215</v>
      </c>
      <c r="Z303" s="34">
        <v>969.36324085734464</v>
      </c>
    </row>
    <row r="304" spans="1:26" customFormat="1" x14ac:dyDescent="0.2">
      <c r="A304" s="34">
        <v>1129</v>
      </c>
      <c r="B304" s="34" t="s">
        <v>762</v>
      </c>
      <c r="C304" s="34" t="s">
        <v>23</v>
      </c>
      <c r="D304" s="34">
        <v>0.02</v>
      </c>
      <c r="E304" s="34">
        <v>4.9800000000000004</v>
      </c>
      <c r="F304" s="34">
        <v>6.07</v>
      </c>
      <c r="G304" s="34" t="s">
        <v>14</v>
      </c>
      <c r="H304" s="34" t="s">
        <v>47</v>
      </c>
      <c r="I304" s="34" t="s">
        <v>24</v>
      </c>
      <c r="J304" s="34" t="s">
        <v>64</v>
      </c>
      <c r="K304" s="34" t="s">
        <v>49</v>
      </c>
      <c r="L304" s="34" t="s">
        <v>763</v>
      </c>
      <c r="M304" s="34">
        <v>0.36</v>
      </c>
      <c r="N304" s="34" t="s">
        <v>8</v>
      </c>
      <c r="O304" s="34" t="s">
        <v>87</v>
      </c>
      <c r="P304" s="34" t="s">
        <v>379</v>
      </c>
      <c r="Q304" s="34" t="s">
        <v>764</v>
      </c>
      <c r="R304" s="34">
        <v>2118</v>
      </c>
      <c r="S304" s="36">
        <v>42030</v>
      </c>
      <c r="T304" s="36">
        <v>42032</v>
      </c>
      <c r="U304" s="61">
        <v>-46.92</v>
      </c>
      <c r="V304" s="34">
        <v>19</v>
      </c>
      <c r="W304" s="34">
        <v>105.5</v>
      </c>
      <c r="X304" s="34">
        <v>57794</v>
      </c>
      <c r="Y304" s="34" t="s">
        <v>3218</v>
      </c>
      <c r="Z304" s="34">
        <v>168.5138343509546</v>
      </c>
    </row>
    <row r="305" spans="1:26" customFormat="1" x14ac:dyDescent="0.2">
      <c r="A305" s="34">
        <v>1133</v>
      </c>
      <c r="B305" s="34" t="s">
        <v>765</v>
      </c>
      <c r="C305" s="34" t="s">
        <v>23</v>
      </c>
      <c r="D305" s="34">
        <v>0.02</v>
      </c>
      <c r="E305" s="34">
        <v>4.9800000000000004</v>
      </c>
      <c r="F305" s="34">
        <v>6.07</v>
      </c>
      <c r="G305" s="34" t="s">
        <v>14</v>
      </c>
      <c r="H305" s="34" t="s">
        <v>47</v>
      </c>
      <c r="I305" s="34" t="s">
        <v>24</v>
      </c>
      <c r="J305" s="34" t="s">
        <v>64</v>
      </c>
      <c r="K305" s="34" t="s">
        <v>49</v>
      </c>
      <c r="L305" s="34" t="s">
        <v>763</v>
      </c>
      <c r="M305" s="34">
        <v>0.36</v>
      </c>
      <c r="N305" s="34" t="s">
        <v>8</v>
      </c>
      <c r="O305" s="34" t="s">
        <v>28</v>
      </c>
      <c r="P305" s="34" t="s">
        <v>163</v>
      </c>
      <c r="Q305" s="34" t="s">
        <v>766</v>
      </c>
      <c r="R305" s="34">
        <v>75234</v>
      </c>
      <c r="S305" s="36">
        <v>42030</v>
      </c>
      <c r="T305" s="36">
        <v>42032</v>
      </c>
      <c r="U305" s="61">
        <v>-46.92</v>
      </c>
      <c r="V305" s="34">
        <v>5</v>
      </c>
      <c r="W305" s="34">
        <v>27.76</v>
      </c>
      <c r="X305" s="34">
        <v>88105</v>
      </c>
      <c r="Y305" s="34" t="s">
        <v>3216</v>
      </c>
      <c r="Z305" s="34">
        <v>168.5138343509546</v>
      </c>
    </row>
    <row r="306" spans="1:26" customFormat="1" x14ac:dyDescent="0.2">
      <c r="A306" s="34">
        <v>2795</v>
      </c>
      <c r="B306" s="34" t="s">
        <v>767</v>
      </c>
      <c r="C306" s="34" t="s">
        <v>23</v>
      </c>
      <c r="D306" s="34">
        <v>0.04</v>
      </c>
      <c r="E306" s="34">
        <v>3.57</v>
      </c>
      <c r="F306" s="34">
        <v>4.17</v>
      </c>
      <c r="G306" s="34" t="s">
        <v>14</v>
      </c>
      <c r="H306" s="34" t="s">
        <v>70</v>
      </c>
      <c r="I306" s="34" t="s">
        <v>24</v>
      </c>
      <c r="J306" s="34" t="s">
        <v>25</v>
      </c>
      <c r="K306" s="34" t="s">
        <v>18</v>
      </c>
      <c r="L306" s="34" t="s">
        <v>768</v>
      </c>
      <c r="M306" s="34">
        <v>0.59</v>
      </c>
      <c r="N306" s="34" t="s">
        <v>8</v>
      </c>
      <c r="O306" s="34" t="s">
        <v>28</v>
      </c>
      <c r="P306" s="34" t="s">
        <v>189</v>
      </c>
      <c r="Q306" s="34" t="s">
        <v>769</v>
      </c>
      <c r="R306" s="34">
        <v>50401</v>
      </c>
      <c r="S306" s="36">
        <v>42030</v>
      </c>
      <c r="T306" s="36">
        <v>42032</v>
      </c>
      <c r="U306" s="61">
        <v>-69.91</v>
      </c>
      <c r="V306" s="34">
        <v>8</v>
      </c>
      <c r="W306" s="34">
        <v>30.9</v>
      </c>
      <c r="X306" s="34">
        <v>87556</v>
      </c>
      <c r="Y306" s="34" t="s">
        <v>3216</v>
      </c>
      <c r="Z306" s="34">
        <v>235.55534330945417</v>
      </c>
    </row>
    <row r="307" spans="1:26" customFormat="1" x14ac:dyDescent="0.2">
      <c r="A307" s="34">
        <v>2795</v>
      </c>
      <c r="B307" s="34" t="s">
        <v>767</v>
      </c>
      <c r="C307" s="34" t="s">
        <v>23</v>
      </c>
      <c r="D307" s="34">
        <v>0.05</v>
      </c>
      <c r="E307" s="34">
        <v>200.99</v>
      </c>
      <c r="F307" s="34">
        <v>4.2</v>
      </c>
      <c r="G307" s="34" t="s">
        <v>14</v>
      </c>
      <c r="H307" s="34" t="s">
        <v>70</v>
      </c>
      <c r="I307" s="34" t="s">
        <v>16</v>
      </c>
      <c r="J307" s="34" t="s">
        <v>111</v>
      </c>
      <c r="K307" s="34" t="s">
        <v>49</v>
      </c>
      <c r="L307" s="34" t="s">
        <v>770</v>
      </c>
      <c r="M307" s="34">
        <v>0.59</v>
      </c>
      <c r="N307" s="34" t="s">
        <v>8</v>
      </c>
      <c r="O307" s="34" t="s">
        <v>28</v>
      </c>
      <c r="P307" s="34" t="s">
        <v>189</v>
      </c>
      <c r="Q307" s="34" t="s">
        <v>769</v>
      </c>
      <c r="R307" s="34">
        <v>50401</v>
      </c>
      <c r="S307" s="36">
        <v>42030</v>
      </c>
      <c r="T307" s="36">
        <v>42034</v>
      </c>
      <c r="U307" s="61">
        <v>1630.5252</v>
      </c>
      <c r="V307" s="34">
        <v>14</v>
      </c>
      <c r="W307" s="34">
        <v>2363.08</v>
      </c>
      <c r="X307" s="34">
        <v>87556</v>
      </c>
      <c r="Y307" s="34" t="s">
        <v>3216</v>
      </c>
      <c r="Z307" s="34">
        <v>2589.6170453676896</v>
      </c>
    </row>
    <row r="308" spans="1:26" customFormat="1" x14ac:dyDescent="0.2">
      <c r="A308" s="34">
        <v>2795</v>
      </c>
      <c r="B308" s="34" t="s">
        <v>767</v>
      </c>
      <c r="C308" s="34" t="s">
        <v>23</v>
      </c>
      <c r="D308" s="34">
        <v>7.0000000000000007E-2</v>
      </c>
      <c r="E308" s="34">
        <v>195.99</v>
      </c>
      <c r="F308" s="34">
        <v>8.99</v>
      </c>
      <c r="G308" s="34" t="s">
        <v>14</v>
      </c>
      <c r="H308" s="34" t="s">
        <v>70</v>
      </c>
      <c r="I308" s="34" t="s">
        <v>16</v>
      </c>
      <c r="J308" s="34" t="s">
        <v>111</v>
      </c>
      <c r="K308" s="34" t="s">
        <v>49</v>
      </c>
      <c r="L308" s="34" t="s">
        <v>771</v>
      </c>
      <c r="M308" s="34">
        <v>0.57999999999999996</v>
      </c>
      <c r="N308" s="34" t="s">
        <v>8</v>
      </c>
      <c r="O308" s="34" t="s">
        <v>28</v>
      </c>
      <c r="P308" s="34" t="s">
        <v>189</v>
      </c>
      <c r="Q308" s="34" t="s">
        <v>769</v>
      </c>
      <c r="R308" s="34">
        <v>50401</v>
      </c>
      <c r="S308" s="36">
        <v>42030</v>
      </c>
      <c r="T308" s="36">
        <v>42030</v>
      </c>
      <c r="U308" s="61">
        <v>-457.16</v>
      </c>
      <c r="V308" s="34">
        <v>2</v>
      </c>
      <c r="W308" s="34">
        <v>328.45</v>
      </c>
      <c r="X308" s="34">
        <v>87556</v>
      </c>
      <c r="Y308" s="34" t="s">
        <v>3216</v>
      </c>
      <c r="Z308" s="34">
        <v>546.9716684756778</v>
      </c>
    </row>
    <row r="309" spans="1:26" customFormat="1" x14ac:dyDescent="0.2">
      <c r="A309" s="34">
        <v>3000</v>
      </c>
      <c r="B309" s="34" t="s">
        <v>772</v>
      </c>
      <c r="C309" s="34" t="s">
        <v>23</v>
      </c>
      <c r="D309" s="34">
        <v>0.01</v>
      </c>
      <c r="E309" s="34">
        <v>10.14</v>
      </c>
      <c r="F309" s="34">
        <v>2.27</v>
      </c>
      <c r="G309" s="34" t="s">
        <v>14</v>
      </c>
      <c r="H309" s="34" t="s">
        <v>15</v>
      </c>
      <c r="I309" s="34" t="s">
        <v>24</v>
      </c>
      <c r="J309" s="34" t="s">
        <v>64</v>
      </c>
      <c r="K309" s="34" t="s">
        <v>26</v>
      </c>
      <c r="L309" s="34" t="s">
        <v>147</v>
      </c>
      <c r="M309" s="34">
        <v>0.36</v>
      </c>
      <c r="N309" s="34" t="s">
        <v>8</v>
      </c>
      <c r="O309" s="34" t="s">
        <v>28</v>
      </c>
      <c r="P309" s="34" t="s">
        <v>265</v>
      </c>
      <c r="Q309" s="34" t="s">
        <v>773</v>
      </c>
      <c r="R309" s="34">
        <v>48342</v>
      </c>
      <c r="S309" s="36">
        <v>42030</v>
      </c>
      <c r="T309" s="36">
        <v>42032</v>
      </c>
      <c r="U309" s="61">
        <v>28.152000000000001</v>
      </c>
      <c r="V309" s="34">
        <v>4</v>
      </c>
      <c r="W309" s="34">
        <v>40.799999999999997</v>
      </c>
      <c r="X309" s="34">
        <v>87042</v>
      </c>
      <c r="Y309" s="34" t="s">
        <v>3216</v>
      </c>
      <c r="Z309" s="34">
        <v>103.7606995951931</v>
      </c>
    </row>
    <row r="310" spans="1:26" customFormat="1" x14ac:dyDescent="0.2">
      <c r="A310" s="34">
        <v>3307</v>
      </c>
      <c r="B310" s="34" t="s">
        <v>774</v>
      </c>
      <c r="C310" s="34" t="s">
        <v>23</v>
      </c>
      <c r="D310" s="34">
        <v>7.0000000000000007E-2</v>
      </c>
      <c r="E310" s="34">
        <v>16.739999999999998</v>
      </c>
      <c r="F310" s="34">
        <v>7.04</v>
      </c>
      <c r="G310" s="34" t="s">
        <v>14</v>
      </c>
      <c r="H310" s="34" t="s">
        <v>3</v>
      </c>
      <c r="I310" s="34" t="s">
        <v>24</v>
      </c>
      <c r="J310" s="34" t="s">
        <v>54</v>
      </c>
      <c r="K310" s="34" t="s">
        <v>49</v>
      </c>
      <c r="L310" s="34" t="s">
        <v>775</v>
      </c>
      <c r="M310" s="34">
        <v>0.81</v>
      </c>
      <c r="N310" s="34" t="s">
        <v>8</v>
      </c>
      <c r="O310" s="34" t="s">
        <v>87</v>
      </c>
      <c r="P310" s="34" t="s">
        <v>379</v>
      </c>
      <c r="Q310" s="34" t="s">
        <v>776</v>
      </c>
      <c r="R310" s="34">
        <v>1001</v>
      </c>
      <c r="S310" s="36">
        <v>42030</v>
      </c>
      <c r="T310" s="36">
        <v>42037</v>
      </c>
      <c r="U310" s="61">
        <v>-114.2</v>
      </c>
      <c r="V310" s="34">
        <v>5</v>
      </c>
      <c r="W310" s="34">
        <v>80.58</v>
      </c>
      <c r="X310" s="34">
        <v>90462</v>
      </c>
      <c r="Y310" s="34" t="s">
        <v>3218</v>
      </c>
      <c r="Z310" s="34">
        <v>464.7887738577686</v>
      </c>
    </row>
    <row r="311" spans="1:26" customFormat="1" x14ac:dyDescent="0.2">
      <c r="A311" s="34">
        <v>3311</v>
      </c>
      <c r="B311" s="34" t="s">
        <v>777</v>
      </c>
      <c r="C311" s="34" t="s">
        <v>23</v>
      </c>
      <c r="D311" s="34">
        <v>0.06</v>
      </c>
      <c r="E311" s="34">
        <v>6.45</v>
      </c>
      <c r="F311" s="34">
        <v>1.34</v>
      </c>
      <c r="G311" s="34" t="s">
        <v>14</v>
      </c>
      <c r="H311" s="34" t="s">
        <v>3</v>
      </c>
      <c r="I311" s="34" t="s">
        <v>24</v>
      </c>
      <c r="J311" s="34" t="s">
        <v>64</v>
      </c>
      <c r="K311" s="34" t="s">
        <v>26</v>
      </c>
      <c r="L311" s="34" t="s">
        <v>462</v>
      </c>
      <c r="M311" s="34">
        <v>0.36</v>
      </c>
      <c r="N311" s="34" t="s">
        <v>8</v>
      </c>
      <c r="O311" s="34" t="s">
        <v>87</v>
      </c>
      <c r="P311" s="34" t="s">
        <v>379</v>
      </c>
      <c r="Q311" s="34" t="s">
        <v>778</v>
      </c>
      <c r="R311" s="34">
        <v>1890</v>
      </c>
      <c r="S311" s="36">
        <v>42030</v>
      </c>
      <c r="T311" s="36">
        <v>42035</v>
      </c>
      <c r="U311" s="61">
        <v>39.426600000000001</v>
      </c>
      <c r="V311" s="34">
        <v>9</v>
      </c>
      <c r="W311" s="34">
        <v>57.14</v>
      </c>
      <c r="X311" s="34">
        <v>90462</v>
      </c>
      <c r="Y311" s="34" t="s">
        <v>3218</v>
      </c>
      <c r="Z311" s="34">
        <v>64.897370220827568</v>
      </c>
    </row>
    <row r="312" spans="1:26" customFormat="1" x14ac:dyDescent="0.2">
      <c r="A312" s="34">
        <v>3314</v>
      </c>
      <c r="B312" s="34" t="s">
        <v>779</v>
      </c>
      <c r="C312" s="34" t="s">
        <v>23</v>
      </c>
      <c r="D312" s="34">
        <v>0.05</v>
      </c>
      <c r="E312" s="34">
        <v>122.99</v>
      </c>
      <c r="F312" s="34">
        <v>70.2</v>
      </c>
      <c r="G312" s="34" t="s">
        <v>2</v>
      </c>
      <c r="H312" s="34" t="s">
        <v>3</v>
      </c>
      <c r="I312" s="34" t="s">
        <v>4</v>
      </c>
      <c r="J312" s="34" t="s">
        <v>85</v>
      </c>
      <c r="K312" s="34" t="s">
        <v>33</v>
      </c>
      <c r="L312" s="34" t="s">
        <v>780</v>
      </c>
      <c r="M312" s="34">
        <v>0.74</v>
      </c>
      <c r="N312" s="34" t="s">
        <v>8</v>
      </c>
      <c r="O312" s="34" t="s">
        <v>87</v>
      </c>
      <c r="P312" s="34" t="s">
        <v>373</v>
      </c>
      <c r="Q312" s="34" t="s">
        <v>781</v>
      </c>
      <c r="R312" s="34">
        <v>7024</v>
      </c>
      <c r="S312" s="36">
        <v>42030</v>
      </c>
      <c r="T312" s="36">
        <v>42034</v>
      </c>
      <c r="U312" s="61">
        <v>-722.23</v>
      </c>
      <c r="V312" s="34">
        <v>4</v>
      </c>
      <c r="W312" s="34">
        <v>498.31</v>
      </c>
      <c r="X312" s="34">
        <v>90462</v>
      </c>
      <c r="Y312" s="34" t="s">
        <v>3218</v>
      </c>
      <c r="Z312" s="34">
        <v>2072.2176516477416</v>
      </c>
    </row>
    <row r="313" spans="1:26" customFormat="1" x14ac:dyDescent="0.2">
      <c r="A313" s="34">
        <v>1946</v>
      </c>
      <c r="B313" s="34" t="s">
        <v>782</v>
      </c>
      <c r="C313" s="34" t="s">
        <v>92</v>
      </c>
      <c r="D313" s="34">
        <v>0.08</v>
      </c>
      <c r="E313" s="34">
        <v>90.98</v>
      </c>
      <c r="F313" s="34">
        <v>56.2</v>
      </c>
      <c r="G313" s="34" t="s">
        <v>14</v>
      </c>
      <c r="H313" s="34" t="s">
        <v>15</v>
      </c>
      <c r="I313" s="34" t="s">
        <v>4</v>
      </c>
      <c r="J313" s="34" t="s">
        <v>102</v>
      </c>
      <c r="K313" s="34" t="s">
        <v>120</v>
      </c>
      <c r="L313" s="34" t="s">
        <v>783</v>
      </c>
      <c r="M313" s="34">
        <v>0.74</v>
      </c>
      <c r="N313" s="34" t="s">
        <v>8</v>
      </c>
      <c r="O313" s="34" t="s">
        <v>87</v>
      </c>
      <c r="P313" s="34" t="s">
        <v>296</v>
      </c>
      <c r="Q313" s="34" t="s">
        <v>784</v>
      </c>
      <c r="R313" s="34">
        <v>15228</v>
      </c>
      <c r="S313" s="36">
        <v>42030</v>
      </c>
      <c r="T313" s="36">
        <v>42032</v>
      </c>
      <c r="U313" s="61">
        <v>-1920.9336000000001</v>
      </c>
      <c r="V313" s="34">
        <v>12</v>
      </c>
      <c r="W313" s="34">
        <v>1058.3599999999999</v>
      </c>
      <c r="X313" s="34">
        <v>86331</v>
      </c>
      <c r="Y313" s="34" t="s">
        <v>3218</v>
      </c>
      <c r="Z313" s="34">
        <v>54.308644686978901</v>
      </c>
    </row>
    <row r="314" spans="1:26" customFormat="1" x14ac:dyDescent="0.2">
      <c r="A314" s="34">
        <v>1946</v>
      </c>
      <c r="B314" s="34" t="s">
        <v>782</v>
      </c>
      <c r="C314" s="34" t="s">
        <v>92</v>
      </c>
      <c r="D314" s="34">
        <v>7.0000000000000007E-2</v>
      </c>
      <c r="E314" s="34">
        <v>5.98</v>
      </c>
      <c r="F314" s="34">
        <v>5.35</v>
      </c>
      <c r="G314" s="34" t="s">
        <v>14</v>
      </c>
      <c r="H314" s="34" t="s">
        <v>15</v>
      </c>
      <c r="I314" s="34" t="s">
        <v>24</v>
      </c>
      <c r="J314" s="34" t="s">
        <v>64</v>
      </c>
      <c r="K314" s="34" t="s">
        <v>49</v>
      </c>
      <c r="L314" s="34" t="s">
        <v>785</v>
      </c>
      <c r="M314" s="34">
        <v>0.4</v>
      </c>
      <c r="N314" s="34" t="s">
        <v>8</v>
      </c>
      <c r="O314" s="34" t="s">
        <v>87</v>
      </c>
      <c r="P314" s="34" t="s">
        <v>296</v>
      </c>
      <c r="Q314" s="34" t="s">
        <v>784</v>
      </c>
      <c r="R314" s="34">
        <v>15228</v>
      </c>
      <c r="S314" s="36">
        <v>42030</v>
      </c>
      <c r="T314" s="36">
        <v>42032</v>
      </c>
      <c r="U314" s="61">
        <v>-37.175199999999997</v>
      </c>
      <c r="V314" s="34">
        <v>3</v>
      </c>
      <c r="W314" s="34">
        <v>18.309999999999999</v>
      </c>
      <c r="X314" s="34">
        <v>86331</v>
      </c>
      <c r="Y314" s="34" t="s">
        <v>3218</v>
      </c>
      <c r="Z314" s="34">
        <v>35.550953041875992</v>
      </c>
    </row>
    <row r="315" spans="1:26" customFormat="1" x14ac:dyDescent="0.2">
      <c r="A315" s="34">
        <v>3361</v>
      </c>
      <c r="B315" s="34" t="s">
        <v>786</v>
      </c>
      <c r="C315" s="34" t="s">
        <v>92</v>
      </c>
      <c r="D315" s="34">
        <v>0.04</v>
      </c>
      <c r="E315" s="34">
        <v>7.96</v>
      </c>
      <c r="F315" s="34">
        <v>4.95</v>
      </c>
      <c r="G315" s="34" t="s">
        <v>14</v>
      </c>
      <c r="H315" s="34" t="s">
        <v>47</v>
      </c>
      <c r="I315" s="34" t="s">
        <v>4</v>
      </c>
      <c r="J315" s="34" t="s">
        <v>102</v>
      </c>
      <c r="K315" s="34" t="s">
        <v>49</v>
      </c>
      <c r="L315" s="34" t="s">
        <v>787</v>
      </c>
      <c r="M315" s="34">
        <v>0.41</v>
      </c>
      <c r="N315" s="34" t="s">
        <v>8</v>
      </c>
      <c r="O315" s="34" t="s">
        <v>28</v>
      </c>
      <c r="P315" s="34" t="s">
        <v>333</v>
      </c>
      <c r="Q315" s="34" t="s">
        <v>788</v>
      </c>
      <c r="R315" s="34">
        <v>53095</v>
      </c>
      <c r="S315" s="36">
        <v>42030</v>
      </c>
      <c r="T315" s="36">
        <v>42030</v>
      </c>
      <c r="U315" s="61">
        <v>-7.73</v>
      </c>
      <c r="V315" s="34">
        <v>15</v>
      </c>
      <c r="W315" s="34">
        <v>116.11</v>
      </c>
      <c r="X315" s="34">
        <v>91436</v>
      </c>
      <c r="Y315" s="34" t="s">
        <v>3216</v>
      </c>
      <c r="Z315" s="34">
        <v>148.36340841749302</v>
      </c>
    </row>
    <row r="316" spans="1:26" customFormat="1" x14ac:dyDescent="0.2">
      <c r="A316" s="34">
        <v>2264</v>
      </c>
      <c r="B316" s="34" t="s">
        <v>789</v>
      </c>
      <c r="C316" s="34" t="s">
        <v>46</v>
      </c>
      <c r="D316" s="34">
        <v>0.09</v>
      </c>
      <c r="E316" s="34">
        <v>207.48</v>
      </c>
      <c r="F316" s="34">
        <v>0.99</v>
      </c>
      <c r="G316" s="34" t="s">
        <v>14</v>
      </c>
      <c r="H316" s="34" t="s">
        <v>70</v>
      </c>
      <c r="I316" s="34" t="s">
        <v>24</v>
      </c>
      <c r="J316" s="34" t="s">
        <v>71</v>
      </c>
      <c r="K316" s="34" t="s">
        <v>49</v>
      </c>
      <c r="L316" s="34" t="s">
        <v>612</v>
      </c>
      <c r="M316" s="34">
        <v>0.55000000000000004</v>
      </c>
      <c r="N316" s="34" t="s">
        <v>8</v>
      </c>
      <c r="O316" s="34" t="s">
        <v>28</v>
      </c>
      <c r="P316" s="34" t="s">
        <v>56</v>
      </c>
      <c r="Q316" s="34" t="s">
        <v>790</v>
      </c>
      <c r="R316" s="34">
        <v>64804</v>
      </c>
      <c r="S316" s="36">
        <v>42030</v>
      </c>
      <c r="T316" s="36">
        <v>42033</v>
      </c>
      <c r="U316" s="61">
        <v>359.83</v>
      </c>
      <c r="V316" s="34">
        <v>3</v>
      </c>
      <c r="W316" s="34">
        <v>577.75</v>
      </c>
      <c r="X316" s="34">
        <v>86611</v>
      </c>
      <c r="Y316" s="34" t="s">
        <v>3216</v>
      </c>
      <c r="Z316" s="34">
        <v>1281.5844638375643</v>
      </c>
    </row>
    <row r="317" spans="1:26" customFormat="1" x14ac:dyDescent="0.2">
      <c r="A317" s="34">
        <v>483</v>
      </c>
      <c r="B317" s="34" t="s">
        <v>791</v>
      </c>
      <c r="C317" s="34" t="s">
        <v>1</v>
      </c>
      <c r="D317" s="34">
        <v>0.03</v>
      </c>
      <c r="E317" s="34">
        <v>11.97</v>
      </c>
      <c r="F317" s="34">
        <v>4.9800000000000004</v>
      </c>
      <c r="G317" s="34" t="s">
        <v>14</v>
      </c>
      <c r="H317" s="34" t="s">
        <v>70</v>
      </c>
      <c r="I317" s="34" t="s">
        <v>24</v>
      </c>
      <c r="J317" s="34" t="s">
        <v>71</v>
      </c>
      <c r="K317" s="34" t="s">
        <v>49</v>
      </c>
      <c r="L317" s="34" t="s">
        <v>792</v>
      </c>
      <c r="M317" s="34">
        <v>0.57999999999999996</v>
      </c>
      <c r="N317" s="34" t="s">
        <v>8</v>
      </c>
      <c r="O317" s="34" t="s">
        <v>28</v>
      </c>
      <c r="P317" s="34" t="s">
        <v>79</v>
      </c>
      <c r="Q317" s="34" t="s">
        <v>793</v>
      </c>
      <c r="R317" s="34">
        <v>60543</v>
      </c>
      <c r="S317" s="36">
        <v>42031</v>
      </c>
      <c r="T317" s="36">
        <v>42032</v>
      </c>
      <c r="U317" s="61">
        <v>-18.190000000000001</v>
      </c>
      <c r="V317" s="34">
        <v>6</v>
      </c>
      <c r="W317" s="34">
        <v>73.180000000000007</v>
      </c>
      <c r="X317" s="34">
        <v>90353</v>
      </c>
      <c r="Y317" s="34" t="s">
        <v>3216</v>
      </c>
      <c r="Z317" s="34">
        <v>545.76394700287801</v>
      </c>
    </row>
    <row r="318" spans="1:26" customFormat="1" x14ac:dyDescent="0.2">
      <c r="A318" s="34">
        <v>2979</v>
      </c>
      <c r="B318" s="34" t="s">
        <v>794</v>
      </c>
      <c r="C318" s="34" t="s">
        <v>1</v>
      </c>
      <c r="D318" s="34">
        <v>0.09</v>
      </c>
      <c r="E318" s="34">
        <v>2.94</v>
      </c>
      <c r="F318" s="34">
        <v>0.7</v>
      </c>
      <c r="G318" s="34" t="s">
        <v>14</v>
      </c>
      <c r="H318" s="34" t="s">
        <v>70</v>
      </c>
      <c r="I318" s="34" t="s">
        <v>24</v>
      </c>
      <c r="J318" s="34" t="s">
        <v>25</v>
      </c>
      <c r="K318" s="34" t="s">
        <v>26</v>
      </c>
      <c r="L318" s="34" t="s">
        <v>795</v>
      </c>
      <c r="M318" s="34">
        <v>0.57999999999999996</v>
      </c>
      <c r="N318" s="34" t="s">
        <v>8</v>
      </c>
      <c r="O318" s="34" t="s">
        <v>28</v>
      </c>
      <c r="P318" s="34" t="s">
        <v>541</v>
      </c>
      <c r="Q318" s="34" t="s">
        <v>796</v>
      </c>
      <c r="R318" s="34">
        <v>58601</v>
      </c>
      <c r="S318" s="36">
        <v>42031</v>
      </c>
      <c r="T318" s="36">
        <v>42032</v>
      </c>
      <c r="U318" s="61">
        <v>6.3840000000000003</v>
      </c>
      <c r="V318" s="34">
        <v>9</v>
      </c>
      <c r="W318" s="34">
        <v>25.22</v>
      </c>
      <c r="X318" s="34">
        <v>86544</v>
      </c>
      <c r="Y318" s="34" t="s">
        <v>3216</v>
      </c>
      <c r="Z318" s="34">
        <v>384.68904803913523</v>
      </c>
    </row>
    <row r="319" spans="1:26" customFormat="1" x14ac:dyDescent="0.2">
      <c r="A319" s="34">
        <v>2980</v>
      </c>
      <c r="B319" s="34" t="s">
        <v>797</v>
      </c>
      <c r="C319" s="34" t="s">
        <v>1</v>
      </c>
      <c r="D319" s="34">
        <v>0.03</v>
      </c>
      <c r="E319" s="34">
        <v>43.98</v>
      </c>
      <c r="F319" s="34">
        <v>8.99</v>
      </c>
      <c r="G319" s="34" t="s">
        <v>14</v>
      </c>
      <c r="H319" s="34" t="s">
        <v>70</v>
      </c>
      <c r="I319" s="34" t="s">
        <v>24</v>
      </c>
      <c r="J319" s="34" t="s">
        <v>25</v>
      </c>
      <c r="K319" s="34" t="s">
        <v>18</v>
      </c>
      <c r="L319" s="34" t="s">
        <v>798</v>
      </c>
      <c r="M319" s="34">
        <v>0.57999999999999996</v>
      </c>
      <c r="N319" s="34" t="s">
        <v>8</v>
      </c>
      <c r="O319" s="34" t="s">
        <v>87</v>
      </c>
      <c r="P319" s="34" t="s">
        <v>293</v>
      </c>
      <c r="Q319" s="34" t="s">
        <v>799</v>
      </c>
      <c r="R319" s="34">
        <v>44870</v>
      </c>
      <c r="S319" s="36">
        <v>42031</v>
      </c>
      <c r="T319" s="36">
        <v>42033</v>
      </c>
      <c r="U319" s="61">
        <v>274.0788</v>
      </c>
      <c r="V319" s="34">
        <v>10</v>
      </c>
      <c r="W319" s="34">
        <v>454.4</v>
      </c>
      <c r="X319" s="34">
        <v>86544</v>
      </c>
      <c r="Y319" s="34" t="s">
        <v>3218</v>
      </c>
      <c r="Z319" s="34">
        <v>1056.1814407469608</v>
      </c>
    </row>
    <row r="320" spans="1:26" customFormat="1" x14ac:dyDescent="0.2">
      <c r="A320" s="34">
        <v>2980</v>
      </c>
      <c r="B320" s="34" t="s">
        <v>797</v>
      </c>
      <c r="C320" s="34" t="s">
        <v>1</v>
      </c>
      <c r="D320" s="34">
        <v>0.06</v>
      </c>
      <c r="E320" s="34">
        <v>1.1399999999999999</v>
      </c>
      <c r="F320" s="34">
        <v>0.7</v>
      </c>
      <c r="G320" s="34" t="s">
        <v>14</v>
      </c>
      <c r="H320" s="34" t="s">
        <v>70</v>
      </c>
      <c r="I320" s="34" t="s">
        <v>24</v>
      </c>
      <c r="J320" s="34" t="s">
        <v>152</v>
      </c>
      <c r="K320" s="34" t="s">
        <v>26</v>
      </c>
      <c r="L320" s="34" t="s">
        <v>800</v>
      </c>
      <c r="M320" s="34">
        <v>0.38</v>
      </c>
      <c r="N320" s="34" t="s">
        <v>8</v>
      </c>
      <c r="O320" s="34" t="s">
        <v>87</v>
      </c>
      <c r="P320" s="34" t="s">
        <v>293</v>
      </c>
      <c r="Q320" s="34" t="s">
        <v>799</v>
      </c>
      <c r="R320" s="34">
        <v>44870</v>
      </c>
      <c r="S320" s="36">
        <v>42031</v>
      </c>
      <c r="T320" s="36">
        <v>42034</v>
      </c>
      <c r="U320" s="61">
        <v>-3.782</v>
      </c>
      <c r="V320" s="34">
        <v>13</v>
      </c>
      <c r="W320" s="34">
        <v>14.53</v>
      </c>
      <c r="X320" s="34">
        <v>86544</v>
      </c>
      <c r="Y320" s="34" t="s">
        <v>3218</v>
      </c>
      <c r="Z320" s="34">
        <v>222.22748086119515</v>
      </c>
    </row>
    <row r="321" spans="1:26" customFormat="1" x14ac:dyDescent="0.2">
      <c r="A321" s="34">
        <v>2254</v>
      </c>
      <c r="B321" s="34" t="s">
        <v>801</v>
      </c>
      <c r="C321" s="34" t="s">
        <v>23</v>
      </c>
      <c r="D321" s="34">
        <v>0.1</v>
      </c>
      <c r="E321" s="34">
        <v>6.3</v>
      </c>
      <c r="F321" s="34">
        <v>0.5</v>
      </c>
      <c r="G321" s="34" t="s">
        <v>14</v>
      </c>
      <c r="H321" s="34" t="s">
        <v>70</v>
      </c>
      <c r="I321" s="34" t="s">
        <v>24</v>
      </c>
      <c r="J321" s="34" t="s">
        <v>128</v>
      </c>
      <c r="K321" s="34" t="s">
        <v>49</v>
      </c>
      <c r="L321" s="34" t="s">
        <v>802</v>
      </c>
      <c r="M321" s="34">
        <v>0.39</v>
      </c>
      <c r="N321" s="34" t="s">
        <v>8</v>
      </c>
      <c r="O321" s="34" t="s">
        <v>9</v>
      </c>
      <c r="P321" s="34" t="s">
        <v>364</v>
      </c>
      <c r="Q321" s="34" t="s">
        <v>803</v>
      </c>
      <c r="R321" s="34">
        <v>42003</v>
      </c>
      <c r="S321" s="36">
        <v>42031</v>
      </c>
      <c r="T321" s="36">
        <v>42036</v>
      </c>
      <c r="U321" s="61">
        <v>-464.28199999999998</v>
      </c>
      <c r="V321" s="34">
        <v>12</v>
      </c>
      <c r="W321" s="34">
        <v>68.72</v>
      </c>
      <c r="X321" s="34">
        <v>89278</v>
      </c>
      <c r="Y321" s="34" t="s">
        <v>3215</v>
      </c>
      <c r="Z321" s="34">
        <v>-467.06166323860077</v>
      </c>
    </row>
    <row r="322" spans="1:26" customFormat="1" x14ac:dyDescent="0.2">
      <c r="A322" s="34">
        <v>2178</v>
      </c>
      <c r="B322" s="34" t="s">
        <v>804</v>
      </c>
      <c r="C322" s="34" t="s">
        <v>92</v>
      </c>
      <c r="D322" s="34">
        <v>0.08</v>
      </c>
      <c r="E322" s="34">
        <v>2.94</v>
      </c>
      <c r="F322" s="34">
        <v>0.96</v>
      </c>
      <c r="G322" s="34" t="s">
        <v>14</v>
      </c>
      <c r="H322" s="34" t="s">
        <v>3</v>
      </c>
      <c r="I322" s="34" t="s">
        <v>24</v>
      </c>
      <c r="J322" s="34" t="s">
        <v>25</v>
      </c>
      <c r="K322" s="34" t="s">
        <v>26</v>
      </c>
      <c r="L322" s="34" t="s">
        <v>805</v>
      </c>
      <c r="M322" s="34">
        <v>0.57999999999999996</v>
      </c>
      <c r="N322" s="34" t="s">
        <v>8</v>
      </c>
      <c r="O322" s="34" t="s">
        <v>87</v>
      </c>
      <c r="P322" s="34" t="s">
        <v>379</v>
      </c>
      <c r="Q322" s="34" t="s">
        <v>806</v>
      </c>
      <c r="R322" s="34">
        <v>1610</v>
      </c>
      <c r="S322" s="36">
        <v>42031</v>
      </c>
      <c r="T322" s="36">
        <v>42033</v>
      </c>
      <c r="U322" s="61">
        <v>-1.18</v>
      </c>
      <c r="V322" s="34">
        <v>9</v>
      </c>
      <c r="W322" s="34">
        <v>25.35</v>
      </c>
      <c r="X322" s="34">
        <v>89465</v>
      </c>
      <c r="Y322" s="34" t="s">
        <v>3218</v>
      </c>
      <c r="Z322" s="34">
        <v>104.45323596319129</v>
      </c>
    </row>
    <row r="323" spans="1:26" customFormat="1" x14ac:dyDescent="0.2">
      <c r="A323" s="34">
        <v>3347</v>
      </c>
      <c r="B323" s="34" t="s">
        <v>241</v>
      </c>
      <c r="C323" s="34" t="s">
        <v>92</v>
      </c>
      <c r="D323" s="34">
        <v>0.02</v>
      </c>
      <c r="E323" s="34">
        <v>110.99</v>
      </c>
      <c r="F323" s="34">
        <v>2.5</v>
      </c>
      <c r="G323" s="34" t="s">
        <v>14</v>
      </c>
      <c r="H323" s="34" t="s">
        <v>15</v>
      </c>
      <c r="I323" s="34" t="s">
        <v>16</v>
      </c>
      <c r="J323" s="34" t="s">
        <v>111</v>
      </c>
      <c r="K323" s="34" t="s">
        <v>49</v>
      </c>
      <c r="L323" s="34" t="s">
        <v>112</v>
      </c>
      <c r="M323" s="34">
        <v>0.56999999999999995</v>
      </c>
      <c r="N323" s="34" t="s">
        <v>8</v>
      </c>
      <c r="O323" s="34" t="s">
        <v>9</v>
      </c>
      <c r="P323" s="34" t="s">
        <v>99</v>
      </c>
      <c r="Q323" s="34" t="s">
        <v>243</v>
      </c>
      <c r="R323" s="34">
        <v>33411</v>
      </c>
      <c r="S323" s="36">
        <v>42031</v>
      </c>
      <c r="T323" s="36">
        <v>42033</v>
      </c>
      <c r="U323" s="61">
        <v>-39.808999999999997</v>
      </c>
      <c r="V323" s="34">
        <v>1</v>
      </c>
      <c r="W323" s="34">
        <v>94.3</v>
      </c>
      <c r="X323" s="34">
        <v>89356</v>
      </c>
      <c r="Y323" s="34" t="s">
        <v>3215</v>
      </c>
      <c r="Z323" s="34">
        <v>457.43971255474167</v>
      </c>
    </row>
    <row r="324" spans="1:26" customFormat="1" x14ac:dyDescent="0.2">
      <c r="A324" s="34">
        <v>129</v>
      </c>
      <c r="B324" s="34" t="s">
        <v>807</v>
      </c>
      <c r="C324" s="34" t="s">
        <v>46</v>
      </c>
      <c r="D324" s="34">
        <v>0.02</v>
      </c>
      <c r="E324" s="34">
        <v>1.74</v>
      </c>
      <c r="F324" s="34">
        <v>4.08</v>
      </c>
      <c r="G324" s="34" t="s">
        <v>14</v>
      </c>
      <c r="H324" s="34" t="s">
        <v>3</v>
      </c>
      <c r="I324" s="34" t="s">
        <v>4</v>
      </c>
      <c r="J324" s="34" t="s">
        <v>102</v>
      </c>
      <c r="K324" s="34" t="s">
        <v>18</v>
      </c>
      <c r="L324" s="34" t="s">
        <v>746</v>
      </c>
      <c r="M324" s="34">
        <v>0.53</v>
      </c>
      <c r="N324" s="34" t="s">
        <v>8</v>
      </c>
      <c r="O324" s="34" t="s">
        <v>28</v>
      </c>
      <c r="P324" s="34" t="s">
        <v>79</v>
      </c>
      <c r="Q324" s="34" t="s">
        <v>808</v>
      </c>
      <c r="R324" s="34">
        <v>62002</v>
      </c>
      <c r="S324" s="36">
        <v>42031</v>
      </c>
      <c r="T324" s="36">
        <v>42032</v>
      </c>
      <c r="U324" s="61">
        <v>-37.39</v>
      </c>
      <c r="V324" s="34">
        <v>5</v>
      </c>
      <c r="W324" s="34">
        <v>10.23</v>
      </c>
      <c r="X324" s="34">
        <v>86693</v>
      </c>
      <c r="Y324" s="34" t="s">
        <v>3216</v>
      </c>
      <c r="Z324" s="34">
        <v>336.20544511007552</v>
      </c>
    </row>
    <row r="325" spans="1:26" customFormat="1" x14ac:dyDescent="0.2">
      <c r="A325" s="34">
        <v>898</v>
      </c>
      <c r="B325" s="34" t="s">
        <v>400</v>
      </c>
      <c r="C325" s="34" t="s">
        <v>46</v>
      </c>
      <c r="D325" s="34">
        <v>0.02</v>
      </c>
      <c r="E325" s="34">
        <v>12.53</v>
      </c>
      <c r="F325" s="34">
        <v>0.49</v>
      </c>
      <c r="G325" s="34" t="s">
        <v>14</v>
      </c>
      <c r="H325" s="34" t="s">
        <v>3</v>
      </c>
      <c r="I325" s="34" t="s">
        <v>24</v>
      </c>
      <c r="J325" s="34" t="s">
        <v>128</v>
      </c>
      <c r="K325" s="34" t="s">
        <v>49</v>
      </c>
      <c r="L325" s="34" t="s">
        <v>129</v>
      </c>
      <c r="M325" s="34">
        <v>0.38</v>
      </c>
      <c r="N325" s="34" t="s">
        <v>8</v>
      </c>
      <c r="O325" s="34" t="s">
        <v>87</v>
      </c>
      <c r="P325" s="34" t="s">
        <v>88</v>
      </c>
      <c r="Q325" s="34" t="s">
        <v>89</v>
      </c>
      <c r="R325" s="34">
        <v>10039</v>
      </c>
      <c r="S325" s="36">
        <v>42031</v>
      </c>
      <c r="T325" s="36">
        <v>42031</v>
      </c>
      <c r="U325" s="61">
        <v>263.39999999999998</v>
      </c>
      <c r="V325" s="34">
        <v>47</v>
      </c>
      <c r="W325" s="34">
        <v>594.44000000000005</v>
      </c>
      <c r="X325" s="34">
        <v>9606</v>
      </c>
      <c r="Y325" s="34" t="s">
        <v>3218</v>
      </c>
      <c r="Z325" s="34">
        <v>454.12627839061764</v>
      </c>
    </row>
    <row r="326" spans="1:26" customFormat="1" x14ac:dyDescent="0.2">
      <c r="A326" s="34">
        <v>898</v>
      </c>
      <c r="B326" s="34" t="s">
        <v>400</v>
      </c>
      <c r="C326" s="34" t="s">
        <v>46</v>
      </c>
      <c r="D326" s="34">
        <v>7.0000000000000007E-2</v>
      </c>
      <c r="E326" s="34">
        <v>5.18</v>
      </c>
      <c r="F326" s="34">
        <v>2.04</v>
      </c>
      <c r="G326" s="34" t="s">
        <v>63</v>
      </c>
      <c r="H326" s="34" t="s">
        <v>3</v>
      </c>
      <c r="I326" s="34" t="s">
        <v>24</v>
      </c>
      <c r="J326" s="34" t="s">
        <v>64</v>
      </c>
      <c r="K326" s="34" t="s">
        <v>26</v>
      </c>
      <c r="L326" s="34" t="s">
        <v>809</v>
      </c>
      <c r="M326" s="34">
        <v>0.36</v>
      </c>
      <c r="N326" s="34" t="s">
        <v>8</v>
      </c>
      <c r="O326" s="34" t="s">
        <v>87</v>
      </c>
      <c r="P326" s="34" t="s">
        <v>88</v>
      </c>
      <c r="Q326" s="34" t="s">
        <v>89</v>
      </c>
      <c r="R326" s="34">
        <v>10039</v>
      </c>
      <c r="S326" s="36">
        <v>42031</v>
      </c>
      <c r="T326" s="36">
        <v>42033</v>
      </c>
      <c r="U326" s="61">
        <v>37.31</v>
      </c>
      <c r="V326" s="34">
        <v>44</v>
      </c>
      <c r="W326" s="34">
        <v>228.5</v>
      </c>
      <c r="X326" s="34">
        <v>9606</v>
      </c>
      <c r="Y326" s="34" t="s">
        <v>3218</v>
      </c>
      <c r="Z326" s="34">
        <v>110.53493857399899</v>
      </c>
    </row>
    <row r="327" spans="1:26" customFormat="1" x14ac:dyDescent="0.2">
      <c r="A327" s="34">
        <v>899</v>
      </c>
      <c r="B327" s="34" t="s">
        <v>402</v>
      </c>
      <c r="C327" s="34" t="s">
        <v>46</v>
      </c>
      <c r="D327" s="34">
        <v>0.02</v>
      </c>
      <c r="E327" s="34">
        <v>12.53</v>
      </c>
      <c r="F327" s="34">
        <v>0.49</v>
      </c>
      <c r="G327" s="34" t="s">
        <v>14</v>
      </c>
      <c r="H327" s="34" t="s">
        <v>3</v>
      </c>
      <c r="I327" s="34" t="s">
        <v>24</v>
      </c>
      <c r="J327" s="34" t="s">
        <v>128</v>
      </c>
      <c r="K327" s="34" t="s">
        <v>49</v>
      </c>
      <c r="L327" s="34" t="s">
        <v>129</v>
      </c>
      <c r="M327" s="34">
        <v>0.38</v>
      </c>
      <c r="N327" s="34" t="s">
        <v>8</v>
      </c>
      <c r="O327" s="34" t="s">
        <v>87</v>
      </c>
      <c r="P327" s="34" t="s">
        <v>296</v>
      </c>
      <c r="Q327" s="34" t="s">
        <v>403</v>
      </c>
      <c r="R327" s="34">
        <v>16602</v>
      </c>
      <c r="S327" s="36">
        <v>42031</v>
      </c>
      <c r="T327" s="36">
        <v>42031</v>
      </c>
      <c r="U327" s="61">
        <v>104.7213</v>
      </c>
      <c r="V327" s="34">
        <v>12</v>
      </c>
      <c r="W327" s="34">
        <v>151.77000000000001</v>
      </c>
      <c r="X327" s="34">
        <v>86264</v>
      </c>
      <c r="Y327" s="34" t="s">
        <v>3218</v>
      </c>
      <c r="Z327" s="34">
        <v>291.63520799642322</v>
      </c>
    </row>
    <row r="328" spans="1:26" customFormat="1" x14ac:dyDescent="0.2">
      <c r="A328" s="34">
        <v>899</v>
      </c>
      <c r="B328" s="34" t="s">
        <v>402</v>
      </c>
      <c r="C328" s="34" t="s">
        <v>46</v>
      </c>
      <c r="D328" s="34">
        <v>7.0000000000000007E-2</v>
      </c>
      <c r="E328" s="34">
        <v>5.18</v>
      </c>
      <c r="F328" s="34">
        <v>2.04</v>
      </c>
      <c r="G328" s="34" t="s">
        <v>63</v>
      </c>
      <c r="H328" s="34" t="s">
        <v>3</v>
      </c>
      <c r="I328" s="34" t="s">
        <v>24</v>
      </c>
      <c r="J328" s="34" t="s">
        <v>64</v>
      </c>
      <c r="K328" s="34" t="s">
        <v>26</v>
      </c>
      <c r="L328" s="34" t="s">
        <v>809</v>
      </c>
      <c r="M328" s="34">
        <v>0.36</v>
      </c>
      <c r="N328" s="34" t="s">
        <v>8</v>
      </c>
      <c r="O328" s="34" t="s">
        <v>87</v>
      </c>
      <c r="P328" s="34" t="s">
        <v>296</v>
      </c>
      <c r="Q328" s="34" t="s">
        <v>403</v>
      </c>
      <c r="R328" s="34">
        <v>16602</v>
      </c>
      <c r="S328" s="36">
        <v>42031</v>
      </c>
      <c r="T328" s="36">
        <v>42033</v>
      </c>
      <c r="U328" s="61">
        <v>37.31</v>
      </c>
      <c r="V328" s="34">
        <v>11</v>
      </c>
      <c r="W328" s="34">
        <v>57.13</v>
      </c>
      <c r="X328" s="34">
        <v>86264</v>
      </c>
      <c r="Y328" s="34" t="s">
        <v>3218</v>
      </c>
      <c r="Z328" s="34">
        <v>110.53493857399899</v>
      </c>
    </row>
    <row r="329" spans="1:26" customFormat="1" x14ac:dyDescent="0.2">
      <c r="A329" s="34">
        <v>1351</v>
      </c>
      <c r="B329" s="34" t="s">
        <v>810</v>
      </c>
      <c r="C329" s="34" t="s">
        <v>46</v>
      </c>
      <c r="D329" s="34">
        <v>0.1</v>
      </c>
      <c r="E329" s="34">
        <v>110.99</v>
      </c>
      <c r="F329" s="34">
        <v>8.99</v>
      </c>
      <c r="G329" s="34" t="s">
        <v>63</v>
      </c>
      <c r="H329" s="34" t="s">
        <v>47</v>
      </c>
      <c r="I329" s="34" t="s">
        <v>16</v>
      </c>
      <c r="J329" s="34" t="s">
        <v>111</v>
      </c>
      <c r="K329" s="34" t="s">
        <v>49</v>
      </c>
      <c r="L329" s="34" t="s">
        <v>811</v>
      </c>
      <c r="M329" s="34">
        <v>0.56999999999999995</v>
      </c>
      <c r="N329" s="34" t="s">
        <v>8</v>
      </c>
      <c r="O329" s="34" t="s">
        <v>9</v>
      </c>
      <c r="P329" s="34" t="s">
        <v>99</v>
      </c>
      <c r="Q329" s="34" t="s">
        <v>812</v>
      </c>
      <c r="R329" s="34">
        <v>33063</v>
      </c>
      <c r="S329" s="36">
        <v>42031</v>
      </c>
      <c r="T329" s="36">
        <v>42033</v>
      </c>
      <c r="U329" s="61">
        <v>3285.48</v>
      </c>
      <c r="V329" s="34">
        <v>7</v>
      </c>
      <c r="W329" s="34">
        <v>627.78</v>
      </c>
      <c r="X329" s="34">
        <v>88232</v>
      </c>
      <c r="Y329" s="34" t="s">
        <v>3215</v>
      </c>
      <c r="Z329" s="34">
        <v>4154.5584850853975</v>
      </c>
    </row>
    <row r="330" spans="1:26" customFormat="1" x14ac:dyDescent="0.2">
      <c r="A330" s="34">
        <v>2281</v>
      </c>
      <c r="B330" s="34" t="s">
        <v>813</v>
      </c>
      <c r="C330" s="34" t="s">
        <v>46</v>
      </c>
      <c r="D330" s="34">
        <v>0.08</v>
      </c>
      <c r="E330" s="34">
        <v>205.99</v>
      </c>
      <c r="F330" s="34">
        <v>2.5</v>
      </c>
      <c r="G330" s="34" t="s">
        <v>14</v>
      </c>
      <c r="H330" s="34" t="s">
        <v>47</v>
      </c>
      <c r="I330" s="34" t="s">
        <v>16</v>
      </c>
      <c r="J330" s="34" t="s">
        <v>111</v>
      </c>
      <c r="K330" s="34" t="s">
        <v>49</v>
      </c>
      <c r="L330" s="34" t="s">
        <v>814</v>
      </c>
      <c r="M330" s="34">
        <v>0.59</v>
      </c>
      <c r="N330" s="34" t="s">
        <v>8</v>
      </c>
      <c r="O330" s="34" t="s">
        <v>28</v>
      </c>
      <c r="P330" s="34" t="s">
        <v>333</v>
      </c>
      <c r="Q330" s="34" t="s">
        <v>815</v>
      </c>
      <c r="R330" s="34">
        <v>54703</v>
      </c>
      <c r="S330" s="36">
        <v>42031</v>
      </c>
      <c r="T330" s="36">
        <v>42032</v>
      </c>
      <c r="U330" s="61">
        <v>997.38144</v>
      </c>
      <c r="V330" s="34">
        <v>10</v>
      </c>
      <c r="W330" s="34">
        <v>1610.84</v>
      </c>
      <c r="X330" s="34">
        <v>85948</v>
      </c>
      <c r="Y330" s="34" t="s">
        <v>3216</v>
      </c>
      <c r="Z330" s="34">
        <v>2041.815377858662</v>
      </c>
    </row>
    <row r="331" spans="1:26" customFormat="1" x14ac:dyDescent="0.2">
      <c r="A331" s="34">
        <v>53</v>
      </c>
      <c r="B331" s="34" t="s">
        <v>816</v>
      </c>
      <c r="C331" s="34" t="s">
        <v>1</v>
      </c>
      <c r="D331" s="34">
        <v>7.0000000000000007E-2</v>
      </c>
      <c r="E331" s="34">
        <v>3174.835</v>
      </c>
      <c r="F331" s="34">
        <v>8.73</v>
      </c>
      <c r="G331" s="34" t="s">
        <v>2</v>
      </c>
      <c r="H331" s="34" t="s">
        <v>70</v>
      </c>
      <c r="I331" s="34" t="s">
        <v>16</v>
      </c>
      <c r="J331" s="34" t="s">
        <v>32</v>
      </c>
      <c r="K331" s="34" t="s">
        <v>6</v>
      </c>
      <c r="L331" s="34" t="s">
        <v>817</v>
      </c>
      <c r="M331" s="34">
        <v>0.56999999999999995</v>
      </c>
      <c r="N331" s="34" t="s">
        <v>8</v>
      </c>
      <c r="O331" s="34" t="s">
        <v>35</v>
      </c>
      <c r="P331" s="34" t="s">
        <v>42</v>
      </c>
      <c r="Q331" s="34" t="s">
        <v>818</v>
      </c>
      <c r="R331" s="34">
        <v>98052</v>
      </c>
      <c r="S331" s="36">
        <v>42032</v>
      </c>
      <c r="T331" s="36">
        <v>42034</v>
      </c>
      <c r="U331" s="61">
        <v>-6923.5991999999997</v>
      </c>
      <c r="V331" s="34">
        <v>1</v>
      </c>
      <c r="W331" s="34">
        <v>3267.55</v>
      </c>
      <c r="X331" s="34">
        <v>88425</v>
      </c>
      <c r="Y331" s="34" t="s">
        <v>3217</v>
      </c>
      <c r="Z331" s="34">
        <v>4675.0973192454449</v>
      </c>
    </row>
    <row r="332" spans="1:26" customFormat="1" x14ac:dyDescent="0.2">
      <c r="A332" s="34">
        <v>3266</v>
      </c>
      <c r="B332" s="34" t="s">
        <v>819</v>
      </c>
      <c r="C332" s="34" t="s">
        <v>1</v>
      </c>
      <c r="D332" s="34">
        <v>0</v>
      </c>
      <c r="E332" s="34">
        <v>122.99</v>
      </c>
      <c r="F332" s="34">
        <v>70.2</v>
      </c>
      <c r="G332" s="34" t="s">
        <v>2</v>
      </c>
      <c r="H332" s="34" t="s">
        <v>70</v>
      </c>
      <c r="I332" s="34" t="s">
        <v>4</v>
      </c>
      <c r="J332" s="34" t="s">
        <v>85</v>
      </c>
      <c r="K332" s="34" t="s">
        <v>33</v>
      </c>
      <c r="L332" s="34" t="s">
        <v>780</v>
      </c>
      <c r="M332" s="34">
        <v>0.74</v>
      </c>
      <c r="N332" s="34" t="s">
        <v>8</v>
      </c>
      <c r="O332" s="34" t="s">
        <v>87</v>
      </c>
      <c r="P332" s="34" t="s">
        <v>307</v>
      </c>
      <c r="Q332" s="34" t="s">
        <v>308</v>
      </c>
      <c r="R332" s="34">
        <v>4073</v>
      </c>
      <c r="S332" s="36">
        <v>42032</v>
      </c>
      <c r="T332" s="36">
        <v>42033</v>
      </c>
      <c r="U332" s="61">
        <v>-1764.29</v>
      </c>
      <c r="V332" s="34">
        <v>14</v>
      </c>
      <c r="W332" s="34">
        <v>1794.88</v>
      </c>
      <c r="X332" s="34">
        <v>89836</v>
      </c>
      <c r="Y332" s="34" t="s">
        <v>3218</v>
      </c>
      <c r="Z332" s="34">
        <v>1257.4428472341153</v>
      </c>
    </row>
    <row r="333" spans="1:26" customFormat="1" x14ac:dyDescent="0.2">
      <c r="A333" s="34">
        <v>3269</v>
      </c>
      <c r="B333" s="34" t="s">
        <v>820</v>
      </c>
      <c r="C333" s="34" t="s">
        <v>1</v>
      </c>
      <c r="D333" s="34">
        <v>0.01</v>
      </c>
      <c r="E333" s="34">
        <v>60.97</v>
      </c>
      <c r="F333" s="34">
        <v>4.5</v>
      </c>
      <c r="G333" s="34" t="s">
        <v>63</v>
      </c>
      <c r="H333" s="34" t="s">
        <v>70</v>
      </c>
      <c r="I333" s="34" t="s">
        <v>24</v>
      </c>
      <c r="J333" s="34" t="s">
        <v>71</v>
      </c>
      <c r="K333" s="34" t="s">
        <v>49</v>
      </c>
      <c r="L333" s="34" t="s">
        <v>72</v>
      </c>
      <c r="M333" s="34">
        <v>0.56000000000000005</v>
      </c>
      <c r="N333" s="34" t="s">
        <v>8</v>
      </c>
      <c r="O333" s="34" t="s">
        <v>87</v>
      </c>
      <c r="P333" s="34" t="s">
        <v>373</v>
      </c>
      <c r="Q333" s="34" t="s">
        <v>821</v>
      </c>
      <c r="R333" s="34">
        <v>7060</v>
      </c>
      <c r="S333" s="36">
        <v>42032</v>
      </c>
      <c r="T333" s="36">
        <v>42034</v>
      </c>
      <c r="U333" s="61">
        <v>527.87760000000003</v>
      </c>
      <c r="V333" s="34">
        <v>12</v>
      </c>
      <c r="W333" s="34">
        <v>765.04</v>
      </c>
      <c r="X333" s="34">
        <v>89836</v>
      </c>
      <c r="Y333" s="34" t="s">
        <v>3218</v>
      </c>
      <c r="Z333" s="34">
        <v>1159.5871493447628</v>
      </c>
    </row>
    <row r="334" spans="1:26" customFormat="1" x14ac:dyDescent="0.2">
      <c r="A334" s="34">
        <v>24</v>
      </c>
      <c r="B334" s="34" t="s">
        <v>822</v>
      </c>
      <c r="C334" s="34" t="s">
        <v>13</v>
      </c>
      <c r="D334" s="34">
        <v>0.06</v>
      </c>
      <c r="E334" s="34">
        <v>55.48</v>
      </c>
      <c r="F334" s="34">
        <v>14.3</v>
      </c>
      <c r="G334" s="34" t="s">
        <v>14</v>
      </c>
      <c r="H334" s="34" t="s">
        <v>70</v>
      </c>
      <c r="I334" s="34" t="s">
        <v>24</v>
      </c>
      <c r="J334" s="34" t="s">
        <v>64</v>
      </c>
      <c r="K334" s="34" t="s">
        <v>49</v>
      </c>
      <c r="L334" s="34" t="s">
        <v>823</v>
      </c>
      <c r="M334" s="34">
        <v>0.37</v>
      </c>
      <c r="N334" s="34" t="s">
        <v>8</v>
      </c>
      <c r="O334" s="34" t="s">
        <v>35</v>
      </c>
      <c r="P334" s="34" t="s">
        <v>66</v>
      </c>
      <c r="Q334" s="34" t="s">
        <v>824</v>
      </c>
      <c r="R334" s="34">
        <v>92677</v>
      </c>
      <c r="S334" s="36">
        <v>42032</v>
      </c>
      <c r="T334" s="36">
        <v>42033</v>
      </c>
      <c r="U334" s="61">
        <v>-28.296800000000001</v>
      </c>
      <c r="V334" s="34">
        <v>1</v>
      </c>
      <c r="W334" s="34">
        <v>67.489999999999995</v>
      </c>
      <c r="X334" s="34">
        <v>87651</v>
      </c>
      <c r="Y334" s="34" t="s">
        <v>3217</v>
      </c>
      <c r="Z334" s="34">
        <v>442.46402756628834</v>
      </c>
    </row>
    <row r="335" spans="1:26" customFormat="1" x14ac:dyDescent="0.2">
      <c r="A335" s="34">
        <v>24</v>
      </c>
      <c r="B335" s="34" t="s">
        <v>822</v>
      </c>
      <c r="C335" s="34" t="s">
        <v>13</v>
      </c>
      <c r="D335" s="34">
        <v>0.02</v>
      </c>
      <c r="E335" s="34">
        <v>1.68</v>
      </c>
      <c r="F335" s="34">
        <v>1.57</v>
      </c>
      <c r="G335" s="34" t="s">
        <v>14</v>
      </c>
      <c r="H335" s="34" t="s">
        <v>70</v>
      </c>
      <c r="I335" s="34" t="s">
        <v>24</v>
      </c>
      <c r="J335" s="34" t="s">
        <v>25</v>
      </c>
      <c r="K335" s="34" t="s">
        <v>26</v>
      </c>
      <c r="L335" s="34" t="s">
        <v>550</v>
      </c>
      <c r="M335" s="34">
        <v>0.59</v>
      </c>
      <c r="N335" s="34" t="s">
        <v>8</v>
      </c>
      <c r="O335" s="34" t="s">
        <v>35</v>
      </c>
      <c r="P335" s="34" t="s">
        <v>66</v>
      </c>
      <c r="Q335" s="34" t="s">
        <v>824</v>
      </c>
      <c r="R335" s="34">
        <v>92677</v>
      </c>
      <c r="S335" s="36">
        <v>42032</v>
      </c>
      <c r="T335" s="36">
        <v>42034</v>
      </c>
      <c r="U335" s="61">
        <v>-5.3071999999999999</v>
      </c>
      <c r="V335" s="34">
        <v>1</v>
      </c>
      <c r="W335" s="34">
        <v>2.25</v>
      </c>
      <c r="X335" s="34">
        <v>87651</v>
      </c>
      <c r="Y335" s="34" t="s">
        <v>3217</v>
      </c>
      <c r="Z335" s="34">
        <v>154.88626564652284</v>
      </c>
    </row>
    <row r="336" spans="1:26" customFormat="1" x14ac:dyDescent="0.2">
      <c r="A336" s="34">
        <v>744</v>
      </c>
      <c r="B336" s="34" t="s">
        <v>562</v>
      </c>
      <c r="C336" s="34" t="s">
        <v>23</v>
      </c>
      <c r="D336" s="34">
        <v>0.02</v>
      </c>
      <c r="E336" s="34">
        <v>59.98</v>
      </c>
      <c r="F336" s="34">
        <v>3.99</v>
      </c>
      <c r="G336" s="34" t="s">
        <v>14</v>
      </c>
      <c r="H336" s="34" t="s">
        <v>70</v>
      </c>
      <c r="I336" s="34" t="s">
        <v>24</v>
      </c>
      <c r="J336" s="34" t="s">
        <v>71</v>
      </c>
      <c r="K336" s="34" t="s">
        <v>49</v>
      </c>
      <c r="L336" s="34" t="s">
        <v>825</v>
      </c>
      <c r="M336" s="34">
        <v>0.56999999999999995</v>
      </c>
      <c r="N336" s="34" t="s">
        <v>8</v>
      </c>
      <c r="O336" s="34" t="s">
        <v>35</v>
      </c>
      <c r="P336" s="34" t="s">
        <v>564</v>
      </c>
      <c r="Q336" s="34" t="s">
        <v>565</v>
      </c>
      <c r="R336" s="34">
        <v>85737</v>
      </c>
      <c r="S336" s="36">
        <v>42032</v>
      </c>
      <c r="T336" s="36">
        <v>42041</v>
      </c>
      <c r="U336" s="61">
        <v>-54.622</v>
      </c>
      <c r="V336" s="34">
        <v>1</v>
      </c>
      <c r="W336" s="34">
        <v>63.48</v>
      </c>
      <c r="X336" s="34">
        <v>87725</v>
      </c>
      <c r="Y336" s="34" t="s">
        <v>3217</v>
      </c>
      <c r="Z336" s="34">
        <v>419.57110284424061</v>
      </c>
    </row>
    <row r="337" spans="1:26" customFormat="1" x14ac:dyDescent="0.2">
      <c r="A337" s="34">
        <v>744</v>
      </c>
      <c r="B337" s="34" t="s">
        <v>562</v>
      </c>
      <c r="C337" s="34" t="s">
        <v>23</v>
      </c>
      <c r="D337" s="34">
        <v>0.03</v>
      </c>
      <c r="E337" s="34">
        <v>5.18</v>
      </c>
      <c r="F337" s="34">
        <v>5.74</v>
      </c>
      <c r="G337" s="34" t="s">
        <v>14</v>
      </c>
      <c r="H337" s="34" t="s">
        <v>70</v>
      </c>
      <c r="I337" s="34" t="s">
        <v>24</v>
      </c>
      <c r="J337" s="34" t="s">
        <v>48</v>
      </c>
      <c r="K337" s="34" t="s">
        <v>49</v>
      </c>
      <c r="L337" s="34" t="s">
        <v>826</v>
      </c>
      <c r="M337" s="34">
        <v>0.36</v>
      </c>
      <c r="N337" s="34" t="s">
        <v>8</v>
      </c>
      <c r="O337" s="34" t="s">
        <v>35</v>
      </c>
      <c r="P337" s="34" t="s">
        <v>564</v>
      </c>
      <c r="Q337" s="34" t="s">
        <v>565</v>
      </c>
      <c r="R337" s="34">
        <v>85737</v>
      </c>
      <c r="S337" s="36">
        <v>42032</v>
      </c>
      <c r="T337" s="36">
        <v>42036</v>
      </c>
      <c r="U337" s="61">
        <v>-126.81417999999999</v>
      </c>
      <c r="V337" s="34">
        <v>9</v>
      </c>
      <c r="W337" s="34">
        <v>47.64</v>
      </c>
      <c r="X337" s="34">
        <v>87725</v>
      </c>
      <c r="Y337" s="34" t="s">
        <v>3217</v>
      </c>
      <c r="Z337" s="34">
        <v>41.158284083031418</v>
      </c>
    </row>
    <row r="338" spans="1:26" customFormat="1" x14ac:dyDescent="0.2">
      <c r="A338" s="34">
        <v>553</v>
      </c>
      <c r="B338" s="34" t="s">
        <v>827</v>
      </c>
      <c r="C338" s="34" t="s">
        <v>92</v>
      </c>
      <c r="D338" s="34">
        <v>0</v>
      </c>
      <c r="E338" s="34">
        <v>6.88</v>
      </c>
      <c r="F338" s="34">
        <v>2</v>
      </c>
      <c r="G338" s="34" t="s">
        <v>63</v>
      </c>
      <c r="H338" s="34" t="s">
        <v>47</v>
      </c>
      <c r="I338" s="34" t="s">
        <v>24</v>
      </c>
      <c r="J338" s="34" t="s">
        <v>64</v>
      </c>
      <c r="K338" s="34" t="s">
        <v>26</v>
      </c>
      <c r="L338" s="34" t="s">
        <v>828</v>
      </c>
      <c r="M338" s="34">
        <v>0.39</v>
      </c>
      <c r="N338" s="34" t="s">
        <v>8</v>
      </c>
      <c r="O338" s="34" t="s">
        <v>35</v>
      </c>
      <c r="P338" s="34" t="s">
        <v>66</v>
      </c>
      <c r="Q338" s="34" t="s">
        <v>76</v>
      </c>
      <c r="R338" s="34">
        <v>90008</v>
      </c>
      <c r="S338" s="36">
        <v>42032</v>
      </c>
      <c r="T338" s="36">
        <v>42033</v>
      </c>
      <c r="U338" s="61">
        <v>34.067999999999998</v>
      </c>
      <c r="V338" s="34">
        <v>36</v>
      </c>
      <c r="W338" s="34">
        <v>267.52999999999997</v>
      </c>
      <c r="X338" s="34">
        <v>17155</v>
      </c>
      <c r="Y338" s="34" t="s">
        <v>3217</v>
      </c>
      <c r="Z338" s="34">
        <v>33.839731155429092</v>
      </c>
    </row>
    <row r="339" spans="1:26" customFormat="1" x14ac:dyDescent="0.2">
      <c r="A339" s="34">
        <v>556</v>
      </c>
      <c r="B339" s="34" t="s">
        <v>829</v>
      </c>
      <c r="C339" s="34" t="s">
        <v>92</v>
      </c>
      <c r="D339" s="34">
        <v>0</v>
      </c>
      <c r="E339" s="34">
        <v>6.88</v>
      </c>
      <c r="F339" s="34">
        <v>2</v>
      </c>
      <c r="G339" s="34" t="s">
        <v>63</v>
      </c>
      <c r="H339" s="34" t="s">
        <v>47</v>
      </c>
      <c r="I339" s="34" t="s">
        <v>24</v>
      </c>
      <c r="J339" s="34" t="s">
        <v>64</v>
      </c>
      <c r="K339" s="34" t="s">
        <v>26</v>
      </c>
      <c r="L339" s="34" t="s">
        <v>828</v>
      </c>
      <c r="M339" s="34">
        <v>0.39</v>
      </c>
      <c r="N339" s="34" t="s">
        <v>8</v>
      </c>
      <c r="O339" s="34" t="s">
        <v>35</v>
      </c>
      <c r="P339" s="34" t="s">
        <v>122</v>
      </c>
      <c r="Q339" s="34" t="s">
        <v>830</v>
      </c>
      <c r="R339" s="34">
        <v>84604</v>
      </c>
      <c r="S339" s="36">
        <v>42032</v>
      </c>
      <c r="T339" s="36">
        <v>42033</v>
      </c>
      <c r="U339" s="61">
        <v>46.147199999999998</v>
      </c>
      <c r="V339" s="34">
        <v>9</v>
      </c>
      <c r="W339" s="34">
        <v>66.88</v>
      </c>
      <c r="X339" s="34">
        <v>86189</v>
      </c>
      <c r="Y339" s="34" t="s">
        <v>3217</v>
      </c>
      <c r="Z339" s="34">
        <v>46.209142661230146</v>
      </c>
    </row>
    <row r="340" spans="1:26" customFormat="1" x14ac:dyDescent="0.2">
      <c r="A340" s="34">
        <v>556</v>
      </c>
      <c r="B340" s="34" t="s">
        <v>829</v>
      </c>
      <c r="C340" s="34" t="s">
        <v>92</v>
      </c>
      <c r="D340" s="34">
        <v>0.03</v>
      </c>
      <c r="E340" s="34">
        <v>32.479999999999997</v>
      </c>
      <c r="F340" s="34">
        <v>35</v>
      </c>
      <c r="G340" s="34" t="s">
        <v>63</v>
      </c>
      <c r="H340" s="34" t="s">
        <v>47</v>
      </c>
      <c r="I340" s="34" t="s">
        <v>24</v>
      </c>
      <c r="J340" s="34" t="s">
        <v>54</v>
      </c>
      <c r="K340" s="34" t="s">
        <v>40</v>
      </c>
      <c r="L340" s="34" t="s">
        <v>761</v>
      </c>
      <c r="M340" s="34">
        <v>0.81</v>
      </c>
      <c r="N340" s="34" t="s">
        <v>8</v>
      </c>
      <c r="O340" s="34" t="s">
        <v>35</v>
      </c>
      <c r="P340" s="34" t="s">
        <v>122</v>
      </c>
      <c r="Q340" s="34" t="s">
        <v>830</v>
      </c>
      <c r="R340" s="34">
        <v>84604</v>
      </c>
      <c r="S340" s="36">
        <v>42032</v>
      </c>
      <c r="T340" s="36">
        <v>42032</v>
      </c>
      <c r="U340" s="61">
        <v>-1116.3348000000001</v>
      </c>
      <c r="V340" s="34">
        <v>8</v>
      </c>
      <c r="W340" s="34">
        <v>274.91000000000003</v>
      </c>
      <c r="X340" s="34">
        <v>86189</v>
      </c>
      <c r="Y340" s="34" t="s">
        <v>3217</v>
      </c>
      <c r="Z340" s="34">
        <v>177.37741157147167</v>
      </c>
    </row>
    <row r="341" spans="1:26" customFormat="1" x14ac:dyDescent="0.2">
      <c r="A341" s="34">
        <v>1875</v>
      </c>
      <c r="B341" s="34" t="s">
        <v>831</v>
      </c>
      <c r="C341" s="34" t="s">
        <v>1</v>
      </c>
      <c r="D341" s="34">
        <v>0.09</v>
      </c>
      <c r="E341" s="34">
        <v>95.99</v>
      </c>
      <c r="F341" s="34">
        <v>4.9000000000000004</v>
      </c>
      <c r="G341" s="34" t="s">
        <v>14</v>
      </c>
      <c r="H341" s="34" t="s">
        <v>15</v>
      </c>
      <c r="I341" s="34" t="s">
        <v>16</v>
      </c>
      <c r="J341" s="34" t="s">
        <v>111</v>
      </c>
      <c r="K341" s="34" t="s">
        <v>49</v>
      </c>
      <c r="L341" s="34" t="s">
        <v>744</v>
      </c>
      <c r="M341" s="34">
        <v>0.56000000000000005</v>
      </c>
      <c r="N341" s="34" t="s">
        <v>8</v>
      </c>
      <c r="O341" s="34" t="s">
        <v>9</v>
      </c>
      <c r="P341" s="34" t="s">
        <v>218</v>
      </c>
      <c r="Q341" s="34" t="s">
        <v>832</v>
      </c>
      <c r="R341" s="34">
        <v>23320</v>
      </c>
      <c r="S341" s="36">
        <v>42033</v>
      </c>
      <c r="T341" s="36">
        <v>42035</v>
      </c>
      <c r="U341" s="61">
        <v>34.302</v>
      </c>
      <c r="V341" s="34">
        <v>4</v>
      </c>
      <c r="W341" s="34">
        <v>320.75</v>
      </c>
      <c r="X341" s="34">
        <v>90899</v>
      </c>
      <c r="Y341" s="34" t="s">
        <v>3215</v>
      </c>
      <c r="Z341" s="34">
        <v>775.34561908774651</v>
      </c>
    </row>
    <row r="342" spans="1:26" customFormat="1" x14ac:dyDescent="0.2">
      <c r="A342" s="34">
        <v>2265</v>
      </c>
      <c r="B342" s="34" t="s">
        <v>833</v>
      </c>
      <c r="C342" s="34" t="s">
        <v>1</v>
      </c>
      <c r="D342" s="34">
        <v>0.1</v>
      </c>
      <c r="E342" s="34">
        <v>7.45</v>
      </c>
      <c r="F342" s="34">
        <v>6.28</v>
      </c>
      <c r="G342" s="34" t="s">
        <v>14</v>
      </c>
      <c r="H342" s="34" t="s">
        <v>70</v>
      </c>
      <c r="I342" s="34" t="s">
        <v>24</v>
      </c>
      <c r="J342" s="34" t="s">
        <v>48</v>
      </c>
      <c r="K342" s="34" t="s">
        <v>49</v>
      </c>
      <c r="L342" s="34" t="s">
        <v>834</v>
      </c>
      <c r="M342" s="34">
        <v>0.4</v>
      </c>
      <c r="N342" s="34" t="s">
        <v>8</v>
      </c>
      <c r="O342" s="34" t="s">
        <v>28</v>
      </c>
      <c r="P342" s="34" t="s">
        <v>56</v>
      </c>
      <c r="Q342" s="34" t="s">
        <v>835</v>
      </c>
      <c r="R342" s="34">
        <v>64130</v>
      </c>
      <c r="S342" s="36">
        <v>42033</v>
      </c>
      <c r="T342" s="36">
        <v>42036</v>
      </c>
      <c r="U342" s="61">
        <v>-69.873999999999995</v>
      </c>
      <c r="V342" s="34">
        <v>8</v>
      </c>
      <c r="W342" s="34">
        <v>59.4</v>
      </c>
      <c r="X342" s="34">
        <v>86612</v>
      </c>
      <c r="Y342" s="34" t="s">
        <v>3216</v>
      </c>
      <c r="Z342" s="34">
        <v>318.73557737122138</v>
      </c>
    </row>
    <row r="343" spans="1:26" customFormat="1" x14ac:dyDescent="0.2">
      <c r="A343" s="34">
        <v>2265</v>
      </c>
      <c r="B343" s="34" t="s">
        <v>833</v>
      </c>
      <c r="C343" s="34" t="s">
        <v>1</v>
      </c>
      <c r="D343" s="34">
        <v>0.01</v>
      </c>
      <c r="E343" s="34">
        <v>6.48</v>
      </c>
      <c r="F343" s="34">
        <v>7.86</v>
      </c>
      <c r="G343" s="34" t="s">
        <v>14</v>
      </c>
      <c r="H343" s="34" t="s">
        <v>70</v>
      </c>
      <c r="I343" s="34" t="s">
        <v>24</v>
      </c>
      <c r="J343" s="34" t="s">
        <v>64</v>
      </c>
      <c r="K343" s="34" t="s">
        <v>49</v>
      </c>
      <c r="L343" s="34" t="s">
        <v>836</v>
      </c>
      <c r="M343" s="34">
        <v>0.37</v>
      </c>
      <c r="N343" s="34" t="s">
        <v>8</v>
      </c>
      <c r="O343" s="34" t="s">
        <v>28</v>
      </c>
      <c r="P343" s="34" t="s">
        <v>56</v>
      </c>
      <c r="Q343" s="34" t="s">
        <v>835</v>
      </c>
      <c r="R343" s="34">
        <v>64130</v>
      </c>
      <c r="S343" s="36">
        <v>42033</v>
      </c>
      <c r="T343" s="36">
        <v>42035</v>
      </c>
      <c r="U343" s="61">
        <v>-135.74</v>
      </c>
      <c r="V343" s="34">
        <v>10</v>
      </c>
      <c r="W343" s="34">
        <v>66.459999999999994</v>
      </c>
      <c r="X343" s="34">
        <v>86612</v>
      </c>
      <c r="Y343" s="34" t="s">
        <v>3216</v>
      </c>
      <c r="Z343" s="34">
        <v>326.4580698055081</v>
      </c>
    </row>
    <row r="344" spans="1:26" customFormat="1" x14ac:dyDescent="0.2">
      <c r="A344" s="34">
        <v>699</v>
      </c>
      <c r="B344" s="34" t="s">
        <v>837</v>
      </c>
      <c r="C344" s="34" t="s">
        <v>92</v>
      </c>
      <c r="D344" s="34">
        <v>7.0000000000000007E-2</v>
      </c>
      <c r="E344" s="34">
        <v>5.0199999999999996</v>
      </c>
      <c r="F344" s="34">
        <v>5.14</v>
      </c>
      <c r="G344" s="34" t="s">
        <v>14</v>
      </c>
      <c r="H344" s="34" t="s">
        <v>15</v>
      </c>
      <c r="I344" s="34" t="s">
        <v>16</v>
      </c>
      <c r="J344" s="34" t="s">
        <v>17</v>
      </c>
      <c r="K344" s="34" t="s">
        <v>18</v>
      </c>
      <c r="L344" s="34" t="s">
        <v>367</v>
      </c>
      <c r="M344" s="34">
        <v>0.79</v>
      </c>
      <c r="N344" s="34" t="s">
        <v>8</v>
      </c>
      <c r="O344" s="34" t="s">
        <v>35</v>
      </c>
      <c r="P344" s="34" t="s">
        <v>66</v>
      </c>
      <c r="Q344" s="34" t="s">
        <v>76</v>
      </c>
      <c r="R344" s="34">
        <v>90041</v>
      </c>
      <c r="S344" s="36">
        <v>42033</v>
      </c>
      <c r="T344" s="36">
        <v>42035</v>
      </c>
      <c r="U344" s="61">
        <v>-168.72</v>
      </c>
      <c r="V344" s="34">
        <v>42</v>
      </c>
      <c r="W344" s="34">
        <v>210.1</v>
      </c>
      <c r="X344" s="34">
        <v>32420</v>
      </c>
      <c r="Y344" s="34" t="s">
        <v>3217</v>
      </c>
      <c r="Z344" s="34">
        <v>216.19529018750555</v>
      </c>
    </row>
    <row r="345" spans="1:26" customFormat="1" x14ac:dyDescent="0.2">
      <c r="A345" s="34">
        <v>699</v>
      </c>
      <c r="B345" s="34" t="s">
        <v>837</v>
      </c>
      <c r="C345" s="34" t="s">
        <v>92</v>
      </c>
      <c r="D345" s="34">
        <v>7.0000000000000007E-2</v>
      </c>
      <c r="E345" s="34">
        <v>280.98</v>
      </c>
      <c r="F345" s="34">
        <v>57</v>
      </c>
      <c r="G345" s="34" t="s">
        <v>2</v>
      </c>
      <c r="H345" s="34" t="s">
        <v>15</v>
      </c>
      <c r="I345" s="34" t="s">
        <v>4</v>
      </c>
      <c r="J345" s="34" t="s">
        <v>85</v>
      </c>
      <c r="K345" s="34" t="s">
        <v>33</v>
      </c>
      <c r="L345" s="34" t="s">
        <v>838</v>
      </c>
      <c r="M345" s="34">
        <v>0.78</v>
      </c>
      <c r="N345" s="34" t="s">
        <v>8</v>
      </c>
      <c r="O345" s="34" t="s">
        <v>35</v>
      </c>
      <c r="P345" s="34" t="s">
        <v>66</v>
      </c>
      <c r="Q345" s="34" t="s">
        <v>76</v>
      </c>
      <c r="R345" s="34">
        <v>90041</v>
      </c>
      <c r="S345" s="36">
        <v>42033</v>
      </c>
      <c r="T345" s="36">
        <v>42035</v>
      </c>
      <c r="U345" s="61">
        <v>-439.62</v>
      </c>
      <c r="V345" s="34">
        <v>23</v>
      </c>
      <c r="W345" s="34">
        <v>6499.87</v>
      </c>
      <c r="X345" s="34">
        <v>32420</v>
      </c>
      <c r="Y345" s="34" t="s">
        <v>3217</v>
      </c>
      <c r="Z345" s="34">
        <v>2424.9148449439344</v>
      </c>
    </row>
    <row r="346" spans="1:26" customFormat="1" x14ac:dyDescent="0.2">
      <c r="A346" s="34">
        <v>2061</v>
      </c>
      <c r="B346" s="34" t="s">
        <v>839</v>
      </c>
      <c r="C346" s="34" t="s">
        <v>92</v>
      </c>
      <c r="D346" s="34">
        <v>0.02</v>
      </c>
      <c r="E346" s="34">
        <v>240.98</v>
      </c>
      <c r="F346" s="34">
        <v>60.2</v>
      </c>
      <c r="G346" s="34" t="s">
        <v>2</v>
      </c>
      <c r="H346" s="34" t="s">
        <v>70</v>
      </c>
      <c r="I346" s="34" t="s">
        <v>4</v>
      </c>
      <c r="J346" s="34" t="s">
        <v>93</v>
      </c>
      <c r="K346" s="34" t="s">
        <v>6</v>
      </c>
      <c r="L346" s="34" t="s">
        <v>840</v>
      </c>
      <c r="M346" s="34">
        <v>0.56000000000000005</v>
      </c>
      <c r="N346" s="34" t="s">
        <v>8</v>
      </c>
      <c r="O346" s="34" t="s">
        <v>28</v>
      </c>
      <c r="P346" s="34" t="s">
        <v>109</v>
      </c>
      <c r="Q346" s="34" t="s">
        <v>841</v>
      </c>
      <c r="R346" s="34">
        <v>69101</v>
      </c>
      <c r="S346" s="36">
        <v>42033</v>
      </c>
      <c r="T346" s="36">
        <v>42035</v>
      </c>
      <c r="U346" s="61">
        <v>-272.71319999999997</v>
      </c>
      <c r="V346" s="34">
        <v>1</v>
      </c>
      <c r="W346" s="34">
        <v>260.66000000000003</v>
      </c>
      <c r="X346" s="34">
        <v>87146</v>
      </c>
      <c r="Y346" s="34" t="s">
        <v>3216</v>
      </c>
      <c r="Z346" s="34">
        <v>2438.0678175523694</v>
      </c>
    </row>
    <row r="347" spans="1:26" customFormat="1" x14ac:dyDescent="0.2">
      <c r="A347" s="34">
        <v>2062</v>
      </c>
      <c r="B347" s="34" t="s">
        <v>842</v>
      </c>
      <c r="C347" s="34" t="s">
        <v>92</v>
      </c>
      <c r="D347" s="34">
        <v>0.02</v>
      </c>
      <c r="E347" s="34">
        <v>420.98</v>
      </c>
      <c r="F347" s="34">
        <v>19.989999999999998</v>
      </c>
      <c r="G347" s="34" t="s">
        <v>14</v>
      </c>
      <c r="H347" s="34" t="s">
        <v>70</v>
      </c>
      <c r="I347" s="34" t="s">
        <v>24</v>
      </c>
      <c r="J347" s="34" t="s">
        <v>48</v>
      </c>
      <c r="K347" s="34" t="s">
        <v>49</v>
      </c>
      <c r="L347" s="34" t="s">
        <v>843</v>
      </c>
      <c r="M347" s="34">
        <v>0.35</v>
      </c>
      <c r="N347" s="34" t="s">
        <v>8</v>
      </c>
      <c r="O347" s="34" t="s">
        <v>9</v>
      </c>
      <c r="P347" s="34" t="s">
        <v>218</v>
      </c>
      <c r="Q347" s="34" t="s">
        <v>844</v>
      </c>
      <c r="R347" s="34">
        <v>23111</v>
      </c>
      <c r="S347" s="36">
        <v>42033</v>
      </c>
      <c r="T347" s="36">
        <v>42036</v>
      </c>
      <c r="U347" s="61">
        <v>-162.69399999999999</v>
      </c>
      <c r="V347" s="34">
        <v>10</v>
      </c>
      <c r="W347" s="34">
        <v>4249.37</v>
      </c>
      <c r="X347" s="34">
        <v>87146</v>
      </c>
      <c r="Y347" s="34" t="s">
        <v>3215</v>
      </c>
      <c r="Z347" s="34">
        <v>1632.3428515082283</v>
      </c>
    </row>
    <row r="348" spans="1:26" customFormat="1" x14ac:dyDescent="0.2">
      <c r="A348" s="34">
        <v>767</v>
      </c>
      <c r="B348" s="34" t="s">
        <v>845</v>
      </c>
      <c r="C348" s="34" t="s">
        <v>1</v>
      </c>
      <c r="D348" s="34">
        <v>0.1</v>
      </c>
      <c r="E348" s="34">
        <v>31.78</v>
      </c>
      <c r="F348" s="34">
        <v>1.99</v>
      </c>
      <c r="G348" s="34" t="s">
        <v>14</v>
      </c>
      <c r="H348" s="34" t="s">
        <v>70</v>
      </c>
      <c r="I348" s="34" t="s">
        <v>16</v>
      </c>
      <c r="J348" s="34" t="s">
        <v>17</v>
      </c>
      <c r="K348" s="34" t="s">
        <v>18</v>
      </c>
      <c r="L348" s="34" t="s">
        <v>846</v>
      </c>
      <c r="M348" s="34">
        <v>0.42</v>
      </c>
      <c r="N348" s="34" t="s">
        <v>8</v>
      </c>
      <c r="O348" s="34" t="s">
        <v>28</v>
      </c>
      <c r="P348" s="34" t="s">
        <v>79</v>
      </c>
      <c r="Q348" s="34" t="s">
        <v>847</v>
      </c>
      <c r="R348" s="34">
        <v>61201</v>
      </c>
      <c r="S348" s="36">
        <v>42034</v>
      </c>
      <c r="T348" s="36">
        <v>42036</v>
      </c>
      <c r="U348" s="61">
        <v>232.2816</v>
      </c>
      <c r="V348" s="34">
        <v>11</v>
      </c>
      <c r="W348" s="34">
        <v>336.64</v>
      </c>
      <c r="X348" s="34">
        <v>86279</v>
      </c>
      <c r="Y348" s="34" t="s">
        <v>3216</v>
      </c>
      <c r="Z348" s="34">
        <v>602.43173314313105</v>
      </c>
    </row>
    <row r="349" spans="1:26" customFormat="1" x14ac:dyDescent="0.2">
      <c r="A349" s="34">
        <v>550</v>
      </c>
      <c r="B349" s="34" t="s">
        <v>848</v>
      </c>
      <c r="C349" s="34" t="s">
        <v>13</v>
      </c>
      <c r="D349" s="34">
        <v>0.05</v>
      </c>
      <c r="E349" s="34">
        <v>1.68</v>
      </c>
      <c r="F349" s="34">
        <v>1.57</v>
      </c>
      <c r="G349" s="34" t="s">
        <v>14</v>
      </c>
      <c r="H349" s="34" t="s">
        <v>70</v>
      </c>
      <c r="I349" s="34" t="s">
        <v>24</v>
      </c>
      <c r="J349" s="34" t="s">
        <v>25</v>
      </c>
      <c r="K349" s="34" t="s">
        <v>26</v>
      </c>
      <c r="L349" s="34" t="s">
        <v>550</v>
      </c>
      <c r="M349" s="34">
        <v>0.59</v>
      </c>
      <c r="N349" s="34" t="s">
        <v>8</v>
      </c>
      <c r="O349" s="34" t="s">
        <v>28</v>
      </c>
      <c r="P349" s="34" t="s">
        <v>163</v>
      </c>
      <c r="Q349" s="34" t="s">
        <v>849</v>
      </c>
      <c r="R349" s="34">
        <v>78155</v>
      </c>
      <c r="S349" s="36">
        <v>42034</v>
      </c>
      <c r="T349" s="36">
        <v>42035</v>
      </c>
      <c r="U349" s="61">
        <v>-33.340000000000003</v>
      </c>
      <c r="V349" s="34">
        <v>11</v>
      </c>
      <c r="W349" s="34">
        <v>18.75</v>
      </c>
      <c r="X349" s="34">
        <v>90909</v>
      </c>
      <c r="Y349" s="34" t="s">
        <v>3216</v>
      </c>
      <c r="Z349" s="34">
        <v>106.35479014476027</v>
      </c>
    </row>
    <row r="350" spans="1:26" customFormat="1" x14ac:dyDescent="0.2">
      <c r="A350" s="34">
        <v>550</v>
      </c>
      <c r="B350" s="34" t="s">
        <v>848</v>
      </c>
      <c r="C350" s="34" t="s">
        <v>13</v>
      </c>
      <c r="D350" s="34">
        <v>0.1</v>
      </c>
      <c r="E350" s="34">
        <v>218.75</v>
      </c>
      <c r="F350" s="34">
        <v>69.64</v>
      </c>
      <c r="G350" s="34" t="s">
        <v>2</v>
      </c>
      <c r="H350" s="34" t="s">
        <v>70</v>
      </c>
      <c r="I350" s="34" t="s">
        <v>4</v>
      </c>
      <c r="J350" s="34" t="s">
        <v>5</v>
      </c>
      <c r="K350" s="34" t="s">
        <v>6</v>
      </c>
      <c r="L350" s="34" t="s">
        <v>850</v>
      </c>
      <c r="M350" s="34">
        <v>0.77</v>
      </c>
      <c r="N350" s="34" t="s">
        <v>8</v>
      </c>
      <c r="O350" s="34" t="s">
        <v>28</v>
      </c>
      <c r="P350" s="34" t="s">
        <v>163</v>
      </c>
      <c r="Q350" s="34" t="s">
        <v>849</v>
      </c>
      <c r="R350" s="34">
        <v>78155</v>
      </c>
      <c r="S350" s="36">
        <v>42034</v>
      </c>
      <c r="T350" s="36">
        <v>42036</v>
      </c>
      <c r="U350" s="61">
        <v>-201.27600000000001</v>
      </c>
      <c r="V350" s="34">
        <v>1</v>
      </c>
      <c r="W350" s="34">
        <v>188.51</v>
      </c>
      <c r="X350" s="34">
        <v>90909</v>
      </c>
      <c r="Y350" s="34" t="s">
        <v>3216</v>
      </c>
      <c r="Z350" s="34">
        <v>2808.9161909254262</v>
      </c>
    </row>
    <row r="351" spans="1:26" customFormat="1" x14ac:dyDescent="0.2">
      <c r="A351" s="34">
        <v>551</v>
      </c>
      <c r="B351" s="34" t="s">
        <v>851</v>
      </c>
      <c r="C351" s="34" t="s">
        <v>13</v>
      </c>
      <c r="D351" s="34">
        <v>0</v>
      </c>
      <c r="E351" s="34">
        <v>15.04</v>
      </c>
      <c r="F351" s="34">
        <v>1.97</v>
      </c>
      <c r="G351" s="34" t="s">
        <v>14</v>
      </c>
      <c r="H351" s="34" t="s">
        <v>70</v>
      </c>
      <c r="I351" s="34" t="s">
        <v>24</v>
      </c>
      <c r="J351" s="34" t="s">
        <v>64</v>
      </c>
      <c r="K351" s="34" t="s">
        <v>26</v>
      </c>
      <c r="L351" s="34" t="s">
        <v>68</v>
      </c>
      <c r="M351" s="34">
        <v>0.39</v>
      </c>
      <c r="N351" s="34" t="s">
        <v>8</v>
      </c>
      <c r="O351" s="34" t="s">
        <v>28</v>
      </c>
      <c r="P351" s="34" t="s">
        <v>163</v>
      </c>
      <c r="Q351" s="34" t="s">
        <v>852</v>
      </c>
      <c r="R351" s="34">
        <v>75090</v>
      </c>
      <c r="S351" s="36">
        <v>42034</v>
      </c>
      <c r="T351" s="36">
        <v>42036</v>
      </c>
      <c r="U351" s="61">
        <v>21.514199999999999</v>
      </c>
      <c r="V351" s="34">
        <v>2</v>
      </c>
      <c r="W351" s="34">
        <v>31.18</v>
      </c>
      <c r="X351" s="34">
        <v>90909</v>
      </c>
      <c r="Y351" s="34" t="s">
        <v>3216</v>
      </c>
      <c r="Z351" s="34">
        <v>82.247038507322003</v>
      </c>
    </row>
    <row r="352" spans="1:26" customFormat="1" x14ac:dyDescent="0.2">
      <c r="A352" s="34">
        <v>1442</v>
      </c>
      <c r="B352" s="34" t="s">
        <v>853</v>
      </c>
      <c r="C352" s="34" t="s">
        <v>23</v>
      </c>
      <c r="D352" s="34">
        <v>0.02</v>
      </c>
      <c r="E352" s="34">
        <v>15.99</v>
      </c>
      <c r="F352" s="34">
        <v>13.18</v>
      </c>
      <c r="G352" s="34" t="s">
        <v>63</v>
      </c>
      <c r="H352" s="34" t="s">
        <v>70</v>
      </c>
      <c r="I352" s="34" t="s">
        <v>24</v>
      </c>
      <c r="J352" s="34" t="s">
        <v>48</v>
      </c>
      <c r="K352" s="34" t="s">
        <v>49</v>
      </c>
      <c r="L352" s="34" t="s">
        <v>271</v>
      </c>
      <c r="M352" s="34">
        <v>0.37</v>
      </c>
      <c r="N352" s="34" t="s">
        <v>8</v>
      </c>
      <c r="O352" s="34" t="s">
        <v>28</v>
      </c>
      <c r="P352" s="34" t="s">
        <v>56</v>
      </c>
      <c r="Q352" s="34" t="s">
        <v>854</v>
      </c>
      <c r="R352" s="34">
        <v>65807</v>
      </c>
      <c r="S352" s="36">
        <v>42034</v>
      </c>
      <c r="T352" s="36">
        <v>42038</v>
      </c>
      <c r="U352" s="61">
        <v>-76.992500000000007</v>
      </c>
      <c r="V352" s="34">
        <v>7</v>
      </c>
      <c r="W352" s="34">
        <v>123.03</v>
      </c>
      <c r="X352" s="34">
        <v>89077</v>
      </c>
      <c r="Y352" s="34" t="s">
        <v>3216</v>
      </c>
      <c r="Z352" s="34">
        <v>264.38766348109573</v>
      </c>
    </row>
    <row r="353" spans="1:26" customFormat="1" x14ac:dyDescent="0.2">
      <c r="A353" s="34">
        <v>1442</v>
      </c>
      <c r="B353" s="34" t="s">
        <v>853</v>
      </c>
      <c r="C353" s="34" t="s">
        <v>23</v>
      </c>
      <c r="D353" s="34">
        <v>0.09</v>
      </c>
      <c r="E353" s="34">
        <v>46.94</v>
      </c>
      <c r="F353" s="34">
        <v>6.77</v>
      </c>
      <c r="G353" s="34" t="s">
        <v>63</v>
      </c>
      <c r="H353" s="34" t="s">
        <v>70</v>
      </c>
      <c r="I353" s="34" t="s">
        <v>4</v>
      </c>
      <c r="J353" s="34" t="s">
        <v>102</v>
      </c>
      <c r="K353" s="34" t="s">
        <v>49</v>
      </c>
      <c r="L353" s="34" t="s">
        <v>855</v>
      </c>
      <c r="M353" s="34">
        <v>0.44</v>
      </c>
      <c r="N353" s="34" t="s">
        <v>8</v>
      </c>
      <c r="O353" s="34" t="s">
        <v>28</v>
      </c>
      <c r="P353" s="34" t="s">
        <v>56</v>
      </c>
      <c r="Q353" s="34" t="s">
        <v>854</v>
      </c>
      <c r="R353" s="34">
        <v>65807</v>
      </c>
      <c r="S353" s="36">
        <v>42034</v>
      </c>
      <c r="T353" s="36">
        <v>42034</v>
      </c>
      <c r="U353" s="61">
        <v>297.96960000000001</v>
      </c>
      <c r="V353" s="34">
        <v>10</v>
      </c>
      <c r="W353" s="34">
        <v>431.84</v>
      </c>
      <c r="X353" s="34">
        <v>89077</v>
      </c>
      <c r="Y353" s="34" t="s">
        <v>3216</v>
      </c>
      <c r="Z353" s="34">
        <v>580.08622857331864</v>
      </c>
    </row>
    <row r="354" spans="1:26" customFormat="1" x14ac:dyDescent="0.2">
      <c r="A354" s="34">
        <v>2775</v>
      </c>
      <c r="B354" s="34" t="s">
        <v>856</v>
      </c>
      <c r="C354" s="34" t="s">
        <v>23</v>
      </c>
      <c r="D354" s="34">
        <v>7.0000000000000007E-2</v>
      </c>
      <c r="E354" s="34">
        <v>574.74</v>
      </c>
      <c r="F354" s="34">
        <v>24.49</v>
      </c>
      <c r="G354" s="34" t="s">
        <v>14</v>
      </c>
      <c r="H354" s="34" t="s">
        <v>15</v>
      </c>
      <c r="I354" s="34" t="s">
        <v>16</v>
      </c>
      <c r="J354" s="34" t="s">
        <v>32</v>
      </c>
      <c r="K354" s="34" t="s">
        <v>40</v>
      </c>
      <c r="L354" s="34" t="s">
        <v>146</v>
      </c>
      <c r="M354" s="34">
        <v>0.37</v>
      </c>
      <c r="N354" s="34" t="s">
        <v>8</v>
      </c>
      <c r="O354" s="34" t="s">
        <v>28</v>
      </c>
      <c r="P354" s="34" t="s">
        <v>79</v>
      </c>
      <c r="Q354" s="34" t="s">
        <v>857</v>
      </c>
      <c r="R354" s="34">
        <v>60131</v>
      </c>
      <c r="S354" s="36">
        <v>42034</v>
      </c>
      <c r="T354" s="36">
        <v>42039</v>
      </c>
      <c r="U354" s="61">
        <v>2860.9331999999999</v>
      </c>
      <c r="V354" s="34">
        <v>8</v>
      </c>
      <c r="W354" s="34">
        <v>4146.28</v>
      </c>
      <c r="X354" s="34">
        <v>91229</v>
      </c>
      <c r="Y354" s="34" t="s">
        <v>3216</v>
      </c>
      <c r="Z354" s="34">
        <v>5356.4002092941064</v>
      </c>
    </row>
    <row r="355" spans="1:26" customFormat="1" x14ac:dyDescent="0.2">
      <c r="A355" s="34">
        <v>256</v>
      </c>
      <c r="B355" s="34" t="s">
        <v>858</v>
      </c>
      <c r="C355" s="34" t="s">
        <v>1</v>
      </c>
      <c r="D355" s="34">
        <v>0.03</v>
      </c>
      <c r="E355" s="34">
        <v>8.34</v>
      </c>
      <c r="F355" s="34">
        <v>2.64</v>
      </c>
      <c r="G355" s="34" t="s">
        <v>14</v>
      </c>
      <c r="H355" s="34" t="s">
        <v>47</v>
      </c>
      <c r="I355" s="34" t="s">
        <v>24</v>
      </c>
      <c r="J355" s="34" t="s">
        <v>544</v>
      </c>
      <c r="K355" s="34" t="s">
        <v>18</v>
      </c>
      <c r="L355" s="34" t="s">
        <v>859</v>
      </c>
      <c r="M355" s="34">
        <v>0.59</v>
      </c>
      <c r="N355" s="34" t="s">
        <v>8</v>
      </c>
      <c r="O355" s="34" t="s">
        <v>87</v>
      </c>
      <c r="P355" s="34" t="s">
        <v>296</v>
      </c>
      <c r="Q355" s="34" t="s">
        <v>860</v>
      </c>
      <c r="R355" s="34">
        <v>17331</v>
      </c>
      <c r="S355" s="36">
        <v>42035</v>
      </c>
      <c r="T355" s="36">
        <v>42037</v>
      </c>
      <c r="U355" s="61">
        <v>0.68400000000000005</v>
      </c>
      <c r="V355" s="34">
        <v>4</v>
      </c>
      <c r="W355" s="34">
        <v>34.64</v>
      </c>
      <c r="X355" s="34">
        <v>86267</v>
      </c>
      <c r="Y355" s="34" t="s">
        <v>3218</v>
      </c>
      <c r="Z355" s="34">
        <v>527.79286926188649</v>
      </c>
    </row>
    <row r="356" spans="1:26" customFormat="1" x14ac:dyDescent="0.2">
      <c r="A356" s="34">
        <v>343</v>
      </c>
      <c r="B356" s="34" t="s">
        <v>861</v>
      </c>
      <c r="C356" s="34" t="s">
        <v>1</v>
      </c>
      <c r="D356" s="34">
        <v>0.03</v>
      </c>
      <c r="E356" s="34">
        <v>15.23</v>
      </c>
      <c r="F356" s="34">
        <v>27.75</v>
      </c>
      <c r="G356" s="34" t="s">
        <v>2</v>
      </c>
      <c r="H356" s="34" t="s">
        <v>70</v>
      </c>
      <c r="I356" s="34" t="s">
        <v>4</v>
      </c>
      <c r="J356" s="34" t="s">
        <v>5</v>
      </c>
      <c r="K356" s="34" t="s">
        <v>6</v>
      </c>
      <c r="L356" s="34" t="s">
        <v>862</v>
      </c>
      <c r="M356" s="34">
        <v>0.76</v>
      </c>
      <c r="N356" s="34" t="s">
        <v>8</v>
      </c>
      <c r="O356" s="34" t="s">
        <v>87</v>
      </c>
      <c r="P356" s="34" t="s">
        <v>307</v>
      </c>
      <c r="Q356" s="34" t="s">
        <v>863</v>
      </c>
      <c r="R356" s="34">
        <v>4401</v>
      </c>
      <c r="S356" s="36">
        <v>42035</v>
      </c>
      <c r="T356" s="36">
        <v>42036</v>
      </c>
      <c r="U356" s="61">
        <v>11.65095</v>
      </c>
      <c r="V356" s="34">
        <v>7</v>
      </c>
      <c r="W356" s="34">
        <v>111.86</v>
      </c>
      <c r="X356" s="34">
        <v>88151</v>
      </c>
      <c r="Y356" s="34" t="s">
        <v>3218</v>
      </c>
      <c r="Z356" s="34">
        <v>1561.9293703113105</v>
      </c>
    </row>
    <row r="357" spans="1:26" customFormat="1" x14ac:dyDescent="0.2">
      <c r="A357" s="34">
        <v>1723</v>
      </c>
      <c r="B357" s="34" t="s">
        <v>864</v>
      </c>
      <c r="C357" s="34" t="s">
        <v>23</v>
      </c>
      <c r="D357" s="34">
        <v>0.1</v>
      </c>
      <c r="E357" s="34">
        <v>49.99</v>
      </c>
      <c r="F357" s="34">
        <v>19.989999999999998</v>
      </c>
      <c r="G357" s="34" t="s">
        <v>63</v>
      </c>
      <c r="H357" s="34" t="s">
        <v>70</v>
      </c>
      <c r="I357" s="34" t="s">
        <v>16</v>
      </c>
      <c r="J357" s="34" t="s">
        <v>17</v>
      </c>
      <c r="K357" s="34" t="s">
        <v>49</v>
      </c>
      <c r="L357" s="34" t="s">
        <v>865</v>
      </c>
      <c r="M357" s="34">
        <v>0.45</v>
      </c>
      <c r="N357" s="34" t="s">
        <v>8</v>
      </c>
      <c r="O357" s="34" t="s">
        <v>35</v>
      </c>
      <c r="P357" s="34" t="s">
        <v>66</v>
      </c>
      <c r="Q357" s="34" t="s">
        <v>866</v>
      </c>
      <c r="R357" s="34">
        <v>92037</v>
      </c>
      <c r="S357" s="36">
        <v>42035</v>
      </c>
      <c r="T357" s="36">
        <v>42040</v>
      </c>
      <c r="U357" s="61">
        <v>13.507999999999999</v>
      </c>
      <c r="V357" s="34">
        <v>46</v>
      </c>
      <c r="W357" s="34">
        <v>2188.06</v>
      </c>
      <c r="X357" s="34">
        <v>40101</v>
      </c>
      <c r="Y357" s="34" t="s">
        <v>3217</v>
      </c>
      <c r="Z357" s="34">
        <v>665.44201024914639</v>
      </c>
    </row>
    <row r="358" spans="1:26" customFormat="1" x14ac:dyDescent="0.2">
      <c r="A358" s="34">
        <v>2202</v>
      </c>
      <c r="B358" s="34" t="s">
        <v>867</v>
      </c>
      <c r="C358" s="34" t="s">
        <v>23</v>
      </c>
      <c r="D358" s="34">
        <v>0.09</v>
      </c>
      <c r="E358" s="34">
        <v>160.97999999999999</v>
      </c>
      <c r="F358" s="34">
        <v>30</v>
      </c>
      <c r="G358" s="34" t="s">
        <v>2</v>
      </c>
      <c r="H358" s="34" t="s">
        <v>47</v>
      </c>
      <c r="I358" s="34" t="s">
        <v>4</v>
      </c>
      <c r="J358" s="34" t="s">
        <v>85</v>
      </c>
      <c r="K358" s="34" t="s">
        <v>33</v>
      </c>
      <c r="L358" s="34" t="s">
        <v>868</v>
      </c>
      <c r="M358" s="34">
        <v>0.62</v>
      </c>
      <c r="N358" s="34" t="s">
        <v>8</v>
      </c>
      <c r="O358" s="34" t="s">
        <v>28</v>
      </c>
      <c r="P358" s="34" t="s">
        <v>60</v>
      </c>
      <c r="Q358" s="34" t="s">
        <v>869</v>
      </c>
      <c r="R358" s="34">
        <v>55429</v>
      </c>
      <c r="S358" s="36">
        <v>42035</v>
      </c>
      <c r="T358" s="36">
        <v>42035</v>
      </c>
      <c r="U358" s="61">
        <v>357.428</v>
      </c>
      <c r="V358" s="34">
        <v>11</v>
      </c>
      <c r="W358" s="34">
        <v>1635.38</v>
      </c>
      <c r="X358" s="34">
        <v>86050</v>
      </c>
      <c r="Y358" s="34" t="s">
        <v>3216</v>
      </c>
      <c r="Z358" s="34">
        <v>2099.0429769403322</v>
      </c>
    </row>
    <row r="359" spans="1:26" customFormat="1" x14ac:dyDescent="0.2">
      <c r="A359" s="34">
        <v>2202</v>
      </c>
      <c r="B359" s="34" t="s">
        <v>867</v>
      </c>
      <c r="C359" s="34" t="s">
        <v>23</v>
      </c>
      <c r="D359" s="34">
        <v>0.09</v>
      </c>
      <c r="E359" s="34">
        <v>6.3</v>
      </c>
      <c r="F359" s="34">
        <v>0.5</v>
      </c>
      <c r="G359" s="34" t="s">
        <v>14</v>
      </c>
      <c r="H359" s="34" t="s">
        <v>47</v>
      </c>
      <c r="I359" s="34" t="s">
        <v>24</v>
      </c>
      <c r="J359" s="34" t="s">
        <v>128</v>
      </c>
      <c r="K359" s="34" t="s">
        <v>49</v>
      </c>
      <c r="L359" s="34" t="s">
        <v>398</v>
      </c>
      <c r="M359" s="34">
        <v>0.39</v>
      </c>
      <c r="N359" s="34" t="s">
        <v>8</v>
      </c>
      <c r="O359" s="34" t="s">
        <v>28</v>
      </c>
      <c r="P359" s="34" t="s">
        <v>60</v>
      </c>
      <c r="Q359" s="34" t="s">
        <v>869</v>
      </c>
      <c r="R359" s="34">
        <v>55429</v>
      </c>
      <c r="S359" s="36">
        <v>42035</v>
      </c>
      <c r="T359" s="36">
        <v>42035</v>
      </c>
      <c r="U359" s="61">
        <v>40.351199999999999</v>
      </c>
      <c r="V359" s="34">
        <v>10</v>
      </c>
      <c r="W359" s="34">
        <v>58.48</v>
      </c>
      <c r="X359" s="34">
        <v>86050</v>
      </c>
      <c r="Y359" s="34" t="s">
        <v>3216</v>
      </c>
      <c r="Z359" s="34">
        <v>86.743220052013356</v>
      </c>
    </row>
    <row r="360" spans="1:26" customFormat="1" x14ac:dyDescent="0.2">
      <c r="A360" s="34">
        <v>2202</v>
      </c>
      <c r="B360" s="34" t="s">
        <v>867</v>
      </c>
      <c r="C360" s="34" t="s">
        <v>23</v>
      </c>
      <c r="D360" s="34">
        <v>0</v>
      </c>
      <c r="E360" s="34">
        <v>4.9800000000000004</v>
      </c>
      <c r="F360" s="34">
        <v>0.8</v>
      </c>
      <c r="G360" s="34" t="s">
        <v>14</v>
      </c>
      <c r="H360" s="34" t="s">
        <v>47</v>
      </c>
      <c r="I360" s="34" t="s">
        <v>24</v>
      </c>
      <c r="J360" s="34" t="s">
        <v>64</v>
      </c>
      <c r="K360" s="34" t="s">
        <v>26</v>
      </c>
      <c r="L360" s="34" t="s">
        <v>870</v>
      </c>
      <c r="M360" s="34">
        <v>0.36</v>
      </c>
      <c r="N360" s="34" t="s">
        <v>8</v>
      </c>
      <c r="O360" s="34" t="s">
        <v>28</v>
      </c>
      <c r="P360" s="34" t="s">
        <v>60</v>
      </c>
      <c r="Q360" s="34" t="s">
        <v>869</v>
      </c>
      <c r="R360" s="34">
        <v>55429</v>
      </c>
      <c r="S360" s="36">
        <v>42035</v>
      </c>
      <c r="T360" s="36">
        <v>42042</v>
      </c>
      <c r="U360" s="61">
        <v>27.634499999999999</v>
      </c>
      <c r="V360" s="34">
        <v>8</v>
      </c>
      <c r="W360" s="34">
        <v>40.049999999999997</v>
      </c>
      <c r="X360" s="34">
        <v>86050</v>
      </c>
      <c r="Y360" s="34" t="s">
        <v>3216</v>
      </c>
      <c r="Z360" s="34">
        <v>112.41698965023581</v>
      </c>
    </row>
    <row r="361" spans="1:26" customFormat="1" x14ac:dyDescent="0.2">
      <c r="A361" s="34">
        <v>2781</v>
      </c>
      <c r="B361" s="34" t="s">
        <v>871</v>
      </c>
      <c r="C361" s="34" t="s">
        <v>23</v>
      </c>
      <c r="D361" s="34">
        <v>0.09</v>
      </c>
      <c r="E361" s="34">
        <v>2.16</v>
      </c>
      <c r="F361" s="34">
        <v>6.05</v>
      </c>
      <c r="G361" s="34" t="s">
        <v>14</v>
      </c>
      <c r="H361" s="34" t="s">
        <v>15</v>
      </c>
      <c r="I361" s="34" t="s">
        <v>24</v>
      </c>
      <c r="J361" s="34" t="s">
        <v>48</v>
      </c>
      <c r="K361" s="34" t="s">
        <v>49</v>
      </c>
      <c r="L361" s="34" t="s">
        <v>872</v>
      </c>
      <c r="M361" s="34">
        <v>0.37</v>
      </c>
      <c r="N361" s="34" t="s">
        <v>8</v>
      </c>
      <c r="O361" s="34" t="s">
        <v>35</v>
      </c>
      <c r="P361" s="34" t="s">
        <v>115</v>
      </c>
      <c r="Q361" s="34" t="s">
        <v>873</v>
      </c>
      <c r="R361" s="34">
        <v>97071</v>
      </c>
      <c r="S361" s="36">
        <v>42035</v>
      </c>
      <c r="T361" s="36">
        <v>42039</v>
      </c>
      <c r="U361" s="61">
        <v>-37.789000000000001</v>
      </c>
      <c r="V361" s="34">
        <v>2</v>
      </c>
      <c r="W361" s="34">
        <v>5.48</v>
      </c>
      <c r="X361" s="34">
        <v>87162</v>
      </c>
      <c r="Y361" s="34" t="s">
        <v>3217</v>
      </c>
      <c r="Z361" s="34">
        <v>71.154128585463667</v>
      </c>
    </row>
    <row r="362" spans="1:26" customFormat="1" x14ac:dyDescent="0.2">
      <c r="A362" s="34">
        <v>2781</v>
      </c>
      <c r="B362" s="34" t="s">
        <v>871</v>
      </c>
      <c r="C362" s="34" t="s">
        <v>23</v>
      </c>
      <c r="D362" s="34">
        <v>0.03</v>
      </c>
      <c r="E362" s="34">
        <v>808.49</v>
      </c>
      <c r="F362" s="34">
        <v>55.3</v>
      </c>
      <c r="G362" s="34" t="s">
        <v>2</v>
      </c>
      <c r="H362" s="34" t="s">
        <v>15</v>
      </c>
      <c r="I362" s="34" t="s">
        <v>16</v>
      </c>
      <c r="J362" s="34" t="s">
        <v>32</v>
      </c>
      <c r="K362" s="34" t="s">
        <v>33</v>
      </c>
      <c r="L362" s="34" t="s">
        <v>874</v>
      </c>
      <c r="M362" s="34">
        <v>0.4</v>
      </c>
      <c r="N362" s="34" t="s">
        <v>8</v>
      </c>
      <c r="O362" s="34" t="s">
        <v>35</v>
      </c>
      <c r="P362" s="34" t="s">
        <v>115</v>
      </c>
      <c r="Q362" s="34" t="s">
        <v>873</v>
      </c>
      <c r="R362" s="34">
        <v>97071</v>
      </c>
      <c r="S362" s="36">
        <v>42035</v>
      </c>
      <c r="T362" s="36">
        <v>42042</v>
      </c>
      <c r="U362" s="61">
        <v>7576.11</v>
      </c>
      <c r="V362" s="34">
        <v>11</v>
      </c>
      <c r="W362" s="34">
        <v>8201.33</v>
      </c>
      <c r="X362" s="34">
        <v>87162</v>
      </c>
      <c r="Y362" s="34" t="s">
        <v>3217</v>
      </c>
      <c r="Z362" s="34">
        <v>12016.612015925255</v>
      </c>
    </row>
    <row r="363" spans="1:26" customFormat="1" x14ac:dyDescent="0.2">
      <c r="A363" s="34">
        <v>2781</v>
      </c>
      <c r="B363" s="34" t="s">
        <v>871</v>
      </c>
      <c r="C363" s="34" t="s">
        <v>23</v>
      </c>
      <c r="D363" s="34">
        <v>0</v>
      </c>
      <c r="E363" s="34">
        <v>6.48</v>
      </c>
      <c r="F363" s="34">
        <v>8.19</v>
      </c>
      <c r="G363" s="34" t="s">
        <v>14</v>
      </c>
      <c r="H363" s="34" t="s">
        <v>15</v>
      </c>
      <c r="I363" s="34" t="s">
        <v>24</v>
      </c>
      <c r="J363" s="34" t="s">
        <v>64</v>
      </c>
      <c r="K363" s="34" t="s">
        <v>49</v>
      </c>
      <c r="L363" s="34" t="s">
        <v>875</v>
      </c>
      <c r="M363" s="34">
        <v>0.37</v>
      </c>
      <c r="N363" s="34" t="s">
        <v>8</v>
      </c>
      <c r="O363" s="34" t="s">
        <v>35</v>
      </c>
      <c r="P363" s="34" t="s">
        <v>115</v>
      </c>
      <c r="Q363" s="34" t="s">
        <v>873</v>
      </c>
      <c r="R363" s="34">
        <v>97071</v>
      </c>
      <c r="S363" s="36">
        <v>42035</v>
      </c>
      <c r="T363" s="36">
        <v>42042</v>
      </c>
      <c r="U363" s="61">
        <v>-43.26</v>
      </c>
      <c r="V363" s="34">
        <v>3</v>
      </c>
      <c r="W363" s="34">
        <v>22.67</v>
      </c>
      <c r="X363" s="34">
        <v>87162</v>
      </c>
      <c r="Y363" s="34" t="s">
        <v>3217</v>
      </c>
      <c r="Z363" s="34">
        <v>197.7107026120286</v>
      </c>
    </row>
    <row r="364" spans="1:26" customFormat="1" x14ac:dyDescent="0.2">
      <c r="A364" s="34">
        <v>1238</v>
      </c>
      <c r="B364" s="34" t="s">
        <v>876</v>
      </c>
      <c r="C364" s="34" t="s">
        <v>92</v>
      </c>
      <c r="D364" s="34">
        <v>0.01</v>
      </c>
      <c r="E364" s="34">
        <v>160.97999999999999</v>
      </c>
      <c r="F364" s="34">
        <v>30</v>
      </c>
      <c r="G364" s="34" t="s">
        <v>2</v>
      </c>
      <c r="H364" s="34" t="s">
        <v>70</v>
      </c>
      <c r="I364" s="34" t="s">
        <v>4</v>
      </c>
      <c r="J364" s="34" t="s">
        <v>85</v>
      </c>
      <c r="K364" s="34" t="s">
        <v>33</v>
      </c>
      <c r="L364" s="34" t="s">
        <v>868</v>
      </c>
      <c r="M364" s="34">
        <v>0.62</v>
      </c>
      <c r="N364" s="34" t="s">
        <v>8</v>
      </c>
      <c r="O364" s="34" t="s">
        <v>28</v>
      </c>
      <c r="P364" s="34" t="s">
        <v>163</v>
      </c>
      <c r="Q364" s="34" t="s">
        <v>877</v>
      </c>
      <c r="R364" s="34">
        <v>75104</v>
      </c>
      <c r="S364" s="36">
        <v>42035</v>
      </c>
      <c r="T364" s="36">
        <v>42037</v>
      </c>
      <c r="U364" s="61">
        <v>788.79</v>
      </c>
      <c r="V364" s="34">
        <v>10</v>
      </c>
      <c r="W364" s="34">
        <v>1634.67</v>
      </c>
      <c r="X364" s="34">
        <v>86075</v>
      </c>
      <c r="Y364" s="34" t="s">
        <v>3216</v>
      </c>
      <c r="Z364" s="34">
        <v>2496.1915503268669</v>
      </c>
    </row>
    <row r="365" spans="1:26" customFormat="1" x14ac:dyDescent="0.2">
      <c r="A365" s="34">
        <v>911</v>
      </c>
      <c r="B365" s="34" t="s">
        <v>878</v>
      </c>
      <c r="C365" s="34" t="s">
        <v>46</v>
      </c>
      <c r="D365" s="34">
        <v>0.05</v>
      </c>
      <c r="E365" s="34">
        <v>7.64</v>
      </c>
      <c r="F365" s="34">
        <v>5.83</v>
      </c>
      <c r="G365" s="34" t="s">
        <v>14</v>
      </c>
      <c r="H365" s="34" t="s">
        <v>70</v>
      </c>
      <c r="I365" s="34" t="s">
        <v>24</v>
      </c>
      <c r="J365" s="34" t="s">
        <v>64</v>
      </c>
      <c r="K365" s="34" t="s">
        <v>26</v>
      </c>
      <c r="L365" s="34" t="s">
        <v>208</v>
      </c>
      <c r="M365" s="34">
        <v>0.36</v>
      </c>
      <c r="N365" s="34" t="s">
        <v>8</v>
      </c>
      <c r="O365" s="34" t="s">
        <v>87</v>
      </c>
      <c r="P365" s="34" t="s">
        <v>879</v>
      </c>
      <c r="Q365" s="34" t="s">
        <v>880</v>
      </c>
      <c r="R365" s="34">
        <v>26003</v>
      </c>
      <c r="S365" s="36">
        <v>42035</v>
      </c>
      <c r="T365" s="36">
        <v>42037</v>
      </c>
      <c r="U365" s="61">
        <v>-21.018000000000001</v>
      </c>
      <c r="V365" s="34">
        <v>2</v>
      </c>
      <c r="W365" s="34">
        <v>16.600000000000001</v>
      </c>
      <c r="X365" s="34">
        <v>90185</v>
      </c>
      <c r="Y365" s="34" t="s">
        <v>3218</v>
      </c>
      <c r="Z365" s="34">
        <v>267.735556134305</v>
      </c>
    </row>
    <row r="366" spans="1:26" customFormat="1" x14ac:dyDescent="0.2">
      <c r="A366" s="34">
        <v>911</v>
      </c>
      <c r="B366" s="34" t="s">
        <v>878</v>
      </c>
      <c r="C366" s="34" t="s">
        <v>46</v>
      </c>
      <c r="D366" s="34">
        <v>0.04</v>
      </c>
      <c r="E366" s="34">
        <v>218.75</v>
      </c>
      <c r="F366" s="34">
        <v>69.64</v>
      </c>
      <c r="G366" s="34" t="s">
        <v>2</v>
      </c>
      <c r="H366" s="34" t="s">
        <v>70</v>
      </c>
      <c r="I366" s="34" t="s">
        <v>4</v>
      </c>
      <c r="J366" s="34" t="s">
        <v>5</v>
      </c>
      <c r="K366" s="34" t="s">
        <v>6</v>
      </c>
      <c r="L366" s="34" t="s">
        <v>850</v>
      </c>
      <c r="M366" s="34">
        <v>0.72</v>
      </c>
      <c r="N366" s="34" t="s">
        <v>8</v>
      </c>
      <c r="O366" s="34" t="s">
        <v>87</v>
      </c>
      <c r="P366" s="34" t="s">
        <v>879</v>
      </c>
      <c r="Q366" s="34" t="s">
        <v>880</v>
      </c>
      <c r="R366" s="34">
        <v>26003</v>
      </c>
      <c r="S366" s="36">
        <v>42035</v>
      </c>
      <c r="T366" s="36">
        <v>42036</v>
      </c>
      <c r="U366" s="61">
        <v>-655.52987499999995</v>
      </c>
      <c r="V366" s="34">
        <v>10</v>
      </c>
      <c r="W366" s="34">
        <v>2285.41</v>
      </c>
      <c r="X366" s="34">
        <v>90185</v>
      </c>
      <c r="Y366" s="34" t="s">
        <v>3218</v>
      </c>
      <c r="Z366" s="34">
        <v>2545.3573528758443</v>
      </c>
    </row>
    <row r="367" spans="1:26" customFormat="1" x14ac:dyDescent="0.2">
      <c r="A367" s="34">
        <v>2137</v>
      </c>
      <c r="B367" s="34" t="s">
        <v>881</v>
      </c>
      <c r="C367" s="34" t="s">
        <v>46</v>
      </c>
      <c r="D367" s="34">
        <v>0</v>
      </c>
      <c r="E367" s="34">
        <v>6.98</v>
      </c>
      <c r="F367" s="34">
        <v>1.6</v>
      </c>
      <c r="G367" s="34" t="s">
        <v>14</v>
      </c>
      <c r="H367" s="34" t="s">
        <v>70</v>
      </c>
      <c r="I367" s="34" t="s">
        <v>24</v>
      </c>
      <c r="J367" s="34" t="s">
        <v>64</v>
      </c>
      <c r="K367" s="34" t="s">
        <v>26</v>
      </c>
      <c r="L367" s="34" t="s">
        <v>698</v>
      </c>
      <c r="M367" s="34">
        <v>0.38</v>
      </c>
      <c r="N367" s="34" t="s">
        <v>8</v>
      </c>
      <c r="O367" s="34" t="s">
        <v>9</v>
      </c>
      <c r="P367" s="34" t="s">
        <v>99</v>
      </c>
      <c r="Q367" s="34" t="s">
        <v>882</v>
      </c>
      <c r="R367" s="34">
        <v>33407</v>
      </c>
      <c r="S367" s="36">
        <v>42035</v>
      </c>
      <c r="T367" s="36">
        <v>42037</v>
      </c>
      <c r="U367" s="61">
        <v>-343.86799999999999</v>
      </c>
      <c r="V367" s="34">
        <v>9</v>
      </c>
      <c r="W367" s="34">
        <v>64.48</v>
      </c>
      <c r="X367" s="34">
        <v>86002</v>
      </c>
      <c r="Y367" s="34" t="s">
        <v>3215</v>
      </c>
      <c r="Z367" s="34">
        <v>-132.18785125335305</v>
      </c>
    </row>
    <row r="368" spans="1:26" customFormat="1" x14ac:dyDescent="0.2">
      <c r="A368" s="34">
        <v>510</v>
      </c>
      <c r="B368" s="34" t="s">
        <v>437</v>
      </c>
      <c r="C368" s="34" t="s">
        <v>1</v>
      </c>
      <c r="D368" s="34">
        <v>0.03</v>
      </c>
      <c r="E368" s="34">
        <v>6.37</v>
      </c>
      <c r="F368" s="34">
        <v>5.19</v>
      </c>
      <c r="G368" s="34" t="s">
        <v>14</v>
      </c>
      <c r="H368" s="34" t="s">
        <v>70</v>
      </c>
      <c r="I368" s="34" t="s">
        <v>24</v>
      </c>
      <c r="J368" s="34" t="s">
        <v>48</v>
      </c>
      <c r="K368" s="34" t="s">
        <v>49</v>
      </c>
      <c r="L368" s="34" t="s">
        <v>883</v>
      </c>
      <c r="M368" s="34">
        <v>0.38</v>
      </c>
      <c r="N368" s="34" t="s">
        <v>8</v>
      </c>
      <c r="O368" s="34" t="s">
        <v>35</v>
      </c>
      <c r="P368" s="34" t="s">
        <v>66</v>
      </c>
      <c r="Q368" s="34" t="s">
        <v>439</v>
      </c>
      <c r="R368" s="34">
        <v>95336</v>
      </c>
      <c r="S368" s="36">
        <v>42036</v>
      </c>
      <c r="T368" s="36">
        <v>42037</v>
      </c>
      <c r="U368" s="61">
        <v>-29.092700000000001</v>
      </c>
      <c r="V368" s="34">
        <v>14</v>
      </c>
      <c r="W368" s="34">
        <v>89.79</v>
      </c>
      <c r="X368" s="34">
        <v>90059</v>
      </c>
      <c r="Y368" s="34" t="s">
        <v>3217</v>
      </c>
      <c r="Z368" s="34">
        <v>356.62100803491353</v>
      </c>
    </row>
    <row r="369" spans="1:26" customFormat="1" x14ac:dyDescent="0.2">
      <c r="A369" s="34">
        <v>2122</v>
      </c>
      <c r="B369" s="34" t="s">
        <v>884</v>
      </c>
      <c r="C369" s="34" t="s">
        <v>1</v>
      </c>
      <c r="D369" s="34">
        <v>0.06</v>
      </c>
      <c r="E369" s="34">
        <v>80.97</v>
      </c>
      <c r="F369" s="34">
        <v>33.6</v>
      </c>
      <c r="G369" s="34" t="s">
        <v>2</v>
      </c>
      <c r="H369" s="34" t="s">
        <v>15</v>
      </c>
      <c r="I369" s="34" t="s">
        <v>16</v>
      </c>
      <c r="J369" s="34" t="s">
        <v>32</v>
      </c>
      <c r="K369" s="34" t="s">
        <v>33</v>
      </c>
      <c r="L369" s="34" t="s">
        <v>885</v>
      </c>
      <c r="M369" s="34">
        <v>0.37</v>
      </c>
      <c r="N369" s="34" t="s">
        <v>8</v>
      </c>
      <c r="O369" s="34" t="s">
        <v>9</v>
      </c>
      <c r="P369" s="34" t="s">
        <v>20</v>
      </c>
      <c r="Q369" s="34" t="s">
        <v>886</v>
      </c>
      <c r="R369" s="34">
        <v>72116</v>
      </c>
      <c r="S369" s="36">
        <v>42036</v>
      </c>
      <c r="T369" s="36">
        <v>42038</v>
      </c>
      <c r="U369" s="61">
        <v>-15.1844</v>
      </c>
      <c r="V369" s="34">
        <v>10</v>
      </c>
      <c r="W369" s="34">
        <v>799.76</v>
      </c>
      <c r="X369" s="34">
        <v>89664</v>
      </c>
      <c r="Y369" s="34" t="s">
        <v>3215</v>
      </c>
      <c r="Z369" s="34">
        <v>1529.1917993689419</v>
      </c>
    </row>
    <row r="370" spans="1:26" customFormat="1" x14ac:dyDescent="0.2">
      <c r="A370" s="34">
        <v>1211</v>
      </c>
      <c r="B370" s="34" t="s">
        <v>887</v>
      </c>
      <c r="C370" s="34" t="s">
        <v>23</v>
      </c>
      <c r="D370" s="34">
        <v>0.01</v>
      </c>
      <c r="E370" s="34">
        <v>3.08</v>
      </c>
      <c r="F370" s="34">
        <v>0.5</v>
      </c>
      <c r="G370" s="34" t="s">
        <v>14</v>
      </c>
      <c r="H370" s="34" t="s">
        <v>70</v>
      </c>
      <c r="I370" s="34" t="s">
        <v>24</v>
      </c>
      <c r="J370" s="34" t="s">
        <v>128</v>
      </c>
      <c r="K370" s="34" t="s">
        <v>49</v>
      </c>
      <c r="L370" s="34" t="s">
        <v>888</v>
      </c>
      <c r="M370" s="34">
        <v>0.37</v>
      </c>
      <c r="N370" s="34" t="s">
        <v>8</v>
      </c>
      <c r="O370" s="34" t="s">
        <v>28</v>
      </c>
      <c r="P370" s="34" t="s">
        <v>29</v>
      </c>
      <c r="Q370" s="34" t="s">
        <v>889</v>
      </c>
      <c r="R370" s="34">
        <v>46806</v>
      </c>
      <c r="S370" s="36">
        <v>42036</v>
      </c>
      <c r="T370" s="36">
        <v>42041</v>
      </c>
      <c r="U370" s="61">
        <v>9.0045000000000002</v>
      </c>
      <c r="V370" s="34">
        <v>4</v>
      </c>
      <c r="W370" s="34">
        <v>13.05</v>
      </c>
      <c r="X370" s="34">
        <v>88598</v>
      </c>
      <c r="Y370" s="34" t="s">
        <v>3216</v>
      </c>
      <c r="Z370" s="34">
        <v>50.358885799537276</v>
      </c>
    </row>
    <row r="371" spans="1:26" customFormat="1" x14ac:dyDescent="0.2">
      <c r="A371" s="34">
        <v>1949</v>
      </c>
      <c r="B371" s="34" t="s">
        <v>890</v>
      </c>
      <c r="C371" s="34" t="s">
        <v>23</v>
      </c>
      <c r="D371" s="34">
        <v>0.05</v>
      </c>
      <c r="E371" s="34">
        <v>424.21</v>
      </c>
      <c r="F371" s="34">
        <v>110.2</v>
      </c>
      <c r="G371" s="34" t="s">
        <v>2</v>
      </c>
      <c r="H371" s="34" t="s">
        <v>3</v>
      </c>
      <c r="I371" s="34" t="s">
        <v>4</v>
      </c>
      <c r="J371" s="34" t="s">
        <v>5</v>
      </c>
      <c r="K371" s="34" t="s">
        <v>6</v>
      </c>
      <c r="L371" s="34" t="s">
        <v>891</v>
      </c>
      <c r="M371" s="34">
        <v>0.67</v>
      </c>
      <c r="N371" s="34" t="s">
        <v>8</v>
      </c>
      <c r="O371" s="34" t="s">
        <v>35</v>
      </c>
      <c r="P371" s="34" t="s">
        <v>253</v>
      </c>
      <c r="Q371" s="34" t="s">
        <v>892</v>
      </c>
      <c r="R371" s="34">
        <v>59715</v>
      </c>
      <c r="S371" s="36">
        <v>42036</v>
      </c>
      <c r="T371" s="36">
        <v>42040</v>
      </c>
      <c r="U371" s="61">
        <v>-213.40280000000001</v>
      </c>
      <c r="V371" s="34">
        <v>12</v>
      </c>
      <c r="W371" s="34">
        <v>4935.22</v>
      </c>
      <c r="X371" s="34">
        <v>90415</v>
      </c>
      <c r="Y371" s="34" t="s">
        <v>3217</v>
      </c>
      <c r="Z371" s="34">
        <v>4584.4358793293341</v>
      </c>
    </row>
    <row r="372" spans="1:26" customFormat="1" x14ac:dyDescent="0.2">
      <c r="A372" s="34">
        <v>2071</v>
      </c>
      <c r="B372" s="34" t="s">
        <v>893</v>
      </c>
      <c r="C372" s="34" t="s">
        <v>46</v>
      </c>
      <c r="D372" s="34">
        <v>0.03</v>
      </c>
      <c r="E372" s="34">
        <v>60.98</v>
      </c>
      <c r="F372" s="34">
        <v>1.99</v>
      </c>
      <c r="G372" s="34" t="s">
        <v>14</v>
      </c>
      <c r="H372" s="34" t="s">
        <v>70</v>
      </c>
      <c r="I372" s="34" t="s">
        <v>16</v>
      </c>
      <c r="J372" s="34" t="s">
        <v>17</v>
      </c>
      <c r="K372" s="34" t="s">
        <v>18</v>
      </c>
      <c r="L372" s="34" t="s">
        <v>894</v>
      </c>
      <c r="M372" s="34">
        <v>0.5</v>
      </c>
      <c r="N372" s="34" t="s">
        <v>8</v>
      </c>
      <c r="O372" s="34" t="s">
        <v>28</v>
      </c>
      <c r="P372" s="34" t="s">
        <v>265</v>
      </c>
      <c r="Q372" s="34" t="s">
        <v>895</v>
      </c>
      <c r="R372" s="34">
        <v>48336</v>
      </c>
      <c r="S372" s="36">
        <v>42036</v>
      </c>
      <c r="T372" s="36">
        <v>42036</v>
      </c>
      <c r="U372" s="61">
        <v>976.2672</v>
      </c>
      <c r="V372" s="34">
        <v>23</v>
      </c>
      <c r="W372" s="34">
        <v>1414.88</v>
      </c>
      <c r="X372" s="34">
        <v>88555</v>
      </c>
      <c r="Y372" s="34" t="s">
        <v>3216</v>
      </c>
      <c r="Z372" s="34">
        <v>1479.5522739631906</v>
      </c>
    </row>
    <row r="373" spans="1:26" customFormat="1" x14ac:dyDescent="0.2">
      <c r="A373" s="34">
        <v>2071</v>
      </c>
      <c r="B373" s="34" t="s">
        <v>893</v>
      </c>
      <c r="C373" s="34" t="s">
        <v>46</v>
      </c>
      <c r="D373" s="34">
        <v>0.04</v>
      </c>
      <c r="E373" s="34">
        <v>3.08</v>
      </c>
      <c r="F373" s="34">
        <v>0.99</v>
      </c>
      <c r="G373" s="34" t="s">
        <v>14</v>
      </c>
      <c r="H373" s="34" t="s">
        <v>70</v>
      </c>
      <c r="I373" s="34" t="s">
        <v>24</v>
      </c>
      <c r="J373" s="34" t="s">
        <v>128</v>
      </c>
      <c r="K373" s="34" t="s">
        <v>49</v>
      </c>
      <c r="L373" s="34" t="s">
        <v>634</v>
      </c>
      <c r="M373" s="34">
        <v>0.37</v>
      </c>
      <c r="N373" s="34" t="s">
        <v>8</v>
      </c>
      <c r="O373" s="34" t="s">
        <v>28</v>
      </c>
      <c r="P373" s="34" t="s">
        <v>265</v>
      </c>
      <c r="Q373" s="34" t="s">
        <v>895</v>
      </c>
      <c r="R373" s="34">
        <v>48336</v>
      </c>
      <c r="S373" s="36">
        <v>42036</v>
      </c>
      <c r="T373" s="36">
        <v>42037</v>
      </c>
      <c r="U373" s="61">
        <v>23.204699999999999</v>
      </c>
      <c r="V373" s="34">
        <v>11</v>
      </c>
      <c r="W373" s="34">
        <v>33.630000000000003</v>
      </c>
      <c r="X373" s="34">
        <v>88555</v>
      </c>
      <c r="Y373" s="34" t="s">
        <v>3216</v>
      </c>
      <c r="Z373" s="34">
        <v>179.87925524573558</v>
      </c>
    </row>
    <row r="374" spans="1:26" customFormat="1" x14ac:dyDescent="0.2">
      <c r="A374" s="34">
        <v>2072</v>
      </c>
      <c r="B374" s="34" t="s">
        <v>896</v>
      </c>
      <c r="C374" s="34" t="s">
        <v>46</v>
      </c>
      <c r="D374" s="34">
        <v>0</v>
      </c>
      <c r="E374" s="34">
        <v>10.31</v>
      </c>
      <c r="F374" s="34">
        <v>1.79</v>
      </c>
      <c r="G374" s="34" t="s">
        <v>14</v>
      </c>
      <c r="H374" s="34" t="s">
        <v>70</v>
      </c>
      <c r="I374" s="34" t="s">
        <v>24</v>
      </c>
      <c r="J374" s="34" t="s">
        <v>64</v>
      </c>
      <c r="K374" s="34" t="s">
        <v>26</v>
      </c>
      <c r="L374" s="34" t="s">
        <v>897</v>
      </c>
      <c r="M374" s="34">
        <v>0.38</v>
      </c>
      <c r="N374" s="34" t="s">
        <v>8</v>
      </c>
      <c r="O374" s="34" t="s">
        <v>28</v>
      </c>
      <c r="P374" s="34" t="s">
        <v>265</v>
      </c>
      <c r="Q374" s="34" t="s">
        <v>898</v>
      </c>
      <c r="R374" s="34">
        <v>48505</v>
      </c>
      <c r="S374" s="36">
        <v>42036</v>
      </c>
      <c r="T374" s="36">
        <v>42038</v>
      </c>
      <c r="U374" s="61">
        <v>167.46299999999999</v>
      </c>
      <c r="V374" s="34">
        <v>23</v>
      </c>
      <c r="W374" s="34">
        <v>242.7</v>
      </c>
      <c r="X374" s="34">
        <v>88555</v>
      </c>
      <c r="Y374" s="34" t="s">
        <v>3216</v>
      </c>
      <c r="Z374" s="34">
        <v>407.11319570784087</v>
      </c>
    </row>
    <row r="375" spans="1:26" customFormat="1" x14ac:dyDescent="0.2">
      <c r="A375" s="34">
        <v>397</v>
      </c>
      <c r="B375" s="34" t="s">
        <v>899</v>
      </c>
      <c r="C375" s="34" t="s">
        <v>1</v>
      </c>
      <c r="D375" s="34">
        <v>0.1</v>
      </c>
      <c r="E375" s="34">
        <v>154.13</v>
      </c>
      <c r="F375" s="34">
        <v>69</v>
      </c>
      <c r="G375" s="34" t="s">
        <v>14</v>
      </c>
      <c r="H375" s="34" t="s">
        <v>70</v>
      </c>
      <c r="I375" s="34" t="s">
        <v>4</v>
      </c>
      <c r="J375" s="34" t="s">
        <v>5</v>
      </c>
      <c r="K375" s="34" t="s">
        <v>40</v>
      </c>
      <c r="L375" s="34" t="s">
        <v>900</v>
      </c>
      <c r="M375" s="34">
        <v>0.68</v>
      </c>
      <c r="N375" s="34" t="s">
        <v>8</v>
      </c>
      <c r="O375" s="34" t="s">
        <v>87</v>
      </c>
      <c r="P375" s="34" t="s">
        <v>293</v>
      </c>
      <c r="Q375" s="34" t="s">
        <v>901</v>
      </c>
      <c r="R375" s="34">
        <v>44221</v>
      </c>
      <c r="S375" s="36">
        <v>42037</v>
      </c>
      <c r="T375" s="36">
        <v>42038</v>
      </c>
      <c r="U375" s="61">
        <v>-372.48597100000001</v>
      </c>
      <c r="V375" s="34">
        <v>8</v>
      </c>
      <c r="W375" s="34">
        <v>1216.32</v>
      </c>
      <c r="X375" s="34">
        <v>89319</v>
      </c>
      <c r="Y375" s="34" t="s">
        <v>3218</v>
      </c>
      <c r="Z375" s="34">
        <v>2434.6985374382393</v>
      </c>
    </row>
    <row r="376" spans="1:26" customFormat="1" x14ac:dyDescent="0.2">
      <c r="A376" s="34">
        <v>2555</v>
      </c>
      <c r="B376" s="34" t="s">
        <v>331</v>
      </c>
      <c r="C376" s="34" t="s">
        <v>1</v>
      </c>
      <c r="D376" s="34">
        <v>0</v>
      </c>
      <c r="E376" s="34">
        <v>12.97</v>
      </c>
      <c r="F376" s="34">
        <v>1.49</v>
      </c>
      <c r="G376" s="34" t="s">
        <v>14</v>
      </c>
      <c r="H376" s="34" t="s">
        <v>47</v>
      </c>
      <c r="I376" s="34" t="s">
        <v>24</v>
      </c>
      <c r="J376" s="34" t="s">
        <v>48</v>
      </c>
      <c r="K376" s="34" t="s">
        <v>49</v>
      </c>
      <c r="L376" s="34" t="s">
        <v>902</v>
      </c>
      <c r="M376" s="34">
        <v>0.35</v>
      </c>
      <c r="N376" s="34" t="s">
        <v>8</v>
      </c>
      <c r="O376" s="34" t="s">
        <v>28</v>
      </c>
      <c r="P376" s="34" t="s">
        <v>333</v>
      </c>
      <c r="Q376" s="34" t="s">
        <v>334</v>
      </c>
      <c r="R376" s="34">
        <v>53711</v>
      </c>
      <c r="S376" s="36">
        <v>42037</v>
      </c>
      <c r="T376" s="36">
        <v>42038</v>
      </c>
      <c r="U376" s="61">
        <v>180.23490000000001</v>
      </c>
      <c r="V376" s="34">
        <v>19</v>
      </c>
      <c r="W376" s="34">
        <v>261.20999999999998</v>
      </c>
      <c r="X376" s="34">
        <v>86529</v>
      </c>
      <c r="Y376" s="34" t="s">
        <v>3216</v>
      </c>
      <c r="Z376" s="34">
        <v>514.72000534554206</v>
      </c>
    </row>
    <row r="377" spans="1:26" customFormat="1" x14ac:dyDescent="0.2">
      <c r="A377" s="34">
        <v>2555</v>
      </c>
      <c r="B377" s="34" t="s">
        <v>331</v>
      </c>
      <c r="C377" s="34" t="s">
        <v>1</v>
      </c>
      <c r="D377" s="34">
        <v>0.06</v>
      </c>
      <c r="E377" s="34">
        <v>4.91</v>
      </c>
      <c r="F377" s="34">
        <v>0.5</v>
      </c>
      <c r="G377" s="34" t="s">
        <v>14</v>
      </c>
      <c r="H377" s="34" t="s">
        <v>47</v>
      </c>
      <c r="I377" s="34" t="s">
        <v>24</v>
      </c>
      <c r="J377" s="34" t="s">
        <v>128</v>
      </c>
      <c r="K377" s="34" t="s">
        <v>49</v>
      </c>
      <c r="L377" s="34" t="s">
        <v>553</v>
      </c>
      <c r="M377" s="34">
        <v>0.36</v>
      </c>
      <c r="N377" s="34" t="s">
        <v>8</v>
      </c>
      <c r="O377" s="34" t="s">
        <v>28</v>
      </c>
      <c r="P377" s="34" t="s">
        <v>333</v>
      </c>
      <c r="Q377" s="34" t="s">
        <v>334</v>
      </c>
      <c r="R377" s="34">
        <v>53711</v>
      </c>
      <c r="S377" s="36">
        <v>42037</v>
      </c>
      <c r="T377" s="36">
        <v>42037</v>
      </c>
      <c r="U377" s="61">
        <v>29.525099999999998</v>
      </c>
      <c r="V377" s="34">
        <v>9</v>
      </c>
      <c r="W377" s="34">
        <v>42.79</v>
      </c>
      <c r="X377" s="34">
        <v>86529</v>
      </c>
      <c r="Y377" s="34" t="s">
        <v>3216</v>
      </c>
      <c r="Z377" s="34">
        <v>276.43445075259592</v>
      </c>
    </row>
    <row r="378" spans="1:26" customFormat="1" x14ac:dyDescent="0.2">
      <c r="A378" s="34">
        <v>68</v>
      </c>
      <c r="B378" s="34" t="s">
        <v>84</v>
      </c>
      <c r="C378" s="34" t="s">
        <v>13</v>
      </c>
      <c r="D378" s="34">
        <v>0.09</v>
      </c>
      <c r="E378" s="34">
        <v>122.99</v>
      </c>
      <c r="F378" s="34">
        <v>70.2</v>
      </c>
      <c r="G378" s="34" t="s">
        <v>2</v>
      </c>
      <c r="H378" s="34" t="s">
        <v>70</v>
      </c>
      <c r="I378" s="34" t="s">
        <v>4</v>
      </c>
      <c r="J378" s="34" t="s">
        <v>85</v>
      </c>
      <c r="K378" s="34" t="s">
        <v>33</v>
      </c>
      <c r="L378" s="34" t="s">
        <v>780</v>
      </c>
      <c r="M378" s="34">
        <v>0.74</v>
      </c>
      <c r="N378" s="34" t="s">
        <v>8</v>
      </c>
      <c r="O378" s="34" t="s">
        <v>87</v>
      </c>
      <c r="P378" s="34" t="s">
        <v>88</v>
      </c>
      <c r="Q378" s="34" t="s">
        <v>89</v>
      </c>
      <c r="R378" s="34">
        <v>10177</v>
      </c>
      <c r="S378" s="36">
        <v>42037</v>
      </c>
      <c r="T378" s="36">
        <v>42039</v>
      </c>
      <c r="U378" s="61">
        <v>-2426.5500000000002</v>
      </c>
      <c r="V378" s="34">
        <v>49</v>
      </c>
      <c r="W378" s="34">
        <v>5718.85</v>
      </c>
      <c r="X378" s="34">
        <v>55713</v>
      </c>
      <c r="Y378" s="34" t="s">
        <v>3218</v>
      </c>
      <c r="Z378" s="34">
        <v>227.29638662085679</v>
      </c>
    </row>
    <row r="379" spans="1:26" customFormat="1" x14ac:dyDescent="0.2">
      <c r="A379" s="34">
        <v>70</v>
      </c>
      <c r="B379" s="34" t="s">
        <v>903</v>
      </c>
      <c r="C379" s="34" t="s">
        <v>13</v>
      </c>
      <c r="D379" s="34">
        <v>0.09</v>
      </c>
      <c r="E379" s="34">
        <v>122.99</v>
      </c>
      <c r="F379" s="34">
        <v>70.2</v>
      </c>
      <c r="G379" s="34" t="s">
        <v>2</v>
      </c>
      <c r="H379" s="34" t="s">
        <v>70</v>
      </c>
      <c r="I379" s="34" t="s">
        <v>4</v>
      </c>
      <c r="J379" s="34" t="s">
        <v>85</v>
      </c>
      <c r="K379" s="34" t="s">
        <v>33</v>
      </c>
      <c r="L379" s="34" t="s">
        <v>780</v>
      </c>
      <c r="M379" s="34">
        <v>0.74</v>
      </c>
      <c r="N379" s="34" t="s">
        <v>8</v>
      </c>
      <c r="O379" s="34" t="s">
        <v>87</v>
      </c>
      <c r="P379" s="34" t="s">
        <v>609</v>
      </c>
      <c r="Q379" s="34" t="s">
        <v>904</v>
      </c>
      <c r="R379" s="34">
        <v>5401</v>
      </c>
      <c r="S379" s="36">
        <v>42037</v>
      </c>
      <c r="T379" s="36">
        <v>42039</v>
      </c>
      <c r="U379" s="61">
        <v>-2426.5500000000002</v>
      </c>
      <c r="V379" s="34">
        <v>12</v>
      </c>
      <c r="W379" s="34">
        <v>1400.53</v>
      </c>
      <c r="X379" s="34">
        <v>87947</v>
      </c>
      <c r="Y379" s="34" t="s">
        <v>3218</v>
      </c>
      <c r="Z379" s="34">
        <v>227.29638662085679</v>
      </c>
    </row>
    <row r="380" spans="1:26" customFormat="1" x14ac:dyDescent="0.2">
      <c r="A380" s="34">
        <v>894</v>
      </c>
      <c r="B380" s="34" t="s">
        <v>348</v>
      </c>
      <c r="C380" s="34" t="s">
        <v>23</v>
      </c>
      <c r="D380" s="34">
        <v>0.02</v>
      </c>
      <c r="E380" s="34">
        <v>1.1399999999999999</v>
      </c>
      <c r="F380" s="34">
        <v>0.7</v>
      </c>
      <c r="G380" s="34" t="s">
        <v>14</v>
      </c>
      <c r="H380" s="34" t="s">
        <v>70</v>
      </c>
      <c r="I380" s="34" t="s">
        <v>24</v>
      </c>
      <c r="J380" s="34" t="s">
        <v>152</v>
      </c>
      <c r="K380" s="34" t="s">
        <v>26</v>
      </c>
      <c r="L380" s="34" t="s">
        <v>800</v>
      </c>
      <c r="M380" s="34">
        <v>0.38</v>
      </c>
      <c r="N380" s="34" t="s">
        <v>8</v>
      </c>
      <c r="O380" s="34" t="s">
        <v>87</v>
      </c>
      <c r="P380" s="34" t="s">
        <v>350</v>
      </c>
      <c r="Q380" s="34" t="s">
        <v>42</v>
      </c>
      <c r="R380" s="34">
        <v>20024</v>
      </c>
      <c r="S380" s="36">
        <v>42037</v>
      </c>
      <c r="T380" s="36">
        <v>42037</v>
      </c>
      <c r="U380" s="61">
        <v>-0.49</v>
      </c>
      <c r="V380" s="34">
        <v>38</v>
      </c>
      <c r="W380" s="34">
        <v>44.85</v>
      </c>
      <c r="X380" s="34">
        <v>38529</v>
      </c>
      <c r="Y380" s="34" t="s">
        <v>3218</v>
      </c>
      <c r="Z380" s="34">
        <v>41.789231497333347</v>
      </c>
    </row>
    <row r="381" spans="1:26" customFormat="1" x14ac:dyDescent="0.2">
      <c r="A381" s="34">
        <v>2498</v>
      </c>
      <c r="B381" s="34" t="s">
        <v>905</v>
      </c>
      <c r="C381" s="34" t="s">
        <v>92</v>
      </c>
      <c r="D381" s="34">
        <v>0.09</v>
      </c>
      <c r="E381" s="34">
        <v>6.28</v>
      </c>
      <c r="F381" s="34">
        <v>5.41</v>
      </c>
      <c r="G381" s="34" t="s">
        <v>14</v>
      </c>
      <c r="H381" s="34" t="s">
        <v>3</v>
      </c>
      <c r="I381" s="34" t="s">
        <v>4</v>
      </c>
      <c r="J381" s="34" t="s">
        <v>102</v>
      </c>
      <c r="K381" s="34" t="s">
        <v>49</v>
      </c>
      <c r="L381" s="34" t="s">
        <v>906</v>
      </c>
      <c r="M381" s="34">
        <v>0.53</v>
      </c>
      <c r="N381" s="34" t="s">
        <v>8</v>
      </c>
      <c r="O381" s="34" t="s">
        <v>35</v>
      </c>
      <c r="P381" s="34" t="s">
        <v>66</v>
      </c>
      <c r="Q381" s="34" t="s">
        <v>866</v>
      </c>
      <c r="R381" s="34">
        <v>92024</v>
      </c>
      <c r="S381" s="36">
        <v>42037</v>
      </c>
      <c r="T381" s="36">
        <v>42039</v>
      </c>
      <c r="U381" s="61">
        <v>-61.59</v>
      </c>
      <c r="V381" s="34">
        <v>56</v>
      </c>
      <c r="W381" s="34">
        <v>355.4</v>
      </c>
      <c r="X381" s="34">
        <v>54567</v>
      </c>
      <c r="Y381" s="34" t="s">
        <v>3217</v>
      </c>
      <c r="Z381" s="34">
        <v>127.88415189625691</v>
      </c>
    </row>
    <row r="382" spans="1:26" customFormat="1" x14ac:dyDescent="0.2">
      <c r="A382" s="34">
        <v>2500</v>
      </c>
      <c r="B382" s="34" t="s">
        <v>907</v>
      </c>
      <c r="C382" s="34" t="s">
        <v>92</v>
      </c>
      <c r="D382" s="34">
        <v>0.09</v>
      </c>
      <c r="E382" s="34">
        <v>6.28</v>
      </c>
      <c r="F382" s="34">
        <v>5.41</v>
      </c>
      <c r="G382" s="34" t="s">
        <v>14</v>
      </c>
      <c r="H382" s="34" t="s">
        <v>3</v>
      </c>
      <c r="I382" s="34" t="s">
        <v>4</v>
      </c>
      <c r="J382" s="34" t="s">
        <v>102</v>
      </c>
      <c r="K382" s="34" t="s">
        <v>49</v>
      </c>
      <c r="L382" s="34" t="s">
        <v>906</v>
      </c>
      <c r="M382" s="34">
        <v>0.53</v>
      </c>
      <c r="N382" s="34" t="s">
        <v>8</v>
      </c>
      <c r="O382" s="34" t="s">
        <v>28</v>
      </c>
      <c r="P382" s="34" t="s">
        <v>79</v>
      </c>
      <c r="Q382" s="34" t="s">
        <v>908</v>
      </c>
      <c r="R382" s="34">
        <v>60102</v>
      </c>
      <c r="S382" s="36">
        <v>42037</v>
      </c>
      <c r="T382" s="36">
        <v>42039</v>
      </c>
      <c r="U382" s="61">
        <v>-32.026800000000001</v>
      </c>
      <c r="V382" s="34">
        <v>14</v>
      </c>
      <c r="W382" s="34">
        <v>88.85</v>
      </c>
      <c r="X382" s="34">
        <v>88320</v>
      </c>
      <c r="Y382" s="34" t="s">
        <v>3216</v>
      </c>
      <c r="Z382" s="34">
        <v>158.1576291321912</v>
      </c>
    </row>
    <row r="383" spans="1:26" customFormat="1" x14ac:dyDescent="0.2">
      <c r="A383" s="34">
        <v>84</v>
      </c>
      <c r="B383" s="34" t="s">
        <v>909</v>
      </c>
      <c r="C383" s="34" t="s">
        <v>46</v>
      </c>
      <c r="D383" s="34">
        <v>0</v>
      </c>
      <c r="E383" s="34">
        <v>8.09</v>
      </c>
      <c r="F383" s="34">
        <v>7.96</v>
      </c>
      <c r="G383" s="34" t="s">
        <v>14</v>
      </c>
      <c r="H383" s="34" t="s">
        <v>15</v>
      </c>
      <c r="I383" s="34" t="s">
        <v>4</v>
      </c>
      <c r="J383" s="34" t="s">
        <v>102</v>
      </c>
      <c r="K383" s="34" t="s">
        <v>49</v>
      </c>
      <c r="L383" s="34" t="s">
        <v>498</v>
      </c>
      <c r="M383" s="34">
        <v>0.49</v>
      </c>
      <c r="N383" s="34" t="s">
        <v>8</v>
      </c>
      <c r="O383" s="34" t="s">
        <v>87</v>
      </c>
      <c r="P383" s="34" t="s">
        <v>293</v>
      </c>
      <c r="Q383" s="34" t="s">
        <v>910</v>
      </c>
      <c r="R383" s="34">
        <v>45231</v>
      </c>
      <c r="S383" s="36">
        <v>42037</v>
      </c>
      <c r="T383" s="36">
        <v>42038</v>
      </c>
      <c r="U383" s="61">
        <v>-144.56</v>
      </c>
      <c r="V383" s="34">
        <v>11</v>
      </c>
      <c r="W383" s="34">
        <v>90.98</v>
      </c>
      <c r="X383" s="34">
        <v>87364</v>
      </c>
      <c r="Y383" s="34" t="s">
        <v>3218</v>
      </c>
      <c r="Z383" s="34">
        <v>313.66721150807552</v>
      </c>
    </row>
    <row r="384" spans="1:26" customFormat="1" x14ac:dyDescent="0.2">
      <c r="A384" s="34">
        <v>1412</v>
      </c>
      <c r="B384" s="34" t="s">
        <v>911</v>
      </c>
      <c r="C384" s="34" t="s">
        <v>46</v>
      </c>
      <c r="D384" s="34">
        <v>0.08</v>
      </c>
      <c r="E384" s="34">
        <v>3.38</v>
      </c>
      <c r="F384" s="34">
        <v>0.85</v>
      </c>
      <c r="G384" s="34" t="s">
        <v>14</v>
      </c>
      <c r="H384" s="34" t="s">
        <v>70</v>
      </c>
      <c r="I384" s="34" t="s">
        <v>24</v>
      </c>
      <c r="J384" s="34" t="s">
        <v>25</v>
      </c>
      <c r="K384" s="34" t="s">
        <v>26</v>
      </c>
      <c r="L384" s="34" t="s">
        <v>912</v>
      </c>
      <c r="M384" s="34">
        <v>0.48</v>
      </c>
      <c r="N384" s="34" t="s">
        <v>8</v>
      </c>
      <c r="O384" s="34" t="s">
        <v>35</v>
      </c>
      <c r="P384" s="34" t="s">
        <v>66</v>
      </c>
      <c r="Q384" s="34" t="s">
        <v>913</v>
      </c>
      <c r="R384" s="34">
        <v>94043</v>
      </c>
      <c r="S384" s="36">
        <v>42037</v>
      </c>
      <c r="T384" s="36">
        <v>42039</v>
      </c>
      <c r="U384" s="61">
        <v>20.453600000000002</v>
      </c>
      <c r="V384" s="34">
        <v>12</v>
      </c>
      <c r="W384" s="34">
        <v>38.81</v>
      </c>
      <c r="X384" s="34">
        <v>87087</v>
      </c>
      <c r="Y384" s="34" t="s">
        <v>3217</v>
      </c>
      <c r="Z384" s="34">
        <v>239.12917120144013</v>
      </c>
    </row>
    <row r="385" spans="1:26" customFormat="1" x14ac:dyDescent="0.2">
      <c r="A385" s="34">
        <v>1413</v>
      </c>
      <c r="B385" s="34" t="s">
        <v>914</v>
      </c>
      <c r="C385" s="34" t="s">
        <v>46</v>
      </c>
      <c r="D385" s="34">
        <v>0.02</v>
      </c>
      <c r="E385" s="34">
        <v>16.48</v>
      </c>
      <c r="F385" s="34">
        <v>1.99</v>
      </c>
      <c r="G385" s="34" t="s">
        <v>63</v>
      </c>
      <c r="H385" s="34" t="s">
        <v>70</v>
      </c>
      <c r="I385" s="34" t="s">
        <v>16</v>
      </c>
      <c r="J385" s="34" t="s">
        <v>17</v>
      </c>
      <c r="K385" s="34" t="s">
        <v>18</v>
      </c>
      <c r="L385" s="34" t="s">
        <v>577</v>
      </c>
      <c r="M385" s="34">
        <v>0.42</v>
      </c>
      <c r="N385" s="34" t="s">
        <v>8</v>
      </c>
      <c r="O385" s="34" t="s">
        <v>87</v>
      </c>
      <c r="P385" s="34" t="s">
        <v>379</v>
      </c>
      <c r="Q385" s="34" t="s">
        <v>764</v>
      </c>
      <c r="R385" s="34">
        <v>2113</v>
      </c>
      <c r="S385" s="36">
        <v>42037</v>
      </c>
      <c r="T385" s="36">
        <v>42039</v>
      </c>
      <c r="U385" s="61">
        <v>69.61</v>
      </c>
      <c r="V385" s="34">
        <v>27</v>
      </c>
      <c r="W385" s="34">
        <v>484.56</v>
      </c>
      <c r="X385" s="34">
        <v>45539</v>
      </c>
      <c r="Y385" s="34" t="s">
        <v>3218</v>
      </c>
      <c r="Z385" s="34">
        <v>269.5834597736702</v>
      </c>
    </row>
    <row r="386" spans="1:26" customFormat="1" x14ac:dyDescent="0.2">
      <c r="A386" s="34">
        <v>3196</v>
      </c>
      <c r="B386" s="34" t="s">
        <v>915</v>
      </c>
      <c r="C386" s="34" t="s">
        <v>46</v>
      </c>
      <c r="D386" s="34">
        <v>0.03</v>
      </c>
      <c r="E386" s="34">
        <v>200.97</v>
      </c>
      <c r="F386" s="34">
        <v>15.59</v>
      </c>
      <c r="G386" s="34" t="s">
        <v>2</v>
      </c>
      <c r="H386" s="34" t="s">
        <v>47</v>
      </c>
      <c r="I386" s="34" t="s">
        <v>16</v>
      </c>
      <c r="J386" s="34" t="s">
        <v>32</v>
      </c>
      <c r="K386" s="34" t="s">
        <v>33</v>
      </c>
      <c r="L386" s="34" t="s">
        <v>916</v>
      </c>
      <c r="M386" s="34">
        <v>0.36</v>
      </c>
      <c r="N386" s="34" t="s">
        <v>8</v>
      </c>
      <c r="O386" s="34" t="s">
        <v>35</v>
      </c>
      <c r="P386" s="34" t="s">
        <v>66</v>
      </c>
      <c r="Q386" s="34" t="s">
        <v>917</v>
      </c>
      <c r="R386" s="34">
        <v>94109</v>
      </c>
      <c r="S386" s="36">
        <v>42037</v>
      </c>
      <c r="T386" s="36">
        <v>42038</v>
      </c>
      <c r="U386" s="61">
        <v>1951.3</v>
      </c>
      <c r="V386" s="34">
        <v>43</v>
      </c>
      <c r="W386" s="34">
        <v>8717.75</v>
      </c>
      <c r="X386" s="34">
        <v>24294</v>
      </c>
      <c r="Y386" s="34" t="s">
        <v>3217</v>
      </c>
      <c r="Z386" s="34">
        <v>3403.0250500149855</v>
      </c>
    </row>
    <row r="387" spans="1:26" customFormat="1" x14ac:dyDescent="0.2">
      <c r="A387" s="34">
        <v>3197</v>
      </c>
      <c r="B387" s="34" t="s">
        <v>918</v>
      </c>
      <c r="C387" s="34" t="s">
        <v>46</v>
      </c>
      <c r="D387" s="34">
        <v>0.03</v>
      </c>
      <c r="E387" s="34">
        <v>200.97</v>
      </c>
      <c r="F387" s="34">
        <v>15.59</v>
      </c>
      <c r="G387" s="34" t="s">
        <v>2</v>
      </c>
      <c r="H387" s="34" t="s">
        <v>47</v>
      </c>
      <c r="I387" s="34" t="s">
        <v>16</v>
      </c>
      <c r="J387" s="34" t="s">
        <v>32</v>
      </c>
      <c r="K387" s="34" t="s">
        <v>33</v>
      </c>
      <c r="L387" s="34" t="s">
        <v>916</v>
      </c>
      <c r="M387" s="34">
        <v>0.36</v>
      </c>
      <c r="N387" s="34" t="s">
        <v>8</v>
      </c>
      <c r="O387" s="34" t="s">
        <v>28</v>
      </c>
      <c r="P387" s="34" t="s">
        <v>79</v>
      </c>
      <c r="Q387" s="34" t="s">
        <v>919</v>
      </c>
      <c r="R387" s="34">
        <v>60062</v>
      </c>
      <c r="S387" s="36">
        <v>42037</v>
      </c>
      <c r="T387" s="36">
        <v>42038</v>
      </c>
      <c r="U387" s="61">
        <v>1538.7828</v>
      </c>
      <c r="V387" s="34">
        <v>11</v>
      </c>
      <c r="W387" s="34">
        <v>2230.12</v>
      </c>
      <c r="X387" s="34">
        <v>90850</v>
      </c>
      <c r="Y387" s="34" t="s">
        <v>3216</v>
      </c>
      <c r="Z387" s="34">
        <v>2980.5968262898355</v>
      </c>
    </row>
    <row r="388" spans="1:26" customFormat="1" x14ac:dyDescent="0.2">
      <c r="A388" s="34">
        <v>2486</v>
      </c>
      <c r="B388" s="34" t="s">
        <v>920</v>
      </c>
      <c r="C388" s="34" t="s">
        <v>23</v>
      </c>
      <c r="D388" s="34">
        <v>0</v>
      </c>
      <c r="E388" s="34">
        <v>180.98</v>
      </c>
      <c r="F388" s="34">
        <v>30</v>
      </c>
      <c r="G388" s="34" t="s">
        <v>2</v>
      </c>
      <c r="H388" s="34" t="s">
        <v>3</v>
      </c>
      <c r="I388" s="34" t="s">
        <v>4</v>
      </c>
      <c r="J388" s="34" t="s">
        <v>85</v>
      </c>
      <c r="K388" s="34" t="s">
        <v>33</v>
      </c>
      <c r="L388" s="34" t="s">
        <v>921</v>
      </c>
      <c r="M388" s="34">
        <v>0.69</v>
      </c>
      <c r="N388" s="34" t="s">
        <v>8</v>
      </c>
      <c r="O388" s="34" t="s">
        <v>9</v>
      </c>
      <c r="P388" s="34" t="s">
        <v>51</v>
      </c>
      <c r="Q388" s="34" t="s">
        <v>922</v>
      </c>
      <c r="R388" s="34">
        <v>30458</v>
      </c>
      <c r="S388" s="36">
        <v>42038</v>
      </c>
      <c r="T388" s="36">
        <v>42040</v>
      </c>
      <c r="U388" s="61">
        <v>9.2040000000000006</v>
      </c>
      <c r="V388" s="34">
        <v>11</v>
      </c>
      <c r="W388" s="34">
        <v>2084.16</v>
      </c>
      <c r="X388" s="34">
        <v>91416</v>
      </c>
      <c r="Y388" s="34" t="s">
        <v>3215</v>
      </c>
      <c r="Z388" s="34">
        <v>1883.2988147935689</v>
      </c>
    </row>
    <row r="389" spans="1:26" customFormat="1" x14ac:dyDescent="0.2">
      <c r="A389" s="34">
        <v>3053</v>
      </c>
      <c r="B389" s="34" t="s">
        <v>923</v>
      </c>
      <c r="C389" s="34" t="s">
        <v>92</v>
      </c>
      <c r="D389" s="34">
        <v>0.06</v>
      </c>
      <c r="E389" s="34">
        <v>125.99</v>
      </c>
      <c r="F389" s="34">
        <v>2.5</v>
      </c>
      <c r="G389" s="34" t="s">
        <v>14</v>
      </c>
      <c r="H389" s="34" t="s">
        <v>70</v>
      </c>
      <c r="I389" s="34" t="s">
        <v>16</v>
      </c>
      <c r="J389" s="34" t="s">
        <v>111</v>
      </c>
      <c r="K389" s="34" t="s">
        <v>49</v>
      </c>
      <c r="L389" s="34" t="s">
        <v>924</v>
      </c>
      <c r="M389" s="34">
        <v>0.6</v>
      </c>
      <c r="N389" s="34" t="s">
        <v>8</v>
      </c>
      <c r="O389" s="34" t="s">
        <v>9</v>
      </c>
      <c r="P389" s="34" t="s">
        <v>364</v>
      </c>
      <c r="Q389" s="34" t="s">
        <v>925</v>
      </c>
      <c r="R389" s="34">
        <v>42071</v>
      </c>
      <c r="S389" s="36">
        <v>42038</v>
      </c>
      <c r="T389" s="36">
        <v>42040</v>
      </c>
      <c r="U389" s="61">
        <v>402.06599999999997</v>
      </c>
      <c r="V389" s="34">
        <v>11</v>
      </c>
      <c r="W389" s="34">
        <v>1173.76</v>
      </c>
      <c r="X389" s="34">
        <v>86662</v>
      </c>
      <c r="Y389" s="34" t="s">
        <v>3215</v>
      </c>
      <c r="Z389" s="34">
        <v>984.36641283603717</v>
      </c>
    </row>
    <row r="390" spans="1:26" customFormat="1" x14ac:dyDescent="0.2">
      <c r="A390" s="34">
        <v>603</v>
      </c>
      <c r="B390" s="34" t="s">
        <v>926</v>
      </c>
      <c r="C390" s="34" t="s">
        <v>46</v>
      </c>
      <c r="D390" s="34">
        <v>0.02</v>
      </c>
      <c r="E390" s="34">
        <v>35.99</v>
      </c>
      <c r="F390" s="34">
        <v>5</v>
      </c>
      <c r="G390" s="34" t="s">
        <v>14</v>
      </c>
      <c r="H390" s="34" t="s">
        <v>47</v>
      </c>
      <c r="I390" s="34" t="s">
        <v>16</v>
      </c>
      <c r="J390" s="34" t="s">
        <v>111</v>
      </c>
      <c r="K390" s="34" t="s">
        <v>49</v>
      </c>
      <c r="L390" s="34" t="s">
        <v>927</v>
      </c>
      <c r="M390" s="34">
        <v>0.85</v>
      </c>
      <c r="N390" s="34" t="s">
        <v>8</v>
      </c>
      <c r="O390" s="34" t="s">
        <v>35</v>
      </c>
      <c r="P390" s="34" t="s">
        <v>36</v>
      </c>
      <c r="Q390" s="34" t="s">
        <v>928</v>
      </c>
      <c r="R390" s="34">
        <v>81001</v>
      </c>
      <c r="S390" s="36">
        <v>42038</v>
      </c>
      <c r="T390" s="36">
        <v>42040</v>
      </c>
      <c r="U390" s="61">
        <v>-120.934</v>
      </c>
      <c r="V390" s="34">
        <v>7</v>
      </c>
      <c r="W390" s="34">
        <v>227.79</v>
      </c>
      <c r="X390" s="34">
        <v>87020</v>
      </c>
      <c r="Y390" s="34" t="s">
        <v>3217</v>
      </c>
      <c r="Z390" s="34">
        <v>688.84825159789773</v>
      </c>
    </row>
    <row r="391" spans="1:26" customFormat="1" x14ac:dyDescent="0.2">
      <c r="A391" s="34">
        <v>3151</v>
      </c>
      <c r="B391" s="34" t="s">
        <v>929</v>
      </c>
      <c r="C391" s="34" t="s">
        <v>1</v>
      </c>
      <c r="D391" s="34">
        <v>0.01</v>
      </c>
      <c r="E391" s="34">
        <v>3174.835</v>
      </c>
      <c r="F391" s="34">
        <v>8.73</v>
      </c>
      <c r="G391" s="34" t="s">
        <v>2</v>
      </c>
      <c r="H391" s="34" t="s">
        <v>70</v>
      </c>
      <c r="I391" s="34" t="s">
        <v>16</v>
      </c>
      <c r="J391" s="34" t="s">
        <v>32</v>
      </c>
      <c r="K391" s="34" t="s">
        <v>6</v>
      </c>
      <c r="L391" s="34" t="s">
        <v>817</v>
      </c>
      <c r="M391" s="34">
        <v>0.56999999999999995</v>
      </c>
      <c r="N391" s="34" t="s">
        <v>8</v>
      </c>
      <c r="O391" s="34" t="s">
        <v>35</v>
      </c>
      <c r="P391" s="34" t="s">
        <v>66</v>
      </c>
      <c r="Q391" s="34" t="s">
        <v>930</v>
      </c>
      <c r="R391" s="34">
        <v>92277</v>
      </c>
      <c r="S391" s="36">
        <v>42039</v>
      </c>
      <c r="T391" s="36">
        <v>42040</v>
      </c>
      <c r="U391" s="61">
        <v>-4075.9339920000002</v>
      </c>
      <c r="V391" s="34">
        <v>1</v>
      </c>
      <c r="W391" s="34">
        <v>3501.79</v>
      </c>
      <c r="X391" s="34">
        <v>88544</v>
      </c>
      <c r="Y391" s="34" t="s">
        <v>3217</v>
      </c>
      <c r="Z391" s="34">
        <v>7630.8300754334923</v>
      </c>
    </row>
    <row r="392" spans="1:26" customFormat="1" x14ac:dyDescent="0.2">
      <c r="A392" s="34">
        <v>3151</v>
      </c>
      <c r="B392" s="34" t="s">
        <v>929</v>
      </c>
      <c r="C392" s="34" t="s">
        <v>1</v>
      </c>
      <c r="D392" s="34">
        <v>0.06</v>
      </c>
      <c r="E392" s="34">
        <v>15.73</v>
      </c>
      <c r="F392" s="34">
        <v>7.42</v>
      </c>
      <c r="G392" s="34" t="s">
        <v>14</v>
      </c>
      <c r="H392" s="34" t="s">
        <v>70</v>
      </c>
      <c r="I392" s="34" t="s">
        <v>24</v>
      </c>
      <c r="J392" s="34" t="s">
        <v>544</v>
      </c>
      <c r="K392" s="34" t="s">
        <v>18</v>
      </c>
      <c r="L392" s="34" t="s">
        <v>931</v>
      </c>
      <c r="M392" s="34">
        <v>0.56000000000000005</v>
      </c>
      <c r="N392" s="34" t="s">
        <v>8</v>
      </c>
      <c r="O392" s="34" t="s">
        <v>35</v>
      </c>
      <c r="P392" s="34" t="s">
        <v>66</v>
      </c>
      <c r="Q392" s="34" t="s">
        <v>930</v>
      </c>
      <c r="R392" s="34">
        <v>92277</v>
      </c>
      <c r="S392" s="36">
        <v>42039</v>
      </c>
      <c r="T392" s="36">
        <v>42040</v>
      </c>
      <c r="U392" s="61">
        <v>-18.558800000000002</v>
      </c>
      <c r="V392" s="34">
        <v>4</v>
      </c>
      <c r="W392" s="34">
        <v>63.04</v>
      </c>
      <c r="X392" s="34">
        <v>88544</v>
      </c>
      <c r="Y392" s="34" t="s">
        <v>3217</v>
      </c>
      <c r="Z392" s="34">
        <v>588.15818404974232</v>
      </c>
    </row>
    <row r="393" spans="1:26" customFormat="1" x14ac:dyDescent="0.2">
      <c r="A393" s="34">
        <v>3351</v>
      </c>
      <c r="B393" s="34" t="s">
        <v>932</v>
      </c>
      <c r="C393" s="34" t="s">
        <v>1</v>
      </c>
      <c r="D393" s="34">
        <v>0.1</v>
      </c>
      <c r="E393" s="34">
        <v>10.89</v>
      </c>
      <c r="F393" s="34">
        <v>4.5</v>
      </c>
      <c r="G393" s="34" t="s">
        <v>14</v>
      </c>
      <c r="H393" s="34" t="s">
        <v>3</v>
      </c>
      <c r="I393" s="34" t="s">
        <v>24</v>
      </c>
      <c r="J393" s="34" t="s">
        <v>71</v>
      </c>
      <c r="K393" s="34" t="s">
        <v>49</v>
      </c>
      <c r="L393" s="34" t="s">
        <v>749</v>
      </c>
      <c r="M393" s="34">
        <v>0.59</v>
      </c>
      <c r="N393" s="34" t="s">
        <v>8</v>
      </c>
      <c r="O393" s="34" t="s">
        <v>35</v>
      </c>
      <c r="P393" s="34" t="s">
        <v>42</v>
      </c>
      <c r="Q393" s="34" t="s">
        <v>933</v>
      </c>
      <c r="R393" s="34">
        <v>99301</v>
      </c>
      <c r="S393" s="36">
        <v>42039</v>
      </c>
      <c r="T393" s="36">
        <v>42041</v>
      </c>
      <c r="U393" s="61">
        <v>-19.2972</v>
      </c>
      <c r="V393" s="34">
        <v>17</v>
      </c>
      <c r="W393" s="34">
        <v>178.68</v>
      </c>
      <c r="X393" s="34">
        <v>91297</v>
      </c>
      <c r="Y393" s="34" t="s">
        <v>3217</v>
      </c>
      <c r="Z393" s="34">
        <v>480.99594942349864</v>
      </c>
    </row>
    <row r="394" spans="1:26" customFormat="1" x14ac:dyDescent="0.2">
      <c r="A394" s="34">
        <v>960</v>
      </c>
      <c r="B394" s="34" t="s">
        <v>934</v>
      </c>
      <c r="C394" s="34" t="s">
        <v>23</v>
      </c>
      <c r="D394" s="34">
        <v>0.03</v>
      </c>
      <c r="E394" s="34">
        <v>2.94</v>
      </c>
      <c r="F394" s="34">
        <v>0.96</v>
      </c>
      <c r="G394" s="34" t="s">
        <v>14</v>
      </c>
      <c r="H394" s="34" t="s">
        <v>47</v>
      </c>
      <c r="I394" s="34" t="s">
        <v>24</v>
      </c>
      <c r="J394" s="34" t="s">
        <v>25</v>
      </c>
      <c r="K394" s="34" t="s">
        <v>26</v>
      </c>
      <c r="L394" s="34" t="s">
        <v>805</v>
      </c>
      <c r="M394" s="34">
        <v>0.57999999999999996</v>
      </c>
      <c r="N394" s="34" t="s">
        <v>8</v>
      </c>
      <c r="O394" s="34" t="s">
        <v>35</v>
      </c>
      <c r="P394" s="34" t="s">
        <v>66</v>
      </c>
      <c r="Q394" s="34" t="s">
        <v>935</v>
      </c>
      <c r="R394" s="34">
        <v>90278</v>
      </c>
      <c r="S394" s="36">
        <v>42039</v>
      </c>
      <c r="T394" s="36">
        <v>42043</v>
      </c>
      <c r="U394" s="61">
        <v>-4.2</v>
      </c>
      <c r="V394" s="34">
        <v>1</v>
      </c>
      <c r="W394" s="34">
        <v>3.51</v>
      </c>
      <c r="X394" s="34">
        <v>89401</v>
      </c>
      <c r="Y394" s="34" t="s">
        <v>3217</v>
      </c>
      <c r="Z394" s="34">
        <v>240.88354267204073</v>
      </c>
    </row>
    <row r="395" spans="1:26" customFormat="1" x14ac:dyDescent="0.2">
      <c r="A395" s="34">
        <v>962</v>
      </c>
      <c r="B395" s="34" t="s">
        <v>936</v>
      </c>
      <c r="C395" s="34" t="s">
        <v>23</v>
      </c>
      <c r="D395" s="34">
        <v>0.03</v>
      </c>
      <c r="E395" s="34">
        <v>2.94</v>
      </c>
      <c r="F395" s="34">
        <v>0.96</v>
      </c>
      <c r="G395" s="34" t="s">
        <v>14</v>
      </c>
      <c r="H395" s="34" t="s">
        <v>47</v>
      </c>
      <c r="I395" s="34" t="s">
        <v>24</v>
      </c>
      <c r="J395" s="34" t="s">
        <v>25</v>
      </c>
      <c r="K395" s="34" t="s">
        <v>26</v>
      </c>
      <c r="L395" s="34" t="s">
        <v>805</v>
      </c>
      <c r="M395" s="34">
        <v>0.57999999999999996</v>
      </c>
      <c r="N395" s="34" t="s">
        <v>8</v>
      </c>
      <c r="O395" s="34" t="s">
        <v>28</v>
      </c>
      <c r="P395" s="34" t="s">
        <v>79</v>
      </c>
      <c r="Q395" s="34" t="s">
        <v>509</v>
      </c>
      <c r="R395" s="34">
        <v>60610</v>
      </c>
      <c r="S395" s="36">
        <v>42039</v>
      </c>
      <c r="T395" s="36">
        <v>42043</v>
      </c>
      <c r="U395" s="61">
        <v>-4.2</v>
      </c>
      <c r="V395" s="34">
        <v>2</v>
      </c>
      <c r="W395" s="34">
        <v>7.01</v>
      </c>
      <c r="X395" s="34">
        <v>17636</v>
      </c>
      <c r="Y395" s="34" t="s">
        <v>3216</v>
      </c>
      <c r="Z395" s="34">
        <v>240.88354267204073</v>
      </c>
    </row>
    <row r="396" spans="1:26" customFormat="1" x14ac:dyDescent="0.2">
      <c r="A396" s="34">
        <v>1213</v>
      </c>
      <c r="B396" s="34" t="s">
        <v>495</v>
      </c>
      <c r="C396" s="34" t="s">
        <v>23</v>
      </c>
      <c r="D396" s="34">
        <v>7.0000000000000007E-2</v>
      </c>
      <c r="E396" s="34">
        <v>29.89</v>
      </c>
      <c r="F396" s="34">
        <v>1.99</v>
      </c>
      <c r="G396" s="34" t="s">
        <v>63</v>
      </c>
      <c r="H396" s="34" t="s">
        <v>70</v>
      </c>
      <c r="I396" s="34" t="s">
        <v>16</v>
      </c>
      <c r="J396" s="34" t="s">
        <v>17</v>
      </c>
      <c r="K396" s="34" t="s">
        <v>18</v>
      </c>
      <c r="L396" s="34" t="s">
        <v>419</v>
      </c>
      <c r="M396" s="34">
        <v>0.5</v>
      </c>
      <c r="N396" s="34" t="s">
        <v>8</v>
      </c>
      <c r="O396" s="34" t="s">
        <v>28</v>
      </c>
      <c r="P396" s="34" t="s">
        <v>29</v>
      </c>
      <c r="Q396" s="34" t="s">
        <v>496</v>
      </c>
      <c r="R396" s="34">
        <v>46530</v>
      </c>
      <c r="S396" s="36">
        <v>42039</v>
      </c>
      <c r="T396" s="36">
        <v>42044</v>
      </c>
      <c r="U396" s="61">
        <v>258.6189</v>
      </c>
      <c r="V396" s="34">
        <v>13</v>
      </c>
      <c r="W396" s="34">
        <v>374.81</v>
      </c>
      <c r="X396" s="34">
        <v>88599</v>
      </c>
      <c r="Y396" s="34" t="s">
        <v>3216</v>
      </c>
      <c r="Z396" s="34">
        <v>417.34119613863277</v>
      </c>
    </row>
    <row r="397" spans="1:26" customFormat="1" x14ac:dyDescent="0.2">
      <c r="A397" s="34">
        <v>1213</v>
      </c>
      <c r="B397" s="34" t="s">
        <v>495</v>
      </c>
      <c r="C397" s="34" t="s">
        <v>23</v>
      </c>
      <c r="D397" s="34">
        <v>0.03</v>
      </c>
      <c r="E397" s="34">
        <v>8.34</v>
      </c>
      <c r="F397" s="34">
        <v>4.82</v>
      </c>
      <c r="G397" s="34" t="s">
        <v>14</v>
      </c>
      <c r="H397" s="34" t="s">
        <v>70</v>
      </c>
      <c r="I397" s="34" t="s">
        <v>24</v>
      </c>
      <c r="J397" s="34" t="s">
        <v>64</v>
      </c>
      <c r="K397" s="34" t="s">
        <v>49</v>
      </c>
      <c r="L397" s="34" t="s">
        <v>937</v>
      </c>
      <c r="M397" s="34">
        <v>0.4</v>
      </c>
      <c r="N397" s="34" t="s">
        <v>8</v>
      </c>
      <c r="O397" s="34" t="s">
        <v>28</v>
      </c>
      <c r="P397" s="34" t="s">
        <v>29</v>
      </c>
      <c r="Q397" s="34" t="s">
        <v>496</v>
      </c>
      <c r="R397" s="34">
        <v>46530</v>
      </c>
      <c r="S397" s="36">
        <v>42039</v>
      </c>
      <c r="T397" s="36">
        <v>42043</v>
      </c>
      <c r="U397" s="61">
        <v>-6.71</v>
      </c>
      <c r="V397" s="34">
        <v>5</v>
      </c>
      <c r="W397" s="34">
        <v>43.27</v>
      </c>
      <c r="X397" s="34">
        <v>88599</v>
      </c>
      <c r="Y397" s="34" t="s">
        <v>3216</v>
      </c>
      <c r="Z397" s="34">
        <v>181.86804575468386</v>
      </c>
    </row>
    <row r="398" spans="1:26" customFormat="1" x14ac:dyDescent="0.2">
      <c r="A398" s="34">
        <v>2203</v>
      </c>
      <c r="B398" s="34" t="s">
        <v>158</v>
      </c>
      <c r="C398" s="34" t="s">
        <v>23</v>
      </c>
      <c r="D398" s="34">
        <v>0.08</v>
      </c>
      <c r="E398" s="34">
        <v>145.44999999999999</v>
      </c>
      <c r="F398" s="34">
        <v>17.850000000000001</v>
      </c>
      <c r="G398" s="34" t="s">
        <v>2</v>
      </c>
      <c r="H398" s="34" t="s">
        <v>47</v>
      </c>
      <c r="I398" s="34" t="s">
        <v>16</v>
      </c>
      <c r="J398" s="34" t="s">
        <v>32</v>
      </c>
      <c r="K398" s="34" t="s">
        <v>33</v>
      </c>
      <c r="L398" s="34" t="s">
        <v>186</v>
      </c>
      <c r="M398" s="34">
        <v>0.56000000000000005</v>
      </c>
      <c r="N398" s="34" t="s">
        <v>8</v>
      </c>
      <c r="O398" s="34" t="s">
        <v>28</v>
      </c>
      <c r="P398" s="34" t="s">
        <v>60</v>
      </c>
      <c r="Q398" s="34" t="s">
        <v>160</v>
      </c>
      <c r="R398" s="34">
        <v>55445</v>
      </c>
      <c r="S398" s="36">
        <v>42039</v>
      </c>
      <c r="T398" s="36">
        <v>42039</v>
      </c>
      <c r="U398" s="61">
        <v>751.58</v>
      </c>
      <c r="V398" s="34">
        <v>8</v>
      </c>
      <c r="W398" s="34">
        <v>1117.6600000000001</v>
      </c>
      <c r="X398" s="34">
        <v>86051</v>
      </c>
      <c r="Y398" s="34" t="s">
        <v>3216</v>
      </c>
      <c r="Z398" s="34">
        <v>2074.9258609151834</v>
      </c>
    </row>
    <row r="399" spans="1:26" customFormat="1" x14ac:dyDescent="0.2">
      <c r="A399" s="34">
        <v>2204</v>
      </c>
      <c r="B399" s="34" t="s">
        <v>938</v>
      </c>
      <c r="C399" s="34" t="s">
        <v>23</v>
      </c>
      <c r="D399" s="34">
        <v>7.0000000000000007E-2</v>
      </c>
      <c r="E399" s="34">
        <v>33.94</v>
      </c>
      <c r="F399" s="34">
        <v>19.190000000000001</v>
      </c>
      <c r="G399" s="34" t="s">
        <v>2</v>
      </c>
      <c r="H399" s="34" t="s">
        <v>47</v>
      </c>
      <c r="I399" s="34" t="s">
        <v>4</v>
      </c>
      <c r="J399" s="34" t="s">
        <v>85</v>
      </c>
      <c r="K399" s="34" t="s">
        <v>33</v>
      </c>
      <c r="L399" s="34" t="s">
        <v>178</v>
      </c>
      <c r="M399" s="34">
        <v>0.57999999999999996</v>
      </c>
      <c r="N399" s="34" t="s">
        <v>8</v>
      </c>
      <c r="O399" s="34" t="s">
        <v>28</v>
      </c>
      <c r="P399" s="34" t="s">
        <v>60</v>
      </c>
      <c r="Q399" s="34" t="s">
        <v>939</v>
      </c>
      <c r="R399" s="34">
        <v>55337</v>
      </c>
      <c r="S399" s="36">
        <v>42039</v>
      </c>
      <c r="T399" s="36">
        <v>42043</v>
      </c>
      <c r="U399" s="61">
        <v>-157.56</v>
      </c>
      <c r="V399" s="34">
        <v>5</v>
      </c>
      <c r="W399" s="34">
        <v>169.46</v>
      </c>
      <c r="X399" s="34">
        <v>86051</v>
      </c>
      <c r="Y399" s="34" t="s">
        <v>3216</v>
      </c>
      <c r="Z399" s="34">
        <v>854.83149340181274</v>
      </c>
    </row>
    <row r="400" spans="1:26" customFormat="1" x14ac:dyDescent="0.2">
      <c r="A400" s="34">
        <v>689</v>
      </c>
      <c r="B400" s="34" t="s">
        <v>940</v>
      </c>
      <c r="C400" s="34" t="s">
        <v>92</v>
      </c>
      <c r="D400" s="34">
        <v>7.0000000000000007E-2</v>
      </c>
      <c r="E400" s="34">
        <v>1.7</v>
      </c>
      <c r="F400" s="34">
        <v>1.99</v>
      </c>
      <c r="G400" s="34" t="s">
        <v>14</v>
      </c>
      <c r="H400" s="34" t="s">
        <v>3</v>
      </c>
      <c r="I400" s="34" t="s">
        <v>16</v>
      </c>
      <c r="J400" s="34" t="s">
        <v>17</v>
      </c>
      <c r="K400" s="34" t="s">
        <v>18</v>
      </c>
      <c r="L400" s="34" t="s">
        <v>260</v>
      </c>
      <c r="M400" s="34">
        <v>0.51</v>
      </c>
      <c r="N400" s="34" t="s">
        <v>8</v>
      </c>
      <c r="O400" s="34" t="s">
        <v>28</v>
      </c>
      <c r="P400" s="34" t="s">
        <v>56</v>
      </c>
      <c r="Q400" s="34" t="s">
        <v>941</v>
      </c>
      <c r="R400" s="34">
        <v>63376</v>
      </c>
      <c r="S400" s="36">
        <v>42039</v>
      </c>
      <c r="T400" s="36">
        <v>42040</v>
      </c>
      <c r="U400" s="61">
        <v>-51.42</v>
      </c>
      <c r="V400" s="34">
        <v>10</v>
      </c>
      <c r="W400" s="34">
        <v>17.420000000000002</v>
      </c>
      <c r="X400" s="34">
        <v>88502</v>
      </c>
      <c r="Y400" s="34" t="s">
        <v>3216</v>
      </c>
      <c r="Z400" s="34">
        <v>26.015089944965421</v>
      </c>
    </row>
    <row r="401" spans="1:26" customFormat="1" x14ac:dyDescent="0.2">
      <c r="A401" s="34">
        <v>1363</v>
      </c>
      <c r="B401" s="34" t="s">
        <v>942</v>
      </c>
      <c r="C401" s="34" t="s">
        <v>92</v>
      </c>
      <c r="D401" s="34">
        <v>0.05</v>
      </c>
      <c r="E401" s="34">
        <v>12.97</v>
      </c>
      <c r="F401" s="34">
        <v>1.49</v>
      </c>
      <c r="G401" s="34" t="s">
        <v>14</v>
      </c>
      <c r="H401" s="34" t="s">
        <v>15</v>
      </c>
      <c r="I401" s="34" t="s">
        <v>24</v>
      </c>
      <c r="J401" s="34" t="s">
        <v>48</v>
      </c>
      <c r="K401" s="34" t="s">
        <v>49</v>
      </c>
      <c r="L401" s="34" t="s">
        <v>902</v>
      </c>
      <c r="M401" s="34">
        <v>0.35</v>
      </c>
      <c r="N401" s="34" t="s">
        <v>8</v>
      </c>
      <c r="O401" s="34" t="s">
        <v>9</v>
      </c>
      <c r="P401" s="34" t="s">
        <v>99</v>
      </c>
      <c r="Q401" s="34" t="s">
        <v>943</v>
      </c>
      <c r="R401" s="34">
        <v>32707</v>
      </c>
      <c r="S401" s="36">
        <v>42039</v>
      </c>
      <c r="T401" s="36">
        <v>42041</v>
      </c>
      <c r="U401" s="61">
        <v>5.4660000000000002</v>
      </c>
      <c r="V401" s="34">
        <v>2</v>
      </c>
      <c r="W401" s="34">
        <v>26.37</v>
      </c>
      <c r="X401" s="34">
        <v>89993</v>
      </c>
      <c r="Y401" s="34" t="s">
        <v>3215</v>
      </c>
      <c r="Z401" s="34">
        <v>-33.912750954356547</v>
      </c>
    </row>
    <row r="402" spans="1:26" customFormat="1" x14ac:dyDescent="0.2">
      <c r="A402" s="34">
        <v>1363</v>
      </c>
      <c r="B402" s="34" t="s">
        <v>942</v>
      </c>
      <c r="C402" s="34" t="s">
        <v>92</v>
      </c>
      <c r="D402" s="34">
        <v>0.06</v>
      </c>
      <c r="E402" s="34">
        <v>5.81</v>
      </c>
      <c r="F402" s="34">
        <v>3.37</v>
      </c>
      <c r="G402" s="34" t="s">
        <v>14</v>
      </c>
      <c r="H402" s="34" t="s">
        <v>15</v>
      </c>
      <c r="I402" s="34" t="s">
        <v>24</v>
      </c>
      <c r="J402" s="34" t="s">
        <v>152</v>
      </c>
      <c r="K402" s="34" t="s">
        <v>26</v>
      </c>
      <c r="L402" s="34" t="s">
        <v>944</v>
      </c>
      <c r="M402" s="34">
        <v>0.54</v>
      </c>
      <c r="N402" s="34" t="s">
        <v>8</v>
      </c>
      <c r="O402" s="34" t="s">
        <v>9</v>
      </c>
      <c r="P402" s="34" t="s">
        <v>99</v>
      </c>
      <c r="Q402" s="34" t="s">
        <v>943</v>
      </c>
      <c r="R402" s="34">
        <v>32707</v>
      </c>
      <c r="S402" s="36">
        <v>42039</v>
      </c>
      <c r="T402" s="36">
        <v>42041</v>
      </c>
      <c r="U402" s="61">
        <v>-149.1182</v>
      </c>
      <c r="V402" s="34">
        <v>9</v>
      </c>
      <c r="W402" s="34">
        <v>53.44</v>
      </c>
      <c r="X402" s="34">
        <v>89993</v>
      </c>
      <c r="Y402" s="34" t="s">
        <v>3215</v>
      </c>
      <c r="Z402" s="34">
        <v>-11.365971446632365</v>
      </c>
    </row>
    <row r="403" spans="1:26" customFormat="1" x14ac:dyDescent="0.2">
      <c r="A403" s="34">
        <v>1499</v>
      </c>
      <c r="B403" s="34" t="s">
        <v>945</v>
      </c>
      <c r="C403" s="34" t="s">
        <v>92</v>
      </c>
      <c r="D403" s="34">
        <v>0.05</v>
      </c>
      <c r="E403" s="34">
        <v>2.16</v>
      </c>
      <c r="F403" s="34">
        <v>6.05</v>
      </c>
      <c r="G403" s="34" t="s">
        <v>14</v>
      </c>
      <c r="H403" s="34" t="s">
        <v>47</v>
      </c>
      <c r="I403" s="34" t="s">
        <v>24</v>
      </c>
      <c r="J403" s="34" t="s">
        <v>48</v>
      </c>
      <c r="K403" s="34" t="s">
        <v>49</v>
      </c>
      <c r="L403" s="34" t="s">
        <v>872</v>
      </c>
      <c r="M403" s="34">
        <v>0.37</v>
      </c>
      <c r="N403" s="34" t="s">
        <v>8</v>
      </c>
      <c r="O403" s="34" t="s">
        <v>9</v>
      </c>
      <c r="P403" s="34" t="s">
        <v>99</v>
      </c>
      <c r="Q403" s="34" t="s">
        <v>946</v>
      </c>
      <c r="R403" s="34">
        <v>33134</v>
      </c>
      <c r="S403" s="36">
        <v>42039</v>
      </c>
      <c r="T403" s="36">
        <v>42040</v>
      </c>
      <c r="U403" s="61">
        <v>-298.88600000000002</v>
      </c>
      <c r="V403" s="34">
        <v>8</v>
      </c>
      <c r="W403" s="34">
        <v>18.59</v>
      </c>
      <c r="X403" s="34">
        <v>90731</v>
      </c>
      <c r="Y403" s="34" t="s">
        <v>3215</v>
      </c>
      <c r="Z403" s="34">
        <v>-177.41270733825101</v>
      </c>
    </row>
    <row r="404" spans="1:26" customFormat="1" x14ac:dyDescent="0.2">
      <c r="A404" s="34">
        <v>1499</v>
      </c>
      <c r="B404" s="34" t="s">
        <v>945</v>
      </c>
      <c r="C404" s="34" t="s">
        <v>92</v>
      </c>
      <c r="D404" s="34">
        <v>0.03</v>
      </c>
      <c r="E404" s="34">
        <v>6.48</v>
      </c>
      <c r="F404" s="34">
        <v>6.6</v>
      </c>
      <c r="G404" s="34" t="s">
        <v>14</v>
      </c>
      <c r="H404" s="34" t="s">
        <v>47</v>
      </c>
      <c r="I404" s="34" t="s">
        <v>24</v>
      </c>
      <c r="J404" s="34" t="s">
        <v>64</v>
      </c>
      <c r="K404" s="34" t="s">
        <v>49</v>
      </c>
      <c r="L404" s="34" t="s">
        <v>624</v>
      </c>
      <c r="M404" s="34">
        <v>0.37</v>
      </c>
      <c r="N404" s="34" t="s">
        <v>8</v>
      </c>
      <c r="O404" s="34" t="s">
        <v>9</v>
      </c>
      <c r="P404" s="34" t="s">
        <v>99</v>
      </c>
      <c r="Q404" s="34" t="s">
        <v>946</v>
      </c>
      <c r="R404" s="34">
        <v>33134</v>
      </c>
      <c r="S404" s="36">
        <v>42039</v>
      </c>
      <c r="T404" s="36">
        <v>42040</v>
      </c>
      <c r="U404" s="61">
        <v>-145.852</v>
      </c>
      <c r="V404" s="34">
        <v>9</v>
      </c>
      <c r="W404" s="34">
        <v>58.83</v>
      </c>
      <c r="X404" s="34">
        <v>90731</v>
      </c>
      <c r="Y404" s="34" t="s">
        <v>3215</v>
      </c>
      <c r="Z404" s="34">
        <v>21.251781596665719</v>
      </c>
    </row>
    <row r="405" spans="1:26" customFormat="1" x14ac:dyDescent="0.2">
      <c r="A405" s="34">
        <v>1499</v>
      </c>
      <c r="B405" s="34" t="s">
        <v>945</v>
      </c>
      <c r="C405" s="34" t="s">
        <v>92</v>
      </c>
      <c r="D405" s="34">
        <v>0.08</v>
      </c>
      <c r="E405" s="34">
        <v>146.05000000000001</v>
      </c>
      <c r="F405" s="34">
        <v>80.2</v>
      </c>
      <c r="G405" s="34" t="s">
        <v>2</v>
      </c>
      <c r="H405" s="34" t="s">
        <v>47</v>
      </c>
      <c r="I405" s="34" t="s">
        <v>4</v>
      </c>
      <c r="J405" s="34" t="s">
        <v>5</v>
      </c>
      <c r="K405" s="34" t="s">
        <v>6</v>
      </c>
      <c r="L405" s="34" t="s">
        <v>947</v>
      </c>
      <c r="M405" s="34">
        <v>0.71</v>
      </c>
      <c r="N405" s="34" t="s">
        <v>8</v>
      </c>
      <c r="O405" s="34" t="s">
        <v>9</v>
      </c>
      <c r="P405" s="34" t="s">
        <v>99</v>
      </c>
      <c r="Q405" s="34" t="s">
        <v>946</v>
      </c>
      <c r="R405" s="34">
        <v>33134</v>
      </c>
      <c r="S405" s="36">
        <v>42039</v>
      </c>
      <c r="T405" s="36">
        <v>42040</v>
      </c>
      <c r="U405" s="61">
        <v>-27.951000000000001</v>
      </c>
      <c r="V405" s="34">
        <v>11</v>
      </c>
      <c r="W405" s="34">
        <v>1557.66</v>
      </c>
      <c r="X405" s="34">
        <v>90731</v>
      </c>
      <c r="Y405" s="34" t="s">
        <v>3215</v>
      </c>
      <c r="Z405" s="34">
        <v>3059.5315104349934</v>
      </c>
    </row>
    <row r="406" spans="1:26" customFormat="1" x14ac:dyDescent="0.2">
      <c r="A406" s="34">
        <v>2286</v>
      </c>
      <c r="B406" s="34" t="s">
        <v>948</v>
      </c>
      <c r="C406" s="34" t="s">
        <v>92</v>
      </c>
      <c r="D406" s="34">
        <v>0</v>
      </c>
      <c r="E406" s="34">
        <v>4.91</v>
      </c>
      <c r="F406" s="34">
        <v>0.5</v>
      </c>
      <c r="G406" s="34" t="s">
        <v>14</v>
      </c>
      <c r="H406" s="34" t="s">
        <v>70</v>
      </c>
      <c r="I406" s="34" t="s">
        <v>24</v>
      </c>
      <c r="J406" s="34" t="s">
        <v>128</v>
      </c>
      <c r="K406" s="34" t="s">
        <v>49</v>
      </c>
      <c r="L406" s="34" t="s">
        <v>949</v>
      </c>
      <c r="M406" s="34">
        <v>0.36</v>
      </c>
      <c r="N406" s="34" t="s">
        <v>8</v>
      </c>
      <c r="O406" s="34" t="s">
        <v>9</v>
      </c>
      <c r="P406" s="34" t="s">
        <v>247</v>
      </c>
      <c r="Q406" s="34" t="s">
        <v>950</v>
      </c>
      <c r="R406" s="34">
        <v>29301</v>
      </c>
      <c r="S406" s="36">
        <v>42039</v>
      </c>
      <c r="T406" s="36">
        <v>42041</v>
      </c>
      <c r="U406" s="61">
        <v>99.197999999999993</v>
      </c>
      <c r="V406" s="34">
        <v>12</v>
      </c>
      <c r="W406" s="34">
        <v>61.87</v>
      </c>
      <c r="X406" s="34">
        <v>90145</v>
      </c>
      <c r="Y406" s="34" t="s">
        <v>3215</v>
      </c>
      <c r="Z406" s="34">
        <v>79.744405729134797</v>
      </c>
    </row>
    <row r="407" spans="1:26" customFormat="1" x14ac:dyDescent="0.2">
      <c r="A407" s="34">
        <v>2286</v>
      </c>
      <c r="B407" s="34" t="s">
        <v>948</v>
      </c>
      <c r="C407" s="34" t="s">
        <v>92</v>
      </c>
      <c r="D407" s="34">
        <v>0.01</v>
      </c>
      <c r="E407" s="34">
        <v>7.28</v>
      </c>
      <c r="F407" s="34">
        <v>11.15</v>
      </c>
      <c r="G407" s="34" t="s">
        <v>14</v>
      </c>
      <c r="H407" s="34" t="s">
        <v>70</v>
      </c>
      <c r="I407" s="34" t="s">
        <v>24</v>
      </c>
      <c r="J407" s="34" t="s">
        <v>64</v>
      </c>
      <c r="K407" s="34" t="s">
        <v>49</v>
      </c>
      <c r="L407" s="34" t="s">
        <v>951</v>
      </c>
      <c r="M407" s="34">
        <v>0.37</v>
      </c>
      <c r="N407" s="34" t="s">
        <v>8</v>
      </c>
      <c r="O407" s="34" t="s">
        <v>9</v>
      </c>
      <c r="P407" s="34" t="s">
        <v>247</v>
      </c>
      <c r="Q407" s="34" t="s">
        <v>950</v>
      </c>
      <c r="R407" s="34">
        <v>29301</v>
      </c>
      <c r="S407" s="36">
        <v>42039</v>
      </c>
      <c r="T407" s="36">
        <v>42040</v>
      </c>
      <c r="U407" s="61">
        <v>136.03139999999999</v>
      </c>
      <c r="V407" s="34">
        <v>6</v>
      </c>
      <c r="W407" s="34">
        <v>48.88</v>
      </c>
      <c r="X407" s="34">
        <v>90145</v>
      </c>
      <c r="Y407" s="34" t="s">
        <v>3215</v>
      </c>
      <c r="Z407" s="34">
        <v>420.95085561361475</v>
      </c>
    </row>
    <row r="408" spans="1:26" customFormat="1" x14ac:dyDescent="0.2">
      <c r="A408" s="34">
        <v>2286</v>
      </c>
      <c r="B408" s="34" t="s">
        <v>948</v>
      </c>
      <c r="C408" s="34" t="s">
        <v>92</v>
      </c>
      <c r="D408" s="34">
        <v>0.1</v>
      </c>
      <c r="E408" s="34">
        <v>6.68</v>
      </c>
      <c r="F408" s="34">
        <v>6.93</v>
      </c>
      <c r="G408" s="34" t="s">
        <v>14</v>
      </c>
      <c r="H408" s="34" t="s">
        <v>70</v>
      </c>
      <c r="I408" s="34" t="s">
        <v>24</v>
      </c>
      <c r="J408" s="34" t="s">
        <v>64</v>
      </c>
      <c r="K408" s="34" t="s">
        <v>49</v>
      </c>
      <c r="L408" s="34" t="s">
        <v>952</v>
      </c>
      <c r="M408" s="34">
        <v>0.37</v>
      </c>
      <c r="N408" s="34" t="s">
        <v>8</v>
      </c>
      <c r="O408" s="34" t="s">
        <v>9</v>
      </c>
      <c r="P408" s="34" t="s">
        <v>247</v>
      </c>
      <c r="Q408" s="34" t="s">
        <v>950</v>
      </c>
      <c r="R408" s="34">
        <v>29301</v>
      </c>
      <c r="S408" s="36">
        <v>42039</v>
      </c>
      <c r="T408" s="36">
        <v>42042</v>
      </c>
      <c r="U408" s="61">
        <v>-100.072</v>
      </c>
      <c r="V408" s="34">
        <v>3</v>
      </c>
      <c r="W408" s="34">
        <v>21.56</v>
      </c>
      <c r="X408" s="34">
        <v>90145</v>
      </c>
      <c r="Y408" s="34" t="s">
        <v>3215</v>
      </c>
      <c r="Z408" s="34">
        <v>1.1814575784694199</v>
      </c>
    </row>
    <row r="409" spans="1:26" customFormat="1" x14ac:dyDescent="0.2">
      <c r="A409" s="34">
        <v>2290</v>
      </c>
      <c r="B409" s="34" t="s">
        <v>255</v>
      </c>
      <c r="C409" s="34" t="s">
        <v>92</v>
      </c>
      <c r="D409" s="34">
        <v>7.0000000000000007E-2</v>
      </c>
      <c r="E409" s="34">
        <v>80.98</v>
      </c>
      <c r="F409" s="34">
        <v>7.18</v>
      </c>
      <c r="G409" s="34" t="s">
        <v>14</v>
      </c>
      <c r="H409" s="34" t="s">
        <v>70</v>
      </c>
      <c r="I409" s="34" t="s">
        <v>16</v>
      </c>
      <c r="J409" s="34" t="s">
        <v>17</v>
      </c>
      <c r="K409" s="34" t="s">
        <v>49</v>
      </c>
      <c r="L409" s="34" t="s">
        <v>953</v>
      </c>
      <c r="M409" s="34">
        <v>0.48</v>
      </c>
      <c r="N409" s="34" t="s">
        <v>8</v>
      </c>
      <c r="O409" s="34" t="s">
        <v>28</v>
      </c>
      <c r="P409" s="34" t="s">
        <v>60</v>
      </c>
      <c r="Q409" s="34" t="s">
        <v>257</v>
      </c>
      <c r="R409" s="34">
        <v>55433</v>
      </c>
      <c r="S409" s="36">
        <v>42039</v>
      </c>
      <c r="T409" s="36">
        <v>42041</v>
      </c>
      <c r="U409" s="61">
        <v>779.47230000000002</v>
      </c>
      <c r="V409" s="34">
        <v>15</v>
      </c>
      <c r="W409" s="34">
        <v>1129.67</v>
      </c>
      <c r="X409" s="34">
        <v>88164</v>
      </c>
      <c r="Y409" s="34" t="s">
        <v>3216</v>
      </c>
      <c r="Z409" s="34">
        <v>1252.8176203150451</v>
      </c>
    </row>
    <row r="410" spans="1:26" customFormat="1" x14ac:dyDescent="0.2">
      <c r="A410" s="34">
        <v>3042</v>
      </c>
      <c r="B410" s="34" t="s">
        <v>954</v>
      </c>
      <c r="C410" s="34" t="s">
        <v>92</v>
      </c>
      <c r="D410" s="34">
        <v>7.0000000000000007E-2</v>
      </c>
      <c r="E410" s="34">
        <v>14.48</v>
      </c>
      <c r="F410" s="34">
        <v>6.46</v>
      </c>
      <c r="G410" s="34" t="s">
        <v>14</v>
      </c>
      <c r="H410" s="34" t="s">
        <v>3</v>
      </c>
      <c r="I410" s="34" t="s">
        <v>24</v>
      </c>
      <c r="J410" s="34" t="s">
        <v>48</v>
      </c>
      <c r="K410" s="34" t="s">
        <v>49</v>
      </c>
      <c r="L410" s="34" t="s">
        <v>955</v>
      </c>
      <c r="M410" s="34">
        <v>0.38</v>
      </c>
      <c r="N410" s="34" t="s">
        <v>8</v>
      </c>
      <c r="O410" s="34" t="s">
        <v>28</v>
      </c>
      <c r="P410" s="34" t="s">
        <v>513</v>
      </c>
      <c r="Q410" s="34" t="s">
        <v>956</v>
      </c>
      <c r="R410" s="34">
        <v>67501</v>
      </c>
      <c r="S410" s="36">
        <v>42039</v>
      </c>
      <c r="T410" s="36">
        <v>42040</v>
      </c>
      <c r="U410" s="61">
        <v>67.864000000000004</v>
      </c>
      <c r="V410" s="34">
        <v>12</v>
      </c>
      <c r="W410" s="34">
        <v>171.33</v>
      </c>
      <c r="X410" s="34">
        <v>86101</v>
      </c>
      <c r="Y410" s="34" t="s">
        <v>3216</v>
      </c>
      <c r="Z410" s="34">
        <v>203.70092853332781</v>
      </c>
    </row>
    <row r="411" spans="1:26" customFormat="1" x14ac:dyDescent="0.2">
      <c r="A411" s="34">
        <v>1776</v>
      </c>
      <c r="B411" s="34" t="s">
        <v>957</v>
      </c>
      <c r="C411" s="34" t="s">
        <v>46</v>
      </c>
      <c r="D411" s="34">
        <v>0.08</v>
      </c>
      <c r="E411" s="34">
        <v>5.78</v>
      </c>
      <c r="F411" s="34">
        <v>5.67</v>
      </c>
      <c r="G411" s="34" t="s">
        <v>14</v>
      </c>
      <c r="H411" s="34" t="s">
        <v>15</v>
      </c>
      <c r="I411" s="34" t="s">
        <v>24</v>
      </c>
      <c r="J411" s="34" t="s">
        <v>64</v>
      </c>
      <c r="K411" s="34" t="s">
        <v>49</v>
      </c>
      <c r="L411" s="34" t="s">
        <v>591</v>
      </c>
      <c r="M411" s="34">
        <v>0.36</v>
      </c>
      <c r="N411" s="34" t="s">
        <v>8</v>
      </c>
      <c r="O411" s="34" t="s">
        <v>28</v>
      </c>
      <c r="P411" s="34" t="s">
        <v>29</v>
      </c>
      <c r="Q411" s="34" t="s">
        <v>958</v>
      </c>
      <c r="R411" s="34">
        <v>47802</v>
      </c>
      <c r="S411" s="36">
        <v>42039</v>
      </c>
      <c r="T411" s="36">
        <v>42040</v>
      </c>
      <c r="U411" s="61">
        <v>-53.898000000000003</v>
      </c>
      <c r="V411" s="34">
        <v>19</v>
      </c>
      <c r="W411" s="34">
        <v>106.57</v>
      </c>
      <c r="X411" s="34">
        <v>89941</v>
      </c>
      <c r="Y411" s="34" t="s">
        <v>3216</v>
      </c>
      <c r="Z411" s="34">
        <v>175.05468072147551</v>
      </c>
    </row>
    <row r="412" spans="1:26" customFormat="1" x14ac:dyDescent="0.2">
      <c r="A412" s="34">
        <v>2947</v>
      </c>
      <c r="B412" s="34" t="s">
        <v>959</v>
      </c>
      <c r="C412" s="34" t="s">
        <v>46</v>
      </c>
      <c r="D412" s="34">
        <v>0.01</v>
      </c>
      <c r="E412" s="34">
        <v>7.64</v>
      </c>
      <c r="F412" s="34">
        <v>1.39</v>
      </c>
      <c r="G412" s="34" t="s">
        <v>14</v>
      </c>
      <c r="H412" s="34" t="s">
        <v>15</v>
      </c>
      <c r="I412" s="34" t="s">
        <v>24</v>
      </c>
      <c r="J412" s="34" t="s">
        <v>321</v>
      </c>
      <c r="K412" s="34" t="s">
        <v>49</v>
      </c>
      <c r="L412" s="34" t="s">
        <v>584</v>
      </c>
      <c r="M412" s="34">
        <v>0.36</v>
      </c>
      <c r="N412" s="34" t="s">
        <v>8</v>
      </c>
      <c r="O412" s="34" t="s">
        <v>87</v>
      </c>
      <c r="P412" s="34" t="s">
        <v>88</v>
      </c>
      <c r="Q412" s="34" t="s">
        <v>960</v>
      </c>
      <c r="R412" s="34">
        <v>14043</v>
      </c>
      <c r="S412" s="36">
        <v>42039</v>
      </c>
      <c r="T412" s="36">
        <v>42042</v>
      </c>
      <c r="U412" s="61">
        <v>112.1181</v>
      </c>
      <c r="V412" s="34">
        <v>20</v>
      </c>
      <c r="W412" s="34">
        <v>162.49</v>
      </c>
      <c r="X412" s="34">
        <v>87511</v>
      </c>
      <c r="Y412" s="34" t="s">
        <v>3218</v>
      </c>
      <c r="Z412" s="34">
        <v>278.84947066030639</v>
      </c>
    </row>
    <row r="413" spans="1:26" customFormat="1" x14ac:dyDescent="0.2">
      <c r="A413" s="34">
        <v>234</v>
      </c>
      <c r="B413" s="34" t="s">
        <v>961</v>
      </c>
      <c r="C413" s="34" t="s">
        <v>1</v>
      </c>
      <c r="D413" s="34">
        <v>0.06</v>
      </c>
      <c r="E413" s="34">
        <v>279.81</v>
      </c>
      <c r="F413" s="34">
        <v>23.19</v>
      </c>
      <c r="G413" s="34" t="s">
        <v>2</v>
      </c>
      <c r="H413" s="34" t="s">
        <v>3</v>
      </c>
      <c r="I413" s="34" t="s">
        <v>24</v>
      </c>
      <c r="J413" s="34" t="s">
        <v>71</v>
      </c>
      <c r="K413" s="34" t="s">
        <v>33</v>
      </c>
      <c r="L413" s="34" t="s">
        <v>962</v>
      </c>
      <c r="M413" s="34">
        <v>0.59</v>
      </c>
      <c r="N413" s="34" t="s">
        <v>8</v>
      </c>
      <c r="O413" s="34" t="s">
        <v>28</v>
      </c>
      <c r="P413" s="34" t="s">
        <v>189</v>
      </c>
      <c r="Q413" s="34" t="s">
        <v>713</v>
      </c>
      <c r="R413" s="34">
        <v>50208</v>
      </c>
      <c r="S413" s="36">
        <v>42040</v>
      </c>
      <c r="T413" s="36">
        <v>42041</v>
      </c>
      <c r="U413" s="61">
        <v>1103.9724000000001</v>
      </c>
      <c r="V413" s="34">
        <v>6</v>
      </c>
      <c r="W413" s="34">
        <v>1599.96</v>
      </c>
      <c r="X413" s="34">
        <v>90236</v>
      </c>
      <c r="Y413" s="34" t="s">
        <v>3216</v>
      </c>
      <c r="Z413" s="34">
        <v>3213.2717983567322</v>
      </c>
    </row>
    <row r="414" spans="1:26" customFormat="1" x14ac:dyDescent="0.2">
      <c r="A414" s="34">
        <v>2359</v>
      </c>
      <c r="B414" s="34" t="s">
        <v>963</v>
      </c>
      <c r="C414" s="34" t="s">
        <v>1</v>
      </c>
      <c r="D414" s="34">
        <v>0</v>
      </c>
      <c r="E414" s="34">
        <v>7.28</v>
      </c>
      <c r="F414" s="34">
        <v>1.77</v>
      </c>
      <c r="G414" s="34" t="s">
        <v>14</v>
      </c>
      <c r="H414" s="34" t="s">
        <v>47</v>
      </c>
      <c r="I414" s="34" t="s">
        <v>24</v>
      </c>
      <c r="J414" s="34" t="s">
        <v>64</v>
      </c>
      <c r="K414" s="34" t="s">
        <v>26</v>
      </c>
      <c r="L414" s="34" t="s">
        <v>964</v>
      </c>
      <c r="M414" s="34">
        <v>0.37</v>
      </c>
      <c r="N414" s="34" t="s">
        <v>8</v>
      </c>
      <c r="O414" s="34" t="s">
        <v>9</v>
      </c>
      <c r="P414" s="34" t="s">
        <v>99</v>
      </c>
      <c r="Q414" s="34" t="s">
        <v>965</v>
      </c>
      <c r="R414" s="34">
        <v>33917</v>
      </c>
      <c r="S414" s="36">
        <v>42040</v>
      </c>
      <c r="T414" s="36">
        <v>42040</v>
      </c>
      <c r="U414" s="61">
        <v>167.16</v>
      </c>
      <c r="V414" s="34">
        <v>7</v>
      </c>
      <c r="W414" s="34">
        <v>53.42</v>
      </c>
      <c r="X414" s="34">
        <v>88265</v>
      </c>
      <c r="Y414" s="34" t="s">
        <v>3215</v>
      </c>
      <c r="Z414" s="34">
        <v>507.86589617641238</v>
      </c>
    </row>
    <row r="415" spans="1:26" customFormat="1" x14ac:dyDescent="0.2">
      <c r="A415" s="34">
        <v>672</v>
      </c>
      <c r="B415" s="34" t="s">
        <v>966</v>
      </c>
      <c r="C415" s="34" t="s">
        <v>23</v>
      </c>
      <c r="D415" s="34">
        <v>7.0000000000000007E-2</v>
      </c>
      <c r="E415" s="34">
        <v>2.88</v>
      </c>
      <c r="F415" s="34">
        <v>1.01</v>
      </c>
      <c r="G415" s="34" t="s">
        <v>14</v>
      </c>
      <c r="H415" s="34" t="s">
        <v>3</v>
      </c>
      <c r="I415" s="34" t="s">
        <v>24</v>
      </c>
      <c r="J415" s="34" t="s">
        <v>25</v>
      </c>
      <c r="K415" s="34" t="s">
        <v>26</v>
      </c>
      <c r="L415" s="34" t="s">
        <v>967</v>
      </c>
      <c r="M415" s="34">
        <v>0.55000000000000004</v>
      </c>
      <c r="N415" s="34" t="s">
        <v>8</v>
      </c>
      <c r="O415" s="34" t="s">
        <v>28</v>
      </c>
      <c r="P415" s="34" t="s">
        <v>189</v>
      </c>
      <c r="Q415" s="34" t="s">
        <v>713</v>
      </c>
      <c r="R415" s="34">
        <v>50208</v>
      </c>
      <c r="S415" s="36">
        <v>42040</v>
      </c>
      <c r="T415" s="36">
        <v>42044</v>
      </c>
      <c r="U415" s="61">
        <v>9.59</v>
      </c>
      <c r="V415" s="34">
        <v>12</v>
      </c>
      <c r="W415" s="34">
        <v>34.97</v>
      </c>
      <c r="X415" s="34">
        <v>88173</v>
      </c>
      <c r="Y415" s="34" t="s">
        <v>3216</v>
      </c>
      <c r="Z415" s="34">
        <v>165.35404870619718</v>
      </c>
    </row>
    <row r="416" spans="1:26" customFormat="1" x14ac:dyDescent="0.2">
      <c r="A416" s="34">
        <v>672</v>
      </c>
      <c r="B416" s="34" t="s">
        <v>966</v>
      </c>
      <c r="C416" s="34" t="s">
        <v>23</v>
      </c>
      <c r="D416" s="34">
        <v>0.1</v>
      </c>
      <c r="E416" s="34">
        <v>195.99</v>
      </c>
      <c r="F416" s="34">
        <v>3.99</v>
      </c>
      <c r="G416" s="34" t="s">
        <v>14</v>
      </c>
      <c r="H416" s="34" t="s">
        <v>3</v>
      </c>
      <c r="I416" s="34" t="s">
        <v>16</v>
      </c>
      <c r="J416" s="34" t="s">
        <v>111</v>
      </c>
      <c r="K416" s="34" t="s">
        <v>49</v>
      </c>
      <c r="L416" s="34" t="s">
        <v>968</v>
      </c>
      <c r="M416" s="34">
        <v>0.57999999999999996</v>
      </c>
      <c r="N416" s="34" t="s">
        <v>8</v>
      </c>
      <c r="O416" s="34" t="s">
        <v>28</v>
      </c>
      <c r="P416" s="34" t="s">
        <v>189</v>
      </c>
      <c r="Q416" s="34" t="s">
        <v>713</v>
      </c>
      <c r="R416" s="34">
        <v>50208</v>
      </c>
      <c r="S416" s="36">
        <v>42040</v>
      </c>
      <c r="T416" s="36">
        <v>42047</v>
      </c>
      <c r="U416" s="61">
        <v>-655.42399999999998</v>
      </c>
      <c r="V416" s="34">
        <v>2</v>
      </c>
      <c r="W416" s="34">
        <v>308.86</v>
      </c>
      <c r="X416" s="34">
        <v>88173</v>
      </c>
      <c r="Y416" s="34" t="s">
        <v>3216</v>
      </c>
      <c r="Z416" s="34">
        <v>176.88574390321301</v>
      </c>
    </row>
    <row r="417" spans="1:26" customFormat="1" x14ac:dyDescent="0.2">
      <c r="A417" s="34">
        <v>1427</v>
      </c>
      <c r="B417" s="34" t="s">
        <v>969</v>
      </c>
      <c r="C417" s="34" t="s">
        <v>23</v>
      </c>
      <c r="D417" s="34">
        <v>0.09</v>
      </c>
      <c r="E417" s="34">
        <v>125.99</v>
      </c>
      <c r="F417" s="34">
        <v>2.5</v>
      </c>
      <c r="G417" s="34" t="s">
        <v>14</v>
      </c>
      <c r="H417" s="34" t="s">
        <v>47</v>
      </c>
      <c r="I417" s="34" t="s">
        <v>16</v>
      </c>
      <c r="J417" s="34" t="s">
        <v>111</v>
      </c>
      <c r="K417" s="34" t="s">
        <v>49</v>
      </c>
      <c r="L417" s="34" t="s">
        <v>924</v>
      </c>
      <c r="M417" s="34">
        <v>0.6</v>
      </c>
      <c r="N417" s="34" t="s">
        <v>8</v>
      </c>
      <c r="O417" s="34" t="s">
        <v>28</v>
      </c>
      <c r="P417" s="34" t="s">
        <v>265</v>
      </c>
      <c r="Q417" s="34" t="s">
        <v>970</v>
      </c>
      <c r="R417" s="34">
        <v>48708</v>
      </c>
      <c r="S417" s="36">
        <v>42040</v>
      </c>
      <c r="T417" s="36">
        <v>42044</v>
      </c>
      <c r="U417" s="61">
        <v>1258.7877000000001</v>
      </c>
      <c r="V417" s="34">
        <v>18</v>
      </c>
      <c r="W417" s="34">
        <v>1824.33</v>
      </c>
      <c r="X417" s="34">
        <v>90905</v>
      </c>
      <c r="Y417" s="34" t="s">
        <v>3216</v>
      </c>
      <c r="Z417" s="34">
        <v>1939.2906262165543</v>
      </c>
    </row>
    <row r="418" spans="1:26" customFormat="1" x14ac:dyDescent="0.2">
      <c r="A418" s="34">
        <v>1816</v>
      </c>
      <c r="B418" s="34" t="s">
        <v>971</v>
      </c>
      <c r="C418" s="34" t="s">
        <v>23</v>
      </c>
      <c r="D418" s="34">
        <v>0.01</v>
      </c>
      <c r="E418" s="34">
        <v>10.48</v>
      </c>
      <c r="F418" s="34">
        <v>2.89</v>
      </c>
      <c r="G418" s="34" t="s">
        <v>14</v>
      </c>
      <c r="H418" s="34" t="s">
        <v>15</v>
      </c>
      <c r="I418" s="34" t="s">
        <v>24</v>
      </c>
      <c r="J418" s="34" t="s">
        <v>25</v>
      </c>
      <c r="K418" s="34" t="s">
        <v>18</v>
      </c>
      <c r="L418" s="34" t="s">
        <v>972</v>
      </c>
      <c r="M418" s="34">
        <v>0.6</v>
      </c>
      <c r="N418" s="34" t="s">
        <v>8</v>
      </c>
      <c r="O418" s="34" t="s">
        <v>28</v>
      </c>
      <c r="P418" s="34" t="s">
        <v>265</v>
      </c>
      <c r="Q418" s="34" t="s">
        <v>973</v>
      </c>
      <c r="R418" s="34">
        <v>48187</v>
      </c>
      <c r="S418" s="36">
        <v>42040</v>
      </c>
      <c r="T418" s="36">
        <v>42042</v>
      </c>
      <c r="U418" s="61">
        <v>60.561599999999999</v>
      </c>
      <c r="V418" s="34">
        <v>19</v>
      </c>
      <c r="W418" s="34">
        <v>202.38</v>
      </c>
      <c r="X418" s="34">
        <v>85990</v>
      </c>
      <c r="Y418" s="34" t="s">
        <v>3216</v>
      </c>
      <c r="Z418" s="34">
        <v>354.63476470587983</v>
      </c>
    </row>
    <row r="419" spans="1:26" customFormat="1" x14ac:dyDescent="0.2">
      <c r="A419" s="34">
        <v>1821</v>
      </c>
      <c r="B419" s="34" t="s">
        <v>974</v>
      </c>
      <c r="C419" s="34" t="s">
        <v>23</v>
      </c>
      <c r="D419" s="34">
        <v>0.01</v>
      </c>
      <c r="E419" s="34">
        <v>10.48</v>
      </c>
      <c r="F419" s="34">
        <v>2.89</v>
      </c>
      <c r="G419" s="34" t="s">
        <v>14</v>
      </c>
      <c r="H419" s="34" t="s">
        <v>15</v>
      </c>
      <c r="I419" s="34" t="s">
        <v>24</v>
      </c>
      <c r="J419" s="34" t="s">
        <v>25</v>
      </c>
      <c r="K419" s="34" t="s">
        <v>18</v>
      </c>
      <c r="L419" s="34" t="s">
        <v>972</v>
      </c>
      <c r="M419" s="34">
        <v>0.6</v>
      </c>
      <c r="N419" s="34" t="s">
        <v>8</v>
      </c>
      <c r="O419" s="34" t="s">
        <v>87</v>
      </c>
      <c r="P419" s="34" t="s">
        <v>88</v>
      </c>
      <c r="Q419" s="34" t="s">
        <v>89</v>
      </c>
      <c r="R419" s="34">
        <v>10177</v>
      </c>
      <c r="S419" s="36">
        <v>42040</v>
      </c>
      <c r="T419" s="36">
        <v>42042</v>
      </c>
      <c r="U419" s="61">
        <v>40.92</v>
      </c>
      <c r="V419" s="34">
        <v>76</v>
      </c>
      <c r="W419" s="34">
        <v>809.51</v>
      </c>
      <c r="X419" s="34">
        <v>34435</v>
      </c>
      <c r="Y419" s="34" t="s">
        <v>3218</v>
      </c>
      <c r="Z419" s="34">
        <v>334.5212610771344</v>
      </c>
    </row>
    <row r="420" spans="1:26" customFormat="1" x14ac:dyDescent="0.2">
      <c r="A420" s="34">
        <v>980</v>
      </c>
      <c r="B420" s="34" t="s">
        <v>975</v>
      </c>
      <c r="C420" s="34" t="s">
        <v>92</v>
      </c>
      <c r="D420" s="34">
        <v>0</v>
      </c>
      <c r="E420" s="34">
        <v>37.76</v>
      </c>
      <c r="F420" s="34">
        <v>12.9</v>
      </c>
      <c r="G420" s="34" t="s">
        <v>14</v>
      </c>
      <c r="H420" s="34" t="s">
        <v>70</v>
      </c>
      <c r="I420" s="34" t="s">
        <v>24</v>
      </c>
      <c r="J420" s="34" t="s">
        <v>54</v>
      </c>
      <c r="K420" s="34" t="s">
        <v>49</v>
      </c>
      <c r="L420" s="34" t="s">
        <v>976</v>
      </c>
      <c r="M420" s="34">
        <v>0.56999999999999995</v>
      </c>
      <c r="N420" s="34" t="s">
        <v>8</v>
      </c>
      <c r="O420" s="34" t="s">
        <v>87</v>
      </c>
      <c r="P420" s="34" t="s">
        <v>609</v>
      </c>
      <c r="Q420" s="34" t="s">
        <v>610</v>
      </c>
      <c r="R420" s="34">
        <v>5403</v>
      </c>
      <c r="S420" s="36">
        <v>42040</v>
      </c>
      <c r="T420" s="36">
        <v>42041</v>
      </c>
      <c r="U420" s="61">
        <v>93.846800000000002</v>
      </c>
      <c r="V420" s="34">
        <v>12</v>
      </c>
      <c r="W420" s="34">
        <v>477.2</v>
      </c>
      <c r="X420" s="34">
        <v>87258</v>
      </c>
      <c r="Y420" s="34" t="s">
        <v>3218</v>
      </c>
      <c r="Z420" s="34">
        <v>694.46594818577955</v>
      </c>
    </row>
    <row r="421" spans="1:26" customFormat="1" x14ac:dyDescent="0.2">
      <c r="A421" s="34">
        <v>2094</v>
      </c>
      <c r="B421" s="34" t="s">
        <v>977</v>
      </c>
      <c r="C421" s="34" t="s">
        <v>92</v>
      </c>
      <c r="D421" s="34">
        <v>0.08</v>
      </c>
      <c r="E421" s="34">
        <v>400.98</v>
      </c>
      <c r="F421" s="34">
        <v>42.52</v>
      </c>
      <c r="G421" s="34" t="s">
        <v>2</v>
      </c>
      <c r="H421" s="34" t="s">
        <v>70</v>
      </c>
      <c r="I421" s="34" t="s">
        <v>4</v>
      </c>
      <c r="J421" s="34" t="s">
        <v>5</v>
      </c>
      <c r="K421" s="34" t="s">
        <v>6</v>
      </c>
      <c r="L421" s="34" t="s">
        <v>978</v>
      </c>
      <c r="M421" s="34">
        <v>0.71</v>
      </c>
      <c r="N421" s="34" t="s">
        <v>8</v>
      </c>
      <c r="O421" s="34" t="s">
        <v>35</v>
      </c>
      <c r="P421" s="34" t="s">
        <v>66</v>
      </c>
      <c r="Q421" s="34" t="s">
        <v>979</v>
      </c>
      <c r="R421" s="34">
        <v>95928</v>
      </c>
      <c r="S421" s="36">
        <v>42040</v>
      </c>
      <c r="T421" s="36">
        <v>42041</v>
      </c>
      <c r="U421" s="61">
        <v>3031.9724000000001</v>
      </c>
      <c r="V421" s="34">
        <v>20</v>
      </c>
      <c r="W421" s="34">
        <v>7840.04</v>
      </c>
      <c r="X421" s="34">
        <v>86629</v>
      </c>
      <c r="Y421" s="34" t="s">
        <v>3217</v>
      </c>
      <c r="Z421" s="34">
        <v>5919.8225963078612</v>
      </c>
    </row>
    <row r="422" spans="1:26" customFormat="1" x14ac:dyDescent="0.2">
      <c r="A422" s="34">
        <v>2282</v>
      </c>
      <c r="B422" s="34" t="s">
        <v>980</v>
      </c>
      <c r="C422" s="34" t="s">
        <v>92</v>
      </c>
      <c r="D422" s="34">
        <v>0.04</v>
      </c>
      <c r="E422" s="34">
        <v>5.98</v>
      </c>
      <c r="F422" s="34">
        <v>5.79</v>
      </c>
      <c r="G422" s="34" t="s">
        <v>14</v>
      </c>
      <c r="H422" s="34" t="s">
        <v>47</v>
      </c>
      <c r="I422" s="34" t="s">
        <v>24</v>
      </c>
      <c r="J422" s="34" t="s">
        <v>64</v>
      </c>
      <c r="K422" s="34" t="s">
        <v>49</v>
      </c>
      <c r="L422" s="34" t="s">
        <v>447</v>
      </c>
      <c r="M422" s="34">
        <v>0.36</v>
      </c>
      <c r="N422" s="34" t="s">
        <v>8</v>
      </c>
      <c r="O422" s="34" t="s">
        <v>28</v>
      </c>
      <c r="P422" s="34" t="s">
        <v>333</v>
      </c>
      <c r="Q422" s="34" t="s">
        <v>981</v>
      </c>
      <c r="R422" s="34">
        <v>53713</v>
      </c>
      <c r="S422" s="36">
        <v>42040</v>
      </c>
      <c r="T422" s="36">
        <v>42042</v>
      </c>
      <c r="U422" s="61">
        <v>-36.030799999999999</v>
      </c>
      <c r="V422" s="34">
        <v>14</v>
      </c>
      <c r="W422" s="34">
        <v>86.12</v>
      </c>
      <c r="X422" s="34">
        <v>85950</v>
      </c>
      <c r="Y422" s="34" t="s">
        <v>3216</v>
      </c>
      <c r="Z422" s="34">
        <v>94.836830225890708</v>
      </c>
    </row>
    <row r="423" spans="1:26" customFormat="1" x14ac:dyDescent="0.2">
      <c r="A423" s="34">
        <v>2747</v>
      </c>
      <c r="B423" s="34" t="s">
        <v>982</v>
      </c>
      <c r="C423" s="34" t="s">
        <v>92</v>
      </c>
      <c r="D423" s="34">
        <v>0.08</v>
      </c>
      <c r="E423" s="34">
        <v>9.98</v>
      </c>
      <c r="F423" s="34">
        <v>12.52</v>
      </c>
      <c r="G423" s="34" t="s">
        <v>14</v>
      </c>
      <c r="H423" s="34" t="s">
        <v>70</v>
      </c>
      <c r="I423" s="34" t="s">
        <v>4</v>
      </c>
      <c r="J423" s="34" t="s">
        <v>102</v>
      </c>
      <c r="K423" s="34" t="s">
        <v>49</v>
      </c>
      <c r="L423" s="34" t="s">
        <v>983</v>
      </c>
      <c r="M423" s="34">
        <v>0.56999999999999995</v>
      </c>
      <c r="N423" s="34" t="s">
        <v>8</v>
      </c>
      <c r="O423" s="34" t="s">
        <v>87</v>
      </c>
      <c r="P423" s="34" t="s">
        <v>88</v>
      </c>
      <c r="Q423" s="34" t="s">
        <v>89</v>
      </c>
      <c r="R423" s="34">
        <v>10115</v>
      </c>
      <c r="S423" s="36">
        <v>42040</v>
      </c>
      <c r="T423" s="36">
        <v>42042</v>
      </c>
      <c r="U423" s="61">
        <v>-102.93</v>
      </c>
      <c r="V423" s="34">
        <v>15</v>
      </c>
      <c r="W423" s="34">
        <v>150.24</v>
      </c>
      <c r="X423" s="34">
        <v>35200</v>
      </c>
      <c r="Y423" s="34" t="s">
        <v>3218</v>
      </c>
      <c r="Z423" s="34">
        <v>342.55176153216473</v>
      </c>
    </row>
    <row r="424" spans="1:26" customFormat="1" x14ac:dyDescent="0.2">
      <c r="A424" s="34">
        <v>2803</v>
      </c>
      <c r="B424" s="34" t="s">
        <v>984</v>
      </c>
      <c r="C424" s="34" t="s">
        <v>92</v>
      </c>
      <c r="D424" s="34">
        <v>7.0000000000000007E-2</v>
      </c>
      <c r="E424" s="34">
        <v>500.98</v>
      </c>
      <c r="F424" s="34">
        <v>28.14</v>
      </c>
      <c r="G424" s="34" t="s">
        <v>2</v>
      </c>
      <c r="H424" s="34" t="s">
        <v>3</v>
      </c>
      <c r="I424" s="34" t="s">
        <v>16</v>
      </c>
      <c r="J424" s="34" t="s">
        <v>32</v>
      </c>
      <c r="K424" s="34" t="s">
        <v>33</v>
      </c>
      <c r="L424" s="34" t="s">
        <v>985</v>
      </c>
      <c r="M424" s="34">
        <v>0.38</v>
      </c>
      <c r="N424" s="34" t="s">
        <v>8</v>
      </c>
      <c r="O424" s="34" t="s">
        <v>35</v>
      </c>
      <c r="P424" s="34" t="s">
        <v>66</v>
      </c>
      <c r="Q424" s="34" t="s">
        <v>986</v>
      </c>
      <c r="R424" s="34">
        <v>90022</v>
      </c>
      <c r="S424" s="36">
        <v>42040</v>
      </c>
      <c r="T424" s="36">
        <v>42041</v>
      </c>
      <c r="U424" s="61">
        <v>2699.9838</v>
      </c>
      <c r="V424" s="34">
        <v>10</v>
      </c>
      <c r="W424" s="34">
        <v>3913.02</v>
      </c>
      <c r="X424" s="34">
        <v>86227</v>
      </c>
      <c r="Y424" s="34" t="s">
        <v>3217</v>
      </c>
      <c r="Z424" s="34">
        <v>5219.0026257833379</v>
      </c>
    </row>
    <row r="425" spans="1:26" customFormat="1" x14ac:dyDescent="0.2">
      <c r="A425" s="34">
        <v>2803</v>
      </c>
      <c r="B425" s="34" t="s">
        <v>984</v>
      </c>
      <c r="C425" s="34" t="s">
        <v>92</v>
      </c>
      <c r="D425" s="34">
        <v>0.1</v>
      </c>
      <c r="E425" s="34">
        <v>178.47</v>
      </c>
      <c r="F425" s="34">
        <v>19.989999999999998</v>
      </c>
      <c r="G425" s="34" t="s">
        <v>14</v>
      </c>
      <c r="H425" s="34" t="s">
        <v>3</v>
      </c>
      <c r="I425" s="34" t="s">
        <v>24</v>
      </c>
      <c r="J425" s="34" t="s">
        <v>54</v>
      </c>
      <c r="K425" s="34" t="s">
        <v>49</v>
      </c>
      <c r="L425" s="34" t="s">
        <v>987</v>
      </c>
      <c r="M425" s="34">
        <v>0.55000000000000004</v>
      </c>
      <c r="N425" s="34" t="s">
        <v>8</v>
      </c>
      <c r="O425" s="34" t="s">
        <v>35</v>
      </c>
      <c r="P425" s="34" t="s">
        <v>66</v>
      </c>
      <c r="Q425" s="34" t="s">
        <v>986</v>
      </c>
      <c r="R425" s="34">
        <v>90022</v>
      </c>
      <c r="S425" s="36">
        <v>42040</v>
      </c>
      <c r="T425" s="36">
        <v>42042</v>
      </c>
      <c r="U425" s="61">
        <v>-170.98</v>
      </c>
      <c r="V425" s="34">
        <v>1</v>
      </c>
      <c r="W425" s="34">
        <v>180.14</v>
      </c>
      <c r="X425" s="34">
        <v>86227</v>
      </c>
      <c r="Y425" s="34" t="s">
        <v>3217</v>
      </c>
      <c r="Z425" s="34">
        <v>968.3644239832156</v>
      </c>
    </row>
    <row r="426" spans="1:26" customFormat="1" x14ac:dyDescent="0.2">
      <c r="A426" s="34">
        <v>1117</v>
      </c>
      <c r="B426" s="34" t="s">
        <v>988</v>
      </c>
      <c r="C426" s="34" t="s">
        <v>46</v>
      </c>
      <c r="D426" s="34">
        <v>0.06</v>
      </c>
      <c r="E426" s="34">
        <v>64.650000000000006</v>
      </c>
      <c r="F426" s="34">
        <v>35</v>
      </c>
      <c r="G426" s="34" t="s">
        <v>14</v>
      </c>
      <c r="H426" s="34" t="s">
        <v>47</v>
      </c>
      <c r="I426" s="34" t="s">
        <v>24</v>
      </c>
      <c r="J426" s="34" t="s">
        <v>54</v>
      </c>
      <c r="K426" s="34" t="s">
        <v>40</v>
      </c>
      <c r="L426" s="34" t="s">
        <v>989</v>
      </c>
      <c r="M426" s="34">
        <v>0.8</v>
      </c>
      <c r="N426" s="34" t="s">
        <v>8</v>
      </c>
      <c r="O426" s="34" t="s">
        <v>35</v>
      </c>
      <c r="P426" s="34" t="s">
        <v>564</v>
      </c>
      <c r="Q426" s="34" t="s">
        <v>990</v>
      </c>
      <c r="R426" s="34">
        <v>85705</v>
      </c>
      <c r="S426" s="36">
        <v>42040</v>
      </c>
      <c r="T426" s="36">
        <v>42041</v>
      </c>
      <c r="U426" s="61">
        <v>-139.28720000000001</v>
      </c>
      <c r="V426" s="34">
        <v>4</v>
      </c>
      <c r="W426" s="34">
        <v>277.60000000000002</v>
      </c>
      <c r="X426" s="34">
        <v>86768</v>
      </c>
      <c r="Y426" s="34" t="s">
        <v>3217</v>
      </c>
      <c r="Z426" s="34">
        <v>1521.038518272484</v>
      </c>
    </row>
    <row r="427" spans="1:26" customFormat="1" x14ac:dyDescent="0.2">
      <c r="A427" s="34">
        <v>2498</v>
      </c>
      <c r="B427" s="34" t="s">
        <v>905</v>
      </c>
      <c r="C427" s="34" t="s">
        <v>46</v>
      </c>
      <c r="D427" s="34">
        <v>0.08</v>
      </c>
      <c r="E427" s="34">
        <v>1.68</v>
      </c>
      <c r="F427" s="34">
        <v>1.57</v>
      </c>
      <c r="G427" s="34" t="s">
        <v>14</v>
      </c>
      <c r="H427" s="34" t="s">
        <v>3</v>
      </c>
      <c r="I427" s="34" t="s">
        <v>24</v>
      </c>
      <c r="J427" s="34" t="s">
        <v>25</v>
      </c>
      <c r="K427" s="34" t="s">
        <v>26</v>
      </c>
      <c r="L427" s="34" t="s">
        <v>550</v>
      </c>
      <c r="M427" s="34">
        <v>0.59</v>
      </c>
      <c r="N427" s="34" t="s">
        <v>8</v>
      </c>
      <c r="O427" s="34" t="s">
        <v>35</v>
      </c>
      <c r="P427" s="34" t="s">
        <v>66</v>
      </c>
      <c r="Q427" s="34" t="s">
        <v>866</v>
      </c>
      <c r="R427" s="34">
        <v>92024</v>
      </c>
      <c r="S427" s="36">
        <v>42040</v>
      </c>
      <c r="T427" s="36">
        <v>42041</v>
      </c>
      <c r="U427" s="61">
        <v>-46.25</v>
      </c>
      <c r="V427" s="34">
        <v>88</v>
      </c>
      <c r="W427" s="34">
        <v>148.36000000000001</v>
      </c>
      <c r="X427" s="34">
        <v>20007</v>
      </c>
      <c r="Y427" s="34" t="s">
        <v>3217</v>
      </c>
      <c r="Z427" s="34">
        <v>267.79052791026726</v>
      </c>
    </row>
    <row r="428" spans="1:26" customFormat="1" x14ac:dyDescent="0.2">
      <c r="A428" s="34">
        <v>421</v>
      </c>
      <c r="B428" s="34" t="s">
        <v>991</v>
      </c>
      <c r="C428" s="34" t="s">
        <v>1</v>
      </c>
      <c r="D428" s="34">
        <v>0.09</v>
      </c>
      <c r="E428" s="34">
        <v>999.99</v>
      </c>
      <c r="F428" s="34">
        <v>13.99</v>
      </c>
      <c r="G428" s="34" t="s">
        <v>14</v>
      </c>
      <c r="H428" s="34" t="s">
        <v>3</v>
      </c>
      <c r="I428" s="34" t="s">
        <v>16</v>
      </c>
      <c r="J428" s="34" t="s">
        <v>32</v>
      </c>
      <c r="K428" s="34" t="s">
        <v>120</v>
      </c>
      <c r="L428" s="34" t="s">
        <v>992</v>
      </c>
      <c r="M428" s="34">
        <v>0.36</v>
      </c>
      <c r="N428" s="34" t="s">
        <v>8</v>
      </c>
      <c r="O428" s="34" t="s">
        <v>87</v>
      </c>
      <c r="P428" s="34" t="s">
        <v>373</v>
      </c>
      <c r="Q428" s="34" t="s">
        <v>993</v>
      </c>
      <c r="R428" s="34">
        <v>7201</v>
      </c>
      <c r="S428" s="36">
        <v>42041</v>
      </c>
      <c r="T428" s="36">
        <v>42043</v>
      </c>
      <c r="U428" s="61">
        <v>-2531.4825000000001</v>
      </c>
      <c r="V428" s="34">
        <v>1</v>
      </c>
      <c r="W428" s="34">
        <v>919.09</v>
      </c>
      <c r="X428" s="34">
        <v>87700</v>
      </c>
      <c r="Y428" s="34" t="s">
        <v>3218</v>
      </c>
      <c r="Z428" s="34">
        <v>1085.2110528512615</v>
      </c>
    </row>
    <row r="429" spans="1:26" customFormat="1" x14ac:dyDescent="0.2">
      <c r="A429" s="34">
        <v>1020</v>
      </c>
      <c r="B429" s="34" t="s">
        <v>994</v>
      </c>
      <c r="C429" s="34" t="s">
        <v>1</v>
      </c>
      <c r="D429" s="34">
        <v>7.0000000000000007E-2</v>
      </c>
      <c r="E429" s="34">
        <v>4.13</v>
      </c>
      <c r="F429" s="34">
        <v>5.04</v>
      </c>
      <c r="G429" s="34" t="s">
        <v>14</v>
      </c>
      <c r="H429" s="34" t="s">
        <v>3</v>
      </c>
      <c r="I429" s="34" t="s">
        <v>24</v>
      </c>
      <c r="J429" s="34" t="s">
        <v>48</v>
      </c>
      <c r="K429" s="34" t="s">
        <v>49</v>
      </c>
      <c r="L429" s="34" t="s">
        <v>995</v>
      </c>
      <c r="M429" s="34">
        <v>0.38</v>
      </c>
      <c r="N429" s="34" t="s">
        <v>8</v>
      </c>
      <c r="O429" s="34" t="s">
        <v>28</v>
      </c>
      <c r="P429" s="34" t="s">
        <v>513</v>
      </c>
      <c r="Q429" s="34" t="s">
        <v>996</v>
      </c>
      <c r="R429" s="34">
        <v>66762</v>
      </c>
      <c r="S429" s="36">
        <v>42041</v>
      </c>
      <c r="T429" s="36">
        <v>42042</v>
      </c>
      <c r="U429" s="61">
        <v>-76.424400000000006</v>
      </c>
      <c r="V429" s="34">
        <v>20</v>
      </c>
      <c r="W429" s="34">
        <v>79.06</v>
      </c>
      <c r="X429" s="34">
        <v>88634</v>
      </c>
      <c r="Y429" s="34" t="s">
        <v>3216</v>
      </c>
      <c r="Z429" s="34">
        <v>261.51776222258172</v>
      </c>
    </row>
    <row r="430" spans="1:26" customFormat="1" x14ac:dyDescent="0.2">
      <c r="A430" s="34">
        <v>1020</v>
      </c>
      <c r="B430" s="34" t="s">
        <v>994</v>
      </c>
      <c r="C430" s="34" t="s">
        <v>1</v>
      </c>
      <c r="D430" s="34">
        <v>0</v>
      </c>
      <c r="E430" s="34">
        <v>4.4800000000000004</v>
      </c>
      <c r="F430" s="34">
        <v>2.5</v>
      </c>
      <c r="G430" s="34" t="s">
        <v>14</v>
      </c>
      <c r="H430" s="34" t="s">
        <v>3</v>
      </c>
      <c r="I430" s="34" t="s">
        <v>24</v>
      </c>
      <c r="J430" s="34" t="s">
        <v>321</v>
      </c>
      <c r="K430" s="34" t="s">
        <v>49</v>
      </c>
      <c r="L430" s="34" t="s">
        <v>997</v>
      </c>
      <c r="M430" s="34">
        <v>0.37</v>
      </c>
      <c r="N430" s="34" t="s">
        <v>8</v>
      </c>
      <c r="O430" s="34" t="s">
        <v>28</v>
      </c>
      <c r="P430" s="34" t="s">
        <v>513</v>
      </c>
      <c r="Q430" s="34" t="s">
        <v>996</v>
      </c>
      <c r="R430" s="34">
        <v>66762</v>
      </c>
      <c r="S430" s="36">
        <v>42041</v>
      </c>
      <c r="T430" s="36">
        <v>42043</v>
      </c>
      <c r="U430" s="61">
        <v>8.7319999999999993</v>
      </c>
      <c r="V430" s="34">
        <v>14</v>
      </c>
      <c r="W430" s="34">
        <v>65.14</v>
      </c>
      <c r="X430" s="34">
        <v>88634</v>
      </c>
      <c r="Y430" s="34" t="s">
        <v>3216</v>
      </c>
      <c r="Z430" s="34">
        <v>317.55966610114547</v>
      </c>
    </row>
    <row r="431" spans="1:26" customFormat="1" x14ac:dyDescent="0.2">
      <c r="A431" s="34">
        <v>1533</v>
      </c>
      <c r="B431" s="34" t="s">
        <v>998</v>
      </c>
      <c r="C431" s="34" t="s">
        <v>13</v>
      </c>
      <c r="D431" s="34">
        <v>0.02</v>
      </c>
      <c r="E431" s="34">
        <v>4.8899999999999997</v>
      </c>
      <c r="F431" s="34">
        <v>4.93</v>
      </c>
      <c r="G431" s="34" t="s">
        <v>14</v>
      </c>
      <c r="H431" s="34" t="s">
        <v>70</v>
      </c>
      <c r="I431" s="34" t="s">
        <v>16</v>
      </c>
      <c r="J431" s="34" t="s">
        <v>17</v>
      </c>
      <c r="K431" s="34" t="s">
        <v>18</v>
      </c>
      <c r="L431" s="34" t="s">
        <v>999</v>
      </c>
      <c r="M431" s="34">
        <v>0.66</v>
      </c>
      <c r="N431" s="34" t="s">
        <v>8</v>
      </c>
      <c r="O431" s="34" t="s">
        <v>28</v>
      </c>
      <c r="P431" s="34" t="s">
        <v>56</v>
      </c>
      <c r="Q431" s="34" t="s">
        <v>1000</v>
      </c>
      <c r="R431" s="34">
        <v>63130</v>
      </c>
      <c r="S431" s="36">
        <v>42041</v>
      </c>
      <c r="T431" s="36">
        <v>42042</v>
      </c>
      <c r="U431" s="61">
        <v>-56.445999999999998</v>
      </c>
      <c r="V431" s="34">
        <v>14</v>
      </c>
      <c r="W431" s="34">
        <v>74.010000000000005</v>
      </c>
      <c r="X431" s="34">
        <v>91328</v>
      </c>
      <c r="Y431" s="34" t="s">
        <v>3216</v>
      </c>
      <c r="Z431" s="34">
        <v>263.62738267094505</v>
      </c>
    </row>
    <row r="432" spans="1:26" customFormat="1" x14ac:dyDescent="0.2">
      <c r="A432" s="34">
        <v>1533</v>
      </c>
      <c r="B432" s="34" t="s">
        <v>998</v>
      </c>
      <c r="C432" s="34" t="s">
        <v>13</v>
      </c>
      <c r="D432" s="34">
        <v>7.0000000000000007E-2</v>
      </c>
      <c r="E432" s="34">
        <v>10.06</v>
      </c>
      <c r="F432" s="34">
        <v>2.06</v>
      </c>
      <c r="G432" s="34" t="s">
        <v>14</v>
      </c>
      <c r="H432" s="34" t="s">
        <v>70</v>
      </c>
      <c r="I432" s="34" t="s">
        <v>24</v>
      </c>
      <c r="J432" s="34" t="s">
        <v>64</v>
      </c>
      <c r="K432" s="34" t="s">
        <v>26</v>
      </c>
      <c r="L432" s="34" t="s">
        <v>149</v>
      </c>
      <c r="M432" s="34">
        <v>0.39</v>
      </c>
      <c r="N432" s="34" t="s">
        <v>8</v>
      </c>
      <c r="O432" s="34" t="s">
        <v>28</v>
      </c>
      <c r="P432" s="34" t="s">
        <v>56</v>
      </c>
      <c r="Q432" s="34" t="s">
        <v>1000</v>
      </c>
      <c r="R432" s="34">
        <v>63130</v>
      </c>
      <c r="S432" s="36">
        <v>42041</v>
      </c>
      <c r="T432" s="36">
        <v>42042</v>
      </c>
      <c r="U432" s="61">
        <v>33.189</v>
      </c>
      <c r="V432" s="34">
        <v>5</v>
      </c>
      <c r="W432" s="34">
        <v>48.1</v>
      </c>
      <c r="X432" s="34">
        <v>91328</v>
      </c>
      <c r="Y432" s="34" t="s">
        <v>3216</v>
      </c>
      <c r="Z432" s="34">
        <v>34.827937045777333</v>
      </c>
    </row>
    <row r="433" spans="1:26" customFormat="1" x14ac:dyDescent="0.2">
      <c r="A433" s="34">
        <v>1927</v>
      </c>
      <c r="B433" s="34" t="s">
        <v>1001</v>
      </c>
      <c r="C433" s="34" t="s">
        <v>13</v>
      </c>
      <c r="D433" s="34">
        <v>0.02</v>
      </c>
      <c r="E433" s="34">
        <v>259.70999999999998</v>
      </c>
      <c r="F433" s="34">
        <v>66.67</v>
      </c>
      <c r="G433" s="34" t="s">
        <v>2</v>
      </c>
      <c r="H433" s="34" t="s">
        <v>47</v>
      </c>
      <c r="I433" s="34" t="s">
        <v>4</v>
      </c>
      <c r="J433" s="34" t="s">
        <v>5</v>
      </c>
      <c r="K433" s="34" t="s">
        <v>6</v>
      </c>
      <c r="L433" s="34" t="s">
        <v>1002</v>
      </c>
      <c r="M433" s="34">
        <v>0.65</v>
      </c>
      <c r="N433" s="34" t="s">
        <v>8</v>
      </c>
      <c r="O433" s="34" t="s">
        <v>9</v>
      </c>
      <c r="P433" s="34" t="s">
        <v>247</v>
      </c>
      <c r="Q433" s="34" t="s">
        <v>1003</v>
      </c>
      <c r="R433" s="34">
        <v>29611</v>
      </c>
      <c r="S433" s="36">
        <v>42041</v>
      </c>
      <c r="T433" s="36">
        <v>42041</v>
      </c>
      <c r="U433" s="61">
        <v>-14.448</v>
      </c>
      <c r="V433" s="34">
        <v>8</v>
      </c>
      <c r="W433" s="34">
        <v>1757.15</v>
      </c>
      <c r="X433" s="34">
        <v>88579</v>
      </c>
      <c r="Y433" s="34" t="s">
        <v>3215</v>
      </c>
      <c r="Z433" s="34">
        <v>3030.0430521890898</v>
      </c>
    </row>
    <row r="434" spans="1:26" customFormat="1" x14ac:dyDescent="0.2">
      <c r="A434" s="34">
        <v>2135</v>
      </c>
      <c r="B434" s="34" t="s">
        <v>1004</v>
      </c>
      <c r="C434" s="34" t="s">
        <v>13</v>
      </c>
      <c r="D434" s="34">
        <v>0.01</v>
      </c>
      <c r="E434" s="34">
        <v>28.99</v>
      </c>
      <c r="F434" s="34">
        <v>8.59</v>
      </c>
      <c r="G434" s="34" t="s">
        <v>14</v>
      </c>
      <c r="H434" s="34" t="s">
        <v>47</v>
      </c>
      <c r="I434" s="34" t="s">
        <v>16</v>
      </c>
      <c r="J434" s="34" t="s">
        <v>111</v>
      </c>
      <c r="K434" s="34" t="s">
        <v>120</v>
      </c>
      <c r="L434" s="34" t="s">
        <v>1005</v>
      </c>
      <c r="M434" s="34">
        <v>0.56000000000000005</v>
      </c>
      <c r="N434" s="34" t="s">
        <v>8</v>
      </c>
      <c r="O434" s="34" t="s">
        <v>35</v>
      </c>
      <c r="P434" s="34" t="s">
        <v>616</v>
      </c>
      <c r="Q434" s="34" t="s">
        <v>1006</v>
      </c>
      <c r="R434" s="34">
        <v>88101</v>
      </c>
      <c r="S434" s="36">
        <v>42041</v>
      </c>
      <c r="T434" s="36">
        <v>42042</v>
      </c>
      <c r="U434" s="61">
        <v>196.52328</v>
      </c>
      <c r="V434" s="34">
        <v>21</v>
      </c>
      <c r="W434" s="34">
        <v>556.61</v>
      </c>
      <c r="X434" s="34">
        <v>91583</v>
      </c>
      <c r="Y434" s="34" t="s">
        <v>3217</v>
      </c>
      <c r="Z434" s="34">
        <v>653.27308699585558</v>
      </c>
    </row>
    <row r="435" spans="1:26" customFormat="1" x14ac:dyDescent="0.2">
      <c r="A435" s="34">
        <v>2486</v>
      </c>
      <c r="B435" s="34" t="s">
        <v>920</v>
      </c>
      <c r="C435" s="34" t="s">
        <v>13</v>
      </c>
      <c r="D435" s="34">
        <v>0.02</v>
      </c>
      <c r="E435" s="34">
        <v>71.37</v>
      </c>
      <c r="F435" s="34">
        <v>69</v>
      </c>
      <c r="G435" s="34" t="s">
        <v>14</v>
      </c>
      <c r="H435" s="34" t="s">
        <v>3</v>
      </c>
      <c r="I435" s="34" t="s">
        <v>4</v>
      </c>
      <c r="J435" s="34" t="s">
        <v>5</v>
      </c>
      <c r="K435" s="34" t="s">
        <v>40</v>
      </c>
      <c r="L435" s="34" t="s">
        <v>1007</v>
      </c>
      <c r="M435" s="34">
        <v>0.68</v>
      </c>
      <c r="N435" s="34" t="s">
        <v>8</v>
      </c>
      <c r="O435" s="34" t="s">
        <v>9</v>
      </c>
      <c r="P435" s="34" t="s">
        <v>51</v>
      </c>
      <c r="Q435" s="34" t="s">
        <v>922</v>
      </c>
      <c r="R435" s="34">
        <v>30458</v>
      </c>
      <c r="S435" s="36">
        <v>42041</v>
      </c>
      <c r="T435" s="36">
        <v>42042</v>
      </c>
      <c r="U435" s="61">
        <v>-439.90800000000002</v>
      </c>
      <c r="V435" s="34">
        <v>4</v>
      </c>
      <c r="W435" s="34">
        <v>237.62</v>
      </c>
      <c r="X435" s="34">
        <v>91414</v>
      </c>
      <c r="Y435" s="34" t="s">
        <v>3215</v>
      </c>
      <c r="Z435" s="34">
        <v>1857.6858654071445</v>
      </c>
    </row>
    <row r="436" spans="1:26" customFormat="1" x14ac:dyDescent="0.2">
      <c r="A436" s="34">
        <v>2486</v>
      </c>
      <c r="B436" s="34" t="s">
        <v>920</v>
      </c>
      <c r="C436" s="34" t="s">
        <v>13</v>
      </c>
      <c r="D436" s="34">
        <v>0.03</v>
      </c>
      <c r="E436" s="34">
        <v>205.99</v>
      </c>
      <c r="F436" s="34">
        <v>8.99</v>
      </c>
      <c r="G436" s="34" t="s">
        <v>63</v>
      </c>
      <c r="H436" s="34" t="s">
        <v>3</v>
      </c>
      <c r="I436" s="34" t="s">
        <v>16</v>
      </c>
      <c r="J436" s="34" t="s">
        <v>111</v>
      </c>
      <c r="K436" s="34" t="s">
        <v>49</v>
      </c>
      <c r="L436" s="34" t="s">
        <v>1008</v>
      </c>
      <c r="M436" s="34">
        <v>0.6</v>
      </c>
      <c r="N436" s="34" t="s">
        <v>8</v>
      </c>
      <c r="O436" s="34" t="s">
        <v>9</v>
      </c>
      <c r="P436" s="34" t="s">
        <v>51</v>
      </c>
      <c r="Q436" s="34" t="s">
        <v>922</v>
      </c>
      <c r="R436" s="34">
        <v>30458</v>
      </c>
      <c r="S436" s="36">
        <v>42041</v>
      </c>
      <c r="T436" s="36">
        <v>42043</v>
      </c>
      <c r="U436" s="61">
        <v>1087.7159999999999</v>
      </c>
      <c r="V436" s="34">
        <v>1</v>
      </c>
      <c r="W436" s="34">
        <v>176.42</v>
      </c>
      <c r="X436" s="34">
        <v>91414</v>
      </c>
      <c r="Y436" s="34" t="s">
        <v>3215</v>
      </c>
      <c r="Z436" s="34">
        <v>2029.8441523717868</v>
      </c>
    </row>
    <row r="437" spans="1:26" customFormat="1" x14ac:dyDescent="0.2">
      <c r="A437" s="34">
        <v>389</v>
      </c>
      <c r="B437" s="34" t="s">
        <v>1009</v>
      </c>
      <c r="C437" s="34" t="s">
        <v>23</v>
      </c>
      <c r="D437" s="34">
        <v>0.03</v>
      </c>
      <c r="E437" s="34">
        <v>160.97999999999999</v>
      </c>
      <c r="F437" s="34">
        <v>30</v>
      </c>
      <c r="G437" s="34" t="s">
        <v>2</v>
      </c>
      <c r="H437" s="34" t="s">
        <v>70</v>
      </c>
      <c r="I437" s="34" t="s">
        <v>4</v>
      </c>
      <c r="J437" s="34" t="s">
        <v>85</v>
      </c>
      <c r="K437" s="34" t="s">
        <v>33</v>
      </c>
      <c r="L437" s="34" t="s">
        <v>868</v>
      </c>
      <c r="M437" s="34">
        <v>0.62</v>
      </c>
      <c r="N437" s="34" t="s">
        <v>8</v>
      </c>
      <c r="O437" s="34" t="s">
        <v>28</v>
      </c>
      <c r="P437" s="34" t="s">
        <v>109</v>
      </c>
      <c r="Q437" s="34" t="s">
        <v>1010</v>
      </c>
      <c r="R437" s="34">
        <v>68502</v>
      </c>
      <c r="S437" s="36">
        <v>42041</v>
      </c>
      <c r="T437" s="36">
        <v>42045</v>
      </c>
      <c r="U437" s="61">
        <v>1273.2086999999999</v>
      </c>
      <c r="V437" s="34">
        <v>11</v>
      </c>
      <c r="W437" s="34">
        <v>1845.23</v>
      </c>
      <c r="X437" s="34">
        <v>90338</v>
      </c>
      <c r="Y437" s="34" t="s">
        <v>3216</v>
      </c>
      <c r="Z437" s="34">
        <v>3046.037187219014</v>
      </c>
    </row>
    <row r="438" spans="1:26" customFormat="1" x14ac:dyDescent="0.2">
      <c r="A438" s="34">
        <v>1607</v>
      </c>
      <c r="B438" s="34" t="s">
        <v>1011</v>
      </c>
      <c r="C438" s="34" t="s">
        <v>23</v>
      </c>
      <c r="D438" s="34">
        <v>0.1</v>
      </c>
      <c r="E438" s="34">
        <v>5.68</v>
      </c>
      <c r="F438" s="34">
        <v>3.6</v>
      </c>
      <c r="G438" s="34" t="s">
        <v>63</v>
      </c>
      <c r="H438" s="34" t="s">
        <v>47</v>
      </c>
      <c r="I438" s="34" t="s">
        <v>24</v>
      </c>
      <c r="J438" s="34" t="s">
        <v>544</v>
      </c>
      <c r="K438" s="34" t="s">
        <v>18</v>
      </c>
      <c r="L438" s="34" t="s">
        <v>1012</v>
      </c>
      <c r="M438" s="34">
        <v>0.56000000000000005</v>
      </c>
      <c r="N438" s="34" t="s">
        <v>8</v>
      </c>
      <c r="O438" s="34" t="s">
        <v>87</v>
      </c>
      <c r="P438" s="34" t="s">
        <v>88</v>
      </c>
      <c r="Q438" s="34" t="s">
        <v>1013</v>
      </c>
      <c r="R438" s="34">
        <v>11520</v>
      </c>
      <c r="S438" s="36">
        <v>42041</v>
      </c>
      <c r="T438" s="36">
        <v>42045</v>
      </c>
      <c r="U438" s="61">
        <v>-33.2956</v>
      </c>
      <c r="V438" s="34">
        <v>21</v>
      </c>
      <c r="W438" s="34">
        <v>118.35</v>
      </c>
      <c r="X438" s="34">
        <v>87995</v>
      </c>
      <c r="Y438" s="34" t="s">
        <v>3218</v>
      </c>
      <c r="Z438" s="34">
        <v>147.54338539731305</v>
      </c>
    </row>
    <row r="439" spans="1:26" customFormat="1" x14ac:dyDescent="0.2">
      <c r="A439" s="34">
        <v>2270</v>
      </c>
      <c r="B439" s="34" t="s">
        <v>1014</v>
      </c>
      <c r="C439" s="34" t="s">
        <v>23</v>
      </c>
      <c r="D439" s="34">
        <v>0.01</v>
      </c>
      <c r="E439" s="34">
        <v>20.48</v>
      </c>
      <c r="F439" s="34">
        <v>6.32</v>
      </c>
      <c r="G439" s="34" t="s">
        <v>14</v>
      </c>
      <c r="H439" s="34" t="s">
        <v>3</v>
      </c>
      <c r="I439" s="34" t="s">
        <v>24</v>
      </c>
      <c r="J439" s="34" t="s">
        <v>71</v>
      </c>
      <c r="K439" s="34" t="s">
        <v>49</v>
      </c>
      <c r="L439" s="34" t="s">
        <v>1015</v>
      </c>
      <c r="M439" s="34">
        <v>0.57999999999999996</v>
      </c>
      <c r="N439" s="34" t="s">
        <v>8</v>
      </c>
      <c r="O439" s="34" t="s">
        <v>9</v>
      </c>
      <c r="P439" s="34" t="s">
        <v>247</v>
      </c>
      <c r="Q439" s="34" t="s">
        <v>1016</v>
      </c>
      <c r="R439" s="34">
        <v>29662</v>
      </c>
      <c r="S439" s="36">
        <v>42041</v>
      </c>
      <c r="T439" s="36">
        <v>42043</v>
      </c>
      <c r="U439" s="61">
        <v>711.24480000000005</v>
      </c>
      <c r="V439" s="34">
        <v>18</v>
      </c>
      <c r="W439" s="34">
        <v>375.03</v>
      </c>
      <c r="X439" s="34">
        <v>89572</v>
      </c>
      <c r="Y439" s="34" t="s">
        <v>3215</v>
      </c>
      <c r="Z439" s="34">
        <v>1150.3612754461085</v>
      </c>
    </row>
    <row r="440" spans="1:26" customFormat="1" x14ac:dyDescent="0.2">
      <c r="A440" s="34">
        <v>2270</v>
      </c>
      <c r="B440" s="34" t="s">
        <v>1014</v>
      </c>
      <c r="C440" s="34" t="s">
        <v>23</v>
      </c>
      <c r="D440" s="34">
        <v>0.09</v>
      </c>
      <c r="E440" s="34">
        <v>1.86</v>
      </c>
      <c r="F440" s="34">
        <v>2.58</v>
      </c>
      <c r="G440" s="34" t="s">
        <v>14</v>
      </c>
      <c r="H440" s="34" t="s">
        <v>3</v>
      </c>
      <c r="I440" s="34" t="s">
        <v>24</v>
      </c>
      <c r="J440" s="34" t="s">
        <v>152</v>
      </c>
      <c r="K440" s="34" t="s">
        <v>26</v>
      </c>
      <c r="L440" s="34" t="s">
        <v>556</v>
      </c>
      <c r="M440" s="34">
        <v>0.82</v>
      </c>
      <c r="N440" s="34" t="s">
        <v>8</v>
      </c>
      <c r="O440" s="34" t="s">
        <v>9</v>
      </c>
      <c r="P440" s="34" t="s">
        <v>247</v>
      </c>
      <c r="Q440" s="34" t="s">
        <v>1016</v>
      </c>
      <c r="R440" s="34">
        <v>29662</v>
      </c>
      <c r="S440" s="36">
        <v>42041</v>
      </c>
      <c r="T440" s="36">
        <v>42046</v>
      </c>
      <c r="U440" s="61">
        <v>-1084.8469631999999</v>
      </c>
      <c r="V440" s="34">
        <v>12</v>
      </c>
      <c r="W440" s="34">
        <v>22.11</v>
      </c>
      <c r="X440" s="34">
        <v>89572</v>
      </c>
      <c r="Y440" s="34" t="s">
        <v>3215</v>
      </c>
      <c r="Z440" s="34">
        <v>-703.97675529473497</v>
      </c>
    </row>
    <row r="441" spans="1:26" customFormat="1" x14ac:dyDescent="0.2">
      <c r="A441" s="34">
        <v>2270</v>
      </c>
      <c r="B441" s="34" t="s">
        <v>1014</v>
      </c>
      <c r="C441" s="34" t="s">
        <v>23</v>
      </c>
      <c r="D441" s="34">
        <v>0.08</v>
      </c>
      <c r="E441" s="34">
        <v>205.99</v>
      </c>
      <c r="F441" s="34">
        <v>2.5</v>
      </c>
      <c r="G441" s="34" t="s">
        <v>14</v>
      </c>
      <c r="H441" s="34" t="s">
        <v>3</v>
      </c>
      <c r="I441" s="34" t="s">
        <v>16</v>
      </c>
      <c r="J441" s="34" t="s">
        <v>111</v>
      </c>
      <c r="K441" s="34" t="s">
        <v>49</v>
      </c>
      <c r="L441" s="34" t="s">
        <v>814</v>
      </c>
      <c r="M441" s="34">
        <v>0.59</v>
      </c>
      <c r="N441" s="34" t="s">
        <v>8</v>
      </c>
      <c r="O441" s="34" t="s">
        <v>9</v>
      </c>
      <c r="P441" s="34" t="s">
        <v>247</v>
      </c>
      <c r="Q441" s="34" t="s">
        <v>1016</v>
      </c>
      <c r="R441" s="34">
        <v>29662</v>
      </c>
      <c r="S441" s="36">
        <v>42041</v>
      </c>
      <c r="T441" s="36">
        <v>42046</v>
      </c>
      <c r="U441" s="61">
        <v>-156.77199999999999</v>
      </c>
      <c r="V441" s="34">
        <v>17</v>
      </c>
      <c r="W441" s="34">
        <v>2875.35</v>
      </c>
      <c r="X441" s="34">
        <v>89572</v>
      </c>
      <c r="Y441" s="34" t="s">
        <v>3215</v>
      </c>
      <c r="Z441" s="34">
        <v>699.19596703596028</v>
      </c>
    </row>
    <row r="442" spans="1:26" customFormat="1" x14ac:dyDescent="0.2">
      <c r="A442" s="34">
        <v>697</v>
      </c>
      <c r="B442" s="34" t="s">
        <v>1017</v>
      </c>
      <c r="C442" s="34" t="s">
        <v>1</v>
      </c>
      <c r="D442" s="34">
        <v>0.08</v>
      </c>
      <c r="E442" s="34">
        <v>14.81</v>
      </c>
      <c r="F442" s="34">
        <v>13.32</v>
      </c>
      <c r="G442" s="34" t="s">
        <v>14</v>
      </c>
      <c r="H442" s="34" t="s">
        <v>70</v>
      </c>
      <c r="I442" s="34" t="s">
        <v>24</v>
      </c>
      <c r="J442" s="34" t="s">
        <v>71</v>
      </c>
      <c r="K442" s="34" t="s">
        <v>49</v>
      </c>
      <c r="L442" s="34" t="s">
        <v>570</v>
      </c>
      <c r="M442" s="34">
        <v>0.43</v>
      </c>
      <c r="N442" s="34" t="s">
        <v>8</v>
      </c>
      <c r="O442" s="34" t="s">
        <v>28</v>
      </c>
      <c r="P442" s="34" t="s">
        <v>29</v>
      </c>
      <c r="Q442" s="34" t="s">
        <v>1018</v>
      </c>
      <c r="R442" s="34">
        <v>46312</v>
      </c>
      <c r="S442" s="36">
        <v>42042</v>
      </c>
      <c r="T442" s="36">
        <v>42044</v>
      </c>
      <c r="U442" s="61">
        <v>-131.6172</v>
      </c>
      <c r="V442" s="34">
        <v>20</v>
      </c>
      <c r="W442" s="34">
        <v>292.18</v>
      </c>
      <c r="X442" s="34">
        <v>89849</v>
      </c>
      <c r="Y442" s="34" t="s">
        <v>3216</v>
      </c>
      <c r="Z442" s="34">
        <v>511.30240824376114</v>
      </c>
    </row>
    <row r="443" spans="1:26" customFormat="1" x14ac:dyDescent="0.2">
      <c r="A443" s="34">
        <v>698</v>
      </c>
      <c r="B443" s="34" t="s">
        <v>1019</v>
      </c>
      <c r="C443" s="34" t="s">
        <v>1</v>
      </c>
      <c r="D443" s="34">
        <v>0.08</v>
      </c>
      <c r="E443" s="34">
        <v>14.81</v>
      </c>
      <c r="F443" s="34">
        <v>13.32</v>
      </c>
      <c r="G443" s="34" t="s">
        <v>14</v>
      </c>
      <c r="H443" s="34" t="s">
        <v>70</v>
      </c>
      <c r="I443" s="34" t="s">
        <v>24</v>
      </c>
      <c r="J443" s="34" t="s">
        <v>71</v>
      </c>
      <c r="K443" s="34" t="s">
        <v>49</v>
      </c>
      <c r="L443" s="34" t="s">
        <v>570</v>
      </c>
      <c r="M443" s="34">
        <v>0.43</v>
      </c>
      <c r="N443" s="34" t="s">
        <v>8</v>
      </c>
      <c r="O443" s="34" t="s">
        <v>35</v>
      </c>
      <c r="P443" s="34" t="s">
        <v>42</v>
      </c>
      <c r="Q443" s="34" t="s">
        <v>118</v>
      </c>
      <c r="R443" s="34">
        <v>98105</v>
      </c>
      <c r="S443" s="36">
        <v>42042</v>
      </c>
      <c r="T443" s="36">
        <v>42044</v>
      </c>
      <c r="U443" s="61">
        <v>-253.11</v>
      </c>
      <c r="V443" s="34">
        <v>79</v>
      </c>
      <c r="W443" s="34">
        <v>1154.1199999999999</v>
      </c>
      <c r="X443" s="34">
        <v>53410</v>
      </c>
      <c r="Y443" s="34" t="s">
        <v>3217</v>
      </c>
      <c r="Z443" s="34">
        <v>386.89065595950507</v>
      </c>
    </row>
    <row r="444" spans="1:26" customFormat="1" x14ac:dyDescent="0.2">
      <c r="A444" s="34">
        <v>2626</v>
      </c>
      <c r="B444" s="34" t="s">
        <v>1020</v>
      </c>
      <c r="C444" s="34" t="s">
        <v>13</v>
      </c>
      <c r="D444" s="34">
        <v>0.1</v>
      </c>
      <c r="E444" s="34">
        <v>41.94</v>
      </c>
      <c r="F444" s="34">
        <v>2.99</v>
      </c>
      <c r="G444" s="34" t="s">
        <v>14</v>
      </c>
      <c r="H444" s="34" t="s">
        <v>15</v>
      </c>
      <c r="I444" s="34" t="s">
        <v>24</v>
      </c>
      <c r="J444" s="34" t="s">
        <v>48</v>
      </c>
      <c r="K444" s="34" t="s">
        <v>49</v>
      </c>
      <c r="L444" s="34" t="s">
        <v>1021</v>
      </c>
      <c r="M444" s="34">
        <v>0.35</v>
      </c>
      <c r="N444" s="34" t="s">
        <v>8</v>
      </c>
      <c r="O444" s="34" t="s">
        <v>35</v>
      </c>
      <c r="P444" s="34" t="s">
        <v>66</v>
      </c>
      <c r="Q444" s="34" t="s">
        <v>747</v>
      </c>
      <c r="R444" s="34">
        <v>94025</v>
      </c>
      <c r="S444" s="36">
        <v>42042</v>
      </c>
      <c r="T444" s="36">
        <v>42043</v>
      </c>
      <c r="U444" s="61">
        <v>164.08199999999999</v>
      </c>
      <c r="V444" s="34">
        <v>6</v>
      </c>
      <c r="W444" s="34">
        <v>237.8</v>
      </c>
      <c r="X444" s="34">
        <v>90927</v>
      </c>
      <c r="Y444" s="34" t="s">
        <v>3217</v>
      </c>
      <c r="Z444" s="34">
        <v>212.44770254245341</v>
      </c>
    </row>
    <row r="445" spans="1:26" customFormat="1" x14ac:dyDescent="0.2">
      <c r="A445" s="34">
        <v>3351</v>
      </c>
      <c r="B445" s="34" t="s">
        <v>932</v>
      </c>
      <c r="C445" s="34" t="s">
        <v>13</v>
      </c>
      <c r="D445" s="34">
        <v>0.06</v>
      </c>
      <c r="E445" s="34">
        <v>6.7</v>
      </c>
      <c r="F445" s="34">
        <v>1.56</v>
      </c>
      <c r="G445" s="34" t="s">
        <v>63</v>
      </c>
      <c r="H445" s="34" t="s">
        <v>3</v>
      </c>
      <c r="I445" s="34" t="s">
        <v>24</v>
      </c>
      <c r="J445" s="34" t="s">
        <v>25</v>
      </c>
      <c r="K445" s="34" t="s">
        <v>26</v>
      </c>
      <c r="L445" s="34" t="s">
        <v>1022</v>
      </c>
      <c r="M445" s="34">
        <v>0.52</v>
      </c>
      <c r="N445" s="34" t="s">
        <v>8</v>
      </c>
      <c r="O445" s="34" t="s">
        <v>35</v>
      </c>
      <c r="P445" s="34" t="s">
        <v>42</v>
      </c>
      <c r="Q445" s="34" t="s">
        <v>933</v>
      </c>
      <c r="R445" s="34">
        <v>99301</v>
      </c>
      <c r="S445" s="36">
        <v>42042</v>
      </c>
      <c r="T445" s="36">
        <v>42044</v>
      </c>
      <c r="U445" s="61">
        <v>40.6556</v>
      </c>
      <c r="V445" s="34">
        <v>12</v>
      </c>
      <c r="W445" s="34">
        <v>79.39</v>
      </c>
      <c r="X445" s="34">
        <v>91298</v>
      </c>
      <c r="Y445" s="34" t="s">
        <v>3217</v>
      </c>
      <c r="Z445" s="34">
        <v>41.536594460705217</v>
      </c>
    </row>
    <row r="446" spans="1:26" customFormat="1" x14ac:dyDescent="0.2">
      <c r="A446" s="34">
        <v>1121</v>
      </c>
      <c r="B446" s="34" t="s">
        <v>1023</v>
      </c>
      <c r="C446" s="34" t="s">
        <v>23</v>
      </c>
      <c r="D446" s="34">
        <v>0.04</v>
      </c>
      <c r="E446" s="34">
        <v>19.98</v>
      </c>
      <c r="F446" s="34">
        <v>8.68</v>
      </c>
      <c r="G446" s="34" t="s">
        <v>14</v>
      </c>
      <c r="H446" s="34" t="s">
        <v>15</v>
      </c>
      <c r="I446" s="34" t="s">
        <v>24</v>
      </c>
      <c r="J446" s="34" t="s">
        <v>64</v>
      </c>
      <c r="K446" s="34" t="s">
        <v>49</v>
      </c>
      <c r="L446" s="34" t="s">
        <v>672</v>
      </c>
      <c r="M446" s="34">
        <v>0.37</v>
      </c>
      <c r="N446" s="34" t="s">
        <v>8</v>
      </c>
      <c r="O446" s="34" t="s">
        <v>35</v>
      </c>
      <c r="P446" s="34" t="s">
        <v>66</v>
      </c>
      <c r="Q446" s="34" t="s">
        <v>1024</v>
      </c>
      <c r="R446" s="34">
        <v>92592</v>
      </c>
      <c r="S446" s="36">
        <v>42042</v>
      </c>
      <c r="T446" s="36">
        <v>42049</v>
      </c>
      <c r="U446" s="61">
        <v>108</v>
      </c>
      <c r="V446" s="34">
        <v>8</v>
      </c>
      <c r="W446" s="34">
        <v>168.04</v>
      </c>
      <c r="X446" s="34">
        <v>86767</v>
      </c>
      <c r="Y446" s="34" t="s">
        <v>3217</v>
      </c>
      <c r="Z446" s="34">
        <v>382.01242674595773</v>
      </c>
    </row>
    <row r="447" spans="1:26" customFormat="1" x14ac:dyDescent="0.2">
      <c r="A447" s="34">
        <v>1121</v>
      </c>
      <c r="B447" s="34" t="s">
        <v>1023</v>
      </c>
      <c r="C447" s="34" t="s">
        <v>23</v>
      </c>
      <c r="D447" s="34">
        <v>0.08</v>
      </c>
      <c r="E447" s="34">
        <v>125.99</v>
      </c>
      <c r="F447" s="34">
        <v>7.69</v>
      </c>
      <c r="G447" s="34" t="s">
        <v>14</v>
      </c>
      <c r="H447" s="34" t="s">
        <v>15</v>
      </c>
      <c r="I447" s="34" t="s">
        <v>16</v>
      </c>
      <c r="J447" s="34" t="s">
        <v>111</v>
      </c>
      <c r="K447" s="34" t="s">
        <v>49</v>
      </c>
      <c r="L447" s="34" t="s">
        <v>1025</v>
      </c>
      <c r="M447" s="34">
        <v>0.57999999999999996</v>
      </c>
      <c r="N447" s="34" t="s">
        <v>8</v>
      </c>
      <c r="O447" s="34" t="s">
        <v>35</v>
      </c>
      <c r="P447" s="34" t="s">
        <v>66</v>
      </c>
      <c r="Q447" s="34" t="s">
        <v>1024</v>
      </c>
      <c r="R447" s="34">
        <v>92592</v>
      </c>
      <c r="S447" s="36">
        <v>42042</v>
      </c>
      <c r="T447" s="36">
        <v>42044</v>
      </c>
      <c r="U447" s="61">
        <v>377.154</v>
      </c>
      <c r="V447" s="34">
        <v>7</v>
      </c>
      <c r="W447" s="34">
        <v>703.46</v>
      </c>
      <c r="X447" s="34">
        <v>86767</v>
      </c>
      <c r="Y447" s="34" t="s">
        <v>3217</v>
      </c>
      <c r="Z447" s="34">
        <v>1110.5330948106293</v>
      </c>
    </row>
    <row r="448" spans="1:26" customFormat="1" x14ac:dyDescent="0.2">
      <c r="A448" s="34">
        <v>1723</v>
      </c>
      <c r="B448" s="34" t="s">
        <v>864</v>
      </c>
      <c r="C448" s="34" t="s">
        <v>92</v>
      </c>
      <c r="D448" s="34">
        <v>0.05</v>
      </c>
      <c r="E448" s="34">
        <v>6.68</v>
      </c>
      <c r="F448" s="34">
        <v>5.66</v>
      </c>
      <c r="G448" s="34" t="s">
        <v>14</v>
      </c>
      <c r="H448" s="34" t="s">
        <v>70</v>
      </c>
      <c r="I448" s="34" t="s">
        <v>24</v>
      </c>
      <c r="J448" s="34" t="s">
        <v>64</v>
      </c>
      <c r="K448" s="34" t="s">
        <v>49</v>
      </c>
      <c r="L448" s="34" t="s">
        <v>1026</v>
      </c>
      <c r="M448" s="34">
        <v>0.37</v>
      </c>
      <c r="N448" s="34" t="s">
        <v>8</v>
      </c>
      <c r="O448" s="34" t="s">
        <v>35</v>
      </c>
      <c r="P448" s="34" t="s">
        <v>66</v>
      </c>
      <c r="Q448" s="34" t="s">
        <v>866</v>
      </c>
      <c r="R448" s="34">
        <v>92037</v>
      </c>
      <c r="S448" s="36">
        <v>42042</v>
      </c>
      <c r="T448" s="36">
        <v>42044</v>
      </c>
      <c r="U448" s="61">
        <v>-66.48</v>
      </c>
      <c r="V448" s="34">
        <v>46</v>
      </c>
      <c r="W448" s="34">
        <v>320.93</v>
      </c>
      <c r="X448" s="34">
        <v>44002</v>
      </c>
      <c r="Y448" s="34" t="s">
        <v>3217</v>
      </c>
      <c r="Z448" s="34">
        <v>33.520506778086968</v>
      </c>
    </row>
    <row r="449" spans="1:26" customFormat="1" x14ac:dyDescent="0.2">
      <c r="A449" s="34">
        <v>1723</v>
      </c>
      <c r="B449" s="34" t="s">
        <v>864</v>
      </c>
      <c r="C449" s="34" t="s">
        <v>92</v>
      </c>
      <c r="D449" s="34">
        <v>0.03</v>
      </c>
      <c r="E449" s="34">
        <v>17.7</v>
      </c>
      <c r="F449" s="34">
        <v>9.4700000000000006</v>
      </c>
      <c r="G449" s="34" t="s">
        <v>14</v>
      </c>
      <c r="H449" s="34" t="s">
        <v>70</v>
      </c>
      <c r="I449" s="34" t="s">
        <v>24</v>
      </c>
      <c r="J449" s="34" t="s">
        <v>54</v>
      </c>
      <c r="K449" s="34" t="s">
        <v>49</v>
      </c>
      <c r="L449" s="34" t="s">
        <v>1027</v>
      </c>
      <c r="M449" s="34">
        <v>0.59</v>
      </c>
      <c r="N449" s="34" t="s">
        <v>8</v>
      </c>
      <c r="O449" s="34" t="s">
        <v>35</v>
      </c>
      <c r="P449" s="34" t="s">
        <v>66</v>
      </c>
      <c r="Q449" s="34" t="s">
        <v>866</v>
      </c>
      <c r="R449" s="34">
        <v>92037</v>
      </c>
      <c r="S449" s="36">
        <v>42042</v>
      </c>
      <c r="T449" s="36">
        <v>42042</v>
      </c>
      <c r="U449" s="61">
        <v>-52.33</v>
      </c>
      <c r="V449" s="34">
        <v>14</v>
      </c>
      <c r="W449" s="34">
        <v>261.85000000000002</v>
      </c>
      <c r="X449" s="34">
        <v>44002</v>
      </c>
      <c r="Y449" s="34" t="s">
        <v>3217</v>
      </c>
      <c r="Z449" s="34">
        <v>383.92119888214779</v>
      </c>
    </row>
    <row r="450" spans="1:26" customFormat="1" x14ac:dyDescent="0.2">
      <c r="A450" s="34">
        <v>2813</v>
      </c>
      <c r="B450" s="34" t="s">
        <v>1028</v>
      </c>
      <c r="C450" s="34" t="s">
        <v>92</v>
      </c>
      <c r="D450" s="34">
        <v>7.0000000000000007E-2</v>
      </c>
      <c r="E450" s="34">
        <v>30.56</v>
      </c>
      <c r="F450" s="34">
        <v>2.99</v>
      </c>
      <c r="G450" s="34" t="s">
        <v>14</v>
      </c>
      <c r="H450" s="34" t="s">
        <v>70</v>
      </c>
      <c r="I450" s="34" t="s">
        <v>24</v>
      </c>
      <c r="J450" s="34" t="s">
        <v>48</v>
      </c>
      <c r="K450" s="34" t="s">
        <v>49</v>
      </c>
      <c r="L450" s="34" t="s">
        <v>1029</v>
      </c>
      <c r="M450" s="34">
        <v>0.35</v>
      </c>
      <c r="N450" s="34" t="s">
        <v>8</v>
      </c>
      <c r="O450" s="34" t="s">
        <v>9</v>
      </c>
      <c r="P450" s="34" t="s">
        <v>376</v>
      </c>
      <c r="Q450" s="34" t="s">
        <v>1030</v>
      </c>
      <c r="R450" s="34">
        <v>37311</v>
      </c>
      <c r="S450" s="36">
        <v>42042</v>
      </c>
      <c r="T450" s="36">
        <v>42042</v>
      </c>
      <c r="U450" s="61">
        <v>-95.618600000000001</v>
      </c>
      <c r="V450" s="34">
        <v>12</v>
      </c>
      <c r="W450" s="34">
        <v>364.92</v>
      </c>
      <c r="X450" s="34">
        <v>88819</v>
      </c>
      <c r="Y450" s="34" t="s">
        <v>3215</v>
      </c>
      <c r="Z450" s="34">
        <v>-25.135442636912487</v>
      </c>
    </row>
    <row r="451" spans="1:26" customFormat="1" x14ac:dyDescent="0.2">
      <c r="A451" s="34">
        <v>1026</v>
      </c>
      <c r="B451" s="34" t="s">
        <v>1031</v>
      </c>
      <c r="C451" s="34" t="s">
        <v>46</v>
      </c>
      <c r="D451" s="34">
        <v>0.08</v>
      </c>
      <c r="E451" s="34">
        <v>65.989999999999995</v>
      </c>
      <c r="F451" s="34">
        <v>5.92</v>
      </c>
      <c r="G451" s="34" t="s">
        <v>14</v>
      </c>
      <c r="H451" s="34" t="s">
        <v>3</v>
      </c>
      <c r="I451" s="34" t="s">
        <v>16</v>
      </c>
      <c r="J451" s="34" t="s">
        <v>111</v>
      </c>
      <c r="K451" s="34" t="s">
        <v>49</v>
      </c>
      <c r="L451" s="34" t="s">
        <v>1032</v>
      </c>
      <c r="M451" s="34">
        <v>0.57999999999999996</v>
      </c>
      <c r="N451" s="34" t="s">
        <v>8</v>
      </c>
      <c r="O451" s="34" t="s">
        <v>87</v>
      </c>
      <c r="P451" s="34" t="s">
        <v>88</v>
      </c>
      <c r="Q451" s="34" t="s">
        <v>1033</v>
      </c>
      <c r="R451" s="34">
        <v>11722</v>
      </c>
      <c r="S451" s="36">
        <v>42042</v>
      </c>
      <c r="T451" s="36">
        <v>42042</v>
      </c>
      <c r="U451" s="61">
        <v>624.40164000000004</v>
      </c>
      <c r="V451" s="34">
        <v>22</v>
      </c>
      <c r="W451" s="34">
        <v>1137.5999999999999</v>
      </c>
      <c r="X451" s="34">
        <v>89005</v>
      </c>
      <c r="Y451" s="34" t="s">
        <v>3218</v>
      </c>
      <c r="Z451" s="34">
        <v>1267.9688932530164</v>
      </c>
    </row>
    <row r="452" spans="1:26" customFormat="1" x14ac:dyDescent="0.2">
      <c r="A452" s="34">
        <v>3403</v>
      </c>
      <c r="B452" s="34" t="s">
        <v>1034</v>
      </c>
      <c r="C452" s="34" t="s">
        <v>13</v>
      </c>
      <c r="D452" s="34">
        <v>0.1</v>
      </c>
      <c r="E452" s="34">
        <v>105.98</v>
      </c>
      <c r="F452" s="34">
        <v>13.99</v>
      </c>
      <c r="G452" s="34" t="s">
        <v>63</v>
      </c>
      <c r="H452" s="34" t="s">
        <v>15</v>
      </c>
      <c r="I452" s="34" t="s">
        <v>4</v>
      </c>
      <c r="J452" s="34" t="s">
        <v>102</v>
      </c>
      <c r="K452" s="34" t="s">
        <v>120</v>
      </c>
      <c r="L452" s="34" t="s">
        <v>1035</v>
      </c>
      <c r="M452" s="34">
        <v>0.65</v>
      </c>
      <c r="N452" s="34" t="s">
        <v>8</v>
      </c>
      <c r="O452" s="34" t="s">
        <v>35</v>
      </c>
      <c r="P452" s="34" t="s">
        <v>1036</v>
      </c>
      <c r="Q452" s="34" t="s">
        <v>1037</v>
      </c>
      <c r="R452" s="34">
        <v>82001</v>
      </c>
      <c r="S452" s="36">
        <v>42043</v>
      </c>
      <c r="T452" s="36">
        <v>42046</v>
      </c>
      <c r="U452" s="61">
        <v>349.48500000000001</v>
      </c>
      <c r="V452" s="34">
        <v>5</v>
      </c>
      <c r="W452" s="34">
        <v>506.5</v>
      </c>
      <c r="X452" s="34">
        <v>87530</v>
      </c>
      <c r="Y452" s="34" t="s">
        <v>3217</v>
      </c>
      <c r="Z452" s="34">
        <v>1074.1257782494206</v>
      </c>
    </row>
    <row r="453" spans="1:26" customFormat="1" x14ac:dyDescent="0.2">
      <c r="A453" s="34">
        <v>471</v>
      </c>
      <c r="B453" s="34" t="s">
        <v>1038</v>
      </c>
      <c r="C453" s="34" t="s">
        <v>46</v>
      </c>
      <c r="D453" s="34">
        <v>7.0000000000000007E-2</v>
      </c>
      <c r="E453" s="34">
        <v>179.99</v>
      </c>
      <c r="F453" s="34">
        <v>19.989999999999998</v>
      </c>
      <c r="G453" s="34" t="s">
        <v>63</v>
      </c>
      <c r="H453" s="34" t="s">
        <v>15</v>
      </c>
      <c r="I453" s="34" t="s">
        <v>16</v>
      </c>
      <c r="J453" s="34" t="s">
        <v>17</v>
      </c>
      <c r="K453" s="34" t="s">
        <v>49</v>
      </c>
      <c r="L453" s="34" t="s">
        <v>691</v>
      </c>
      <c r="M453" s="34">
        <v>0.48</v>
      </c>
      <c r="N453" s="34" t="s">
        <v>8</v>
      </c>
      <c r="O453" s="34" t="s">
        <v>9</v>
      </c>
      <c r="P453" s="34" t="s">
        <v>51</v>
      </c>
      <c r="Q453" s="34" t="s">
        <v>337</v>
      </c>
      <c r="R453" s="34">
        <v>30318</v>
      </c>
      <c r="S453" s="36">
        <v>42043</v>
      </c>
      <c r="T453" s="36">
        <v>42043</v>
      </c>
      <c r="U453" s="61">
        <v>-568.53510000000006</v>
      </c>
      <c r="V453" s="34">
        <v>4</v>
      </c>
      <c r="W453" s="34">
        <v>718.03</v>
      </c>
      <c r="X453" s="34">
        <v>3138</v>
      </c>
      <c r="Y453" s="34" t="s">
        <v>3215</v>
      </c>
      <c r="Z453" s="34">
        <v>613.813562252873</v>
      </c>
    </row>
    <row r="454" spans="1:26" customFormat="1" x14ac:dyDescent="0.2">
      <c r="A454" s="34">
        <v>472</v>
      </c>
      <c r="B454" s="34" t="s">
        <v>1039</v>
      </c>
      <c r="C454" s="34" t="s">
        <v>46</v>
      </c>
      <c r="D454" s="34">
        <v>7.0000000000000007E-2</v>
      </c>
      <c r="E454" s="34">
        <v>179.99</v>
      </c>
      <c r="F454" s="34">
        <v>19.989999999999998</v>
      </c>
      <c r="G454" s="34" t="s">
        <v>63</v>
      </c>
      <c r="H454" s="34" t="s">
        <v>15</v>
      </c>
      <c r="I454" s="34" t="s">
        <v>16</v>
      </c>
      <c r="J454" s="34" t="s">
        <v>17</v>
      </c>
      <c r="K454" s="34" t="s">
        <v>49</v>
      </c>
      <c r="L454" s="34" t="s">
        <v>691</v>
      </c>
      <c r="M454" s="34">
        <v>0.48</v>
      </c>
      <c r="N454" s="34" t="s">
        <v>8</v>
      </c>
      <c r="O454" s="34" t="s">
        <v>87</v>
      </c>
      <c r="P454" s="34" t="s">
        <v>394</v>
      </c>
      <c r="Q454" s="34" t="s">
        <v>1040</v>
      </c>
      <c r="R454" s="34">
        <v>21133</v>
      </c>
      <c r="S454" s="36">
        <v>42043</v>
      </c>
      <c r="T454" s="36">
        <v>42043</v>
      </c>
      <c r="U454" s="61">
        <v>-427.47</v>
      </c>
      <c r="V454" s="34">
        <v>1</v>
      </c>
      <c r="W454" s="34">
        <v>179.51</v>
      </c>
      <c r="X454" s="34">
        <v>88023</v>
      </c>
      <c r="Y454" s="34" t="s">
        <v>3218</v>
      </c>
      <c r="Z454" s="34">
        <v>758.26785318331338</v>
      </c>
    </row>
    <row r="455" spans="1:26" customFormat="1" x14ac:dyDescent="0.2">
      <c r="A455" s="34">
        <v>2151</v>
      </c>
      <c r="B455" s="34" t="s">
        <v>210</v>
      </c>
      <c r="C455" s="34" t="s">
        <v>13</v>
      </c>
      <c r="D455" s="34">
        <v>0.08</v>
      </c>
      <c r="E455" s="34">
        <v>5.74</v>
      </c>
      <c r="F455" s="34">
        <v>5.01</v>
      </c>
      <c r="G455" s="34" t="s">
        <v>14</v>
      </c>
      <c r="H455" s="34" t="s">
        <v>70</v>
      </c>
      <c r="I455" s="34" t="s">
        <v>24</v>
      </c>
      <c r="J455" s="34" t="s">
        <v>48</v>
      </c>
      <c r="K455" s="34" t="s">
        <v>49</v>
      </c>
      <c r="L455" s="34" t="s">
        <v>1041</v>
      </c>
      <c r="M455" s="34">
        <v>0.39</v>
      </c>
      <c r="N455" s="34" t="s">
        <v>8</v>
      </c>
      <c r="O455" s="34" t="s">
        <v>28</v>
      </c>
      <c r="P455" s="34" t="s">
        <v>189</v>
      </c>
      <c r="Q455" s="34" t="s">
        <v>212</v>
      </c>
      <c r="R455" s="34">
        <v>52001</v>
      </c>
      <c r="S455" s="36">
        <v>42044</v>
      </c>
      <c r="T455" s="36">
        <v>42046</v>
      </c>
      <c r="U455" s="61">
        <v>-6.9308199999999998</v>
      </c>
      <c r="V455" s="34">
        <v>1</v>
      </c>
      <c r="W455" s="34">
        <v>7.21</v>
      </c>
      <c r="X455" s="34">
        <v>90405</v>
      </c>
      <c r="Y455" s="34" t="s">
        <v>3216</v>
      </c>
      <c r="Z455" s="34">
        <v>55.136569711497657</v>
      </c>
    </row>
    <row r="456" spans="1:26" customFormat="1" x14ac:dyDescent="0.2">
      <c r="A456" s="34">
        <v>1671</v>
      </c>
      <c r="B456" s="34" t="s">
        <v>1042</v>
      </c>
      <c r="C456" s="34" t="s">
        <v>23</v>
      </c>
      <c r="D456" s="34">
        <v>0.1</v>
      </c>
      <c r="E456" s="34">
        <v>4.13</v>
      </c>
      <c r="F456" s="34">
        <v>0.99</v>
      </c>
      <c r="G456" s="34" t="s">
        <v>14</v>
      </c>
      <c r="H456" s="34" t="s">
        <v>3</v>
      </c>
      <c r="I456" s="34" t="s">
        <v>24</v>
      </c>
      <c r="J456" s="34" t="s">
        <v>128</v>
      </c>
      <c r="K456" s="34" t="s">
        <v>49</v>
      </c>
      <c r="L456" s="34" t="s">
        <v>302</v>
      </c>
      <c r="M456" s="34">
        <v>0.39</v>
      </c>
      <c r="N456" s="34" t="s">
        <v>8</v>
      </c>
      <c r="O456" s="34" t="s">
        <v>9</v>
      </c>
      <c r="P456" s="34" t="s">
        <v>218</v>
      </c>
      <c r="Q456" s="34" t="s">
        <v>1043</v>
      </c>
      <c r="R456" s="34">
        <v>22015</v>
      </c>
      <c r="S456" s="36">
        <v>42044</v>
      </c>
      <c r="T456" s="36">
        <v>42048</v>
      </c>
      <c r="U456" s="61">
        <v>-40.53</v>
      </c>
      <c r="V456" s="34">
        <v>13</v>
      </c>
      <c r="W456" s="34">
        <v>52.16</v>
      </c>
      <c r="X456" s="34">
        <v>86724</v>
      </c>
      <c r="Y456" s="34" t="s">
        <v>3215</v>
      </c>
      <c r="Z456" s="34">
        <v>-35.421023403938605</v>
      </c>
    </row>
    <row r="457" spans="1:26" customFormat="1" x14ac:dyDescent="0.2">
      <c r="A457" s="34">
        <v>1574</v>
      </c>
      <c r="B457" s="34" t="s">
        <v>1044</v>
      </c>
      <c r="C457" s="34" t="s">
        <v>92</v>
      </c>
      <c r="D457" s="34">
        <v>7.0000000000000007E-2</v>
      </c>
      <c r="E457" s="34">
        <v>20.95</v>
      </c>
      <c r="F457" s="34">
        <v>5.99</v>
      </c>
      <c r="G457" s="34" t="s">
        <v>14</v>
      </c>
      <c r="H457" s="34" t="s">
        <v>15</v>
      </c>
      <c r="I457" s="34" t="s">
        <v>16</v>
      </c>
      <c r="J457" s="34" t="s">
        <v>17</v>
      </c>
      <c r="K457" s="34" t="s">
        <v>49</v>
      </c>
      <c r="L457" s="34" t="s">
        <v>229</v>
      </c>
      <c r="M457" s="34">
        <v>0.65</v>
      </c>
      <c r="N457" s="34" t="s">
        <v>8</v>
      </c>
      <c r="O457" s="34" t="s">
        <v>9</v>
      </c>
      <c r="P457" s="34" t="s">
        <v>73</v>
      </c>
      <c r="Q457" s="34" t="s">
        <v>1045</v>
      </c>
      <c r="R457" s="34">
        <v>28314</v>
      </c>
      <c r="S457" s="36">
        <v>42044</v>
      </c>
      <c r="T457" s="36">
        <v>42045</v>
      </c>
      <c r="U457" s="61">
        <v>27.234000000000002</v>
      </c>
      <c r="V457" s="34">
        <v>19</v>
      </c>
      <c r="W457" s="34">
        <v>391.4</v>
      </c>
      <c r="X457" s="34">
        <v>86966</v>
      </c>
      <c r="Y457" s="34" t="s">
        <v>3215</v>
      </c>
      <c r="Z457" s="34">
        <v>373.89641621417667</v>
      </c>
    </row>
    <row r="458" spans="1:26" customFormat="1" x14ac:dyDescent="0.2">
      <c r="A458" s="34">
        <v>2619</v>
      </c>
      <c r="B458" s="34" t="s">
        <v>1046</v>
      </c>
      <c r="C458" s="34" t="s">
        <v>46</v>
      </c>
      <c r="D458" s="34">
        <v>0.1</v>
      </c>
      <c r="E458" s="34">
        <v>30.98</v>
      </c>
      <c r="F458" s="34">
        <v>8.99</v>
      </c>
      <c r="G458" s="34" t="s">
        <v>14</v>
      </c>
      <c r="H458" s="34" t="s">
        <v>70</v>
      </c>
      <c r="I458" s="34" t="s">
        <v>24</v>
      </c>
      <c r="J458" s="34" t="s">
        <v>25</v>
      </c>
      <c r="K458" s="34" t="s">
        <v>18</v>
      </c>
      <c r="L458" s="34" t="s">
        <v>315</v>
      </c>
      <c r="M458" s="34">
        <v>0.57999999999999996</v>
      </c>
      <c r="N458" s="34" t="s">
        <v>8</v>
      </c>
      <c r="O458" s="34" t="s">
        <v>28</v>
      </c>
      <c r="P458" s="34" t="s">
        <v>1047</v>
      </c>
      <c r="Q458" s="34" t="s">
        <v>1048</v>
      </c>
      <c r="R458" s="34">
        <v>57103</v>
      </c>
      <c r="S458" s="36">
        <v>42044</v>
      </c>
      <c r="T458" s="36">
        <v>42046</v>
      </c>
      <c r="U458" s="61">
        <v>-20.222799999999999</v>
      </c>
      <c r="V458" s="34">
        <v>4</v>
      </c>
      <c r="W458" s="34">
        <v>119.37</v>
      </c>
      <c r="X458" s="34">
        <v>88015</v>
      </c>
      <c r="Y458" s="34" t="s">
        <v>3216</v>
      </c>
      <c r="Z458" s="34">
        <v>578.83701505759268</v>
      </c>
    </row>
    <row r="459" spans="1:26" customFormat="1" x14ac:dyDescent="0.2">
      <c r="A459" s="34">
        <v>491</v>
      </c>
      <c r="B459" s="34" t="s">
        <v>1049</v>
      </c>
      <c r="C459" s="34" t="s">
        <v>1</v>
      </c>
      <c r="D459" s="34">
        <v>0.01</v>
      </c>
      <c r="E459" s="34">
        <v>4.9800000000000004</v>
      </c>
      <c r="F459" s="34">
        <v>6.07</v>
      </c>
      <c r="G459" s="34" t="s">
        <v>14</v>
      </c>
      <c r="H459" s="34" t="s">
        <v>15</v>
      </c>
      <c r="I459" s="34" t="s">
        <v>24</v>
      </c>
      <c r="J459" s="34" t="s">
        <v>64</v>
      </c>
      <c r="K459" s="34" t="s">
        <v>49</v>
      </c>
      <c r="L459" s="34" t="s">
        <v>763</v>
      </c>
      <c r="M459" s="34">
        <v>0.36</v>
      </c>
      <c r="N459" s="34" t="s">
        <v>8</v>
      </c>
      <c r="O459" s="34" t="s">
        <v>87</v>
      </c>
      <c r="P459" s="34" t="s">
        <v>88</v>
      </c>
      <c r="Q459" s="34" t="s">
        <v>89</v>
      </c>
      <c r="R459" s="34">
        <v>10154</v>
      </c>
      <c r="S459" s="36">
        <v>42045</v>
      </c>
      <c r="T459" s="36">
        <v>42046</v>
      </c>
      <c r="U459" s="61">
        <v>-69.069999999999993</v>
      </c>
      <c r="V459" s="34">
        <v>41</v>
      </c>
      <c r="W459" s="34">
        <v>217</v>
      </c>
      <c r="X459" s="34">
        <v>10464</v>
      </c>
      <c r="Y459" s="34" t="s">
        <v>3218</v>
      </c>
      <c r="Z459" s="34">
        <v>303.30809437970032</v>
      </c>
    </row>
    <row r="460" spans="1:26" customFormat="1" x14ac:dyDescent="0.2">
      <c r="A460" s="34">
        <v>494</v>
      </c>
      <c r="B460" s="34" t="s">
        <v>1050</v>
      </c>
      <c r="C460" s="34" t="s">
        <v>1</v>
      </c>
      <c r="D460" s="34">
        <v>0.01</v>
      </c>
      <c r="E460" s="34">
        <v>4.9800000000000004</v>
      </c>
      <c r="F460" s="34">
        <v>6.07</v>
      </c>
      <c r="G460" s="34" t="s">
        <v>14</v>
      </c>
      <c r="H460" s="34" t="s">
        <v>15</v>
      </c>
      <c r="I460" s="34" t="s">
        <v>24</v>
      </c>
      <c r="J460" s="34" t="s">
        <v>64</v>
      </c>
      <c r="K460" s="34" t="s">
        <v>49</v>
      </c>
      <c r="L460" s="34" t="s">
        <v>763</v>
      </c>
      <c r="M460" s="34">
        <v>0.36</v>
      </c>
      <c r="N460" s="34" t="s">
        <v>8</v>
      </c>
      <c r="O460" s="34" t="s">
        <v>35</v>
      </c>
      <c r="P460" s="34" t="s">
        <v>42</v>
      </c>
      <c r="Q460" s="34" t="s">
        <v>118</v>
      </c>
      <c r="R460" s="34">
        <v>98115</v>
      </c>
      <c r="S460" s="36">
        <v>42045</v>
      </c>
      <c r="T460" s="36">
        <v>42046</v>
      </c>
      <c r="U460" s="61">
        <v>-35.916400000000003</v>
      </c>
      <c r="V460" s="34">
        <v>10</v>
      </c>
      <c r="W460" s="34">
        <v>52.93</v>
      </c>
      <c r="X460" s="34">
        <v>88907</v>
      </c>
      <c r="Y460" s="34" t="s">
        <v>3217</v>
      </c>
      <c r="Z460" s="34">
        <v>337.25823356927629</v>
      </c>
    </row>
    <row r="461" spans="1:26" customFormat="1" x14ac:dyDescent="0.2">
      <c r="A461" s="34">
        <v>1267</v>
      </c>
      <c r="B461" s="34" t="s">
        <v>1051</v>
      </c>
      <c r="C461" s="34" t="s">
        <v>1</v>
      </c>
      <c r="D461" s="34">
        <v>0.01</v>
      </c>
      <c r="E461" s="34">
        <v>13.99</v>
      </c>
      <c r="F461" s="34">
        <v>7.51</v>
      </c>
      <c r="G461" s="34" t="s">
        <v>14</v>
      </c>
      <c r="H461" s="34" t="s">
        <v>70</v>
      </c>
      <c r="I461" s="34" t="s">
        <v>16</v>
      </c>
      <c r="J461" s="34" t="s">
        <v>32</v>
      </c>
      <c r="K461" s="34" t="s">
        <v>120</v>
      </c>
      <c r="L461" s="34" t="s">
        <v>1052</v>
      </c>
      <c r="M461" s="34">
        <v>0.39</v>
      </c>
      <c r="N461" s="34" t="s">
        <v>8</v>
      </c>
      <c r="O461" s="34" t="s">
        <v>9</v>
      </c>
      <c r="P461" s="34" t="s">
        <v>99</v>
      </c>
      <c r="Q461" s="34" t="s">
        <v>1053</v>
      </c>
      <c r="R461" s="34">
        <v>33433</v>
      </c>
      <c r="S461" s="36">
        <v>42045</v>
      </c>
      <c r="T461" s="36">
        <v>42046</v>
      </c>
      <c r="U461" s="61">
        <v>533.74199999999996</v>
      </c>
      <c r="V461" s="34">
        <v>2</v>
      </c>
      <c r="W461" s="34">
        <v>29.85</v>
      </c>
      <c r="X461" s="34">
        <v>89514</v>
      </c>
      <c r="Y461" s="34" t="s">
        <v>3215</v>
      </c>
      <c r="Z461" s="34">
        <v>1042.5049137309484</v>
      </c>
    </row>
    <row r="462" spans="1:26" customFormat="1" x14ac:dyDescent="0.2">
      <c r="A462" s="34">
        <v>1361</v>
      </c>
      <c r="B462" s="34" t="s">
        <v>755</v>
      </c>
      <c r="C462" s="34" t="s">
        <v>1</v>
      </c>
      <c r="D462" s="34">
        <v>0.01</v>
      </c>
      <c r="E462" s="34">
        <v>6.48</v>
      </c>
      <c r="F462" s="34">
        <v>6.22</v>
      </c>
      <c r="G462" s="34" t="s">
        <v>63</v>
      </c>
      <c r="H462" s="34" t="s">
        <v>15</v>
      </c>
      <c r="I462" s="34" t="s">
        <v>24</v>
      </c>
      <c r="J462" s="34" t="s">
        <v>64</v>
      </c>
      <c r="K462" s="34" t="s">
        <v>49</v>
      </c>
      <c r="L462" s="34" t="s">
        <v>1054</v>
      </c>
      <c r="M462" s="34">
        <v>0.37</v>
      </c>
      <c r="N462" s="34" t="s">
        <v>8</v>
      </c>
      <c r="O462" s="34" t="s">
        <v>28</v>
      </c>
      <c r="P462" s="34" t="s">
        <v>265</v>
      </c>
      <c r="Q462" s="34" t="s">
        <v>756</v>
      </c>
      <c r="R462" s="34">
        <v>48101</v>
      </c>
      <c r="S462" s="36">
        <v>42045</v>
      </c>
      <c r="T462" s="36">
        <v>42046</v>
      </c>
      <c r="U462" s="61">
        <v>-15.6312</v>
      </c>
      <c r="V462" s="34">
        <v>9</v>
      </c>
      <c r="W462" s="34">
        <v>69.459999999999994</v>
      </c>
      <c r="X462" s="34">
        <v>89596</v>
      </c>
      <c r="Y462" s="34" t="s">
        <v>3216</v>
      </c>
      <c r="Z462" s="34">
        <v>292.97241815869654</v>
      </c>
    </row>
    <row r="463" spans="1:26" customFormat="1" x14ac:dyDescent="0.2">
      <c r="A463" s="34">
        <v>1361</v>
      </c>
      <c r="B463" s="34" t="s">
        <v>755</v>
      </c>
      <c r="C463" s="34" t="s">
        <v>1</v>
      </c>
      <c r="D463" s="34">
        <v>0.03</v>
      </c>
      <c r="E463" s="34">
        <v>85.99</v>
      </c>
      <c r="F463" s="34">
        <v>3.3</v>
      </c>
      <c r="G463" s="34" t="s">
        <v>14</v>
      </c>
      <c r="H463" s="34" t="s">
        <v>15</v>
      </c>
      <c r="I463" s="34" t="s">
        <v>16</v>
      </c>
      <c r="J463" s="34" t="s">
        <v>111</v>
      </c>
      <c r="K463" s="34" t="s">
        <v>18</v>
      </c>
      <c r="L463" s="34" t="s">
        <v>490</v>
      </c>
      <c r="M463" s="34">
        <v>0.37</v>
      </c>
      <c r="N463" s="34" t="s">
        <v>8</v>
      </c>
      <c r="O463" s="34" t="s">
        <v>28</v>
      </c>
      <c r="P463" s="34" t="s">
        <v>265</v>
      </c>
      <c r="Q463" s="34" t="s">
        <v>756</v>
      </c>
      <c r="R463" s="34">
        <v>48101</v>
      </c>
      <c r="S463" s="36">
        <v>42045</v>
      </c>
      <c r="T463" s="36">
        <v>42047</v>
      </c>
      <c r="U463" s="61">
        <v>790.54679999999996</v>
      </c>
      <c r="V463" s="34">
        <v>16</v>
      </c>
      <c r="W463" s="34">
        <v>1145.72</v>
      </c>
      <c r="X463" s="34">
        <v>89596</v>
      </c>
      <c r="Y463" s="34" t="s">
        <v>3216</v>
      </c>
      <c r="Z463" s="34">
        <v>1355.9304388547312</v>
      </c>
    </row>
    <row r="464" spans="1:26" customFormat="1" x14ac:dyDescent="0.2">
      <c r="A464" s="34">
        <v>2204</v>
      </c>
      <c r="B464" s="34" t="s">
        <v>938</v>
      </c>
      <c r="C464" s="34" t="s">
        <v>1</v>
      </c>
      <c r="D464" s="34">
        <v>0.04</v>
      </c>
      <c r="E464" s="34">
        <v>296.18</v>
      </c>
      <c r="F464" s="34">
        <v>154.12</v>
      </c>
      <c r="G464" s="34" t="s">
        <v>2</v>
      </c>
      <c r="H464" s="34" t="s">
        <v>15</v>
      </c>
      <c r="I464" s="34" t="s">
        <v>4</v>
      </c>
      <c r="J464" s="34" t="s">
        <v>5</v>
      </c>
      <c r="K464" s="34" t="s">
        <v>6</v>
      </c>
      <c r="L464" s="34" t="s">
        <v>1055</v>
      </c>
      <c r="M464" s="34">
        <v>0.76</v>
      </c>
      <c r="N464" s="34" t="s">
        <v>8</v>
      </c>
      <c r="O464" s="34" t="s">
        <v>28</v>
      </c>
      <c r="P464" s="34" t="s">
        <v>60</v>
      </c>
      <c r="Q464" s="34" t="s">
        <v>939</v>
      </c>
      <c r="R464" s="34">
        <v>55337</v>
      </c>
      <c r="S464" s="36">
        <v>42045</v>
      </c>
      <c r="T464" s="36">
        <v>42046</v>
      </c>
      <c r="U464" s="61">
        <v>-87.998040000000003</v>
      </c>
      <c r="V464" s="34">
        <v>20</v>
      </c>
      <c r="W464" s="34">
        <v>5768.12</v>
      </c>
      <c r="X464" s="34">
        <v>86053</v>
      </c>
      <c r="Y464" s="34" t="s">
        <v>3216</v>
      </c>
      <c r="Z464" s="34">
        <v>5797.3918340030614</v>
      </c>
    </row>
    <row r="465" spans="1:26" customFormat="1" x14ac:dyDescent="0.2">
      <c r="A465" s="34">
        <v>1526</v>
      </c>
      <c r="B465" s="34" t="s">
        <v>1056</v>
      </c>
      <c r="C465" s="34" t="s">
        <v>13</v>
      </c>
      <c r="D465" s="34">
        <v>0.04</v>
      </c>
      <c r="E465" s="34">
        <v>11.34</v>
      </c>
      <c r="F465" s="34">
        <v>5.01</v>
      </c>
      <c r="G465" s="34" t="s">
        <v>14</v>
      </c>
      <c r="H465" s="34" t="s">
        <v>47</v>
      </c>
      <c r="I465" s="34" t="s">
        <v>24</v>
      </c>
      <c r="J465" s="34" t="s">
        <v>64</v>
      </c>
      <c r="K465" s="34" t="s">
        <v>49</v>
      </c>
      <c r="L465" s="34" t="s">
        <v>391</v>
      </c>
      <c r="M465" s="34">
        <v>0.36</v>
      </c>
      <c r="N465" s="34" t="s">
        <v>8</v>
      </c>
      <c r="O465" s="34" t="s">
        <v>9</v>
      </c>
      <c r="P465" s="34" t="s">
        <v>140</v>
      </c>
      <c r="Q465" s="34" t="s">
        <v>1057</v>
      </c>
      <c r="R465" s="34">
        <v>35211</v>
      </c>
      <c r="S465" s="36">
        <v>42045</v>
      </c>
      <c r="T465" s="36">
        <v>42046</v>
      </c>
      <c r="U465" s="61">
        <v>-189.22399999999999</v>
      </c>
      <c r="V465" s="34">
        <v>10</v>
      </c>
      <c r="W465" s="34">
        <v>115.53</v>
      </c>
      <c r="X465" s="34">
        <v>86812</v>
      </c>
      <c r="Y465" s="34" t="s">
        <v>3215</v>
      </c>
      <c r="Z465" s="34">
        <v>-82.053394841209524</v>
      </c>
    </row>
    <row r="466" spans="1:26" customFormat="1" x14ac:dyDescent="0.2">
      <c r="A466" s="34">
        <v>1338</v>
      </c>
      <c r="B466" s="34" t="s">
        <v>1058</v>
      </c>
      <c r="C466" s="34" t="s">
        <v>23</v>
      </c>
      <c r="D466" s="34">
        <v>0.02</v>
      </c>
      <c r="E466" s="34">
        <v>55.99</v>
      </c>
      <c r="F466" s="34">
        <v>3.3</v>
      </c>
      <c r="G466" s="34" t="s">
        <v>14</v>
      </c>
      <c r="H466" s="34" t="s">
        <v>47</v>
      </c>
      <c r="I466" s="34" t="s">
        <v>16</v>
      </c>
      <c r="J466" s="34" t="s">
        <v>111</v>
      </c>
      <c r="K466" s="34" t="s">
        <v>18</v>
      </c>
      <c r="L466" s="34" t="s">
        <v>1059</v>
      </c>
      <c r="M466" s="34">
        <v>0.59</v>
      </c>
      <c r="N466" s="34" t="s">
        <v>8</v>
      </c>
      <c r="O466" s="34" t="s">
        <v>28</v>
      </c>
      <c r="P466" s="34" t="s">
        <v>79</v>
      </c>
      <c r="Q466" s="34" t="s">
        <v>509</v>
      </c>
      <c r="R466" s="34">
        <v>60623</v>
      </c>
      <c r="S466" s="36">
        <v>42045</v>
      </c>
      <c r="T466" s="36">
        <v>42045</v>
      </c>
      <c r="U466" s="61">
        <v>525.20039999999995</v>
      </c>
      <c r="V466" s="34">
        <v>16</v>
      </c>
      <c r="W466" s="34">
        <v>761.16</v>
      </c>
      <c r="X466" s="34">
        <v>91244</v>
      </c>
      <c r="Y466" s="34" t="s">
        <v>3216</v>
      </c>
      <c r="Z466" s="34">
        <v>1028.8144304415955</v>
      </c>
    </row>
    <row r="467" spans="1:26" customFormat="1" x14ac:dyDescent="0.2">
      <c r="A467" s="34">
        <v>1340</v>
      </c>
      <c r="B467" s="34" t="s">
        <v>1060</v>
      </c>
      <c r="C467" s="34" t="s">
        <v>23</v>
      </c>
      <c r="D467" s="34">
        <v>0</v>
      </c>
      <c r="E467" s="34">
        <v>22.38</v>
      </c>
      <c r="F467" s="34">
        <v>15.1</v>
      </c>
      <c r="G467" s="34" t="s">
        <v>63</v>
      </c>
      <c r="H467" s="34" t="s">
        <v>47</v>
      </c>
      <c r="I467" s="34" t="s">
        <v>24</v>
      </c>
      <c r="J467" s="34" t="s">
        <v>48</v>
      </c>
      <c r="K467" s="34" t="s">
        <v>49</v>
      </c>
      <c r="L467" s="34" t="s">
        <v>1061</v>
      </c>
      <c r="M467" s="34">
        <v>0.38</v>
      </c>
      <c r="N467" s="34" t="s">
        <v>8</v>
      </c>
      <c r="O467" s="34" t="s">
        <v>87</v>
      </c>
      <c r="P467" s="34" t="s">
        <v>88</v>
      </c>
      <c r="Q467" s="34" t="s">
        <v>89</v>
      </c>
      <c r="R467" s="34">
        <v>10170</v>
      </c>
      <c r="S467" s="36">
        <v>42045</v>
      </c>
      <c r="T467" s="36">
        <v>42052</v>
      </c>
      <c r="U467" s="61">
        <v>-52.646999999999998</v>
      </c>
      <c r="V467" s="34">
        <v>29</v>
      </c>
      <c r="W467" s="34">
        <v>682.68</v>
      </c>
      <c r="X467" s="34">
        <v>21636</v>
      </c>
      <c r="Y467" s="34" t="s">
        <v>3218</v>
      </c>
      <c r="Z467" s="34">
        <v>414.3743501785226</v>
      </c>
    </row>
    <row r="468" spans="1:26" customFormat="1" x14ac:dyDescent="0.2">
      <c r="A468" s="34">
        <v>1340</v>
      </c>
      <c r="B468" s="34" t="s">
        <v>1060</v>
      </c>
      <c r="C468" s="34" t="s">
        <v>23</v>
      </c>
      <c r="D468" s="34">
        <v>7.0000000000000007E-2</v>
      </c>
      <c r="E468" s="34">
        <v>5.98</v>
      </c>
      <c r="F468" s="34">
        <v>4.6900000000000004</v>
      </c>
      <c r="G468" s="34" t="s">
        <v>14</v>
      </c>
      <c r="H468" s="34" t="s">
        <v>47</v>
      </c>
      <c r="I468" s="34" t="s">
        <v>24</v>
      </c>
      <c r="J468" s="34" t="s">
        <v>54</v>
      </c>
      <c r="K468" s="34" t="s">
        <v>49</v>
      </c>
      <c r="L468" s="34" t="s">
        <v>205</v>
      </c>
      <c r="M468" s="34">
        <v>0.68</v>
      </c>
      <c r="N468" s="34" t="s">
        <v>8</v>
      </c>
      <c r="O468" s="34" t="s">
        <v>87</v>
      </c>
      <c r="P468" s="34" t="s">
        <v>88</v>
      </c>
      <c r="Q468" s="34" t="s">
        <v>89</v>
      </c>
      <c r="R468" s="34">
        <v>10170</v>
      </c>
      <c r="S468" s="36">
        <v>42045</v>
      </c>
      <c r="T468" s="36">
        <v>42050</v>
      </c>
      <c r="U468" s="61">
        <v>-24.44</v>
      </c>
      <c r="V468" s="34">
        <v>11</v>
      </c>
      <c r="W468" s="34">
        <v>73.44</v>
      </c>
      <c r="X468" s="34">
        <v>21636</v>
      </c>
      <c r="Y468" s="34" t="s">
        <v>3218</v>
      </c>
      <c r="Z468" s="34">
        <v>389.46170313232915</v>
      </c>
    </row>
    <row r="469" spans="1:26" customFormat="1" x14ac:dyDescent="0.2">
      <c r="A469" s="34">
        <v>1340</v>
      </c>
      <c r="B469" s="34" t="s">
        <v>1060</v>
      </c>
      <c r="C469" s="34" t="s">
        <v>23</v>
      </c>
      <c r="D469" s="34">
        <v>0.02</v>
      </c>
      <c r="E469" s="34">
        <v>55.99</v>
      </c>
      <c r="F469" s="34">
        <v>3.3</v>
      </c>
      <c r="G469" s="34" t="s">
        <v>14</v>
      </c>
      <c r="H469" s="34" t="s">
        <v>47</v>
      </c>
      <c r="I469" s="34" t="s">
        <v>16</v>
      </c>
      <c r="J469" s="34" t="s">
        <v>111</v>
      </c>
      <c r="K469" s="34" t="s">
        <v>18</v>
      </c>
      <c r="L469" s="34" t="s">
        <v>1059</v>
      </c>
      <c r="M469" s="34">
        <v>0.59</v>
      </c>
      <c r="N469" s="34" t="s">
        <v>8</v>
      </c>
      <c r="O469" s="34" t="s">
        <v>87</v>
      </c>
      <c r="P469" s="34" t="s">
        <v>88</v>
      </c>
      <c r="Q469" s="34" t="s">
        <v>89</v>
      </c>
      <c r="R469" s="34">
        <v>10170</v>
      </c>
      <c r="S469" s="36">
        <v>42045</v>
      </c>
      <c r="T469" s="36">
        <v>42045</v>
      </c>
      <c r="U469" s="61">
        <v>366.50700000000001</v>
      </c>
      <c r="V469" s="34">
        <v>63</v>
      </c>
      <c r="W469" s="34">
        <v>2997.07</v>
      </c>
      <c r="X469" s="34">
        <v>21636</v>
      </c>
      <c r="Y469" s="34" t="s">
        <v>3218</v>
      </c>
      <c r="Z469" s="34">
        <v>866.30830686928209</v>
      </c>
    </row>
    <row r="470" spans="1:26" customFormat="1" x14ac:dyDescent="0.2">
      <c r="A470" s="34">
        <v>1341</v>
      </c>
      <c r="B470" s="34" t="s">
        <v>1062</v>
      </c>
      <c r="C470" s="34" t="s">
        <v>23</v>
      </c>
      <c r="D470" s="34">
        <v>7.0000000000000007E-2</v>
      </c>
      <c r="E470" s="34">
        <v>5.98</v>
      </c>
      <c r="F470" s="34">
        <v>4.6900000000000004</v>
      </c>
      <c r="G470" s="34" t="s">
        <v>14</v>
      </c>
      <c r="H470" s="34" t="s">
        <v>47</v>
      </c>
      <c r="I470" s="34" t="s">
        <v>24</v>
      </c>
      <c r="J470" s="34" t="s">
        <v>54</v>
      </c>
      <c r="K470" s="34" t="s">
        <v>49</v>
      </c>
      <c r="L470" s="34" t="s">
        <v>205</v>
      </c>
      <c r="M470" s="34">
        <v>0.68</v>
      </c>
      <c r="N470" s="34" t="s">
        <v>8</v>
      </c>
      <c r="O470" s="34" t="s">
        <v>87</v>
      </c>
      <c r="P470" s="34" t="s">
        <v>296</v>
      </c>
      <c r="Q470" s="34" t="s">
        <v>1063</v>
      </c>
      <c r="R470" s="34">
        <v>17201</v>
      </c>
      <c r="S470" s="36">
        <v>42045</v>
      </c>
      <c r="T470" s="36">
        <v>42050</v>
      </c>
      <c r="U470" s="61">
        <v>-12.7088</v>
      </c>
      <c r="V470" s="34">
        <v>3</v>
      </c>
      <c r="W470" s="34">
        <v>20.03</v>
      </c>
      <c r="X470" s="34">
        <v>91244</v>
      </c>
      <c r="Y470" s="34" t="s">
        <v>3218</v>
      </c>
      <c r="Z470" s="34">
        <v>401.47475368674111</v>
      </c>
    </row>
    <row r="471" spans="1:26" customFormat="1" x14ac:dyDescent="0.2">
      <c r="A471" s="34">
        <v>3004</v>
      </c>
      <c r="B471" s="34" t="s">
        <v>1064</v>
      </c>
      <c r="C471" s="34" t="s">
        <v>23</v>
      </c>
      <c r="D471" s="34">
        <v>0.08</v>
      </c>
      <c r="E471" s="34">
        <v>6.48</v>
      </c>
      <c r="F471" s="34">
        <v>6.81</v>
      </c>
      <c r="G471" s="34" t="s">
        <v>14</v>
      </c>
      <c r="H471" s="34" t="s">
        <v>70</v>
      </c>
      <c r="I471" s="34" t="s">
        <v>24</v>
      </c>
      <c r="J471" s="34" t="s">
        <v>64</v>
      </c>
      <c r="K471" s="34" t="s">
        <v>49</v>
      </c>
      <c r="L471" s="34" t="s">
        <v>1065</v>
      </c>
      <c r="M471" s="34">
        <v>0.36</v>
      </c>
      <c r="N471" s="34" t="s">
        <v>8</v>
      </c>
      <c r="O471" s="34" t="s">
        <v>35</v>
      </c>
      <c r="P471" s="34" t="s">
        <v>66</v>
      </c>
      <c r="Q471" s="34" t="s">
        <v>76</v>
      </c>
      <c r="R471" s="34">
        <v>90049</v>
      </c>
      <c r="S471" s="36">
        <v>42045</v>
      </c>
      <c r="T471" s="36">
        <v>42050</v>
      </c>
      <c r="U471" s="61">
        <v>-94.59</v>
      </c>
      <c r="V471" s="34">
        <v>58</v>
      </c>
      <c r="W471" s="34">
        <v>382.33</v>
      </c>
      <c r="X471" s="34">
        <v>54949</v>
      </c>
      <c r="Y471" s="34" t="s">
        <v>3217</v>
      </c>
      <c r="Z471" s="34">
        <v>74.761955414852821</v>
      </c>
    </row>
    <row r="472" spans="1:26" customFormat="1" x14ac:dyDescent="0.2">
      <c r="A472" s="34">
        <v>3004</v>
      </c>
      <c r="B472" s="34" t="s">
        <v>1064</v>
      </c>
      <c r="C472" s="34" t="s">
        <v>23</v>
      </c>
      <c r="D472" s="34">
        <v>0.09</v>
      </c>
      <c r="E472" s="34">
        <v>20.98</v>
      </c>
      <c r="F472" s="34">
        <v>53.03</v>
      </c>
      <c r="G472" s="34" t="s">
        <v>2</v>
      </c>
      <c r="H472" s="34" t="s">
        <v>70</v>
      </c>
      <c r="I472" s="34" t="s">
        <v>24</v>
      </c>
      <c r="J472" s="34" t="s">
        <v>54</v>
      </c>
      <c r="K472" s="34" t="s">
        <v>33</v>
      </c>
      <c r="L472" s="34" t="s">
        <v>1066</v>
      </c>
      <c r="M472" s="34">
        <v>0.78</v>
      </c>
      <c r="N472" s="34" t="s">
        <v>8</v>
      </c>
      <c r="O472" s="34" t="s">
        <v>35</v>
      </c>
      <c r="P472" s="34" t="s">
        <v>66</v>
      </c>
      <c r="Q472" s="34" t="s">
        <v>76</v>
      </c>
      <c r="R472" s="34">
        <v>90049</v>
      </c>
      <c r="S472" s="36">
        <v>42045</v>
      </c>
      <c r="T472" s="36">
        <v>42052</v>
      </c>
      <c r="U472" s="61">
        <v>-293.74</v>
      </c>
      <c r="V472" s="34">
        <v>13</v>
      </c>
      <c r="W472" s="34">
        <v>356.61</v>
      </c>
      <c r="X472" s="34">
        <v>54949</v>
      </c>
      <c r="Y472" s="34" t="s">
        <v>3217</v>
      </c>
      <c r="Z472" s="34">
        <v>1732.6700299283359</v>
      </c>
    </row>
    <row r="473" spans="1:26" customFormat="1" x14ac:dyDescent="0.2">
      <c r="A473" s="34">
        <v>3006</v>
      </c>
      <c r="B473" s="34" t="s">
        <v>1067</v>
      </c>
      <c r="C473" s="34" t="s">
        <v>23</v>
      </c>
      <c r="D473" s="34">
        <v>0.08</v>
      </c>
      <c r="E473" s="34">
        <v>6.48</v>
      </c>
      <c r="F473" s="34">
        <v>6.81</v>
      </c>
      <c r="G473" s="34" t="s">
        <v>14</v>
      </c>
      <c r="H473" s="34" t="s">
        <v>70</v>
      </c>
      <c r="I473" s="34" t="s">
        <v>24</v>
      </c>
      <c r="J473" s="34" t="s">
        <v>64</v>
      </c>
      <c r="K473" s="34" t="s">
        <v>49</v>
      </c>
      <c r="L473" s="34" t="s">
        <v>1065</v>
      </c>
      <c r="M473" s="34">
        <v>0.36</v>
      </c>
      <c r="N473" s="34" t="s">
        <v>8</v>
      </c>
      <c r="O473" s="34" t="s">
        <v>35</v>
      </c>
      <c r="P473" s="34" t="s">
        <v>466</v>
      </c>
      <c r="Q473" s="34" t="s">
        <v>1068</v>
      </c>
      <c r="R473" s="34">
        <v>83402</v>
      </c>
      <c r="S473" s="36">
        <v>42045</v>
      </c>
      <c r="T473" s="36">
        <v>42050</v>
      </c>
      <c r="U473" s="61">
        <v>-49.186799999999998</v>
      </c>
      <c r="V473" s="34">
        <v>14</v>
      </c>
      <c r="W473" s="34">
        <v>92.29</v>
      </c>
      <c r="X473" s="34">
        <v>91388</v>
      </c>
      <c r="Y473" s="34" t="s">
        <v>3217</v>
      </c>
      <c r="Z473" s="34">
        <v>121.25600009332376</v>
      </c>
    </row>
    <row r="474" spans="1:26" customFormat="1" x14ac:dyDescent="0.2">
      <c r="A474" s="34">
        <v>3006</v>
      </c>
      <c r="B474" s="34" t="s">
        <v>1067</v>
      </c>
      <c r="C474" s="34" t="s">
        <v>23</v>
      </c>
      <c r="D474" s="34">
        <v>0.09</v>
      </c>
      <c r="E474" s="34">
        <v>20.98</v>
      </c>
      <c r="F474" s="34">
        <v>53.03</v>
      </c>
      <c r="G474" s="34" t="s">
        <v>2</v>
      </c>
      <c r="H474" s="34" t="s">
        <v>70</v>
      </c>
      <c r="I474" s="34" t="s">
        <v>24</v>
      </c>
      <c r="J474" s="34" t="s">
        <v>54</v>
      </c>
      <c r="K474" s="34" t="s">
        <v>33</v>
      </c>
      <c r="L474" s="34" t="s">
        <v>1066</v>
      </c>
      <c r="M474" s="34">
        <v>0.78</v>
      </c>
      <c r="N474" s="34" t="s">
        <v>8</v>
      </c>
      <c r="O474" s="34" t="s">
        <v>35</v>
      </c>
      <c r="P474" s="34" t="s">
        <v>466</v>
      </c>
      <c r="Q474" s="34" t="s">
        <v>1068</v>
      </c>
      <c r="R474" s="34">
        <v>83402</v>
      </c>
      <c r="S474" s="36">
        <v>42045</v>
      </c>
      <c r="T474" s="36">
        <v>42052</v>
      </c>
      <c r="U474" s="61">
        <v>-152.7448</v>
      </c>
      <c r="V474" s="34">
        <v>3</v>
      </c>
      <c r="W474" s="34">
        <v>82.29</v>
      </c>
      <c r="X474" s="34">
        <v>91388</v>
      </c>
      <c r="Y474" s="34" t="s">
        <v>3217</v>
      </c>
      <c r="Z474" s="34">
        <v>1877.0527414607816</v>
      </c>
    </row>
    <row r="475" spans="1:26" customFormat="1" x14ac:dyDescent="0.2">
      <c r="A475" s="34">
        <v>1132</v>
      </c>
      <c r="B475" s="34" t="s">
        <v>1069</v>
      </c>
      <c r="C475" s="34" t="s">
        <v>92</v>
      </c>
      <c r="D475" s="34">
        <v>0.06</v>
      </c>
      <c r="E475" s="34">
        <v>6.37</v>
      </c>
      <c r="F475" s="34">
        <v>5.19</v>
      </c>
      <c r="G475" s="34" t="s">
        <v>14</v>
      </c>
      <c r="H475" s="34" t="s">
        <v>70</v>
      </c>
      <c r="I475" s="34" t="s">
        <v>24</v>
      </c>
      <c r="J475" s="34" t="s">
        <v>48</v>
      </c>
      <c r="K475" s="34" t="s">
        <v>49</v>
      </c>
      <c r="L475" s="34" t="s">
        <v>883</v>
      </c>
      <c r="M475" s="34">
        <v>0.38</v>
      </c>
      <c r="N475" s="34" t="s">
        <v>8</v>
      </c>
      <c r="O475" s="34" t="s">
        <v>28</v>
      </c>
      <c r="P475" s="34" t="s">
        <v>163</v>
      </c>
      <c r="Q475" s="34" t="s">
        <v>1070</v>
      </c>
      <c r="R475" s="34">
        <v>76039</v>
      </c>
      <c r="S475" s="36">
        <v>42045</v>
      </c>
      <c r="T475" s="36">
        <v>42046</v>
      </c>
      <c r="U475" s="61">
        <v>-48.219499999999996</v>
      </c>
      <c r="V475" s="34">
        <v>6</v>
      </c>
      <c r="W475" s="34">
        <v>37.700000000000003</v>
      </c>
      <c r="X475" s="34">
        <v>88101</v>
      </c>
      <c r="Y475" s="34" t="s">
        <v>3216</v>
      </c>
      <c r="Z475" s="34">
        <v>39.961401422897808</v>
      </c>
    </row>
    <row r="476" spans="1:26" customFormat="1" x14ac:dyDescent="0.2">
      <c r="A476" s="34">
        <v>2145</v>
      </c>
      <c r="B476" s="34" t="s">
        <v>1071</v>
      </c>
      <c r="C476" s="34" t="s">
        <v>92</v>
      </c>
      <c r="D476" s="34">
        <v>0</v>
      </c>
      <c r="E476" s="34">
        <v>20.28</v>
      </c>
      <c r="F476" s="34">
        <v>14.39</v>
      </c>
      <c r="G476" s="34" t="s">
        <v>14</v>
      </c>
      <c r="H476" s="34" t="s">
        <v>70</v>
      </c>
      <c r="I476" s="34" t="s">
        <v>4</v>
      </c>
      <c r="J476" s="34" t="s">
        <v>102</v>
      </c>
      <c r="K476" s="34" t="s">
        <v>49</v>
      </c>
      <c r="L476" s="34" t="s">
        <v>686</v>
      </c>
      <c r="M476" s="34">
        <v>0.47</v>
      </c>
      <c r="N476" s="34" t="s">
        <v>8</v>
      </c>
      <c r="O476" s="34" t="s">
        <v>9</v>
      </c>
      <c r="P476" s="34" t="s">
        <v>99</v>
      </c>
      <c r="Q476" s="34" t="s">
        <v>1072</v>
      </c>
      <c r="R476" s="34">
        <v>33311</v>
      </c>
      <c r="S476" s="36">
        <v>42045</v>
      </c>
      <c r="T476" s="36">
        <v>42047</v>
      </c>
      <c r="U476" s="61">
        <v>15.678000000000001</v>
      </c>
      <c r="V476" s="34">
        <v>11</v>
      </c>
      <c r="W476" s="34">
        <v>237.83</v>
      </c>
      <c r="X476" s="34">
        <v>87072</v>
      </c>
      <c r="Y476" s="34" t="s">
        <v>3215</v>
      </c>
      <c r="Z476" s="34">
        <v>517.71541458013053</v>
      </c>
    </row>
    <row r="477" spans="1:26" customFormat="1" x14ac:dyDescent="0.2">
      <c r="A477" s="34">
        <v>1633</v>
      </c>
      <c r="B477" s="34" t="s">
        <v>1073</v>
      </c>
      <c r="C477" s="34" t="s">
        <v>46</v>
      </c>
      <c r="D477" s="34">
        <v>0.03</v>
      </c>
      <c r="E477" s="34">
        <v>5.98</v>
      </c>
      <c r="F477" s="34">
        <v>3.85</v>
      </c>
      <c r="G477" s="34" t="s">
        <v>14</v>
      </c>
      <c r="H477" s="34" t="s">
        <v>47</v>
      </c>
      <c r="I477" s="34" t="s">
        <v>16</v>
      </c>
      <c r="J477" s="34" t="s">
        <v>17</v>
      </c>
      <c r="K477" s="34" t="s">
        <v>18</v>
      </c>
      <c r="L477" s="34" t="s">
        <v>1074</v>
      </c>
      <c r="M477" s="34">
        <v>0.68</v>
      </c>
      <c r="N477" s="34" t="s">
        <v>8</v>
      </c>
      <c r="O477" s="34" t="s">
        <v>9</v>
      </c>
      <c r="P477" s="34" t="s">
        <v>10</v>
      </c>
      <c r="Q477" s="34" t="s">
        <v>1075</v>
      </c>
      <c r="R477" s="34">
        <v>38637</v>
      </c>
      <c r="S477" s="36">
        <v>42045</v>
      </c>
      <c r="T477" s="36">
        <v>42047</v>
      </c>
      <c r="U477" s="61">
        <v>-76.106800000000007</v>
      </c>
      <c r="V477" s="34">
        <v>6</v>
      </c>
      <c r="W477" s="34">
        <v>38.54</v>
      </c>
      <c r="X477" s="34">
        <v>90531</v>
      </c>
      <c r="Y477" s="34" t="s">
        <v>3215</v>
      </c>
      <c r="Z477" s="34">
        <v>461.03096490512797</v>
      </c>
    </row>
    <row r="478" spans="1:26" customFormat="1" x14ac:dyDescent="0.2">
      <c r="A478" s="34">
        <v>2302</v>
      </c>
      <c r="B478" s="34" t="s">
        <v>127</v>
      </c>
      <c r="C478" s="34" t="s">
        <v>1</v>
      </c>
      <c r="D478" s="34">
        <v>7.0000000000000007E-2</v>
      </c>
      <c r="E478" s="34">
        <v>270.98</v>
      </c>
      <c r="F478" s="34">
        <v>50</v>
      </c>
      <c r="G478" s="34" t="s">
        <v>2</v>
      </c>
      <c r="H478" s="34" t="s">
        <v>70</v>
      </c>
      <c r="I478" s="34" t="s">
        <v>4</v>
      </c>
      <c r="J478" s="34" t="s">
        <v>85</v>
      </c>
      <c r="K478" s="34" t="s">
        <v>33</v>
      </c>
      <c r="L478" s="34" t="s">
        <v>1076</v>
      </c>
      <c r="M478" s="34">
        <v>0.77</v>
      </c>
      <c r="N478" s="34" t="s">
        <v>8</v>
      </c>
      <c r="O478" s="34" t="s">
        <v>9</v>
      </c>
      <c r="P478" s="34" t="s">
        <v>99</v>
      </c>
      <c r="Q478" s="34" t="s">
        <v>130</v>
      </c>
      <c r="R478" s="34">
        <v>32404</v>
      </c>
      <c r="S478" s="36">
        <v>42046</v>
      </c>
      <c r="T478" s="36">
        <v>42048</v>
      </c>
      <c r="U478" s="61">
        <v>27.725999999999999</v>
      </c>
      <c r="V478" s="34">
        <v>9</v>
      </c>
      <c r="W478" s="34">
        <v>2439.37</v>
      </c>
      <c r="X478" s="34">
        <v>87695</v>
      </c>
      <c r="Y478" s="34" t="s">
        <v>3215</v>
      </c>
      <c r="Z478" s="34">
        <v>2976.5540047982254</v>
      </c>
    </row>
    <row r="479" spans="1:26" customFormat="1" x14ac:dyDescent="0.2">
      <c r="A479" s="34">
        <v>2303</v>
      </c>
      <c r="B479" s="34" t="s">
        <v>132</v>
      </c>
      <c r="C479" s="34" t="s">
        <v>1</v>
      </c>
      <c r="D479" s="34">
        <v>7.0000000000000007E-2</v>
      </c>
      <c r="E479" s="34">
        <v>270.98</v>
      </c>
      <c r="F479" s="34">
        <v>50</v>
      </c>
      <c r="G479" s="34" t="s">
        <v>2</v>
      </c>
      <c r="H479" s="34" t="s">
        <v>70</v>
      </c>
      <c r="I479" s="34" t="s">
        <v>4</v>
      </c>
      <c r="J479" s="34" t="s">
        <v>85</v>
      </c>
      <c r="K479" s="34" t="s">
        <v>33</v>
      </c>
      <c r="L479" s="34" t="s">
        <v>1076</v>
      </c>
      <c r="M479" s="34">
        <v>0.77</v>
      </c>
      <c r="N479" s="34" t="s">
        <v>8</v>
      </c>
      <c r="O479" s="34" t="s">
        <v>87</v>
      </c>
      <c r="P479" s="34" t="s">
        <v>88</v>
      </c>
      <c r="Q479" s="34" t="s">
        <v>89</v>
      </c>
      <c r="R479" s="34">
        <v>10011</v>
      </c>
      <c r="S479" s="36">
        <v>42046</v>
      </c>
      <c r="T479" s="36">
        <v>42048</v>
      </c>
      <c r="U479" s="61">
        <v>-96.05</v>
      </c>
      <c r="V479" s="34">
        <v>36</v>
      </c>
      <c r="W479" s="34">
        <v>9757.48</v>
      </c>
      <c r="X479" s="34">
        <v>47493</v>
      </c>
      <c r="Y479" s="34" t="s">
        <v>3218</v>
      </c>
      <c r="Z479" s="34">
        <v>2849.8041969846258</v>
      </c>
    </row>
    <row r="480" spans="1:26" customFormat="1" x14ac:dyDescent="0.2">
      <c r="A480" s="34">
        <v>1354</v>
      </c>
      <c r="B480" s="34" t="s">
        <v>1077</v>
      </c>
      <c r="C480" s="34" t="s">
        <v>13</v>
      </c>
      <c r="D480" s="34">
        <v>0.1</v>
      </c>
      <c r="E480" s="34">
        <v>4.13</v>
      </c>
      <c r="F480" s="34">
        <v>0.99</v>
      </c>
      <c r="G480" s="34" t="s">
        <v>14</v>
      </c>
      <c r="H480" s="34" t="s">
        <v>15</v>
      </c>
      <c r="I480" s="34" t="s">
        <v>24</v>
      </c>
      <c r="J480" s="34" t="s">
        <v>128</v>
      </c>
      <c r="K480" s="34" t="s">
        <v>49</v>
      </c>
      <c r="L480" s="34" t="s">
        <v>302</v>
      </c>
      <c r="M480" s="34">
        <v>0.39</v>
      </c>
      <c r="N480" s="34" t="s">
        <v>8</v>
      </c>
      <c r="O480" s="34" t="s">
        <v>28</v>
      </c>
      <c r="P480" s="34" t="s">
        <v>163</v>
      </c>
      <c r="Q480" s="34" t="s">
        <v>1078</v>
      </c>
      <c r="R480" s="34">
        <v>76086</v>
      </c>
      <c r="S480" s="36">
        <v>42046</v>
      </c>
      <c r="T480" s="36">
        <v>42046</v>
      </c>
      <c r="U480" s="61">
        <v>-1.0711999999999999</v>
      </c>
      <c r="V480" s="34">
        <v>2</v>
      </c>
      <c r="W480" s="34">
        <v>8.3000000000000007</v>
      </c>
      <c r="X480" s="34">
        <v>91209</v>
      </c>
      <c r="Y480" s="34" t="s">
        <v>3216</v>
      </c>
      <c r="Z480" s="34">
        <v>-97.170127379952703</v>
      </c>
    </row>
    <row r="481" spans="1:26" customFormat="1" x14ac:dyDescent="0.2">
      <c r="A481" s="34">
        <v>1354</v>
      </c>
      <c r="B481" s="34" t="s">
        <v>1077</v>
      </c>
      <c r="C481" s="34" t="s">
        <v>13</v>
      </c>
      <c r="D481" s="34">
        <v>0.04</v>
      </c>
      <c r="E481" s="34">
        <v>4.9800000000000004</v>
      </c>
      <c r="F481" s="34">
        <v>0.49</v>
      </c>
      <c r="G481" s="34" t="s">
        <v>14</v>
      </c>
      <c r="H481" s="34" t="s">
        <v>15</v>
      </c>
      <c r="I481" s="34" t="s">
        <v>24</v>
      </c>
      <c r="J481" s="34" t="s">
        <v>128</v>
      </c>
      <c r="K481" s="34" t="s">
        <v>49</v>
      </c>
      <c r="L481" s="34" t="s">
        <v>1079</v>
      </c>
      <c r="M481" s="34">
        <v>0.39</v>
      </c>
      <c r="N481" s="34" t="s">
        <v>8</v>
      </c>
      <c r="O481" s="34" t="s">
        <v>28</v>
      </c>
      <c r="P481" s="34" t="s">
        <v>163</v>
      </c>
      <c r="Q481" s="34" t="s">
        <v>1078</v>
      </c>
      <c r="R481" s="34">
        <v>76086</v>
      </c>
      <c r="S481" s="36">
        <v>42046</v>
      </c>
      <c r="T481" s="36">
        <v>42048</v>
      </c>
      <c r="U481" s="61">
        <v>4.4104000000000001</v>
      </c>
      <c r="V481" s="34">
        <v>2</v>
      </c>
      <c r="W481" s="34">
        <v>10.039999999999999</v>
      </c>
      <c r="X481" s="34">
        <v>91209</v>
      </c>
      <c r="Y481" s="34" t="s">
        <v>3216</v>
      </c>
      <c r="Z481" s="34">
        <v>-63.062966798593784</v>
      </c>
    </row>
    <row r="482" spans="1:26" customFormat="1" x14ac:dyDescent="0.2">
      <c r="A482" s="34">
        <v>2072</v>
      </c>
      <c r="B482" s="34" t="s">
        <v>896</v>
      </c>
      <c r="C482" s="34" t="s">
        <v>13</v>
      </c>
      <c r="D482" s="34">
        <v>0.09</v>
      </c>
      <c r="E482" s="34">
        <v>260.98</v>
      </c>
      <c r="F482" s="34">
        <v>41.91</v>
      </c>
      <c r="G482" s="34" t="s">
        <v>2</v>
      </c>
      <c r="H482" s="34" t="s">
        <v>70</v>
      </c>
      <c r="I482" s="34" t="s">
        <v>4</v>
      </c>
      <c r="J482" s="34" t="s">
        <v>93</v>
      </c>
      <c r="K482" s="34" t="s">
        <v>6</v>
      </c>
      <c r="L482" s="34" t="s">
        <v>411</v>
      </c>
      <c r="M482" s="34">
        <v>0.59</v>
      </c>
      <c r="N482" s="34" t="s">
        <v>8</v>
      </c>
      <c r="O482" s="34" t="s">
        <v>28</v>
      </c>
      <c r="P482" s="34" t="s">
        <v>265</v>
      </c>
      <c r="Q482" s="34" t="s">
        <v>898</v>
      </c>
      <c r="R482" s="34">
        <v>48505</v>
      </c>
      <c r="S482" s="36">
        <v>42046</v>
      </c>
      <c r="T482" s="36">
        <v>42048</v>
      </c>
      <c r="U482" s="61">
        <v>1307.2692</v>
      </c>
      <c r="V482" s="34">
        <v>14</v>
      </c>
      <c r="W482" s="34">
        <v>3377.06</v>
      </c>
      <c r="X482" s="34">
        <v>88556</v>
      </c>
      <c r="Y482" s="34" t="s">
        <v>3216</v>
      </c>
      <c r="Z482" s="34">
        <v>3576.5755390848826</v>
      </c>
    </row>
    <row r="483" spans="1:26" customFormat="1" x14ac:dyDescent="0.2">
      <c r="A483" s="34">
        <v>2072</v>
      </c>
      <c r="B483" s="34" t="s">
        <v>896</v>
      </c>
      <c r="C483" s="34" t="s">
        <v>13</v>
      </c>
      <c r="D483" s="34">
        <v>0.01</v>
      </c>
      <c r="E483" s="34">
        <v>10.52</v>
      </c>
      <c r="F483" s="34">
        <v>7.94</v>
      </c>
      <c r="G483" s="34" t="s">
        <v>14</v>
      </c>
      <c r="H483" s="34" t="s">
        <v>70</v>
      </c>
      <c r="I483" s="34" t="s">
        <v>4</v>
      </c>
      <c r="J483" s="34" t="s">
        <v>102</v>
      </c>
      <c r="K483" s="34" t="s">
        <v>18</v>
      </c>
      <c r="L483" s="34" t="s">
        <v>1080</v>
      </c>
      <c r="M483" s="34">
        <v>0.52</v>
      </c>
      <c r="N483" s="34" t="s">
        <v>8</v>
      </c>
      <c r="O483" s="34" t="s">
        <v>28</v>
      </c>
      <c r="P483" s="34" t="s">
        <v>265</v>
      </c>
      <c r="Q483" s="34" t="s">
        <v>898</v>
      </c>
      <c r="R483" s="34">
        <v>48505</v>
      </c>
      <c r="S483" s="36">
        <v>42046</v>
      </c>
      <c r="T483" s="36">
        <v>42048</v>
      </c>
      <c r="U483" s="61">
        <v>-15.8184</v>
      </c>
      <c r="V483" s="34">
        <v>11</v>
      </c>
      <c r="W483" s="34">
        <v>123.93</v>
      </c>
      <c r="X483" s="34">
        <v>88556</v>
      </c>
      <c r="Y483" s="34" t="s">
        <v>3216</v>
      </c>
      <c r="Z483" s="34">
        <v>296.30794551473491</v>
      </c>
    </row>
    <row r="484" spans="1:26" customFormat="1" x14ac:dyDescent="0.2">
      <c r="A484" s="34">
        <v>2072</v>
      </c>
      <c r="B484" s="34" t="s">
        <v>896</v>
      </c>
      <c r="C484" s="34" t="s">
        <v>13</v>
      </c>
      <c r="D484" s="34">
        <v>0.02</v>
      </c>
      <c r="E484" s="34">
        <v>5.98</v>
      </c>
      <c r="F484" s="34">
        <v>7.5</v>
      </c>
      <c r="G484" s="34" t="s">
        <v>63</v>
      </c>
      <c r="H484" s="34" t="s">
        <v>70</v>
      </c>
      <c r="I484" s="34" t="s">
        <v>24</v>
      </c>
      <c r="J484" s="34" t="s">
        <v>64</v>
      </c>
      <c r="K484" s="34" t="s">
        <v>49</v>
      </c>
      <c r="L484" s="34" t="s">
        <v>1081</v>
      </c>
      <c r="M484" s="34">
        <v>0.4</v>
      </c>
      <c r="N484" s="34" t="s">
        <v>8</v>
      </c>
      <c r="O484" s="34" t="s">
        <v>28</v>
      </c>
      <c r="P484" s="34" t="s">
        <v>265</v>
      </c>
      <c r="Q484" s="34" t="s">
        <v>898</v>
      </c>
      <c r="R484" s="34">
        <v>48505</v>
      </c>
      <c r="S484" s="36">
        <v>42046</v>
      </c>
      <c r="T484" s="36">
        <v>42048</v>
      </c>
      <c r="U484" s="61">
        <v>-55.8324</v>
      </c>
      <c r="V484" s="34">
        <v>14</v>
      </c>
      <c r="W484" s="34">
        <v>93.96</v>
      </c>
      <c r="X484" s="34">
        <v>88556</v>
      </c>
      <c r="Y484" s="34" t="s">
        <v>3216</v>
      </c>
      <c r="Z484" s="34">
        <v>40.380312628601274</v>
      </c>
    </row>
    <row r="485" spans="1:26" customFormat="1" x14ac:dyDescent="0.2">
      <c r="A485" s="34">
        <v>2489</v>
      </c>
      <c r="B485" s="34" t="s">
        <v>427</v>
      </c>
      <c r="C485" s="34" t="s">
        <v>13</v>
      </c>
      <c r="D485" s="34">
        <v>0.01</v>
      </c>
      <c r="E485" s="34">
        <v>2036.48</v>
      </c>
      <c r="F485" s="34">
        <v>14.7</v>
      </c>
      <c r="G485" s="34" t="s">
        <v>2</v>
      </c>
      <c r="H485" s="34" t="s">
        <v>15</v>
      </c>
      <c r="I485" s="34" t="s">
        <v>16</v>
      </c>
      <c r="J485" s="34" t="s">
        <v>32</v>
      </c>
      <c r="K485" s="34" t="s">
        <v>33</v>
      </c>
      <c r="L485" s="34" t="s">
        <v>34</v>
      </c>
      <c r="M485" s="34">
        <v>0.55000000000000004</v>
      </c>
      <c r="N485" s="34" t="s">
        <v>8</v>
      </c>
      <c r="O485" s="34" t="s">
        <v>35</v>
      </c>
      <c r="P485" s="34" t="s">
        <v>66</v>
      </c>
      <c r="Q485" s="34" t="s">
        <v>429</v>
      </c>
      <c r="R485" s="34">
        <v>94521</v>
      </c>
      <c r="S485" s="36">
        <v>42046</v>
      </c>
      <c r="T485" s="36">
        <v>42048</v>
      </c>
      <c r="U485" s="61">
        <v>-1596.7457999999999</v>
      </c>
      <c r="V485" s="34">
        <v>2</v>
      </c>
      <c r="W485" s="34">
        <v>3786.84</v>
      </c>
      <c r="X485" s="34">
        <v>86883</v>
      </c>
      <c r="Y485" s="34" t="s">
        <v>3217</v>
      </c>
      <c r="Z485" s="34">
        <v>5404.3601945868904</v>
      </c>
    </row>
    <row r="486" spans="1:26" customFormat="1" x14ac:dyDescent="0.2">
      <c r="A486" s="34">
        <v>2778</v>
      </c>
      <c r="B486" s="34" t="s">
        <v>1082</v>
      </c>
      <c r="C486" s="34" t="s">
        <v>13</v>
      </c>
      <c r="D486" s="34">
        <v>0.05</v>
      </c>
      <c r="E486" s="34">
        <v>205.99</v>
      </c>
      <c r="F486" s="34">
        <v>8.99</v>
      </c>
      <c r="G486" s="34" t="s">
        <v>63</v>
      </c>
      <c r="H486" s="34" t="s">
        <v>15</v>
      </c>
      <c r="I486" s="34" t="s">
        <v>16</v>
      </c>
      <c r="J486" s="34" t="s">
        <v>111</v>
      </c>
      <c r="K486" s="34" t="s">
        <v>49</v>
      </c>
      <c r="L486" s="34" t="s">
        <v>1083</v>
      </c>
      <c r="M486" s="34">
        <v>0.57999999999999996</v>
      </c>
      <c r="N486" s="34" t="s">
        <v>8</v>
      </c>
      <c r="O486" s="34" t="s">
        <v>9</v>
      </c>
      <c r="P486" s="34" t="s">
        <v>73</v>
      </c>
      <c r="Q486" s="34" t="s">
        <v>1084</v>
      </c>
      <c r="R486" s="34">
        <v>28403</v>
      </c>
      <c r="S486" s="36">
        <v>42046</v>
      </c>
      <c r="T486" s="36">
        <v>42047</v>
      </c>
      <c r="U486" s="61">
        <v>111.05249999999999</v>
      </c>
      <c r="V486" s="34">
        <v>12</v>
      </c>
      <c r="W486" s="34">
        <v>2118.9899999999998</v>
      </c>
      <c r="X486" s="34">
        <v>87160</v>
      </c>
      <c r="Y486" s="34" t="s">
        <v>3215</v>
      </c>
      <c r="Z486" s="34">
        <v>979.97600633525064</v>
      </c>
    </row>
    <row r="487" spans="1:26" customFormat="1" x14ac:dyDescent="0.2">
      <c r="A487" s="34">
        <v>2778</v>
      </c>
      <c r="B487" s="34" t="s">
        <v>1082</v>
      </c>
      <c r="C487" s="34" t="s">
        <v>13</v>
      </c>
      <c r="D487" s="34">
        <v>0.08</v>
      </c>
      <c r="E487" s="34">
        <v>205.99</v>
      </c>
      <c r="F487" s="34">
        <v>8.99</v>
      </c>
      <c r="G487" s="34" t="s">
        <v>14</v>
      </c>
      <c r="H487" s="34" t="s">
        <v>15</v>
      </c>
      <c r="I487" s="34" t="s">
        <v>16</v>
      </c>
      <c r="J487" s="34" t="s">
        <v>111</v>
      </c>
      <c r="K487" s="34" t="s">
        <v>49</v>
      </c>
      <c r="L487" s="34" t="s">
        <v>639</v>
      </c>
      <c r="M487" s="34">
        <v>0.56000000000000005</v>
      </c>
      <c r="N487" s="34" t="s">
        <v>8</v>
      </c>
      <c r="O487" s="34" t="s">
        <v>9</v>
      </c>
      <c r="P487" s="34" t="s">
        <v>73</v>
      </c>
      <c r="Q487" s="34" t="s">
        <v>1084</v>
      </c>
      <c r="R487" s="34">
        <v>28403</v>
      </c>
      <c r="S487" s="36">
        <v>42046</v>
      </c>
      <c r="T487" s="36">
        <v>42047</v>
      </c>
      <c r="U487" s="61">
        <v>-1963.752</v>
      </c>
      <c r="V487" s="34">
        <v>5</v>
      </c>
      <c r="W487" s="34">
        <v>837.64</v>
      </c>
      <c r="X487" s="34">
        <v>87160</v>
      </c>
      <c r="Y487" s="34" t="s">
        <v>3215</v>
      </c>
      <c r="Z487" s="34">
        <v>-1098.9101292979603</v>
      </c>
    </row>
    <row r="488" spans="1:26" customFormat="1" x14ac:dyDescent="0.2">
      <c r="A488" s="34">
        <v>1815</v>
      </c>
      <c r="B488" s="34" t="s">
        <v>1085</v>
      </c>
      <c r="C488" s="34" t="s">
        <v>92</v>
      </c>
      <c r="D488" s="34">
        <v>0.06</v>
      </c>
      <c r="E488" s="34">
        <v>90.97</v>
      </c>
      <c r="F488" s="34">
        <v>14</v>
      </c>
      <c r="G488" s="34" t="s">
        <v>2</v>
      </c>
      <c r="H488" s="34" t="s">
        <v>47</v>
      </c>
      <c r="I488" s="34" t="s">
        <v>16</v>
      </c>
      <c r="J488" s="34" t="s">
        <v>32</v>
      </c>
      <c r="K488" s="34" t="s">
        <v>33</v>
      </c>
      <c r="L488" s="34" t="s">
        <v>1086</v>
      </c>
      <c r="M488" s="34">
        <v>0.36</v>
      </c>
      <c r="N488" s="34" t="s">
        <v>8</v>
      </c>
      <c r="O488" s="34" t="s">
        <v>9</v>
      </c>
      <c r="P488" s="34" t="s">
        <v>10</v>
      </c>
      <c r="Q488" s="34" t="s">
        <v>1087</v>
      </c>
      <c r="R488" s="34">
        <v>39208</v>
      </c>
      <c r="S488" s="36">
        <v>42046</v>
      </c>
      <c r="T488" s="36">
        <v>42047</v>
      </c>
      <c r="U488" s="61">
        <v>47.334000000000003</v>
      </c>
      <c r="V488" s="34">
        <v>14</v>
      </c>
      <c r="W488" s="34">
        <v>1263.3499999999999</v>
      </c>
      <c r="X488" s="34">
        <v>90525</v>
      </c>
      <c r="Y488" s="34" t="s">
        <v>3215</v>
      </c>
      <c r="Z488" s="34">
        <v>856.62775631458373</v>
      </c>
    </row>
    <row r="489" spans="1:26" customFormat="1" x14ac:dyDescent="0.2">
      <c r="A489" s="34">
        <v>757</v>
      </c>
      <c r="B489" s="34" t="s">
        <v>1088</v>
      </c>
      <c r="C489" s="34" t="s">
        <v>46</v>
      </c>
      <c r="D489" s="34">
        <v>0.03</v>
      </c>
      <c r="E489" s="34">
        <v>37.94</v>
      </c>
      <c r="F489" s="34">
        <v>5.08</v>
      </c>
      <c r="G489" s="34" t="s">
        <v>14</v>
      </c>
      <c r="H489" s="34" t="s">
        <v>47</v>
      </c>
      <c r="I489" s="34" t="s">
        <v>24</v>
      </c>
      <c r="J489" s="34" t="s">
        <v>64</v>
      </c>
      <c r="K489" s="34" t="s">
        <v>26</v>
      </c>
      <c r="L489" s="34" t="s">
        <v>1089</v>
      </c>
      <c r="M489" s="34">
        <v>0.38</v>
      </c>
      <c r="N489" s="34" t="s">
        <v>8</v>
      </c>
      <c r="O489" s="34" t="s">
        <v>35</v>
      </c>
      <c r="P489" s="34" t="s">
        <v>115</v>
      </c>
      <c r="Q489" s="34" t="s">
        <v>1090</v>
      </c>
      <c r="R489" s="34">
        <v>97062</v>
      </c>
      <c r="S489" s="36">
        <v>42046</v>
      </c>
      <c r="T489" s="36">
        <v>42048</v>
      </c>
      <c r="U489" s="61">
        <v>-7.5244</v>
      </c>
      <c r="V489" s="34">
        <v>1</v>
      </c>
      <c r="W489" s="34">
        <v>39.97</v>
      </c>
      <c r="X489" s="34">
        <v>90258</v>
      </c>
      <c r="Y489" s="34" t="s">
        <v>3217</v>
      </c>
      <c r="Z489" s="34">
        <v>416.0386339420574</v>
      </c>
    </row>
    <row r="490" spans="1:26" customFormat="1" x14ac:dyDescent="0.2">
      <c r="A490" s="34">
        <v>16</v>
      </c>
      <c r="B490" s="34" t="s">
        <v>1091</v>
      </c>
      <c r="C490" s="34" t="s">
        <v>13</v>
      </c>
      <c r="D490" s="34">
        <v>0.04</v>
      </c>
      <c r="E490" s="34">
        <v>2.98</v>
      </c>
      <c r="F490" s="34">
        <v>1.58</v>
      </c>
      <c r="G490" s="34" t="s">
        <v>14</v>
      </c>
      <c r="H490" s="34" t="s">
        <v>3</v>
      </c>
      <c r="I490" s="34" t="s">
        <v>24</v>
      </c>
      <c r="J490" s="34" t="s">
        <v>152</v>
      </c>
      <c r="K490" s="34" t="s">
        <v>26</v>
      </c>
      <c r="L490" s="34" t="s">
        <v>1092</v>
      </c>
      <c r="M490" s="34">
        <v>0.39</v>
      </c>
      <c r="N490" s="34" t="s">
        <v>8</v>
      </c>
      <c r="O490" s="34" t="s">
        <v>87</v>
      </c>
      <c r="P490" s="34" t="s">
        <v>88</v>
      </c>
      <c r="Q490" s="34" t="s">
        <v>1093</v>
      </c>
      <c r="R490" s="34">
        <v>13210</v>
      </c>
      <c r="S490" s="36">
        <v>42047</v>
      </c>
      <c r="T490" s="36">
        <v>42050</v>
      </c>
      <c r="U490" s="61">
        <v>2.63</v>
      </c>
      <c r="V490" s="34">
        <v>6</v>
      </c>
      <c r="W490" s="34">
        <v>18.8</v>
      </c>
      <c r="X490" s="34">
        <v>86836</v>
      </c>
      <c r="Y490" s="34" t="s">
        <v>3218</v>
      </c>
      <c r="Z490" s="34">
        <v>-21.126462768243375</v>
      </c>
    </row>
    <row r="491" spans="1:26" customFormat="1" x14ac:dyDescent="0.2">
      <c r="A491" s="34">
        <v>16</v>
      </c>
      <c r="B491" s="34" t="s">
        <v>1091</v>
      </c>
      <c r="C491" s="34" t="s">
        <v>13</v>
      </c>
      <c r="D491" s="34">
        <v>0.05</v>
      </c>
      <c r="E491" s="34">
        <v>115.99</v>
      </c>
      <c r="F491" s="34">
        <v>2.5</v>
      </c>
      <c r="G491" s="34" t="s">
        <v>14</v>
      </c>
      <c r="H491" s="34" t="s">
        <v>3</v>
      </c>
      <c r="I491" s="34" t="s">
        <v>16</v>
      </c>
      <c r="J491" s="34" t="s">
        <v>111</v>
      </c>
      <c r="K491" s="34" t="s">
        <v>49</v>
      </c>
      <c r="L491" s="34" t="s">
        <v>1094</v>
      </c>
      <c r="M491" s="34">
        <v>0.55000000000000004</v>
      </c>
      <c r="N491" s="34" t="s">
        <v>8</v>
      </c>
      <c r="O491" s="34" t="s">
        <v>87</v>
      </c>
      <c r="P491" s="34" t="s">
        <v>88</v>
      </c>
      <c r="Q491" s="34" t="s">
        <v>1093</v>
      </c>
      <c r="R491" s="34">
        <v>13210</v>
      </c>
      <c r="S491" s="36">
        <v>42047</v>
      </c>
      <c r="T491" s="36">
        <v>42049</v>
      </c>
      <c r="U491" s="61">
        <v>652.73310000000004</v>
      </c>
      <c r="V491" s="34">
        <v>10</v>
      </c>
      <c r="W491" s="34">
        <v>945.99</v>
      </c>
      <c r="X491" s="34">
        <v>86836</v>
      </c>
      <c r="Y491" s="34" t="s">
        <v>3218</v>
      </c>
      <c r="Z491" s="34">
        <v>1150.4852349330406</v>
      </c>
    </row>
    <row r="492" spans="1:26" customFormat="1" x14ac:dyDescent="0.2">
      <c r="A492" s="34">
        <v>190</v>
      </c>
      <c r="B492" s="34" t="s">
        <v>1095</v>
      </c>
      <c r="C492" s="34" t="s">
        <v>13</v>
      </c>
      <c r="D492" s="34">
        <v>0.1</v>
      </c>
      <c r="E492" s="34">
        <v>58.1</v>
      </c>
      <c r="F492" s="34">
        <v>1.49</v>
      </c>
      <c r="G492" s="34" t="s">
        <v>14</v>
      </c>
      <c r="H492" s="34" t="s">
        <v>70</v>
      </c>
      <c r="I492" s="34" t="s">
        <v>24</v>
      </c>
      <c r="J492" s="34" t="s">
        <v>48</v>
      </c>
      <c r="K492" s="34" t="s">
        <v>49</v>
      </c>
      <c r="L492" s="34" t="s">
        <v>598</v>
      </c>
      <c r="M492" s="34">
        <v>0.38</v>
      </c>
      <c r="N492" s="34" t="s">
        <v>8</v>
      </c>
      <c r="O492" s="34" t="s">
        <v>28</v>
      </c>
      <c r="P492" s="34" t="s">
        <v>79</v>
      </c>
      <c r="Q492" s="34" t="s">
        <v>1096</v>
      </c>
      <c r="R492" s="34">
        <v>60004</v>
      </c>
      <c r="S492" s="36">
        <v>42047</v>
      </c>
      <c r="T492" s="36">
        <v>42048</v>
      </c>
      <c r="U492" s="61">
        <v>113.6499</v>
      </c>
      <c r="V492" s="34">
        <v>3</v>
      </c>
      <c r="W492" s="34">
        <v>164.71</v>
      </c>
      <c r="X492" s="34">
        <v>89092</v>
      </c>
      <c r="Y492" s="34" t="s">
        <v>3216</v>
      </c>
      <c r="Z492" s="34">
        <v>223.84829149473805</v>
      </c>
    </row>
    <row r="493" spans="1:26" customFormat="1" x14ac:dyDescent="0.2">
      <c r="A493" s="34">
        <v>191</v>
      </c>
      <c r="B493" s="34" t="s">
        <v>1097</v>
      </c>
      <c r="C493" s="34" t="s">
        <v>13</v>
      </c>
      <c r="D493" s="34">
        <v>0.01</v>
      </c>
      <c r="E493" s="34">
        <v>80.48</v>
      </c>
      <c r="F493" s="34">
        <v>4.5</v>
      </c>
      <c r="G493" s="34" t="s">
        <v>14</v>
      </c>
      <c r="H493" s="34" t="s">
        <v>70</v>
      </c>
      <c r="I493" s="34" t="s">
        <v>24</v>
      </c>
      <c r="J493" s="34" t="s">
        <v>71</v>
      </c>
      <c r="K493" s="34" t="s">
        <v>49</v>
      </c>
      <c r="L493" s="34" t="s">
        <v>1098</v>
      </c>
      <c r="M493" s="34">
        <v>0.55000000000000004</v>
      </c>
      <c r="N493" s="34" t="s">
        <v>8</v>
      </c>
      <c r="O493" s="34" t="s">
        <v>28</v>
      </c>
      <c r="P493" s="34" t="s">
        <v>79</v>
      </c>
      <c r="Q493" s="34" t="s">
        <v>1099</v>
      </c>
      <c r="R493" s="34">
        <v>60505</v>
      </c>
      <c r="S493" s="36">
        <v>42047</v>
      </c>
      <c r="T493" s="36">
        <v>42050</v>
      </c>
      <c r="U493" s="61">
        <v>-35.474400000000003</v>
      </c>
      <c r="V493" s="34">
        <v>1</v>
      </c>
      <c r="W493" s="34">
        <v>79.680000000000007</v>
      </c>
      <c r="X493" s="34">
        <v>89092</v>
      </c>
      <c r="Y493" s="34" t="s">
        <v>3216</v>
      </c>
      <c r="Z493" s="34">
        <v>425.23282966459681</v>
      </c>
    </row>
    <row r="494" spans="1:26" customFormat="1" x14ac:dyDescent="0.2">
      <c r="A494" s="34">
        <v>3046</v>
      </c>
      <c r="B494" s="34" t="s">
        <v>1100</v>
      </c>
      <c r="C494" s="34" t="s">
        <v>13</v>
      </c>
      <c r="D494" s="34">
        <v>0.05</v>
      </c>
      <c r="E494" s="34">
        <v>120.98</v>
      </c>
      <c r="F494" s="34">
        <v>30</v>
      </c>
      <c r="G494" s="34" t="s">
        <v>2</v>
      </c>
      <c r="H494" s="34" t="s">
        <v>3</v>
      </c>
      <c r="I494" s="34" t="s">
        <v>4</v>
      </c>
      <c r="J494" s="34" t="s">
        <v>85</v>
      </c>
      <c r="K494" s="34" t="s">
        <v>33</v>
      </c>
      <c r="L494" s="34" t="s">
        <v>1101</v>
      </c>
      <c r="M494" s="34">
        <v>0.64</v>
      </c>
      <c r="N494" s="34" t="s">
        <v>8</v>
      </c>
      <c r="O494" s="34" t="s">
        <v>28</v>
      </c>
      <c r="P494" s="34" t="s">
        <v>513</v>
      </c>
      <c r="Q494" s="34" t="s">
        <v>734</v>
      </c>
      <c r="R494" s="34">
        <v>66209</v>
      </c>
      <c r="S494" s="36">
        <v>42047</v>
      </c>
      <c r="T494" s="36">
        <v>42049</v>
      </c>
      <c r="U494" s="61">
        <v>-78.759200000000007</v>
      </c>
      <c r="V494" s="34">
        <v>2</v>
      </c>
      <c r="W494" s="34">
        <v>251.06</v>
      </c>
      <c r="X494" s="34">
        <v>86103</v>
      </c>
      <c r="Y494" s="34" t="s">
        <v>3216</v>
      </c>
      <c r="Z494" s="34">
        <v>1448.3737751765982</v>
      </c>
    </row>
    <row r="495" spans="1:26" customFormat="1" x14ac:dyDescent="0.2">
      <c r="A495" s="34">
        <v>954</v>
      </c>
      <c r="B495" s="34" t="s">
        <v>1102</v>
      </c>
      <c r="C495" s="34" t="s">
        <v>23</v>
      </c>
      <c r="D495" s="34">
        <v>0.1</v>
      </c>
      <c r="E495" s="34">
        <v>7.31</v>
      </c>
      <c r="F495" s="34">
        <v>0.49</v>
      </c>
      <c r="G495" s="34" t="s">
        <v>14</v>
      </c>
      <c r="H495" s="34" t="s">
        <v>3</v>
      </c>
      <c r="I495" s="34" t="s">
        <v>24</v>
      </c>
      <c r="J495" s="34" t="s">
        <v>128</v>
      </c>
      <c r="K495" s="34" t="s">
        <v>49</v>
      </c>
      <c r="L495" s="34" t="s">
        <v>1103</v>
      </c>
      <c r="M495" s="34">
        <v>0.38</v>
      </c>
      <c r="N495" s="34" t="s">
        <v>8</v>
      </c>
      <c r="O495" s="34" t="s">
        <v>28</v>
      </c>
      <c r="P495" s="34" t="s">
        <v>163</v>
      </c>
      <c r="Q495" s="34" t="s">
        <v>1104</v>
      </c>
      <c r="R495" s="34">
        <v>75067</v>
      </c>
      <c r="S495" s="36">
        <v>42047</v>
      </c>
      <c r="T495" s="36">
        <v>42056</v>
      </c>
      <c r="U495" s="61">
        <v>19.064699999999998</v>
      </c>
      <c r="V495" s="34">
        <v>4</v>
      </c>
      <c r="W495" s="34">
        <v>27.63</v>
      </c>
      <c r="X495" s="34">
        <v>90771</v>
      </c>
      <c r="Y495" s="34" t="s">
        <v>3216</v>
      </c>
      <c r="Z495" s="34">
        <v>13.437469536150086</v>
      </c>
    </row>
    <row r="496" spans="1:26" customFormat="1" x14ac:dyDescent="0.2">
      <c r="A496" s="34">
        <v>954</v>
      </c>
      <c r="B496" s="34" t="s">
        <v>1102</v>
      </c>
      <c r="C496" s="34" t="s">
        <v>23</v>
      </c>
      <c r="D496" s="34">
        <v>0.08</v>
      </c>
      <c r="E496" s="34">
        <v>6.7</v>
      </c>
      <c r="F496" s="34">
        <v>1.56</v>
      </c>
      <c r="G496" s="34" t="s">
        <v>14</v>
      </c>
      <c r="H496" s="34" t="s">
        <v>3</v>
      </c>
      <c r="I496" s="34" t="s">
        <v>24</v>
      </c>
      <c r="J496" s="34" t="s">
        <v>25</v>
      </c>
      <c r="K496" s="34" t="s">
        <v>26</v>
      </c>
      <c r="L496" s="34" t="s">
        <v>1022</v>
      </c>
      <c r="M496" s="34">
        <v>0.52</v>
      </c>
      <c r="N496" s="34" t="s">
        <v>8</v>
      </c>
      <c r="O496" s="34" t="s">
        <v>28</v>
      </c>
      <c r="P496" s="34" t="s">
        <v>163</v>
      </c>
      <c r="Q496" s="34" t="s">
        <v>1104</v>
      </c>
      <c r="R496" s="34">
        <v>75067</v>
      </c>
      <c r="S496" s="36">
        <v>42047</v>
      </c>
      <c r="T496" s="36">
        <v>42047</v>
      </c>
      <c r="U496" s="61">
        <v>10.56</v>
      </c>
      <c r="V496" s="34">
        <v>5</v>
      </c>
      <c r="W496" s="34">
        <v>31.21</v>
      </c>
      <c r="X496" s="34">
        <v>90771</v>
      </c>
      <c r="Y496" s="34" t="s">
        <v>3216</v>
      </c>
      <c r="Z496" s="34">
        <v>161.97381923631406</v>
      </c>
    </row>
    <row r="497" spans="1:26" customFormat="1" x14ac:dyDescent="0.2">
      <c r="A497" s="34">
        <v>1743</v>
      </c>
      <c r="B497" s="34" t="s">
        <v>1105</v>
      </c>
      <c r="C497" s="34" t="s">
        <v>92</v>
      </c>
      <c r="D497" s="34">
        <v>0</v>
      </c>
      <c r="E497" s="34">
        <v>55.99</v>
      </c>
      <c r="F497" s="34">
        <v>2.5</v>
      </c>
      <c r="G497" s="34" t="s">
        <v>14</v>
      </c>
      <c r="H497" s="34" t="s">
        <v>15</v>
      </c>
      <c r="I497" s="34" t="s">
        <v>16</v>
      </c>
      <c r="J497" s="34" t="s">
        <v>111</v>
      </c>
      <c r="K497" s="34" t="s">
        <v>18</v>
      </c>
      <c r="L497" s="34" t="s">
        <v>1106</v>
      </c>
      <c r="M497" s="34">
        <v>0.83</v>
      </c>
      <c r="N497" s="34" t="s">
        <v>8</v>
      </c>
      <c r="O497" s="34" t="s">
        <v>28</v>
      </c>
      <c r="P497" s="34" t="s">
        <v>163</v>
      </c>
      <c r="Q497" s="34" t="s">
        <v>1107</v>
      </c>
      <c r="R497" s="34">
        <v>77546</v>
      </c>
      <c r="S497" s="36">
        <v>42047</v>
      </c>
      <c r="T497" s="36">
        <v>42049</v>
      </c>
      <c r="U497" s="61">
        <v>-121.05808</v>
      </c>
      <c r="V497" s="34">
        <v>1</v>
      </c>
      <c r="W497" s="34">
        <v>52.1</v>
      </c>
      <c r="X497" s="34">
        <v>91025</v>
      </c>
      <c r="Y497" s="34" t="s">
        <v>3216</v>
      </c>
      <c r="Z497" s="34">
        <v>431.23848961731147</v>
      </c>
    </row>
    <row r="498" spans="1:26" customFormat="1" x14ac:dyDescent="0.2">
      <c r="A498" s="34">
        <v>2553</v>
      </c>
      <c r="B498" s="34" t="s">
        <v>1108</v>
      </c>
      <c r="C498" s="34" t="s">
        <v>92</v>
      </c>
      <c r="D498" s="34">
        <v>0.03</v>
      </c>
      <c r="E498" s="34">
        <v>12.53</v>
      </c>
      <c r="F498" s="34">
        <v>7.17</v>
      </c>
      <c r="G498" s="34" t="s">
        <v>14</v>
      </c>
      <c r="H498" s="34" t="s">
        <v>47</v>
      </c>
      <c r="I498" s="34" t="s">
        <v>24</v>
      </c>
      <c r="J498" s="34" t="s">
        <v>48</v>
      </c>
      <c r="K498" s="34" t="s">
        <v>49</v>
      </c>
      <c r="L498" s="34" t="s">
        <v>1109</v>
      </c>
      <c r="M498" s="34">
        <v>0.38</v>
      </c>
      <c r="N498" s="34" t="s">
        <v>8</v>
      </c>
      <c r="O498" s="34" t="s">
        <v>28</v>
      </c>
      <c r="P498" s="34" t="s">
        <v>333</v>
      </c>
      <c r="Q498" s="34" t="s">
        <v>1110</v>
      </c>
      <c r="R498" s="34">
        <v>53142</v>
      </c>
      <c r="S498" s="36">
        <v>42047</v>
      </c>
      <c r="T498" s="36">
        <v>42048</v>
      </c>
      <c r="U498" s="61">
        <v>-20.320499999999999</v>
      </c>
      <c r="V498" s="34">
        <v>1</v>
      </c>
      <c r="W498" s="34">
        <v>19.32</v>
      </c>
      <c r="X498" s="34">
        <v>86528</v>
      </c>
      <c r="Y498" s="34" t="s">
        <v>3216</v>
      </c>
      <c r="Z498" s="34">
        <v>192.82124427713524</v>
      </c>
    </row>
    <row r="499" spans="1:26" customFormat="1" x14ac:dyDescent="0.2">
      <c r="A499" s="34">
        <v>3324</v>
      </c>
      <c r="B499" s="34" t="s">
        <v>1111</v>
      </c>
      <c r="C499" s="34" t="s">
        <v>92</v>
      </c>
      <c r="D499" s="34">
        <v>0.05</v>
      </c>
      <c r="E499" s="34">
        <v>6.48</v>
      </c>
      <c r="F499" s="34">
        <v>8.19</v>
      </c>
      <c r="G499" s="34" t="s">
        <v>14</v>
      </c>
      <c r="H499" s="34" t="s">
        <v>15</v>
      </c>
      <c r="I499" s="34" t="s">
        <v>24</v>
      </c>
      <c r="J499" s="34" t="s">
        <v>64</v>
      </c>
      <c r="K499" s="34" t="s">
        <v>49</v>
      </c>
      <c r="L499" s="34" t="s">
        <v>875</v>
      </c>
      <c r="M499" s="34">
        <v>0.37</v>
      </c>
      <c r="N499" s="34" t="s">
        <v>8</v>
      </c>
      <c r="O499" s="34" t="s">
        <v>35</v>
      </c>
      <c r="P499" s="34" t="s">
        <v>564</v>
      </c>
      <c r="Q499" s="34" t="s">
        <v>1112</v>
      </c>
      <c r="R499" s="34">
        <v>85335</v>
      </c>
      <c r="S499" s="36">
        <v>42047</v>
      </c>
      <c r="T499" s="36">
        <v>42050</v>
      </c>
      <c r="U499" s="61">
        <v>-164.18</v>
      </c>
      <c r="V499" s="34">
        <v>9</v>
      </c>
      <c r="W499" s="34">
        <v>58.5</v>
      </c>
      <c r="X499" s="34">
        <v>90985</v>
      </c>
      <c r="Y499" s="34" t="s">
        <v>3217</v>
      </c>
      <c r="Z499" s="34">
        <v>-26.161638967413502</v>
      </c>
    </row>
    <row r="500" spans="1:26" customFormat="1" x14ac:dyDescent="0.2">
      <c r="A500" s="34">
        <v>3369</v>
      </c>
      <c r="B500" s="34" t="s">
        <v>1113</v>
      </c>
      <c r="C500" s="34" t="s">
        <v>92</v>
      </c>
      <c r="D500" s="34">
        <v>0.06</v>
      </c>
      <c r="E500" s="34">
        <v>7.1</v>
      </c>
      <c r="F500" s="34">
        <v>6.05</v>
      </c>
      <c r="G500" s="34" t="s">
        <v>14</v>
      </c>
      <c r="H500" s="34" t="s">
        <v>47</v>
      </c>
      <c r="I500" s="34" t="s">
        <v>24</v>
      </c>
      <c r="J500" s="34" t="s">
        <v>48</v>
      </c>
      <c r="K500" s="34" t="s">
        <v>49</v>
      </c>
      <c r="L500" s="34" t="s">
        <v>227</v>
      </c>
      <c r="M500" s="34">
        <v>0.39</v>
      </c>
      <c r="N500" s="34" t="s">
        <v>8</v>
      </c>
      <c r="O500" s="34" t="s">
        <v>87</v>
      </c>
      <c r="P500" s="34" t="s">
        <v>293</v>
      </c>
      <c r="Q500" s="34" t="s">
        <v>1114</v>
      </c>
      <c r="R500" s="34">
        <v>43081</v>
      </c>
      <c r="S500" s="36">
        <v>42047</v>
      </c>
      <c r="T500" s="36">
        <v>42048</v>
      </c>
      <c r="U500" s="61">
        <v>-42.170499999999997</v>
      </c>
      <c r="V500" s="34">
        <v>4</v>
      </c>
      <c r="W500" s="34">
        <v>29.99</v>
      </c>
      <c r="X500" s="34">
        <v>90500</v>
      </c>
      <c r="Y500" s="34" t="s">
        <v>3218</v>
      </c>
      <c r="Z500" s="34">
        <v>110.96374366128759</v>
      </c>
    </row>
    <row r="501" spans="1:26" customFormat="1" x14ac:dyDescent="0.2">
      <c r="A501" s="34">
        <v>1298</v>
      </c>
      <c r="B501" s="34" t="s">
        <v>1115</v>
      </c>
      <c r="C501" s="34" t="s">
        <v>46</v>
      </c>
      <c r="D501" s="34">
        <v>0.04</v>
      </c>
      <c r="E501" s="34">
        <v>150.97999999999999</v>
      </c>
      <c r="F501" s="34">
        <v>13.99</v>
      </c>
      <c r="G501" s="34" t="s">
        <v>14</v>
      </c>
      <c r="H501" s="34" t="s">
        <v>47</v>
      </c>
      <c r="I501" s="34" t="s">
        <v>16</v>
      </c>
      <c r="J501" s="34" t="s">
        <v>32</v>
      </c>
      <c r="K501" s="34" t="s">
        <v>120</v>
      </c>
      <c r="L501" s="34" t="s">
        <v>758</v>
      </c>
      <c r="M501" s="34">
        <v>0.38</v>
      </c>
      <c r="N501" s="34" t="s">
        <v>8</v>
      </c>
      <c r="O501" s="34" t="s">
        <v>28</v>
      </c>
      <c r="P501" s="34" t="s">
        <v>163</v>
      </c>
      <c r="Q501" s="34" t="s">
        <v>1116</v>
      </c>
      <c r="R501" s="34">
        <v>75482</v>
      </c>
      <c r="S501" s="36">
        <v>42047</v>
      </c>
      <c r="T501" s="36">
        <v>42050</v>
      </c>
      <c r="U501" s="61">
        <v>606.05460000000005</v>
      </c>
      <c r="V501" s="34">
        <v>6</v>
      </c>
      <c r="W501" s="34">
        <v>878.34</v>
      </c>
      <c r="X501" s="34">
        <v>90662</v>
      </c>
      <c r="Y501" s="34" t="s">
        <v>3216</v>
      </c>
      <c r="Z501" s="34">
        <v>1638.1916579477538</v>
      </c>
    </row>
    <row r="502" spans="1:26" customFormat="1" x14ac:dyDescent="0.2">
      <c r="A502" s="34">
        <v>1298</v>
      </c>
      <c r="B502" s="34" t="s">
        <v>1115</v>
      </c>
      <c r="C502" s="34" t="s">
        <v>46</v>
      </c>
      <c r="D502" s="34">
        <v>0.04</v>
      </c>
      <c r="E502" s="34">
        <v>176.19</v>
      </c>
      <c r="F502" s="34">
        <v>11.87</v>
      </c>
      <c r="G502" s="34" t="s">
        <v>14</v>
      </c>
      <c r="H502" s="34" t="s">
        <v>47</v>
      </c>
      <c r="I502" s="34" t="s">
        <v>24</v>
      </c>
      <c r="J502" s="34" t="s">
        <v>54</v>
      </c>
      <c r="K502" s="34" t="s">
        <v>49</v>
      </c>
      <c r="L502" s="34" t="s">
        <v>1117</v>
      </c>
      <c r="M502" s="34">
        <v>0.62</v>
      </c>
      <c r="N502" s="34" t="s">
        <v>8</v>
      </c>
      <c r="O502" s="34" t="s">
        <v>28</v>
      </c>
      <c r="P502" s="34" t="s">
        <v>163</v>
      </c>
      <c r="Q502" s="34" t="s">
        <v>1116</v>
      </c>
      <c r="R502" s="34">
        <v>75482</v>
      </c>
      <c r="S502" s="36">
        <v>42047</v>
      </c>
      <c r="T502" s="36">
        <v>42049</v>
      </c>
      <c r="U502" s="61">
        <v>320.10000000000002</v>
      </c>
      <c r="V502" s="34">
        <v>4</v>
      </c>
      <c r="W502" s="34">
        <v>676.57</v>
      </c>
      <c r="X502" s="34">
        <v>90662</v>
      </c>
      <c r="Y502" s="34" t="s">
        <v>3216</v>
      </c>
      <c r="Z502" s="34">
        <v>1565.2428647972542</v>
      </c>
    </row>
    <row r="503" spans="1:26" customFormat="1" x14ac:dyDescent="0.2">
      <c r="A503" s="34">
        <v>2020</v>
      </c>
      <c r="B503" s="34" t="s">
        <v>1118</v>
      </c>
      <c r="C503" s="34" t="s">
        <v>1</v>
      </c>
      <c r="D503" s="34">
        <v>0.02</v>
      </c>
      <c r="E503" s="34">
        <v>120.98</v>
      </c>
      <c r="F503" s="34">
        <v>58.64</v>
      </c>
      <c r="G503" s="34" t="s">
        <v>2</v>
      </c>
      <c r="H503" s="34" t="s">
        <v>47</v>
      </c>
      <c r="I503" s="34" t="s">
        <v>4</v>
      </c>
      <c r="J503" s="34" t="s">
        <v>93</v>
      </c>
      <c r="K503" s="34" t="s">
        <v>6</v>
      </c>
      <c r="L503" s="34" t="s">
        <v>1119</v>
      </c>
      <c r="M503" s="34">
        <v>0.75</v>
      </c>
      <c r="N503" s="34" t="s">
        <v>8</v>
      </c>
      <c r="O503" s="34" t="s">
        <v>87</v>
      </c>
      <c r="P503" s="34" t="s">
        <v>296</v>
      </c>
      <c r="Q503" s="34" t="s">
        <v>1120</v>
      </c>
      <c r="R503" s="34">
        <v>15239</v>
      </c>
      <c r="S503" s="36">
        <v>42048</v>
      </c>
      <c r="T503" s="36">
        <v>42050</v>
      </c>
      <c r="U503" s="61">
        <v>-1330.5</v>
      </c>
      <c r="V503" s="34">
        <v>11</v>
      </c>
      <c r="W503" s="34">
        <v>1370.99</v>
      </c>
      <c r="X503" s="34">
        <v>86933</v>
      </c>
      <c r="Y503" s="34" t="s">
        <v>3218</v>
      </c>
      <c r="Z503" s="34">
        <v>1401.3806307947796</v>
      </c>
    </row>
    <row r="504" spans="1:26" customFormat="1" x14ac:dyDescent="0.2">
      <c r="A504" s="34">
        <v>3342</v>
      </c>
      <c r="B504" s="34" t="s">
        <v>1121</v>
      </c>
      <c r="C504" s="34" t="s">
        <v>1</v>
      </c>
      <c r="D504" s="34">
        <v>0.03</v>
      </c>
      <c r="E504" s="34">
        <v>194.3</v>
      </c>
      <c r="F504" s="34">
        <v>11.54</v>
      </c>
      <c r="G504" s="34" t="s">
        <v>14</v>
      </c>
      <c r="H504" s="34" t="s">
        <v>47</v>
      </c>
      <c r="I504" s="34" t="s">
        <v>4</v>
      </c>
      <c r="J504" s="34" t="s">
        <v>102</v>
      </c>
      <c r="K504" s="34" t="s">
        <v>40</v>
      </c>
      <c r="L504" s="34" t="s">
        <v>182</v>
      </c>
      <c r="M504" s="34">
        <v>0.59</v>
      </c>
      <c r="N504" s="34" t="s">
        <v>8</v>
      </c>
      <c r="O504" s="34" t="s">
        <v>87</v>
      </c>
      <c r="P504" s="34" t="s">
        <v>350</v>
      </c>
      <c r="Q504" s="34" t="s">
        <v>42</v>
      </c>
      <c r="R504" s="34">
        <v>20006</v>
      </c>
      <c r="S504" s="36">
        <v>42048</v>
      </c>
      <c r="T504" s="36">
        <v>42050</v>
      </c>
      <c r="U504" s="61">
        <v>2861.01</v>
      </c>
      <c r="V504" s="34">
        <v>42</v>
      </c>
      <c r="W504" s="34">
        <v>8549.0400000000009</v>
      </c>
      <c r="X504" s="34">
        <v>21572</v>
      </c>
      <c r="Y504" s="34" t="s">
        <v>3218</v>
      </c>
      <c r="Z504" s="34">
        <v>4285.4757732524631</v>
      </c>
    </row>
    <row r="505" spans="1:26" customFormat="1" x14ac:dyDescent="0.2">
      <c r="A505" s="34">
        <v>3344</v>
      </c>
      <c r="B505" s="34" t="s">
        <v>1122</v>
      </c>
      <c r="C505" s="34" t="s">
        <v>1</v>
      </c>
      <c r="D505" s="34">
        <v>0.03</v>
      </c>
      <c r="E505" s="34">
        <v>194.3</v>
      </c>
      <c r="F505" s="34">
        <v>11.54</v>
      </c>
      <c r="G505" s="34" t="s">
        <v>14</v>
      </c>
      <c r="H505" s="34" t="s">
        <v>47</v>
      </c>
      <c r="I505" s="34" t="s">
        <v>4</v>
      </c>
      <c r="J505" s="34" t="s">
        <v>102</v>
      </c>
      <c r="K505" s="34" t="s">
        <v>40</v>
      </c>
      <c r="L505" s="34" t="s">
        <v>182</v>
      </c>
      <c r="M505" s="34">
        <v>0.59</v>
      </c>
      <c r="N505" s="34" t="s">
        <v>8</v>
      </c>
      <c r="O505" s="34" t="s">
        <v>28</v>
      </c>
      <c r="P505" s="34" t="s">
        <v>265</v>
      </c>
      <c r="Q505" s="34" t="s">
        <v>1123</v>
      </c>
      <c r="R505" s="34">
        <v>48307</v>
      </c>
      <c r="S505" s="36">
        <v>42048</v>
      </c>
      <c r="T505" s="36">
        <v>42050</v>
      </c>
      <c r="U505" s="61">
        <v>1544.9306999999999</v>
      </c>
      <c r="V505" s="34">
        <v>11</v>
      </c>
      <c r="W505" s="34">
        <v>2239.0300000000002</v>
      </c>
      <c r="X505" s="34">
        <v>89928</v>
      </c>
      <c r="Y505" s="34" t="s">
        <v>3216</v>
      </c>
      <c r="Z505" s="34">
        <v>2937.7767173574871</v>
      </c>
    </row>
    <row r="506" spans="1:26" customFormat="1" x14ac:dyDescent="0.2">
      <c r="A506" s="34">
        <v>1554</v>
      </c>
      <c r="B506" s="34" t="s">
        <v>1124</v>
      </c>
      <c r="C506" s="34" t="s">
        <v>13</v>
      </c>
      <c r="D506" s="34">
        <v>0.03</v>
      </c>
      <c r="E506" s="34">
        <v>124.49</v>
      </c>
      <c r="F506" s="34">
        <v>51.94</v>
      </c>
      <c r="G506" s="34" t="s">
        <v>2</v>
      </c>
      <c r="H506" s="34" t="s">
        <v>15</v>
      </c>
      <c r="I506" s="34" t="s">
        <v>4</v>
      </c>
      <c r="J506" s="34" t="s">
        <v>5</v>
      </c>
      <c r="K506" s="34" t="s">
        <v>6</v>
      </c>
      <c r="L506" s="34" t="s">
        <v>1125</v>
      </c>
      <c r="M506" s="34">
        <v>0.63</v>
      </c>
      <c r="N506" s="34" t="s">
        <v>8</v>
      </c>
      <c r="O506" s="34" t="s">
        <v>9</v>
      </c>
      <c r="P506" s="34" t="s">
        <v>10</v>
      </c>
      <c r="Q506" s="34" t="s">
        <v>1126</v>
      </c>
      <c r="R506" s="34">
        <v>39503</v>
      </c>
      <c r="S506" s="36">
        <v>42048</v>
      </c>
      <c r="T506" s="36">
        <v>42049</v>
      </c>
      <c r="U506" s="61">
        <v>-4.0179999999999998</v>
      </c>
      <c r="V506" s="34">
        <v>7</v>
      </c>
      <c r="W506" s="34">
        <v>894.88</v>
      </c>
      <c r="X506" s="34">
        <v>87487</v>
      </c>
      <c r="Y506" s="34" t="s">
        <v>3215</v>
      </c>
      <c r="Z506" s="34">
        <v>2127.3211589428465</v>
      </c>
    </row>
    <row r="507" spans="1:26" customFormat="1" x14ac:dyDescent="0.2">
      <c r="A507" s="34">
        <v>2897</v>
      </c>
      <c r="B507" s="34" t="s">
        <v>1127</v>
      </c>
      <c r="C507" s="34" t="s">
        <v>13</v>
      </c>
      <c r="D507" s="34">
        <v>0.05</v>
      </c>
      <c r="E507" s="34">
        <v>80.97</v>
      </c>
      <c r="F507" s="34">
        <v>30.06</v>
      </c>
      <c r="G507" s="34" t="s">
        <v>2</v>
      </c>
      <c r="H507" s="34" t="s">
        <v>47</v>
      </c>
      <c r="I507" s="34" t="s">
        <v>16</v>
      </c>
      <c r="J507" s="34" t="s">
        <v>32</v>
      </c>
      <c r="K507" s="34" t="s">
        <v>6</v>
      </c>
      <c r="L507" s="34" t="s">
        <v>1128</v>
      </c>
      <c r="M507" s="34">
        <v>0.4</v>
      </c>
      <c r="N507" s="34" t="s">
        <v>8</v>
      </c>
      <c r="O507" s="34" t="s">
        <v>28</v>
      </c>
      <c r="P507" s="34" t="s">
        <v>60</v>
      </c>
      <c r="Q507" s="34" t="s">
        <v>1129</v>
      </c>
      <c r="R507" s="34">
        <v>55369</v>
      </c>
      <c r="S507" s="36">
        <v>42048</v>
      </c>
      <c r="T507" s="36">
        <v>42049</v>
      </c>
      <c r="U507" s="61">
        <v>565.17999999999995</v>
      </c>
      <c r="V507" s="34">
        <v>11</v>
      </c>
      <c r="W507" s="34">
        <v>904.25</v>
      </c>
      <c r="X507" s="34">
        <v>86926</v>
      </c>
      <c r="Y507" s="34" t="s">
        <v>3216</v>
      </c>
      <c r="Z507" s="34">
        <v>1824.0756703754776</v>
      </c>
    </row>
    <row r="508" spans="1:26" customFormat="1" x14ac:dyDescent="0.2">
      <c r="A508" s="34">
        <v>2897</v>
      </c>
      <c r="B508" s="34" t="s">
        <v>1127</v>
      </c>
      <c r="C508" s="34" t="s">
        <v>13</v>
      </c>
      <c r="D508" s="34">
        <v>0</v>
      </c>
      <c r="E508" s="34">
        <v>6.48</v>
      </c>
      <c r="F508" s="34">
        <v>10.050000000000001</v>
      </c>
      <c r="G508" s="34" t="s">
        <v>14</v>
      </c>
      <c r="H508" s="34" t="s">
        <v>47</v>
      </c>
      <c r="I508" s="34" t="s">
        <v>24</v>
      </c>
      <c r="J508" s="34" t="s">
        <v>64</v>
      </c>
      <c r="K508" s="34" t="s">
        <v>49</v>
      </c>
      <c r="L508" s="34" t="s">
        <v>1130</v>
      </c>
      <c r="M508" s="34">
        <v>0.37</v>
      </c>
      <c r="N508" s="34" t="s">
        <v>8</v>
      </c>
      <c r="O508" s="34" t="s">
        <v>28</v>
      </c>
      <c r="P508" s="34" t="s">
        <v>60</v>
      </c>
      <c r="Q508" s="34" t="s">
        <v>1129</v>
      </c>
      <c r="R508" s="34">
        <v>55369</v>
      </c>
      <c r="S508" s="36">
        <v>42048</v>
      </c>
      <c r="T508" s="36">
        <v>42050</v>
      </c>
      <c r="U508" s="61">
        <v>-38.72</v>
      </c>
      <c r="V508" s="34">
        <v>2</v>
      </c>
      <c r="W508" s="34">
        <v>16.309999999999999</v>
      </c>
      <c r="X508" s="34">
        <v>86926</v>
      </c>
      <c r="Y508" s="34" t="s">
        <v>3216</v>
      </c>
      <c r="Z508" s="34">
        <v>230.88703322563686</v>
      </c>
    </row>
    <row r="509" spans="1:26" customFormat="1" x14ac:dyDescent="0.2">
      <c r="A509" s="34">
        <v>2058</v>
      </c>
      <c r="B509" s="34" t="s">
        <v>1131</v>
      </c>
      <c r="C509" s="34" t="s">
        <v>92</v>
      </c>
      <c r="D509" s="34">
        <v>7.0000000000000007E-2</v>
      </c>
      <c r="E509" s="34">
        <v>5.98</v>
      </c>
      <c r="F509" s="34">
        <v>5.46</v>
      </c>
      <c r="G509" s="34" t="s">
        <v>14</v>
      </c>
      <c r="H509" s="34" t="s">
        <v>70</v>
      </c>
      <c r="I509" s="34" t="s">
        <v>24</v>
      </c>
      <c r="J509" s="34" t="s">
        <v>64</v>
      </c>
      <c r="K509" s="34" t="s">
        <v>49</v>
      </c>
      <c r="L509" s="34" t="s">
        <v>1132</v>
      </c>
      <c r="M509" s="34">
        <v>0.36</v>
      </c>
      <c r="N509" s="34" t="s">
        <v>8</v>
      </c>
      <c r="O509" s="34" t="s">
        <v>9</v>
      </c>
      <c r="P509" s="34" t="s">
        <v>73</v>
      </c>
      <c r="Q509" s="34" t="s">
        <v>1133</v>
      </c>
      <c r="R509" s="34">
        <v>28601</v>
      </c>
      <c r="S509" s="36">
        <v>42048</v>
      </c>
      <c r="T509" s="36">
        <v>42050</v>
      </c>
      <c r="U509" s="61">
        <v>46.65</v>
      </c>
      <c r="V509" s="34">
        <v>5</v>
      </c>
      <c r="W509" s="34">
        <v>32.76</v>
      </c>
      <c r="X509" s="34">
        <v>88040</v>
      </c>
      <c r="Y509" s="34" t="s">
        <v>3215</v>
      </c>
      <c r="Z509" s="34">
        <v>120.11882801974068</v>
      </c>
    </row>
    <row r="510" spans="1:26" customFormat="1" x14ac:dyDescent="0.2">
      <c r="A510" s="34">
        <v>3170</v>
      </c>
      <c r="B510" s="34" t="s">
        <v>1134</v>
      </c>
      <c r="C510" s="34" t="s">
        <v>92</v>
      </c>
      <c r="D510" s="34">
        <v>0.1</v>
      </c>
      <c r="E510" s="34">
        <v>7.28</v>
      </c>
      <c r="F510" s="34">
        <v>5.47</v>
      </c>
      <c r="G510" s="34" t="s">
        <v>14</v>
      </c>
      <c r="H510" s="34" t="s">
        <v>70</v>
      </c>
      <c r="I510" s="34" t="s">
        <v>24</v>
      </c>
      <c r="J510" s="34" t="s">
        <v>64</v>
      </c>
      <c r="K510" s="34" t="s">
        <v>49</v>
      </c>
      <c r="L510" s="34" t="s">
        <v>1135</v>
      </c>
      <c r="M510" s="34">
        <v>0.35</v>
      </c>
      <c r="N510" s="34" t="s">
        <v>8</v>
      </c>
      <c r="O510" s="34" t="s">
        <v>9</v>
      </c>
      <c r="P510" s="34" t="s">
        <v>99</v>
      </c>
      <c r="Q510" s="34" t="s">
        <v>1136</v>
      </c>
      <c r="R510" s="34">
        <v>34952</v>
      </c>
      <c r="S510" s="36">
        <v>42048</v>
      </c>
      <c r="T510" s="36">
        <v>42048</v>
      </c>
      <c r="U510" s="61">
        <v>167.334</v>
      </c>
      <c r="V510" s="34">
        <v>12</v>
      </c>
      <c r="W510" s="34">
        <v>83.14</v>
      </c>
      <c r="X510" s="34">
        <v>86489</v>
      </c>
      <c r="Y510" s="34" t="s">
        <v>3215</v>
      </c>
      <c r="Z510" s="34">
        <v>219.91486415589557</v>
      </c>
    </row>
    <row r="511" spans="1:26" customFormat="1" x14ac:dyDescent="0.2">
      <c r="A511" s="34">
        <v>2190</v>
      </c>
      <c r="B511" s="34" t="s">
        <v>1137</v>
      </c>
      <c r="C511" s="34" t="s">
        <v>1</v>
      </c>
      <c r="D511" s="34">
        <v>0.05</v>
      </c>
      <c r="E511" s="34">
        <v>16.98</v>
      </c>
      <c r="F511" s="34">
        <v>7.78</v>
      </c>
      <c r="G511" s="34" t="s">
        <v>14</v>
      </c>
      <c r="H511" s="34" t="s">
        <v>47</v>
      </c>
      <c r="I511" s="34" t="s">
        <v>24</v>
      </c>
      <c r="J511" s="34" t="s">
        <v>25</v>
      </c>
      <c r="K511" s="34" t="s">
        <v>18</v>
      </c>
      <c r="L511" s="34" t="s">
        <v>1138</v>
      </c>
      <c r="M511" s="34">
        <v>0.56999999999999995</v>
      </c>
      <c r="N511" s="34" t="s">
        <v>8</v>
      </c>
      <c r="O511" s="34" t="s">
        <v>28</v>
      </c>
      <c r="P511" s="34" t="s">
        <v>265</v>
      </c>
      <c r="Q511" s="34" t="s">
        <v>1139</v>
      </c>
      <c r="R511" s="34">
        <v>48227</v>
      </c>
      <c r="S511" s="36">
        <v>42049</v>
      </c>
      <c r="T511" s="36">
        <v>42051</v>
      </c>
      <c r="U511" s="61">
        <v>-47.28</v>
      </c>
      <c r="V511" s="34">
        <v>45</v>
      </c>
      <c r="W511" s="34">
        <v>761.67</v>
      </c>
      <c r="X511" s="34">
        <v>41636</v>
      </c>
      <c r="Y511" s="34" t="s">
        <v>3216</v>
      </c>
      <c r="Z511" s="34">
        <v>617.97291496405353</v>
      </c>
    </row>
    <row r="512" spans="1:26" customFormat="1" x14ac:dyDescent="0.2">
      <c r="A512" s="34">
        <v>2190</v>
      </c>
      <c r="B512" s="34" t="s">
        <v>1137</v>
      </c>
      <c r="C512" s="34" t="s">
        <v>1</v>
      </c>
      <c r="D512" s="34">
        <v>0.03</v>
      </c>
      <c r="E512" s="34">
        <v>115.99</v>
      </c>
      <c r="F512" s="34">
        <v>4.2300000000000004</v>
      </c>
      <c r="G512" s="34" t="s">
        <v>14</v>
      </c>
      <c r="H512" s="34" t="s">
        <v>47</v>
      </c>
      <c r="I512" s="34" t="s">
        <v>16</v>
      </c>
      <c r="J512" s="34" t="s">
        <v>111</v>
      </c>
      <c r="K512" s="34" t="s">
        <v>49</v>
      </c>
      <c r="L512" s="34" t="s">
        <v>1140</v>
      </c>
      <c r="M512" s="34">
        <v>0.56000000000000005</v>
      </c>
      <c r="N512" s="34" t="s">
        <v>8</v>
      </c>
      <c r="O512" s="34" t="s">
        <v>28</v>
      </c>
      <c r="P512" s="34" t="s">
        <v>265</v>
      </c>
      <c r="Q512" s="34" t="s">
        <v>1139</v>
      </c>
      <c r="R512" s="34">
        <v>48227</v>
      </c>
      <c r="S512" s="36">
        <v>42049</v>
      </c>
      <c r="T512" s="36">
        <v>42051</v>
      </c>
      <c r="U512" s="61">
        <v>722.24099999999999</v>
      </c>
      <c r="V512" s="34">
        <v>49</v>
      </c>
      <c r="W512" s="34">
        <v>5014.07</v>
      </c>
      <c r="X512" s="34">
        <v>41636</v>
      </c>
      <c r="Y512" s="34" t="s">
        <v>3216</v>
      </c>
      <c r="Z512" s="34">
        <v>1622.9831934029353</v>
      </c>
    </row>
    <row r="513" spans="1:26" customFormat="1" x14ac:dyDescent="0.2">
      <c r="A513" s="34">
        <v>2193</v>
      </c>
      <c r="B513" s="34" t="s">
        <v>1141</v>
      </c>
      <c r="C513" s="34" t="s">
        <v>1</v>
      </c>
      <c r="D513" s="34">
        <v>0.05</v>
      </c>
      <c r="E513" s="34">
        <v>16.98</v>
      </c>
      <c r="F513" s="34">
        <v>7.78</v>
      </c>
      <c r="G513" s="34" t="s">
        <v>14</v>
      </c>
      <c r="H513" s="34" t="s">
        <v>47</v>
      </c>
      <c r="I513" s="34" t="s">
        <v>24</v>
      </c>
      <c r="J513" s="34" t="s">
        <v>25</v>
      </c>
      <c r="K513" s="34" t="s">
        <v>18</v>
      </c>
      <c r="L513" s="34" t="s">
        <v>1138</v>
      </c>
      <c r="M513" s="34">
        <v>0.56999999999999995</v>
      </c>
      <c r="N513" s="34" t="s">
        <v>8</v>
      </c>
      <c r="O513" s="34" t="s">
        <v>9</v>
      </c>
      <c r="P513" s="34" t="s">
        <v>73</v>
      </c>
      <c r="Q513" s="34" t="s">
        <v>74</v>
      </c>
      <c r="R513" s="34">
        <v>28560</v>
      </c>
      <c r="S513" s="36">
        <v>42049</v>
      </c>
      <c r="T513" s="36">
        <v>42051</v>
      </c>
      <c r="U513" s="61">
        <v>-161</v>
      </c>
      <c r="V513" s="34">
        <v>11</v>
      </c>
      <c r="W513" s="34">
        <v>186.19</v>
      </c>
      <c r="X513" s="34">
        <v>90685</v>
      </c>
      <c r="Y513" s="34" t="s">
        <v>3215</v>
      </c>
      <c r="Z513" s="34">
        <v>501.52070981473122</v>
      </c>
    </row>
    <row r="514" spans="1:26" customFormat="1" x14ac:dyDescent="0.2">
      <c r="A514" s="34">
        <v>2193</v>
      </c>
      <c r="B514" s="34" t="s">
        <v>1141</v>
      </c>
      <c r="C514" s="34" t="s">
        <v>1</v>
      </c>
      <c r="D514" s="34">
        <v>0.03</v>
      </c>
      <c r="E514" s="34">
        <v>115.99</v>
      </c>
      <c r="F514" s="34">
        <v>4.2300000000000004</v>
      </c>
      <c r="G514" s="34" t="s">
        <v>14</v>
      </c>
      <c r="H514" s="34" t="s">
        <v>47</v>
      </c>
      <c r="I514" s="34" t="s">
        <v>16</v>
      </c>
      <c r="J514" s="34" t="s">
        <v>111</v>
      </c>
      <c r="K514" s="34" t="s">
        <v>49</v>
      </c>
      <c r="L514" s="34" t="s">
        <v>1140</v>
      </c>
      <c r="M514" s="34">
        <v>0.56000000000000005</v>
      </c>
      <c r="N514" s="34" t="s">
        <v>8</v>
      </c>
      <c r="O514" s="34" t="s">
        <v>9</v>
      </c>
      <c r="P514" s="34" t="s">
        <v>73</v>
      </c>
      <c r="Q514" s="34" t="s">
        <v>74</v>
      </c>
      <c r="R514" s="34">
        <v>28560</v>
      </c>
      <c r="S514" s="36">
        <v>42049</v>
      </c>
      <c r="T514" s="36">
        <v>42051</v>
      </c>
      <c r="U514" s="61">
        <v>848.3646</v>
      </c>
      <c r="V514" s="34">
        <v>12</v>
      </c>
      <c r="W514" s="34">
        <v>1227.94</v>
      </c>
      <c r="X514" s="34">
        <v>90685</v>
      </c>
      <c r="Y514" s="34" t="s">
        <v>3215</v>
      </c>
      <c r="Z514" s="34">
        <v>1752.1370040023994</v>
      </c>
    </row>
    <row r="515" spans="1:26" customFormat="1" x14ac:dyDescent="0.2">
      <c r="A515" s="34">
        <v>2358</v>
      </c>
      <c r="B515" s="34" t="s">
        <v>1142</v>
      </c>
      <c r="C515" s="34" t="s">
        <v>1</v>
      </c>
      <c r="D515" s="34">
        <v>0.05</v>
      </c>
      <c r="E515" s="34">
        <v>2.08</v>
      </c>
      <c r="F515" s="34">
        <v>2.56</v>
      </c>
      <c r="G515" s="34" t="s">
        <v>14</v>
      </c>
      <c r="H515" s="34" t="s">
        <v>47</v>
      </c>
      <c r="I515" s="34" t="s">
        <v>24</v>
      </c>
      <c r="J515" s="34" t="s">
        <v>544</v>
      </c>
      <c r="K515" s="34" t="s">
        <v>18</v>
      </c>
      <c r="L515" s="34" t="s">
        <v>1143</v>
      </c>
      <c r="M515" s="34">
        <v>0.55000000000000004</v>
      </c>
      <c r="N515" s="34" t="s">
        <v>8</v>
      </c>
      <c r="O515" s="34" t="s">
        <v>9</v>
      </c>
      <c r="P515" s="34" t="s">
        <v>99</v>
      </c>
      <c r="Q515" s="34" t="s">
        <v>1072</v>
      </c>
      <c r="R515" s="34">
        <v>33311</v>
      </c>
      <c r="S515" s="36">
        <v>42049</v>
      </c>
      <c r="T515" s="36">
        <v>42051</v>
      </c>
      <c r="U515" s="61">
        <v>-1045.0160000000001</v>
      </c>
      <c r="V515" s="34">
        <v>19</v>
      </c>
      <c r="W515" s="34">
        <v>40.93</v>
      </c>
      <c r="X515" s="34">
        <v>88268</v>
      </c>
      <c r="Y515" s="34" t="s">
        <v>3215</v>
      </c>
      <c r="Z515" s="34">
        <v>-611.31978821076768</v>
      </c>
    </row>
    <row r="516" spans="1:26" customFormat="1" x14ac:dyDescent="0.2">
      <c r="A516" s="34">
        <v>2490</v>
      </c>
      <c r="B516" s="34" t="s">
        <v>430</v>
      </c>
      <c r="C516" s="34" t="s">
        <v>1</v>
      </c>
      <c r="D516" s="34">
        <v>0.09</v>
      </c>
      <c r="E516" s="34">
        <v>348.21</v>
      </c>
      <c r="F516" s="34">
        <v>40.19</v>
      </c>
      <c r="G516" s="34" t="s">
        <v>2</v>
      </c>
      <c r="H516" s="34" t="s">
        <v>47</v>
      </c>
      <c r="I516" s="34" t="s">
        <v>4</v>
      </c>
      <c r="J516" s="34" t="s">
        <v>5</v>
      </c>
      <c r="K516" s="34" t="s">
        <v>6</v>
      </c>
      <c r="L516" s="34" t="s">
        <v>7</v>
      </c>
      <c r="M516" s="34">
        <v>0.62</v>
      </c>
      <c r="N516" s="34" t="s">
        <v>8</v>
      </c>
      <c r="O516" s="34" t="s">
        <v>35</v>
      </c>
      <c r="P516" s="34" t="s">
        <v>66</v>
      </c>
      <c r="Q516" s="34" t="s">
        <v>432</v>
      </c>
      <c r="R516" s="34">
        <v>92627</v>
      </c>
      <c r="S516" s="36">
        <v>42049</v>
      </c>
      <c r="T516" s="36">
        <v>42051</v>
      </c>
      <c r="U516" s="61">
        <v>-93.85</v>
      </c>
      <c r="V516" s="34">
        <v>2</v>
      </c>
      <c r="W516" s="34">
        <v>662.8</v>
      </c>
      <c r="X516" s="34">
        <v>86884</v>
      </c>
      <c r="Y516" s="34" t="s">
        <v>3217</v>
      </c>
      <c r="Z516" s="34">
        <v>2715.4349891015022</v>
      </c>
    </row>
    <row r="517" spans="1:26" customFormat="1" x14ac:dyDescent="0.2">
      <c r="A517" s="34">
        <v>2491</v>
      </c>
      <c r="B517" s="34" t="s">
        <v>433</v>
      </c>
      <c r="C517" s="34" t="s">
        <v>1</v>
      </c>
      <c r="D517" s="34">
        <v>0.09</v>
      </c>
      <c r="E517" s="34">
        <v>348.21</v>
      </c>
      <c r="F517" s="34">
        <v>40.19</v>
      </c>
      <c r="G517" s="34" t="s">
        <v>2</v>
      </c>
      <c r="H517" s="34" t="s">
        <v>47</v>
      </c>
      <c r="I517" s="34" t="s">
        <v>4</v>
      </c>
      <c r="J517" s="34" t="s">
        <v>5</v>
      </c>
      <c r="K517" s="34" t="s">
        <v>6</v>
      </c>
      <c r="L517" s="34" t="s">
        <v>7</v>
      </c>
      <c r="M517" s="34">
        <v>0.62</v>
      </c>
      <c r="N517" s="34" t="s">
        <v>8</v>
      </c>
      <c r="O517" s="34" t="s">
        <v>35</v>
      </c>
      <c r="P517" s="34" t="s">
        <v>66</v>
      </c>
      <c r="Q517" s="34" t="s">
        <v>76</v>
      </c>
      <c r="R517" s="34">
        <v>90045</v>
      </c>
      <c r="S517" s="36">
        <v>42049</v>
      </c>
      <c r="T517" s="36">
        <v>42051</v>
      </c>
      <c r="U517" s="61">
        <v>-93.85</v>
      </c>
      <c r="V517" s="34">
        <v>8</v>
      </c>
      <c r="W517" s="34">
        <v>2651.21</v>
      </c>
      <c r="X517" s="34">
        <v>48836</v>
      </c>
      <c r="Y517" s="34" t="s">
        <v>3217</v>
      </c>
      <c r="Z517" s="34">
        <v>2715.4349891015022</v>
      </c>
    </row>
    <row r="518" spans="1:26" customFormat="1" x14ac:dyDescent="0.2">
      <c r="A518" s="34">
        <v>3069</v>
      </c>
      <c r="B518" s="34" t="s">
        <v>1144</v>
      </c>
      <c r="C518" s="34" t="s">
        <v>1</v>
      </c>
      <c r="D518" s="34">
        <v>0.09</v>
      </c>
      <c r="E518" s="34">
        <v>1.82</v>
      </c>
      <c r="F518" s="34">
        <v>0.83</v>
      </c>
      <c r="G518" s="34" t="s">
        <v>14</v>
      </c>
      <c r="H518" s="34" t="s">
        <v>15</v>
      </c>
      <c r="I518" s="34" t="s">
        <v>24</v>
      </c>
      <c r="J518" s="34" t="s">
        <v>25</v>
      </c>
      <c r="K518" s="34" t="s">
        <v>26</v>
      </c>
      <c r="L518" s="34" t="s">
        <v>1145</v>
      </c>
      <c r="M518" s="34">
        <v>0.56999999999999995</v>
      </c>
      <c r="N518" s="34" t="s">
        <v>8</v>
      </c>
      <c r="O518" s="34" t="s">
        <v>28</v>
      </c>
      <c r="P518" s="34" t="s">
        <v>60</v>
      </c>
      <c r="Q518" s="34" t="s">
        <v>1146</v>
      </c>
      <c r="R518" s="34">
        <v>55128</v>
      </c>
      <c r="S518" s="36">
        <v>42049</v>
      </c>
      <c r="T518" s="36">
        <v>42050</v>
      </c>
      <c r="U518" s="61">
        <v>-6.734</v>
      </c>
      <c r="V518" s="34">
        <v>22</v>
      </c>
      <c r="W518" s="34">
        <v>36.82</v>
      </c>
      <c r="X518" s="34">
        <v>88192</v>
      </c>
      <c r="Y518" s="34" t="s">
        <v>3216</v>
      </c>
      <c r="Z518" s="34">
        <v>334.0922575580621</v>
      </c>
    </row>
    <row r="519" spans="1:26" customFormat="1" x14ac:dyDescent="0.2">
      <c r="A519" s="34">
        <v>3393</v>
      </c>
      <c r="B519" s="34" t="s">
        <v>1147</v>
      </c>
      <c r="C519" s="34" t="s">
        <v>1</v>
      </c>
      <c r="D519" s="34">
        <v>0.08</v>
      </c>
      <c r="E519" s="34">
        <v>4.4800000000000004</v>
      </c>
      <c r="F519" s="34">
        <v>2.5</v>
      </c>
      <c r="G519" s="34" t="s">
        <v>14</v>
      </c>
      <c r="H519" s="34" t="s">
        <v>15</v>
      </c>
      <c r="I519" s="34" t="s">
        <v>24</v>
      </c>
      <c r="J519" s="34" t="s">
        <v>321</v>
      </c>
      <c r="K519" s="34" t="s">
        <v>49</v>
      </c>
      <c r="L519" s="34" t="s">
        <v>997</v>
      </c>
      <c r="M519" s="34">
        <v>0.37</v>
      </c>
      <c r="N519" s="34" t="s">
        <v>8</v>
      </c>
      <c r="O519" s="34" t="s">
        <v>35</v>
      </c>
      <c r="P519" s="34" t="s">
        <v>42</v>
      </c>
      <c r="Q519" s="34" t="s">
        <v>1148</v>
      </c>
      <c r="R519" s="34">
        <v>99163</v>
      </c>
      <c r="S519" s="36">
        <v>42049</v>
      </c>
      <c r="T519" s="36">
        <v>42050</v>
      </c>
      <c r="U519" s="61">
        <v>-3.2448000000000001</v>
      </c>
      <c r="V519" s="34">
        <v>19</v>
      </c>
      <c r="W519" s="34">
        <v>80.2</v>
      </c>
      <c r="X519" s="34">
        <v>87909</v>
      </c>
      <c r="Y519" s="34" t="s">
        <v>3217</v>
      </c>
      <c r="Z519" s="34">
        <v>232.52885772579464</v>
      </c>
    </row>
    <row r="520" spans="1:26" customFormat="1" x14ac:dyDescent="0.2">
      <c r="A520" s="34">
        <v>306</v>
      </c>
      <c r="B520" s="34" t="s">
        <v>1149</v>
      </c>
      <c r="C520" s="34" t="s">
        <v>13</v>
      </c>
      <c r="D520" s="34">
        <v>0.01</v>
      </c>
      <c r="E520" s="34">
        <v>8.33</v>
      </c>
      <c r="F520" s="34">
        <v>1.99</v>
      </c>
      <c r="G520" s="34" t="s">
        <v>14</v>
      </c>
      <c r="H520" s="34" t="s">
        <v>3</v>
      </c>
      <c r="I520" s="34" t="s">
        <v>16</v>
      </c>
      <c r="J520" s="34" t="s">
        <v>17</v>
      </c>
      <c r="K520" s="34" t="s">
        <v>18</v>
      </c>
      <c r="L520" s="34" t="s">
        <v>1150</v>
      </c>
      <c r="M520" s="34">
        <v>0.52</v>
      </c>
      <c r="N520" s="34" t="s">
        <v>8</v>
      </c>
      <c r="O520" s="34" t="s">
        <v>87</v>
      </c>
      <c r="P520" s="34" t="s">
        <v>394</v>
      </c>
      <c r="Q520" s="34" t="s">
        <v>1151</v>
      </c>
      <c r="R520" s="34">
        <v>21208</v>
      </c>
      <c r="S520" s="36">
        <v>42049</v>
      </c>
      <c r="T520" s="36">
        <v>42050</v>
      </c>
      <c r="U520" s="61">
        <v>15.895200000000001</v>
      </c>
      <c r="V520" s="34">
        <v>8</v>
      </c>
      <c r="W520" s="34">
        <v>70.16</v>
      </c>
      <c r="X520" s="34">
        <v>87057</v>
      </c>
      <c r="Y520" s="34" t="s">
        <v>3218</v>
      </c>
      <c r="Z520" s="34">
        <v>148.43113375727327</v>
      </c>
    </row>
    <row r="521" spans="1:26" customFormat="1" x14ac:dyDescent="0.2">
      <c r="A521" s="34">
        <v>306</v>
      </c>
      <c r="B521" s="34" t="s">
        <v>1149</v>
      </c>
      <c r="C521" s="34" t="s">
        <v>13</v>
      </c>
      <c r="D521" s="34">
        <v>0.04</v>
      </c>
      <c r="E521" s="34">
        <v>85.99</v>
      </c>
      <c r="F521" s="34">
        <v>0.99</v>
      </c>
      <c r="G521" s="34" t="s">
        <v>14</v>
      </c>
      <c r="H521" s="34" t="s">
        <v>3</v>
      </c>
      <c r="I521" s="34" t="s">
        <v>16</v>
      </c>
      <c r="J521" s="34" t="s">
        <v>111</v>
      </c>
      <c r="K521" s="34" t="s">
        <v>26</v>
      </c>
      <c r="L521" s="34" t="s">
        <v>1152</v>
      </c>
      <c r="M521" s="34">
        <v>0.55000000000000004</v>
      </c>
      <c r="N521" s="34" t="s">
        <v>8</v>
      </c>
      <c r="O521" s="34" t="s">
        <v>87</v>
      </c>
      <c r="P521" s="34" t="s">
        <v>394</v>
      </c>
      <c r="Q521" s="34" t="s">
        <v>1151</v>
      </c>
      <c r="R521" s="34">
        <v>21208</v>
      </c>
      <c r="S521" s="36">
        <v>42049</v>
      </c>
      <c r="T521" s="36">
        <v>42051</v>
      </c>
      <c r="U521" s="61">
        <v>855.99329999999998</v>
      </c>
      <c r="V521" s="34">
        <v>17</v>
      </c>
      <c r="W521" s="34">
        <v>1240.57</v>
      </c>
      <c r="X521" s="34">
        <v>87057</v>
      </c>
      <c r="Y521" s="34" t="s">
        <v>3218</v>
      </c>
      <c r="Z521" s="34">
        <v>1229.5066181076038</v>
      </c>
    </row>
    <row r="522" spans="1:26" customFormat="1" x14ac:dyDescent="0.2">
      <c r="A522" s="34">
        <v>308</v>
      </c>
      <c r="B522" s="34" t="s">
        <v>1153</v>
      </c>
      <c r="C522" s="34" t="s">
        <v>13</v>
      </c>
      <c r="D522" s="34">
        <v>0.01</v>
      </c>
      <c r="E522" s="34">
        <v>8.33</v>
      </c>
      <c r="F522" s="34">
        <v>1.99</v>
      </c>
      <c r="G522" s="34" t="s">
        <v>14</v>
      </c>
      <c r="H522" s="34" t="s">
        <v>3</v>
      </c>
      <c r="I522" s="34" t="s">
        <v>16</v>
      </c>
      <c r="J522" s="34" t="s">
        <v>17</v>
      </c>
      <c r="K522" s="34" t="s">
        <v>18</v>
      </c>
      <c r="L522" s="34" t="s">
        <v>1150</v>
      </c>
      <c r="M522" s="34">
        <v>0.52</v>
      </c>
      <c r="N522" s="34" t="s">
        <v>8</v>
      </c>
      <c r="O522" s="34" t="s">
        <v>35</v>
      </c>
      <c r="P522" s="34" t="s">
        <v>42</v>
      </c>
      <c r="Q522" s="34" t="s">
        <v>118</v>
      </c>
      <c r="R522" s="34">
        <v>98115</v>
      </c>
      <c r="S522" s="36">
        <v>42049</v>
      </c>
      <c r="T522" s="36">
        <v>42050</v>
      </c>
      <c r="U522" s="61">
        <v>10.74</v>
      </c>
      <c r="V522" s="34">
        <v>32</v>
      </c>
      <c r="W522" s="34">
        <v>280.62</v>
      </c>
      <c r="X522" s="34">
        <v>37760</v>
      </c>
      <c r="Y522" s="34" t="s">
        <v>3217</v>
      </c>
      <c r="Z522" s="34">
        <v>143.15207635324774</v>
      </c>
    </row>
    <row r="523" spans="1:26" customFormat="1" x14ac:dyDescent="0.2">
      <c r="A523" s="34">
        <v>1156</v>
      </c>
      <c r="B523" s="34" t="s">
        <v>1154</v>
      </c>
      <c r="C523" s="34" t="s">
        <v>13</v>
      </c>
      <c r="D523" s="34">
        <v>0.06</v>
      </c>
      <c r="E523" s="34">
        <v>175.99</v>
      </c>
      <c r="F523" s="34">
        <v>8.99</v>
      </c>
      <c r="G523" s="34" t="s">
        <v>14</v>
      </c>
      <c r="H523" s="34" t="s">
        <v>15</v>
      </c>
      <c r="I523" s="34" t="s">
        <v>16</v>
      </c>
      <c r="J523" s="34" t="s">
        <v>111</v>
      </c>
      <c r="K523" s="34" t="s">
        <v>49</v>
      </c>
      <c r="L523" s="34" t="s">
        <v>1155</v>
      </c>
      <c r="M523" s="34">
        <v>0.56999999999999995</v>
      </c>
      <c r="N523" s="34" t="s">
        <v>8</v>
      </c>
      <c r="O523" s="34" t="s">
        <v>87</v>
      </c>
      <c r="P523" s="34" t="s">
        <v>379</v>
      </c>
      <c r="Q523" s="34" t="s">
        <v>1156</v>
      </c>
      <c r="R523" s="34">
        <v>1876</v>
      </c>
      <c r="S523" s="36">
        <v>42049</v>
      </c>
      <c r="T523" s="36">
        <v>42050</v>
      </c>
      <c r="U523" s="61">
        <v>48.47148</v>
      </c>
      <c r="V523" s="34">
        <v>7</v>
      </c>
      <c r="W523" s="34">
        <v>1013.84</v>
      </c>
      <c r="X523" s="34">
        <v>90855</v>
      </c>
      <c r="Y523" s="34" t="s">
        <v>3218</v>
      </c>
      <c r="Z523" s="34">
        <v>889.19182223234816</v>
      </c>
    </row>
    <row r="524" spans="1:26" customFormat="1" x14ac:dyDescent="0.2">
      <c r="A524" s="34">
        <v>1745</v>
      </c>
      <c r="B524" s="34" t="s">
        <v>335</v>
      </c>
      <c r="C524" s="34" t="s">
        <v>23</v>
      </c>
      <c r="D524" s="34">
        <v>0.04</v>
      </c>
      <c r="E524" s="34">
        <v>60.65</v>
      </c>
      <c r="F524" s="34">
        <v>12.23</v>
      </c>
      <c r="G524" s="34" t="s">
        <v>14</v>
      </c>
      <c r="H524" s="34" t="s">
        <v>47</v>
      </c>
      <c r="I524" s="34" t="s">
        <v>4</v>
      </c>
      <c r="J524" s="34" t="s">
        <v>102</v>
      </c>
      <c r="K524" s="34" t="s">
        <v>120</v>
      </c>
      <c r="L524" s="34" t="s">
        <v>1157</v>
      </c>
      <c r="M524" s="34">
        <v>0.64</v>
      </c>
      <c r="N524" s="34" t="s">
        <v>8</v>
      </c>
      <c r="O524" s="34" t="s">
        <v>9</v>
      </c>
      <c r="P524" s="34" t="s">
        <v>51</v>
      </c>
      <c r="Q524" s="34" t="s">
        <v>337</v>
      </c>
      <c r="R524" s="34">
        <v>30305</v>
      </c>
      <c r="S524" s="36">
        <v>42049</v>
      </c>
      <c r="T524" s="36">
        <v>42051</v>
      </c>
      <c r="U524" s="61">
        <v>116.5063</v>
      </c>
      <c r="V524" s="34">
        <v>4</v>
      </c>
      <c r="W524" s="34">
        <v>256.77</v>
      </c>
      <c r="X524" s="34">
        <v>13408</v>
      </c>
      <c r="Y524" s="34" t="s">
        <v>3215</v>
      </c>
      <c r="Z524" s="34">
        <v>900.06352437078556</v>
      </c>
    </row>
    <row r="525" spans="1:26" customFormat="1" x14ac:dyDescent="0.2">
      <c r="A525" s="34">
        <v>1749</v>
      </c>
      <c r="B525" s="34" t="s">
        <v>338</v>
      </c>
      <c r="C525" s="34" t="s">
        <v>23</v>
      </c>
      <c r="D525" s="34">
        <v>0.04</v>
      </c>
      <c r="E525" s="34">
        <v>60.65</v>
      </c>
      <c r="F525" s="34">
        <v>12.23</v>
      </c>
      <c r="G525" s="34" t="s">
        <v>14</v>
      </c>
      <c r="H525" s="34" t="s">
        <v>47</v>
      </c>
      <c r="I525" s="34" t="s">
        <v>4</v>
      </c>
      <c r="J525" s="34" t="s">
        <v>102</v>
      </c>
      <c r="K525" s="34" t="s">
        <v>120</v>
      </c>
      <c r="L525" s="34" t="s">
        <v>1157</v>
      </c>
      <c r="M525" s="34">
        <v>0.64</v>
      </c>
      <c r="N525" s="34" t="s">
        <v>8</v>
      </c>
      <c r="O525" s="34" t="s">
        <v>28</v>
      </c>
      <c r="P525" s="34" t="s">
        <v>183</v>
      </c>
      <c r="Q525" s="34" t="s">
        <v>339</v>
      </c>
      <c r="R525" s="34">
        <v>73505</v>
      </c>
      <c r="S525" s="36">
        <v>42049</v>
      </c>
      <c r="T525" s="36">
        <v>42051</v>
      </c>
      <c r="U525" s="61">
        <v>44.2911</v>
      </c>
      <c r="V525" s="34">
        <v>1</v>
      </c>
      <c r="W525" s="34">
        <v>64.19</v>
      </c>
      <c r="X525" s="34">
        <v>87244</v>
      </c>
      <c r="Y525" s="34" t="s">
        <v>3216</v>
      </c>
      <c r="Z525" s="34">
        <v>826.11330202379872</v>
      </c>
    </row>
    <row r="526" spans="1:26" customFormat="1" x14ac:dyDescent="0.2">
      <c r="A526" s="34">
        <v>639</v>
      </c>
      <c r="B526" s="34" t="s">
        <v>1158</v>
      </c>
      <c r="C526" s="34" t="s">
        <v>46</v>
      </c>
      <c r="D526" s="34">
        <v>0</v>
      </c>
      <c r="E526" s="34">
        <v>236.97</v>
      </c>
      <c r="F526" s="34">
        <v>59.24</v>
      </c>
      <c r="G526" s="34" t="s">
        <v>2</v>
      </c>
      <c r="H526" s="34" t="s">
        <v>15</v>
      </c>
      <c r="I526" s="34" t="s">
        <v>4</v>
      </c>
      <c r="J526" s="34" t="s">
        <v>5</v>
      </c>
      <c r="K526" s="34" t="s">
        <v>6</v>
      </c>
      <c r="L526" s="34" t="s">
        <v>1159</v>
      </c>
      <c r="M526" s="34">
        <v>0.61</v>
      </c>
      <c r="N526" s="34" t="s">
        <v>8</v>
      </c>
      <c r="O526" s="34" t="s">
        <v>35</v>
      </c>
      <c r="P526" s="34" t="s">
        <v>66</v>
      </c>
      <c r="Q526" s="34" t="s">
        <v>1160</v>
      </c>
      <c r="R526" s="34">
        <v>93454</v>
      </c>
      <c r="S526" s="36">
        <v>42049</v>
      </c>
      <c r="T526" s="36">
        <v>42050</v>
      </c>
      <c r="U526" s="61">
        <v>1192.04</v>
      </c>
      <c r="V526" s="34">
        <v>9</v>
      </c>
      <c r="W526" s="34">
        <v>1769.91</v>
      </c>
      <c r="X526" s="34">
        <v>87952</v>
      </c>
      <c r="Y526" s="34" t="s">
        <v>3217</v>
      </c>
      <c r="Z526" s="34">
        <v>4113.021289994741</v>
      </c>
    </row>
    <row r="527" spans="1:26" customFormat="1" x14ac:dyDescent="0.2">
      <c r="A527" s="34">
        <v>640</v>
      </c>
      <c r="B527" s="34" t="s">
        <v>1161</v>
      </c>
      <c r="C527" s="34" t="s">
        <v>46</v>
      </c>
      <c r="D527" s="34">
        <v>0</v>
      </c>
      <c r="E527" s="34">
        <v>236.97</v>
      </c>
      <c r="F527" s="34">
        <v>59.24</v>
      </c>
      <c r="G527" s="34" t="s">
        <v>2</v>
      </c>
      <c r="H527" s="34" t="s">
        <v>15</v>
      </c>
      <c r="I527" s="34" t="s">
        <v>4</v>
      </c>
      <c r="J527" s="34" t="s">
        <v>5</v>
      </c>
      <c r="K527" s="34" t="s">
        <v>6</v>
      </c>
      <c r="L527" s="34" t="s">
        <v>1159</v>
      </c>
      <c r="M527" s="34">
        <v>0.61</v>
      </c>
      <c r="N527" s="34" t="s">
        <v>8</v>
      </c>
      <c r="O527" s="34" t="s">
        <v>35</v>
      </c>
      <c r="P527" s="34" t="s">
        <v>42</v>
      </c>
      <c r="Q527" s="34" t="s">
        <v>118</v>
      </c>
      <c r="R527" s="34">
        <v>98119</v>
      </c>
      <c r="S527" s="36">
        <v>42049</v>
      </c>
      <c r="T527" s="36">
        <v>42050</v>
      </c>
      <c r="U527" s="61">
        <v>1192.04</v>
      </c>
      <c r="V527" s="34">
        <v>34</v>
      </c>
      <c r="W527" s="34">
        <v>6686.34</v>
      </c>
      <c r="X527" s="34">
        <v>56452</v>
      </c>
      <c r="Y527" s="34" t="s">
        <v>3217</v>
      </c>
      <c r="Z527" s="34">
        <v>4113.021289994741</v>
      </c>
    </row>
    <row r="528" spans="1:26" customFormat="1" x14ac:dyDescent="0.2">
      <c r="A528" s="34">
        <v>1682</v>
      </c>
      <c r="B528" s="34" t="s">
        <v>1162</v>
      </c>
      <c r="C528" s="34" t="s">
        <v>46</v>
      </c>
      <c r="D528" s="34">
        <v>0.04</v>
      </c>
      <c r="E528" s="34">
        <v>6.28</v>
      </c>
      <c r="F528" s="34">
        <v>5.41</v>
      </c>
      <c r="G528" s="34" t="s">
        <v>14</v>
      </c>
      <c r="H528" s="34" t="s">
        <v>15</v>
      </c>
      <c r="I528" s="34" t="s">
        <v>4</v>
      </c>
      <c r="J528" s="34" t="s">
        <v>102</v>
      </c>
      <c r="K528" s="34" t="s">
        <v>49</v>
      </c>
      <c r="L528" s="34" t="s">
        <v>906</v>
      </c>
      <c r="M528" s="34">
        <v>0.53</v>
      </c>
      <c r="N528" s="34" t="s">
        <v>8</v>
      </c>
      <c r="O528" s="34" t="s">
        <v>28</v>
      </c>
      <c r="P528" s="34" t="s">
        <v>79</v>
      </c>
      <c r="Q528" s="34" t="s">
        <v>509</v>
      </c>
      <c r="R528" s="34">
        <v>60611</v>
      </c>
      <c r="S528" s="36">
        <v>42049</v>
      </c>
      <c r="T528" s="36">
        <v>42051</v>
      </c>
      <c r="U528" s="61">
        <v>-38.380000000000003</v>
      </c>
      <c r="V528" s="34">
        <v>43</v>
      </c>
      <c r="W528" s="34">
        <v>284.48</v>
      </c>
      <c r="X528" s="34">
        <v>14115</v>
      </c>
      <c r="Y528" s="34" t="s">
        <v>3216</v>
      </c>
      <c r="Z528" s="34">
        <v>353.06068318029645</v>
      </c>
    </row>
    <row r="529" spans="1:26" customFormat="1" x14ac:dyDescent="0.2">
      <c r="A529" s="34">
        <v>1683</v>
      </c>
      <c r="B529" s="34" t="s">
        <v>1163</v>
      </c>
      <c r="C529" s="34" t="s">
        <v>46</v>
      </c>
      <c r="D529" s="34">
        <v>0.04</v>
      </c>
      <c r="E529" s="34">
        <v>6.28</v>
      </c>
      <c r="F529" s="34">
        <v>5.41</v>
      </c>
      <c r="G529" s="34" t="s">
        <v>14</v>
      </c>
      <c r="H529" s="34" t="s">
        <v>15</v>
      </c>
      <c r="I529" s="34" t="s">
        <v>4</v>
      </c>
      <c r="J529" s="34" t="s">
        <v>102</v>
      </c>
      <c r="K529" s="34" t="s">
        <v>49</v>
      </c>
      <c r="L529" s="34" t="s">
        <v>906</v>
      </c>
      <c r="M529" s="34">
        <v>0.53</v>
      </c>
      <c r="N529" s="34" t="s">
        <v>8</v>
      </c>
      <c r="O529" s="34" t="s">
        <v>28</v>
      </c>
      <c r="P529" s="34" t="s">
        <v>163</v>
      </c>
      <c r="Q529" s="34" t="s">
        <v>1164</v>
      </c>
      <c r="R529" s="34">
        <v>77301</v>
      </c>
      <c r="S529" s="36">
        <v>42049</v>
      </c>
      <c r="T529" s="36">
        <v>42051</v>
      </c>
      <c r="U529" s="61">
        <v>-19.957599999999999</v>
      </c>
      <c r="V529" s="34">
        <v>11</v>
      </c>
      <c r="W529" s="34">
        <v>72.77</v>
      </c>
      <c r="X529" s="34">
        <v>90612</v>
      </c>
      <c r="Y529" s="34" t="s">
        <v>3216</v>
      </c>
      <c r="Z529" s="34">
        <v>371.92569464831331</v>
      </c>
    </row>
    <row r="530" spans="1:26" customFormat="1" x14ac:dyDescent="0.2">
      <c r="A530" s="34">
        <v>11</v>
      </c>
      <c r="B530" s="34" t="s">
        <v>1165</v>
      </c>
      <c r="C530" s="34" t="s">
        <v>1</v>
      </c>
      <c r="D530" s="34">
        <v>0.06</v>
      </c>
      <c r="E530" s="34">
        <v>9.48</v>
      </c>
      <c r="F530" s="34">
        <v>7.29</v>
      </c>
      <c r="G530" s="34" t="s">
        <v>14</v>
      </c>
      <c r="H530" s="34" t="s">
        <v>47</v>
      </c>
      <c r="I530" s="34" t="s">
        <v>4</v>
      </c>
      <c r="J530" s="34" t="s">
        <v>102</v>
      </c>
      <c r="K530" s="34" t="s">
        <v>18</v>
      </c>
      <c r="L530" s="34" t="s">
        <v>480</v>
      </c>
      <c r="M530" s="34">
        <v>0.45</v>
      </c>
      <c r="N530" s="34" t="s">
        <v>8</v>
      </c>
      <c r="O530" s="34" t="s">
        <v>87</v>
      </c>
      <c r="P530" s="34" t="s">
        <v>373</v>
      </c>
      <c r="Q530" s="34" t="s">
        <v>1166</v>
      </c>
      <c r="R530" s="34">
        <v>7203</v>
      </c>
      <c r="S530" s="36">
        <v>42050</v>
      </c>
      <c r="T530" s="36">
        <v>42052</v>
      </c>
      <c r="U530" s="61">
        <v>-53.809600000000003</v>
      </c>
      <c r="V530" s="34">
        <v>22</v>
      </c>
      <c r="W530" s="34">
        <v>211.15</v>
      </c>
      <c r="X530" s="34">
        <v>90192</v>
      </c>
      <c r="Y530" s="34" t="s">
        <v>3218</v>
      </c>
      <c r="Z530" s="34">
        <v>467.89388774621597</v>
      </c>
    </row>
    <row r="531" spans="1:26" customFormat="1" x14ac:dyDescent="0.2">
      <c r="A531" s="34">
        <v>596</v>
      </c>
      <c r="B531" s="34" t="s">
        <v>1167</v>
      </c>
      <c r="C531" s="34" t="s">
        <v>1</v>
      </c>
      <c r="D531" s="34">
        <v>0.03</v>
      </c>
      <c r="E531" s="34">
        <v>3.8</v>
      </c>
      <c r="F531" s="34">
        <v>1.49</v>
      </c>
      <c r="G531" s="34" t="s">
        <v>14</v>
      </c>
      <c r="H531" s="34" t="s">
        <v>15</v>
      </c>
      <c r="I531" s="34" t="s">
        <v>24</v>
      </c>
      <c r="J531" s="34" t="s">
        <v>48</v>
      </c>
      <c r="K531" s="34" t="s">
        <v>49</v>
      </c>
      <c r="L531" s="34" t="s">
        <v>1168</v>
      </c>
      <c r="M531" s="34">
        <v>0.38</v>
      </c>
      <c r="N531" s="34" t="s">
        <v>8</v>
      </c>
      <c r="O531" s="34" t="s">
        <v>28</v>
      </c>
      <c r="P531" s="34" t="s">
        <v>29</v>
      </c>
      <c r="Q531" s="34" t="s">
        <v>1169</v>
      </c>
      <c r="R531" s="34">
        <v>46032</v>
      </c>
      <c r="S531" s="36">
        <v>42050</v>
      </c>
      <c r="T531" s="36">
        <v>42052</v>
      </c>
      <c r="U531" s="61">
        <v>15.2745</v>
      </c>
      <c r="V531" s="34">
        <v>6</v>
      </c>
      <c r="W531" s="34">
        <v>24.27</v>
      </c>
      <c r="X531" s="34">
        <v>86308</v>
      </c>
      <c r="Y531" s="34" t="s">
        <v>3216</v>
      </c>
      <c r="Z531" s="34">
        <v>262.80058337520427</v>
      </c>
    </row>
    <row r="532" spans="1:26" customFormat="1" x14ac:dyDescent="0.2">
      <c r="A532" s="34">
        <v>596</v>
      </c>
      <c r="B532" s="34" t="s">
        <v>1167</v>
      </c>
      <c r="C532" s="34" t="s">
        <v>1</v>
      </c>
      <c r="D532" s="34">
        <v>7.0000000000000007E-2</v>
      </c>
      <c r="E532" s="34">
        <v>7.98</v>
      </c>
      <c r="F532" s="34">
        <v>1.25</v>
      </c>
      <c r="G532" s="34" t="s">
        <v>14</v>
      </c>
      <c r="H532" s="34" t="s">
        <v>15</v>
      </c>
      <c r="I532" s="34" t="s">
        <v>24</v>
      </c>
      <c r="J532" s="34" t="s">
        <v>64</v>
      </c>
      <c r="K532" s="34" t="s">
        <v>26</v>
      </c>
      <c r="L532" s="34" t="s">
        <v>1170</v>
      </c>
      <c r="M532" s="34">
        <v>0.35</v>
      </c>
      <c r="N532" s="34" t="s">
        <v>8</v>
      </c>
      <c r="O532" s="34" t="s">
        <v>28</v>
      </c>
      <c r="P532" s="34" t="s">
        <v>29</v>
      </c>
      <c r="Q532" s="34" t="s">
        <v>1169</v>
      </c>
      <c r="R532" s="34">
        <v>46032</v>
      </c>
      <c r="S532" s="36">
        <v>42050</v>
      </c>
      <c r="T532" s="36">
        <v>42052</v>
      </c>
      <c r="U532" s="61">
        <v>26.585699999999999</v>
      </c>
      <c r="V532" s="34">
        <v>5</v>
      </c>
      <c r="W532" s="34">
        <v>38.53</v>
      </c>
      <c r="X532" s="34">
        <v>86308</v>
      </c>
      <c r="Y532" s="34" t="s">
        <v>3216</v>
      </c>
      <c r="Z532" s="34">
        <v>229.47770207626286</v>
      </c>
    </row>
    <row r="533" spans="1:26" customFormat="1" x14ac:dyDescent="0.2">
      <c r="A533" s="34">
        <v>596</v>
      </c>
      <c r="B533" s="34" t="s">
        <v>1167</v>
      </c>
      <c r="C533" s="34" t="s">
        <v>1</v>
      </c>
      <c r="D533" s="34">
        <v>7.0000000000000007E-2</v>
      </c>
      <c r="E533" s="34">
        <v>417.4</v>
      </c>
      <c r="F533" s="34">
        <v>75.23</v>
      </c>
      <c r="G533" s="34" t="s">
        <v>2</v>
      </c>
      <c r="H533" s="34" t="s">
        <v>15</v>
      </c>
      <c r="I533" s="34" t="s">
        <v>4</v>
      </c>
      <c r="J533" s="34" t="s">
        <v>5</v>
      </c>
      <c r="K533" s="34" t="s">
        <v>6</v>
      </c>
      <c r="L533" s="34" t="s">
        <v>1171</v>
      </c>
      <c r="M533" s="34">
        <v>0.79</v>
      </c>
      <c r="N533" s="34" t="s">
        <v>8</v>
      </c>
      <c r="O533" s="34" t="s">
        <v>28</v>
      </c>
      <c r="P533" s="34" t="s">
        <v>29</v>
      </c>
      <c r="Q533" s="34" t="s">
        <v>1169</v>
      </c>
      <c r="R533" s="34">
        <v>46032</v>
      </c>
      <c r="S533" s="36">
        <v>42050</v>
      </c>
      <c r="T533" s="36">
        <v>42051</v>
      </c>
      <c r="U533" s="61">
        <v>-575.35199999999998</v>
      </c>
      <c r="V533" s="34">
        <v>12</v>
      </c>
      <c r="W533" s="34">
        <v>4910.72</v>
      </c>
      <c r="X533" s="34">
        <v>86308</v>
      </c>
      <c r="Y533" s="34" t="s">
        <v>3216</v>
      </c>
      <c r="Z533" s="34">
        <v>3502.7748044514901</v>
      </c>
    </row>
    <row r="534" spans="1:26" customFormat="1" x14ac:dyDescent="0.2">
      <c r="A534" s="34">
        <v>2260</v>
      </c>
      <c r="B534" s="34" t="s">
        <v>1172</v>
      </c>
      <c r="C534" s="34" t="s">
        <v>1</v>
      </c>
      <c r="D534" s="34">
        <v>0.02</v>
      </c>
      <c r="E534" s="34">
        <v>4.9800000000000004</v>
      </c>
      <c r="F534" s="34">
        <v>0.49</v>
      </c>
      <c r="G534" s="34" t="s">
        <v>14</v>
      </c>
      <c r="H534" s="34" t="s">
        <v>70</v>
      </c>
      <c r="I534" s="34" t="s">
        <v>24</v>
      </c>
      <c r="J534" s="34" t="s">
        <v>128</v>
      </c>
      <c r="K534" s="34" t="s">
        <v>49</v>
      </c>
      <c r="L534" s="34" t="s">
        <v>1079</v>
      </c>
      <c r="M534" s="34">
        <v>0.39</v>
      </c>
      <c r="N534" s="34" t="s">
        <v>8</v>
      </c>
      <c r="O534" s="34" t="s">
        <v>9</v>
      </c>
      <c r="P534" s="34" t="s">
        <v>51</v>
      </c>
      <c r="Q534" s="34" t="s">
        <v>1173</v>
      </c>
      <c r="R534" s="34">
        <v>30161</v>
      </c>
      <c r="S534" s="36">
        <v>42050</v>
      </c>
      <c r="T534" s="36">
        <v>42051</v>
      </c>
      <c r="U534" s="61">
        <v>-52.863999999999997</v>
      </c>
      <c r="V534" s="34">
        <v>17</v>
      </c>
      <c r="W534" s="34">
        <v>87.11</v>
      </c>
      <c r="X534" s="34">
        <v>89601</v>
      </c>
      <c r="Y534" s="34" t="s">
        <v>3215</v>
      </c>
      <c r="Z534" s="34">
        <v>212.93877713852225</v>
      </c>
    </row>
    <row r="535" spans="1:26" customFormat="1" x14ac:dyDescent="0.2">
      <c r="A535" s="34">
        <v>2260</v>
      </c>
      <c r="B535" s="34" t="s">
        <v>1172</v>
      </c>
      <c r="C535" s="34" t="s">
        <v>1</v>
      </c>
      <c r="D535" s="34">
        <v>0.01</v>
      </c>
      <c r="E535" s="34">
        <v>20.99</v>
      </c>
      <c r="F535" s="34">
        <v>0.99</v>
      </c>
      <c r="G535" s="34" t="s">
        <v>14</v>
      </c>
      <c r="H535" s="34" t="s">
        <v>70</v>
      </c>
      <c r="I535" s="34" t="s">
        <v>16</v>
      </c>
      <c r="J535" s="34" t="s">
        <v>111</v>
      </c>
      <c r="K535" s="34" t="s">
        <v>18</v>
      </c>
      <c r="L535" s="34" t="s">
        <v>1174</v>
      </c>
      <c r="M535" s="34">
        <v>0.83</v>
      </c>
      <c r="N535" s="34" t="s">
        <v>8</v>
      </c>
      <c r="O535" s="34" t="s">
        <v>9</v>
      </c>
      <c r="P535" s="34" t="s">
        <v>51</v>
      </c>
      <c r="Q535" s="34" t="s">
        <v>1173</v>
      </c>
      <c r="R535" s="34">
        <v>30161</v>
      </c>
      <c r="S535" s="36">
        <v>42050</v>
      </c>
      <c r="T535" s="36">
        <v>42051</v>
      </c>
      <c r="U535" s="61">
        <v>45.378</v>
      </c>
      <c r="V535" s="34">
        <v>9</v>
      </c>
      <c r="W535" s="34">
        <v>170.46</v>
      </c>
      <c r="X535" s="34">
        <v>89601</v>
      </c>
      <c r="Y535" s="34" t="s">
        <v>3215</v>
      </c>
      <c r="Z535" s="34">
        <v>749.85221535539904</v>
      </c>
    </row>
    <row r="536" spans="1:26" customFormat="1" x14ac:dyDescent="0.2">
      <c r="A536" s="34">
        <v>3211</v>
      </c>
      <c r="B536" s="34" t="s">
        <v>1175</v>
      </c>
      <c r="C536" s="34" t="s">
        <v>13</v>
      </c>
      <c r="D536" s="34">
        <v>0.1</v>
      </c>
      <c r="E536" s="34">
        <v>7.31</v>
      </c>
      <c r="F536" s="34">
        <v>0.49</v>
      </c>
      <c r="G536" s="34" t="s">
        <v>14</v>
      </c>
      <c r="H536" s="34" t="s">
        <v>70</v>
      </c>
      <c r="I536" s="34" t="s">
        <v>24</v>
      </c>
      <c r="J536" s="34" t="s">
        <v>128</v>
      </c>
      <c r="K536" s="34" t="s">
        <v>49</v>
      </c>
      <c r="L536" s="34" t="s">
        <v>1103</v>
      </c>
      <c r="M536" s="34">
        <v>0.38</v>
      </c>
      <c r="N536" s="34" t="s">
        <v>8</v>
      </c>
      <c r="O536" s="34" t="s">
        <v>28</v>
      </c>
      <c r="P536" s="34" t="s">
        <v>79</v>
      </c>
      <c r="Q536" s="34" t="s">
        <v>1176</v>
      </c>
      <c r="R536" s="34">
        <v>60101</v>
      </c>
      <c r="S536" s="36">
        <v>42050</v>
      </c>
      <c r="T536" s="36">
        <v>42051</v>
      </c>
      <c r="U536" s="61">
        <v>55.020600000000002</v>
      </c>
      <c r="V536" s="34">
        <v>12</v>
      </c>
      <c r="W536" s="34">
        <v>79.739999999999995</v>
      </c>
      <c r="X536" s="34">
        <v>91522</v>
      </c>
      <c r="Y536" s="34" t="s">
        <v>3216</v>
      </c>
      <c r="Z536" s="34">
        <v>-22.962953540133398</v>
      </c>
    </row>
    <row r="537" spans="1:26" customFormat="1" x14ac:dyDescent="0.2">
      <c r="A537" s="34">
        <v>3211</v>
      </c>
      <c r="B537" s="34" t="s">
        <v>1175</v>
      </c>
      <c r="C537" s="34" t="s">
        <v>13</v>
      </c>
      <c r="D537" s="34">
        <v>0.1</v>
      </c>
      <c r="E537" s="34">
        <v>20.99</v>
      </c>
      <c r="F537" s="34">
        <v>2.5</v>
      </c>
      <c r="G537" s="34" t="s">
        <v>14</v>
      </c>
      <c r="H537" s="34" t="s">
        <v>70</v>
      </c>
      <c r="I537" s="34" t="s">
        <v>16</v>
      </c>
      <c r="J537" s="34" t="s">
        <v>111</v>
      </c>
      <c r="K537" s="34" t="s">
        <v>26</v>
      </c>
      <c r="L537" s="34" t="s">
        <v>1177</v>
      </c>
      <c r="M537" s="34">
        <v>0.81</v>
      </c>
      <c r="N537" s="34" t="s">
        <v>8</v>
      </c>
      <c r="O537" s="34" t="s">
        <v>28</v>
      </c>
      <c r="P537" s="34" t="s">
        <v>79</v>
      </c>
      <c r="Q537" s="34" t="s">
        <v>1176</v>
      </c>
      <c r="R537" s="34">
        <v>60101</v>
      </c>
      <c r="S537" s="36">
        <v>42050</v>
      </c>
      <c r="T537" s="36">
        <v>42051</v>
      </c>
      <c r="U537" s="61">
        <v>-43.65504</v>
      </c>
      <c r="V537" s="34">
        <v>23</v>
      </c>
      <c r="W537" s="34">
        <v>392.45</v>
      </c>
      <c r="X537" s="34">
        <v>91522</v>
      </c>
      <c r="Y537" s="34" t="s">
        <v>3216</v>
      </c>
      <c r="Z537" s="34">
        <v>331.81664033301456</v>
      </c>
    </row>
    <row r="538" spans="1:26" customFormat="1" x14ac:dyDescent="0.2">
      <c r="A538" s="34">
        <v>393</v>
      </c>
      <c r="B538" s="34" t="s">
        <v>1178</v>
      </c>
      <c r="C538" s="34" t="s">
        <v>23</v>
      </c>
      <c r="D538" s="34">
        <v>7.0000000000000007E-2</v>
      </c>
      <c r="E538" s="34">
        <v>9.7100000000000009</v>
      </c>
      <c r="F538" s="34">
        <v>9.4499999999999993</v>
      </c>
      <c r="G538" s="34" t="s">
        <v>14</v>
      </c>
      <c r="H538" s="34" t="s">
        <v>70</v>
      </c>
      <c r="I538" s="34" t="s">
        <v>24</v>
      </c>
      <c r="J538" s="34" t="s">
        <v>54</v>
      </c>
      <c r="K538" s="34" t="s">
        <v>49</v>
      </c>
      <c r="L538" s="34" t="s">
        <v>1179</v>
      </c>
      <c r="M538" s="34">
        <v>0.6</v>
      </c>
      <c r="N538" s="34" t="s">
        <v>8</v>
      </c>
      <c r="O538" s="34" t="s">
        <v>87</v>
      </c>
      <c r="P538" s="34" t="s">
        <v>88</v>
      </c>
      <c r="Q538" s="34" t="s">
        <v>1180</v>
      </c>
      <c r="R538" s="34">
        <v>13021</v>
      </c>
      <c r="S538" s="36">
        <v>42050</v>
      </c>
      <c r="T538" s="36">
        <v>42057</v>
      </c>
      <c r="U538" s="61">
        <v>-81.77</v>
      </c>
      <c r="V538" s="34">
        <v>3</v>
      </c>
      <c r="W538" s="34">
        <v>31.44</v>
      </c>
      <c r="X538" s="34">
        <v>86382</v>
      </c>
      <c r="Y538" s="34" t="s">
        <v>3218</v>
      </c>
      <c r="Z538" s="34">
        <v>377.07050985499518</v>
      </c>
    </row>
    <row r="539" spans="1:26" customFormat="1" x14ac:dyDescent="0.2">
      <c r="A539" s="34">
        <v>651</v>
      </c>
      <c r="B539" s="34" t="s">
        <v>270</v>
      </c>
      <c r="C539" s="34" t="s">
        <v>23</v>
      </c>
      <c r="D539" s="34">
        <v>0.04</v>
      </c>
      <c r="E539" s="34">
        <v>880.98</v>
      </c>
      <c r="F539" s="34">
        <v>44.55</v>
      </c>
      <c r="G539" s="34" t="s">
        <v>2</v>
      </c>
      <c r="H539" s="34" t="s">
        <v>15</v>
      </c>
      <c r="I539" s="34" t="s">
        <v>4</v>
      </c>
      <c r="J539" s="34" t="s">
        <v>93</v>
      </c>
      <c r="K539" s="34" t="s">
        <v>6</v>
      </c>
      <c r="L539" s="34" t="s">
        <v>214</v>
      </c>
      <c r="M539" s="34">
        <v>0.62</v>
      </c>
      <c r="N539" s="34" t="s">
        <v>8</v>
      </c>
      <c r="O539" s="34" t="s">
        <v>35</v>
      </c>
      <c r="P539" s="34" t="s">
        <v>272</v>
      </c>
      <c r="Q539" s="34" t="s">
        <v>273</v>
      </c>
      <c r="R539" s="34">
        <v>89115</v>
      </c>
      <c r="S539" s="36">
        <v>42050</v>
      </c>
      <c r="T539" s="36">
        <v>42054</v>
      </c>
      <c r="U539" s="61">
        <v>4233.2587999999996</v>
      </c>
      <c r="V539" s="34">
        <v>8</v>
      </c>
      <c r="W539" s="34">
        <v>6901.25</v>
      </c>
      <c r="X539" s="34">
        <v>91576</v>
      </c>
      <c r="Y539" s="34" t="s">
        <v>3217</v>
      </c>
      <c r="Z539" s="34">
        <v>8699.6994016227218</v>
      </c>
    </row>
    <row r="540" spans="1:26" customFormat="1" x14ac:dyDescent="0.2">
      <c r="A540" s="34">
        <v>651</v>
      </c>
      <c r="B540" s="34" t="s">
        <v>270</v>
      </c>
      <c r="C540" s="34" t="s">
        <v>23</v>
      </c>
      <c r="D540" s="34">
        <v>7.0000000000000007E-2</v>
      </c>
      <c r="E540" s="34">
        <v>13.4</v>
      </c>
      <c r="F540" s="34">
        <v>4.95</v>
      </c>
      <c r="G540" s="34" t="s">
        <v>14</v>
      </c>
      <c r="H540" s="34" t="s">
        <v>15</v>
      </c>
      <c r="I540" s="34" t="s">
        <v>4</v>
      </c>
      <c r="J540" s="34" t="s">
        <v>102</v>
      </c>
      <c r="K540" s="34" t="s">
        <v>18</v>
      </c>
      <c r="L540" s="34" t="s">
        <v>1181</v>
      </c>
      <c r="M540" s="34">
        <v>0.37</v>
      </c>
      <c r="N540" s="34" t="s">
        <v>8</v>
      </c>
      <c r="O540" s="34" t="s">
        <v>35</v>
      </c>
      <c r="P540" s="34" t="s">
        <v>272</v>
      </c>
      <c r="Q540" s="34" t="s">
        <v>273</v>
      </c>
      <c r="R540" s="34">
        <v>89115</v>
      </c>
      <c r="S540" s="36">
        <v>42050</v>
      </c>
      <c r="T540" s="36">
        <v>42055</v>
      </c>
      <c r="U540" s="61">
        <v>102.76860000000001</v>
      </c>
      <c r="V540" s="34">
        <v>11</v>
      </c>
      <c r="W540" s="34">
        <v>148.94</v>
      </c>
      <c r="X540" s="34">
        <v>91576</v>
      </c>
      <c r="Y540" s="34" t="s">
        <v>3217</v>
      </c>
      <c r="Z540" s="34">
        <v>233.11911875931645</v>
      </c>
    </row>
    <row r="541" spans="1:26" customFormat="1" x14ac:dyDescent="0.2">
      <c r="A541" s="34">
        <v>651</v>
      </c>
      <c r="B541" s="34" t="s">
        <v>270</v>
      </c>
      <c r="C541" s="34" t="s">
        <v>23</v>
      </c>
      <c r="D541" s="34">
        <v>0.01</v>
      </c>
      <c r="E541" s="34">
        <v>15.99</v>
      </c>
      <c r="F541" s="34">
        <v>11.28</v>
      </c>
      <c r="G541" s="34" t="s">
        <v>14</v>
      </c>
      <c r="H541" s="34" t="s">
        <v>15</v>
      </c>
      <c r="I541" s="34" t="s">
        <v>16</v>
      </c>
      <c r="J541" s="34" t="s">
        <v>32</v>
      </c>
      <c r="K541" s="34" t="s">
        <v>120</v>
      </c>
      <c r="L541" s="34" t="s">
        <v>1182</v>
      </c>
      <c r="M541" s="34">
        <v>0.38</v>
      </c>
      <c r="N541" s="34" t="s">
        <v>8</v>
      </c>
      <c r="O541" s="34" t="s">
        <v>35</v>
      </c>
      <c r="P541" s="34" t="s">
        <v>272</v>
      </c>
      <c r="Q541" s="34" t="s">
        <v>273</v>
      </c>
      <c r="R541" s="34">
        <v>89115</v>
      </c>
      <c r="S541" s="36">
        <v>42050</v>
      </c>
      <c r="T541" s="36">
        <v>42057</v>
      </c>
      <c r="U541" s="61">
        <v>-36.671543999999997</v>
      </c>
      <c r="V541" s="34">
        <v>12</v>
      </c>
      <c r="W541" s="34">
        <v>200.68</v>
      </c>
      <c r="X541" s="34">
        <v>91576</v>
      </c>
      <c r="Y541" s="34" t="s">
        <v>3217</v>
      </c>
      <c r="Z541" s="34">
        <v>321.36297683607785</v>
      </c>
    </row>
    <row r="542" spans="1:26" customFormat="1" x14ac:dyDescent="0.2">
      <c r="A542" s="34">
        <v>2684</v>
      </c>
      <c r="B542" s="34" t="s">
        <v>1183</v>
      </c>
      <c r="C542" s="34" t="s">
        <v>23</v>
      </c>
      <c r="D542" s="34">
        <v>0.09</v>
      </c>
      <c r="E542" s="34">
        <v>8.74</v>
      </c>
      <c r="F542" s="34">
        <v>1.39</v>
      </c>
      <c r="G542" s="34" t="s">
        <v>63</v>
      </c>
      <c r="H542" s="34" t="s">
        <v>3</v>
      </c>
      <c r="I542" s="34" t="s">
        <v>24</v>
      </c>
      <c r="J542" s="34" t="s">
        <v>321</v>
      </c>
      <c r="K542" s="34" t="s">
        <v>49</v>
      </c>
      <c r="L542" s="34" t="s">
        <v>416</v>
      </c>
      <c r="M542" s="34">
        <v>0.38</v>
      </c>
      <c r="N542" s="34" t="s">
        <v>8</v>
      </c>
      <c r="O542" s="34" t="s">
        <v>9</v>
      </c>
      <c r="P542" s="34" t="s">
        <v>99</v>
      </c>
      <c r="Q542" s="34" t="s">
        <v>1184</v>
      </c>
      <c r="R542" s="34">
        <v>33952</v>
      </c>
      <c r="S542" s="36">
        <v>42050</v>
      </c>
      <c r="T542" s="36">
        <v>42055</v>
      </c>
      <c r="U542" s="61">
        <v>23.616</v>
      </c>
      <c r="V542" s="34">
        <v>1</v>
      </c>
      <c r="W542" s="34">
        <v>11.78</v>
      </c>
      <c r="X542" s="34">
        <v>89146</v>
      </c>
      <c r="Y542" s="34" t="s">
        <v>3215</v>
      </c>
      <c r="Z542" s="34">
        <v>-28.153527234113913</v>
      </c>
    </row>
    <row r="543" spans="1:26" customFormat="1" x14ac:dyDescent="0.2">
      <c r="A543" s="34">
        <v>2684</v>
      </c>
      <c r="B543" s="34" t="s">
        <v>1183</v>
      </c>
      <c r="C543" s="34" t="s">
        <v>23</v>
      </c>
      <c r="D543" s="34">
        <v>0.09</v>
      </c>
      <c r="E543" s="34">
        <v>18.97</v>
      </c>
      <c r="F543" s="34">
        <v>9.0299999999999994</v>
      </c>
      <c r="G543" s="34" t="s">
        <v>14</v>
      </c>
      <c r="H543" s="34" t="s">
        <v>3</v>
      </c>
      <c r="I543" s="34" t="s">
        <v>24</v>
      </c>
      <c r="J543" s="34" t="s">
        <v>64</v>
      </c>
      <c r="K543" s="34" t="s">
        <v>49</v>
      </c>
      <c r="L543" s="34" t="s">
        <v>606</v>
      </c>
      <c r="M543" s="34">
        <v>0.37</v>
      </c>
      <c r="N543" s="34" t="s">
        <v>8</v>
      </c>
      <c r="O543" s="34" t="s">
        <v>9</v>
      </c>
      <c r="P543" s="34" t="s">
        <v>99</v>
      </c>
      <c r="Q543" s="34" t="s">
        <v>1184</v>
      </c>
      <c r="R543" s="34">
        <v>33952</v>
      </c>
      <c r="S543" s="36">
        <v>42050</v>
      </c>
      <c r="T543" s="36">
        <v>42055</v>
      </c>
      <c r="U543" s="61">
        <v>-1748.0119999999999</v>
      </c>
      <c r="V543" s="34">
        <v>1</v>
      </c>
      <c r="W543" s="34">
        <v>20.96</v>
      </c>
      <c r="X543" s="34">
        <v>89146</v>
      </c>
      <c r="Y543" s="34" t="s">
        <v>3215</v>
      </c>
      <c r="Z543" s="34">
        <v>-1525.2251397801535</v>
      </c>
    </row>
    <row r="544" spans="1:26" customFormat="1" x14ac:dyDescent="0.2">
      <c r="A544" s="34">
        <v>2951</v>
      </c>
      <c r="B544" s="34" t="s">
        <v>1185</v>
      </c>
      <c r="C544" s="34" t="s">
        <v>92</v>
      </c>
      <c r="D544" s="34">
        <v>7.0000000000000007E-2</v>
      </c>
      <c r="E544" s="34">
        <v>42.98</v>
      </c>
      <c r="F544" s="34">
        <v>4.62</v>
      </c>
      <c r="G544" s="34" t="s">
        <v>63</v>
      </c>
      <c r="H544" s="34" t="s">
        <v>70</v>
      </c>
      <c r="I544" s="34" t="s">
        <v>24</v>
      </c>
      <c r="J544" s="34" t="s">
        <v>71</v>
      </c>
      <c r="K544" s="34" t="s">
        <v>49</v>
      </c>
      <c r="L544" s="34" t="s">
        <v>256</v>
      </c>
      <c r="M544" s="34">
        <v>0.56000000000000005</v>
      </c>
      <c r="N544" s="34" t="s">
        <v>8</v>
      </c>
      <c r="O544" s="34" t="s">
        <v>28</v>
      </c>
      <c r="P544" s="34" t="s">
        <v>513</v>
      </c>
      <c r="Q544" s="34" t="s">
        <v>1186</v>
      </c>
      <c r="R544" s="34">
        <v>67601</v>
      </c>
      <c r="S544" s="36">
        <v>42050</v>
      </c>
      <c r="T544" s="36">
        <v>42052</v>
      </c>
      <c r="U544" s="61">
        <v>565.38599999999997</v>
      </c>
      <c r="V544" s="34">
        <v>19</v>
      </c>
      <c r="W544" s="34">
        <v>819.4</v>
      </c>
      <c r="X544" s="34">
        <v>91397</v>
      </c>
      <c r="Y544" s="34" t="s">
        <v>3216</v>
      </c>
      <c r="Z544" s="34">
        <v>828.04916947876768</v>
      </c>
    </row>
    <row r="545" spans="1:26" customFormat="1" x14ac:dyDescent="0.2">
      <c r="A545" s="34">
        <v>2951</v>
      </c>
      <c r="B545" s="34" t="s">
        <v>1185</v>
      </c>
      <c r="C545" s="34" t="s">
        <v>92</v>
      </c>
      <c r="D545" s="34">
        <v>0.03</v>
      </c>
      <c r="E545" s="34">
        <v>89.99</v>
      </c>
      <c r="F545" s="34">
        <v>42</v>
      </c>
      <c r="G545" s="34" t="s">
        <v>2</v>
      </c>
      <c r="H545" s="34" t="s">
        <v>70</v>
      </c>
      <c r="I545" s="34" t="s">
        <v>4</v>
      </c>
      <c r="J545" s="34" t="s">
        <v>85</v>
      </c>
      <c r="K545" s="34" t="s">
        <v>33</v>
      </c>
      <c r="L545" s="34" t="s">
        <v>1187</v>
      </c>
      <c r="M545" s="34">
        <v>0.66</v>
      </c>
      <c r="N545" s="34" t="s">
        <v>8</v>
      </c>
      <c r="O545" s="34" t="s">
        <v>28</v>
      </c>
      <c r="P545" s="34" t="s">
        <v>513</v>
      </c>
      <c r="Q545" s="34" t="s">
        <v>1186</v>
      </c>
      <c r="R545" s="34">
        <v>67601</v>
      </c>
      <c r="S545" s="36">
        <v>42050</v>
      </c>
      <c r="T545" s="36">
        <v>42053</v>
      </c>
      <c r="U545" s="61">
        <v>-230.9528</v>
      </c>
      <c r="V545" s="34">
        <v>19</v>
      </c>
      <c r="W545" s="34">
        <v>1809.75</v>
      </c>
      <c r="X545" s="34">
        <v>91397</v>
      </c>
      <c r="Y545" s="34" t="s">
        <v>3216</v>
      </c>
      <c r="Z545" s="34">
        <v>1581.2272745248563</v>
      </c>
    </row>
    <row r="546" spans="1:26" customFormat="1" x14ac:dyDescent="0.2">
      <c r="A546" s="34">
        <v>2355</v>
      </c>
      <c r="B546" s="34" t="s">
        <v>1188</v>
      </c>
      <c r="C546" s="34" t="s">
        <v>46</v>
      </c>
      <c r="D546" s="34">
        <v>0.1</v>
      </c>
      <c r="E546" s="34">
        <v>78.69</v>
      </c>
      <c r="F546" s="34">
        <v>19.989999999999998</v>
      </c>
      <c r="G546" s="34" t="s">
        <v>14</v>
      </c>
      <c r="H546" s="34" t="s">
        <v>15</v>
      </c>
      <c r="I546" s="34" t="s">
        <v>4</v>
      </c>
      <c r="J546" s="34" t="s">
        <v>102</v>
      </c>
      <c r="K546" s="34" t="s">
        <v>49</v>
      </c>
      <c r="L546" s="34" t="s">
        <v>1189</v>
      </c>
      <c r="M546" s="34">
        <v>0.43</v>
      </c>
      <c r="N546" s="34" t="s">
        <v>8</v>
      </c>
      <c r="O546" s="34" t="s">
        <v>35</v>
      </c>
      <c r="P546" s="34" t="s">
        <v>66</v>
      </c>
      <c r="Q546" s="34" t="s">
        <v>1190</v>
      </c>
      <c r="R546" s="34">
        <v>92236</v>
      </c>
      <c r="S546" s="36">
        <v>42050</v>
      </c>
      <c r="T546" s="36">
        <v>42051</v>
      </c>
      <c r="U546" s="61">
        <v>465.43950000000001</v>
      </c>
      <c r="V546" s="34">
        <v>9</v>
      </c>
      <c r="W546" s="34">
        <v>674.55</v>
      </c>
      <c r="X546" s="34">
        <v>91304</v>
      </c>
      <c r="Y546" s="34" t="s">
        <v>3217</v>
      </c>
      <c r="Z546" s="34">
        <v>1376.0709861282603</v>
      </c>
    </row>
    <row r="547" spans="1:26" customFormat="1" x14ac:dyDescent="0.2">
      <c r="A547" s="34">
        <v>1129</v>
      </c>
      <c r="B547" s="34" t="s">
        <v>762</v>
      </c>
      <c r="C547" s="34" t="s">
        <v>23</v>
      </c>
      <c r="D547" s="34">
        <v>0.04</v>
      </c>
      <c r="E547" s="34">
        <v>8.6</v>
      </c>
      <c r="F547" s="34">
        <v>6.19</v>
      </c>
      <c r="G547" s="34" t="s">
        <v>14</v>
      </c>
      <c r="H547" s="34" t="s">
        <v>47</v>
      </c>
      <c r="I547" s="34" t="s">
        <v>24</v>
      </c>
      <c r="J547" s="34" t="s">
        <v>48</v>
      </c>
      <c r="K547" s="34" t="s">
        <v>49</v>
      </c>
      <c r="L547" s="34" t="s">
        <v>508</v>
      </c>
      <c r="M547" s="34">
        <v>0.38</v>
      </c>
      <c r="N547" s="34" t="s">
        <v>8</v>
      </c>
      <c r="O547" s="34" t="s">
        <v>87</v>
      </c>
      <c r="P547" s="34" t="s">
        <v>379</v>
      </c>
      <c r="Q547" s="34" t="s">
        <v>764</v>
      </c>
      <c r="R547" s="34">
        <v>2118</v>
      </c>
      <c r="S547" s="36">
        <v>42051</v>
      </c>
      <c r="T547" s="36">
        <v>42058</v>
      </c>
      <c r="U547" s="61">
        <v>-63.813499999999998</v>
      </c>
      <c r="V547" s="34">
        <v>37</v>
      </c>
      <c r="W547" s="34">
        <v>311.66000000000003</v>
      </c>
      <c r="X547" s="34">
        <v>32037</v>
      </c>
      <c r="Y547" s="34" t="s">
        <v>3218</v>
      </c>
      <c r="Z547" s="34">
        <v>169.28017201714533</v>
      </c>
    </row>
    <row r="548" spans="1:26" customFormat="1" x14ac:dyDescent="0.2">
      <c r="A548" s="34">
        <v>1129</v>
      </c>
      <c r="B548" s="34" t="s">
        <v>762</v>
      </c>
      <c r="C548" s="34" t="s">
        <v>23</v>
      </c>
      <c r="D548" s="34">
        <v>7.0000000000000007E-2</v>
      </c>
      <c r="E548" s="34">
        <v>699.99</v>
      </c>
      <c r="F548" s="34">
        <v>24.49</v>
      </c>
      <c r="G548" s="34" t="s">
        <v>14</v>
      </c>
      <c r="H548" s="34" t="s">
        <v>47</v>
      </c>
      <c r="I548" s="34" t="s">
        <v>16</v>
      </c>
      <c r="J548" s="34" t="s">
        <v>39</v>
      </c>
      <c r="K548" s="34" t="s">
        <v>40</v>
      </c>
      <c r="L548" s="34" t="s">
        <v>1191</v>
      </c>
      <c r="M548" s="34">
        <v>0.54</v>
      </c>
      <c r="N548" s="34" t="s">
        <v>8</v>
      </c>
      <c r="O548" s="34" t="s">
        <v>87</v>
      </c>
      <c r="P548" s="34" t="s">
        <v>379</v>
      </c>
      <c r="Q548" s="34" t="s">
        <v>764</v>
      </c>
      <c r="R548" s="34">
        <v>2118</v>
      </c>
      <c r="S548" s="36">
        <v>42051</v>
      </c>
      <c r="T548" s="36">
        <v>42055</v>
      </c>
      <c r="U548" s="61">
        <v>325.29000000000002</v>
      </c>
      <c r="V548" s="34">
        <v>15</v>
      </c>
      <c r="W548" s="34">
        <v>9862.51</v>
      </c>
      <c r="X548" s="34">
        <v>32037</v>
      </c>
      <c r="Y548" s="34" t="s">
        <v>3218</v>
      </c>
      <c r="Z548" s="34">
        <v>3352.9427080346682</v>
      </c>
    </row>
    <row r="549" spans="1:26" customFormat="1" x14ac:dyDescent="0.2">
      <c r="A549" s="34">
        <v>1132</v>
      </c>
      <c r="B549" s="34" t="s">
        <v>1069</v>
      </c>
      <c r="C549" s="34" t="s">
        <v>23</v>
      </c>
      <c r="D549" s="34">
        <v>0.04</v>
      </c>
      <c r="E549" s="34">
        <v>8.6</v>
      </c>
      <c r="F549" s="34">
        <v>6.19</v>
      </c>
      <c r="G549" s="34" t="s">
        <v>14</v>
      </c>
      <c r="H549" s="34" t="s">
        <v>47</v>
      </c>
      <c r="I549" s="34" t="s">
        <v>24</v>
      </c>
      <c r="J549" s="34" t="s">
        <v>48</v>
      </c>
      <c r="K549" s="34" t="s">
        <v>49</v>
      </c>
      <c r="L549" s="34" t="s">
        <v>508</v>
      </c>
      <c r="M549" s="34">
        <v>0.38</v>
      </c>
      <c r="N549" s="34" t="s">
        <v>8</v>
      </c>
      <c r="O549" s="34" t="s">
        <v>28</v>
      </c>
      <c r="P549" s="34" t="s">
        <v>163</v>
      </c>
      <c r="Q549" s="34" t="s">
        <v>1070</v>
      </c>
      <c r="R549" s="34">
        <v>76039</v>
      </c>
      <c r="S549" s="36">
        <v>42051</v>
      </c>
      <c r="T549" s="36">
        <v>42058</v>
      </c>
      <c r="U549" s="61">
        <v>-63.813499999999998</v>
      </c>
      <c r="V549" s="34">
        <v>9</v>
      </c>
      <c r="W549" s="34">
        <v>75.81</v>
      </c>
      <c r="X549" s="34">
        <v>88102</v>
      </c>
      <c r="Y549" s="34" t="s">
        <v>3216</v>
      </c>
      <c r="Z549" s="34">
        <v>169.28017201714533</v>
      </c>
    </row>
    <row r="550" spans="1:26" customFormat="1" x14ac:dyDescent="0.2">
      <c r="A550" s="34">
        <v>1132</v>
      </c>
      <c r="B550" s="34" t="s">
        <v>1069</v>
      </c>
      <c r="C550" s="34" t="s">
        <v>23</v>
      </c>
      <c r="D550" s="34">
        <v>7.0000000000000007E-2</v>
      </c>
      <c r="E550" s="34">
        <v>699.99</v>
      </c>
      <c r="F550" s="34">
        <v>24.49</v>
      </c>
      <c r="G550" s="34" t="s">
        <v>14</v>
      </c>
      <c r="H550" s="34" t="s">
        <v>47</v>
      </c>
      <c r="I550" s="34" t="s">
        <v>16</v>
      </c>
      <c r="J550" s="34" t="s">
        <v>39</v>
      </c>
      <c r="K550" s="34" t="s">
        <v>40</v>
      </c>
      <c r="L550" s="34" t="s">
        <v>1191</v>
      </c>
      <c r="M550" s="34">
        <v>0.54</v>
      </c>
      <c r="N550" s="34" t="s">
        <v>8</v>
      </c>
      <c r="O550" s="34" t="s">
        <v>28</v>
      </c>
      <c r="P550" s="34" t="s">
        <v>163</v>
      </c>
      <c r="Q550" s="34" t="s">
        <v>1070</v>
      </c>
      <c r="R550" s="34">
        <v>76039</v>
      </c>
      <c r="S550" s="36">
        <v>42051</v>
      </c>
      <c r="T550" s="36">
        <v>42055</v>
      </c>
      <c r="U550" s="61">
        <v>325.29000000000002</v>
      </c>
      <c r="V550" s="34">
        <v>4</v>
      </c>
      <c r="W550" s="34">
        <v>2630</v>
      </c>
      <c r="X550" s="34">
        <v>88102</v>
      </c>
      <c r="Y550" s="34" t="s">
        <v>3216</v>
      </c>
      <c r="Z550" s="34">
        <v>3352.9427080346682</v>
      </c>
    </row>
    <row r="551" spans="1:26" customFormat="1" x14ac:dyDescent="0.2">
      <c r="A551" s="34">
        <v>1580</v>
      </c>
      <c r="B551" s="34" t="s">
        <v>1192</v>
      </c>
      <c r="C551" s="34" t="s">
        <v>23</v>
      </c>
      <c r="D551" s="34">
        <v>0.1</v>
      </c>
      <c r="E551" s="34">
        <v>11.58</v>
      </c>
      <c r="F551" s="34">
        <v>6.97</v>
      </c>
      <c r="G551" s="34" t="s">
        <v>14</v>
      </c>
      <c r="H551" s="34" t="s">
        <v>70</v>
      </c>
      <c r="I551" s="34" t="s">
        <v>24</v>
      </c>
      <c r="J551" s="34" t="s">
        <v>321</v>
      </c>
      <c r="K551" s="34" t="s">
        <v>49</v>
      </c>
      <c r="L551" s="34" t="s">
        <v>600</v>
      </c>
      <c r="M551" s="34">
        <v>0.35</v>
      </c>
      <c r="N551" s="34" t="s">
        <v>8</v>
      </c>
      <c r="O551" s="34" t="s">
        <v>87</v>
      </c>
      <c r="P551" s="34" t="s">
        <v>307</v>
      </c>
      <c r="Q551" s="34" t="s">
        <v>1193</v>
      </c>
      <c r="R551" s="34">
        <v>4901</v>
      </c>
      <c r="S551" s="36">
        <v>42051</v>
      </c>
      <c r="T551" s="36">
        <v>42055</v>
      </c>
      <c r="U551" s="61">
        <v>-8.3979999999999997</v>
      </c>
      <c r="V551" s="34">
        <v>1</v>
      </c>
      <c r="W551" s="34">
        <v>14.53</v>
      </c>
      <c r="X551" s="34">
        <v>90934</v>
      </c>
      <c r="Y551" s="34" t="s">
        <v>3218</v>
      </c>
      <c r="Z551" s="34">
        <v>161.89765444968464</v>
      </c>
    </row>
    <row r="552" spans="1:26" customFormat="1" x14ac:dyDescent="0.2">
      <c r="A552" s="34">
        <v>1138</v>
      </c>
      <c r="B552" s="34" t="s">
        <v>1194</v>
      </c>
      <c r="C552" s="34" t="s">
        <v>92</v>
      </c>
      <c r="D552" s="34">
        <v>0.02</v>
      </c>
      <c r="E552" s="34">
        <v>160.97999999999999</v>
      </c>
      <c r="F552" s="34">
        <v>30</v>
      </c>
      <c r="G552" s="34" t="s">
        <v>2</v>
      </c>
      <c r="H552" s="34" t="s">
        <v>47</v>
      </c>
      <c r="I552" s="34" t="s">
        <v>4</v>
      </c>
      <c r="J552" s="34" t="s">
        <v>85</v>
      </c>
      <c r="K552" s="34" t="s">
        <v>33</v>
      </c>
      <c r="L552" s="34" t="s">
        <v>868</v>
      </c>
      <c r="M552" s="34">
        <v>0.62</v>
      </c>
      <c r="N552" s="34" t="s">
        <v>8</v>
      </c>
      <c r="O552" s="34" t="s">
        <v>28</v>
      </c>
      <c r="P552" s="34" t="s">
        <v>163</v>
      </c>
      <c r="Q552" s="34" t="s">
        <v>1195</v>
      </c>
      <c r="R552" s="34">
        <v>75056</v>
      </c>
      <c r="S552" s="36">
        <v>42051</v>
      </c>
      <c r="T552" s="36">
        <v>42054</v>
      </c>
      <c r="U552" s="61">
        <v>-51.116</v>
      </c>
      <c r="V552" s="34">
        <v>1</v>
      </c>
      <c r="W552" s="34">
        <v>192.49</v>
      </c>
      <c r="X552" s="34">
        <v>86574</v>
      </c>
      <c r="Y552" s="34" t="s">
        <v>3216</v>
      </c>
      <c r="Z552" s="34">
        <v>1659.9369299118346</v>
      </c>
    </row>
    <row r="553" spans="1:26" customFormat="1" x14ac:dyDescent="0.2">
      <c r="A553" s="34">
        <v>1228</v>
      </c>
      <c r="B553" s="34" t="s">
        <v>1196</v>
      </c>
      <c r="C553" s="34" t="s">
        <v>92</v>
      </c>
      <c r="D553" s="34">
        <v>0</v>
      </c>
      <c r="E553" s="34">
        <v>7.1</v>
      </c>
      <c r="F553" s="34">
        <v>6.05</v>
      </c>
      <c r="G553" s="34" t="s">
        <v>14</v>
      </c>
      <c r="H553" s="34" t="s">
        <v>3</v>
      </c>
      <c r="I553" s="34" t="s">
        <v>24</v>
      </c>
      <c r="J553" s="34" t="s">
        <v>48</v>
      </c>
      <c r="K553" s="34" t="s">
        <v>49</v>
      </c>
      <c r="L553" s="34" t="s">
        <v>227</v>
      </c>
      <c r="M553" s="34">
        <v>0.39</v>
      </c>
      <c r="N553" s="34" t="s">
        <v>8</v>
      </c>
      <c r="O553" s="34" t="s">
        <v>87</v>
      </c>
      <c r="P553" s="34" t="s">
        <v>296</v>
      </c>
      <c r="Q553" s="34" t="s">
        <v>297</v>
      </c>
      <c r="R553" s="34">
        <v>19140</v>
      </c>
      <c r="S553" s="36">
        <v>42051</v>
      </c>
      <c r="T553" s="36">
        <v>42052</v>
      </c>
      <c r="U553" s="61">
        <v>-60.145000000000003</v>
      </c>
      <c r="V553" s="34">
        <v>28</v>
      </c>
      <c r="W553" s="34">
        <v>208.83</v>
      </c>
      <c r="X553" s="34">
        <v>55874</v>
      </c>
      <c r="Y553" s="34" t="s">
        <v>3218</v>
      </c>
      <c r="Z553" s="34">
        <v>92.732014615572822</v>
      </c>
    </row>
    <row r="554" spans="1:26" customFormat="1" x14ac:dyDescent="0.2">
      <c r="A554" s="34">
        <v>1228</v>
      </c>
      <c r="B554" s="34" t="s">
        <v>1196</v>
      </c>
      <c r="C554" s="34" t="s">
        <v>92</v>
      </c>
      <c r="D554" s="34">
        <v>0.01</v>
      </c>
      <c r="E554" s="34">
        <v>4.9800000000000004</v>
      </c>
      <c r="F554" s="34">
        <v>4.62</v>
      </c>
      <c r="G554" s="34" t="s">
        <v>63</v>
      </c>
      <c r="H554" s="34" t="s">
        <v>3</v>
      </c>
      <c r="I554" s="34" t="s">
        <v>16</v>
      </c>
      <c r="J554" s="34" t="s">
        <v>17</v>
      </c>
      <c r="K554" s="34" t="s">
        <v>18</v>
      </c>
      <c r="L554" s="34" t="s">
        <v>1197</v>
      </c>
      <c r="M554" s="34">
        <v>0.64</v>
      </c>
      <c r="N554" s="34" t="s">
        <v>8</v>
      </c>
      <c r="O554" s="34" t="s">
        <v>87</v>
      </c>
      <c r="P554" s="34" t="s">
        <v>296</v>
      </c>
      <c r="Q554" s="34" t="s">
        <v>297</v>
      </c>
      <c r="R554" s="34">
        <v>19140</v>
      </c>
      <c r="S554" s="36">
        <v>42051</v>
      </c>
      <c r="T554" s="36">
        <v>42053</v>
      </c>
      <c r="U554" s="61">
        <v>-111.72</v>
      </c>
      <c r="V554" s="34">
        <v>41</v>
      </c>
      <c r="W554" s="34">
        <v>228.3</v>
      </c>
      <c r="X554" s="34">
        <v>55874</v>
      </c>
      <c r="Y554" s="34" t="s">
        <v>3218</v>
      </c>
      <c r="Z554" s="34">
        <v>112.72298342204236</v>
      </c>
    </row>
    <row r="555" spans="1:26" customFormat="1" x14ac:dyDescent="0.2">
      <c r="A555" s="34">
        <v>1228</v>
      </c>
      <c r="B555" s="34" t="s">
        <v>1196</v>
      </c>
      <c r="C555" s="34" t="s">
        <v>92</v>
      </c>
      <c r="D555" s="34">
        <v>0.06</v>
      </c>
      <c r="E555" s="34">
        <v>5.68</v>
      </c>
      <c r="F555" s="34">
        <v>1.39</v>
      </c>
      <c r="G555" s="34" t="s">
        <v>14</v>
      </c>
      <c r="H555" s="34" t="s">
        <v>3</v>
      </c>
      <c r="I555" s="34" t="s">
        <v>24</v>
      </c>
      <c r="J555" s="34" t="s">
        <v>321</v>
      </c>
      <c r="K555" s="34" t="s">
        <v>49</v>
      </c>
      <c r="L555" s="34" t="s">
        <v>574</v>
      </c>
      <c r="M555" s="34">
        <v>0.38</v>
      </c>
      <c r="N555" s="34" t="s">
        <v>8</v>
      </c>
      <c r="O555" s="34" t="s">
        <v>87</v>
      </c>
      <c r="P555" s="34" t="s">
        <v>296</v>
      </c>
      <c r="Q555" s="34" t="s">
        <v>297</v>
      </c>
      <c r="R555" s="34">
        <v>19140</v>
      </c>
      <c r="S555" s="36">
        <v>42051</v>
      </c>
      <c r="T555" s="36">
        <v>42051</v>
      </c>
      <c r="U555" s="61">
        <v>33.01</v>
      </c>
      <c r="V555" s="34">
        <v>24</v>
      </c>
      <c r="W555" s="34">
        <v>129.53</v>
      </c>
      <c r="X555" s="34">
        <v>55874</v>
      </c>
      <c r="Y555" s="34" t="s">
        <v>3218</v>
      </c>
      <c r="Z555" s="34">
        <v>6.9145002538353673</v>
      </c>
    </row>
    <row r="556" spans="1:26" customFormat="1" x14ac:dyDescent="0.2">
      <c r="A556" s="34">
        <v>1229</v>
      </c>
      <c r="B556" s="34" t="s">
        <v>1198</v>
      </c>
      <c r="C556" s="34" t="s">
        <v>92</v>
      </c>
      <c r="D556" s="34">
        <v>0.01</v>
      </c>
      <c r="E556" s="34">
        <v>4.9800000000000004</v>
      </c>
      <c r="F556" s="34">
        <v>4.62</v>
      </c>
      <c r="G556" s="34" t="s">
        <v>63</v>
      </c>
      <c r="H556" s="34" t="s">
        <v>3</v>
      </c>
      <c r="I556" s="34" t="s">
        <v>16</v>
      </c>
      <c r="J556" s="34" t="s">
        <v>17</v>
      </c>
      <c r="K556" s="34" t="s">
        <v>18</v>
      </c>
      <c r="L556" s="34" t="s">
        <v>1197</v>
      </c>
      <c r="M556" s="34">
        <v>0.64</v>
      </c>
      <c r="N556" s="34" t="s">
        <v>8</v>
      </c>
      <c r="O556" s="34" t="s">
        <v>28</v>
      </c>
      <c r="P556" s="34" t="s">
        <v>163</v>
      </c>
      <c r="Q556" s="34" t="s">
        <v>1116</v>
      </c>
      <c r="R556" s="34">
        <v>75482</v>
      </c>
      <c r="S556" s="36">
        <v>42051</v>
      </c>
      <c r="T556" s="36">
        <v>42053</v>
      </c>
      <c r="U556" s="61">
        <v>-111.72</v>
      </c>
      <c r="V556" s="34">
        <v>10</v>
      </c>
      <c r="W556" s="34">
        <v>55.68</v>
      </c>
      <c r="X556" s="34">
        <v>90378</v>
      </c>
      <c r="Y556" s="34" t="s">
        <v>3216</v>
      </c>
      <c r="Z556" s="34">
        <v>112.72298342204236</v>
      </c>
    </row>
    <row r="557" spans="1:26" customFormat="1" x14ac:dyDescent="0.2">
      <c r="A557" s="34">
        <v>1625</v>
      </c>
      <c r="B557" s="34" t="s">
        <v>1199</v>
      </c>
      <c r="C557" s="34" t="s">
        <v>92</v>
      </c>
      <c r="D557" s="34">
        <v>0</v>
      </c>
      <c r="E557" s="34">
        <v>209.37</v>
      </c>
      <c r="F557" s="34">
        <v>69</v>
      </c>
      <c r="G557" s="34" t="s">
        <v>14</v>
      </c>
      <c r="H557" s="34" t="s">
        <v>47</v>
      </c>
      <c r="I557" s="34" t="s">
        <v>4</v>
      </c>
      <c r="J557" s="34" t="s">
        <v>5</v>
      </c>
      <c r="K557" s="34" t="s">
        <v>40</v>
      </c>
      <c r="L557" s="34" t="s">
        <v>1200</v>
      </c>
      <c r="M557" s="34">
        <v>0.79</v>
      </c>
      <c r="N557" s="34" t="s">
        <v>8</v>
      </c>
      <c r="O557" s="34" t="s">
        <v>87</v>
      </c>
      <c r="P557" s="34" t="s">
        <v>88</v>
      </c>
      <c r="Q557" s="34" t="s">
        <v>1201</v>
      </c>
      <c r="R557" s="34">
        <v>11542</v>
      </c>
      <c r="S557" s="36">
        <v>42051</v>
      </c>
      <c r="T557" s="36">
        <v>42053</v>
      </c>
      <c r="U557" s="61">
        <v>-263.11192907999998</v>
      </c>
      <c r="V557" s="34">
        <v>11</v>
      </c>
      <c r="W557" s="34">
        <v>1959.88</v>
      </c>
      <c r="X557" s="34">
        <v>90601</v>
      </c>
      <c r="Y557" s="34" t="s">
        <v>3218</v>
      </c>
      <c r="Z557" s="34">
        <v>2630.4821184929356</v>
      </c>
    </row>
    <row r="558" spans="1:26" customFormat="1" x14ac:dyDescent="0.2">
      <c r="A558" s="34">
        <v>3151</v>
      </c>
      <c r="B558" s="34" t="s">
        <v>929</v>
      </c>
      <c r="C558" s="34" t="s">
        <v>46</v>
      </c>
      <c r="D558" s="34">
        <v>0.05</v>
      </c>
      <c r="E558" s="34">
        <v>25.99</v>
      </c>
      <c r="F558" s="34">
        <v>5.37</v>
      </c>
      <c r="G558" s="34" t="s">
        <v>63</v>
      </c>
      <c r="H558" s="34" t="s">
        <v>70</v>
      </c>
      <c r="I558" s="34" t="s">
        <v>24</v>
      </c>
      <c r="J558" s="34" t="s">
        <v>25</v>
      </c>
      <c r="K558" s="34" t="s">
        <v>49</v>
      </c>
      <c r="L558" s="34" t="s">
        <v>1202</v>
      </c>
      <c r="M558" s="34">
        <v>0.56000000000000005</v>
      </c>
      <c r="N558" s="34" t="s">
        <v>8</v>
      </c>
      <c r="O558" s="34" t="s">
        <v>35</v>
      </c>
      <c r="P558" s="34" t="s">
        <v>66</v>
      </c>
      <c r="Q558" s="34" t="s">
        <v>930</v>
      </c>
      <c r="R558" s="34">
        <v>92277</v>
      </c>
      <c r="S558" s="36">
        <v>42051</v>
      </c>
      <c r="T558" s="36">
        <v>42053</v>
      </c>
      <c r="U558" s="61">
        <v>220.35720000000001</v>
      </c>
      <c r="V558" s="34">
        <v>18</v>
      </c>
      <c r="W558" s="34">
        <v>451.35</v>
      </c>
      <c r="X558" s="34">
        <v>88545</v>
      </c>
      <c r="Y558" s="34" t="s">
        <v>3217</v>
      </c>
      <c r="Z558" s="34">
        <v>643.71053022354283</v>
      </c>
    </row>
    <row r="559" spans="1:26" customFormat="1" x14ac:dyDescent="0.2">
      <c r="A559" s="34">
        <v>936</v>
      </c>
      <c r="B559" s="34" t="s">
        <v>1203</v>
      </c>
      <c r="C559" s="34" t="s">
        <v>1</v>
      </c>
      <c r="D559" s="34">
        <v>0.05</v>
      </c>
      <c r="E559" s="34">
        <v>6.04</v>
      </c>
      <c r="F559" s="34">
        <v>2.14</v>
      </c>
      <c r="G559" s="34" t="s">
        <v>63</v>
      </c>
      <c r="H559" s="34" t="s">
        <v>70</v>
      </c>
      <c r="I559" s="34" t="s">
        <v>24</v>
      </c>
      <c r="J559" s="34" t="s">
        <v>64</v>
      </c>
      <c r="K559" s="34" t="s">
        <v>26</v>
      </c>
      <c r="L559" s="34" t="s">
        <v>1204</v>
      </c>
      <c r="M559" s="34">
        <v>0.38</v>
      </c>
      <c r="N559" s="34" t="s">
        <v>8</v>
      </c>
      <c r="O559" s="34" t="s">
        <v>35</v>
      </c>
      <c r="P559" s="34" t="s">
        <v>66</v>
      </c>
      <c r="Q559" s="34" t="s">
        <v>1205</v>
      </c>
      <c r="R559" s="34">
        <v>92374</v>
      </c>
      <c r="S559" s="36">
        <v>42052</v>
      </c>
      <c r="T559" s="36">
        <v>42054</v>
      </c>
      <c r="U559" s="61">
        <v>-4.1399999999999997</v>
      </c>
      <c r="V559" s="34">
        <v>1</v>
      </c>
      <c r="W559" s="34">
        <v>8.41</v>
      </c>
      <c r="X559" s="34">
        <v>90588</v>
      </c>
      <c r="Y559" s="34" t="s">
        <v>3217</v>
      </c>
      <c r="Z559" s="34">
        <v>201.40660028376581</v>
      </c>
    </row>
    <row r="560" spans="1:26" customFormat="1" x14ac:dyDescent="0.2">
      <c r="A560" s="34">
        <v>1305</v>
      </c>
      <c r="B560" s="34" t="s">
        <v>1206</v>
      </c>
      <c r="C560" s="34" t="s">
        <v>13</v>
      </c>
      <c r="D560" s="34">
        <v>0.04</v>
      </c>
      <c r="E560" s="34">
        <v>62.18</v>
      </c>
      <c r="F560" s="34">
        <v>10.84</v>
      </c>
      <c r="G560" s="34" t="s">
        <v>14</v>
      </c>
      <c r="H560" s="34" t="s">
        <v>15</v>
      </c>
      <c r="I560" s="34" t="s">
        <v>4</v>
      </c>
      <c r="J560" s="34" t="s">
        <v>102</v>
      </c>
      <c r="K560" s="34" t="s">
        <v>120</v>
      </c>
      <c r="L560" s="34" t="s">
        <v>1207</v>
      </c>
      <c r="M560" s="34">
        <v>0.63</v>
      </c>
      <c r="N560" s="34" t="s">
        <v>8</v>
      </c>
      <c r="O560" s="34" t="s">
        <v>35</v>
      </c>
      <c r="P560" s="34" t="s">
        <v>122</v>
      </c>
      <c r="Q560" s="34" t="s">
        <v>1208</v>
      </c>
      <c r="R560" s="34">
        <v>84120</v>
      </c>
      <c r="S560" s="36">
        <v>42052</v>
      </c>
      <c r="T560" s="36">
        <v>42054</v>
      </c>
      <c r="U560" s="61">
        <v>125.8077</v>
      </c>
      <c r="V560" s="34">
        <v>3</v>
      </c>
      <c r="W560" s="34">
        <v>182.33</v>
      </c>
      <c r="X560" s="34">
        <v>87002</v>
      </c>
      <c r="Y560" s="34" t="s">
        <v>3217</v>
      </c>
      <c r="Z560" s="34">
        <v>726.01998427567366</v>
      </c>
    </row>
    <row r="561" spans="1:26" customFormat="1" x14ac:dyDescent="0.2">
      <c r="A561" s="34">
        <v>2427</v>
      </c>
      <c r="B561" s="34" t="s">
        <v>1209</v>
      </c>
      <c r="C561" s="34" t="s">
        <v>13</v>
      </c>
      <c r="D561" s="34">
        <v>0.03</v>
      </c>
      <c r="E561" s="34">
        <v>40.99</v>
      </c>
      <c r="F561" s="34">
        <v>19.989999999999998</v>
      </c>
      <c r="G561" s="34" t="s">
        <v>14</v>
      </c>
      <c r="H561" s="34" t="s">
        <v>70</v>
      </c>
      <c r="I561" s="34" t="s">
        <v>24</v>
      </c>
      <c r="J561" s="34" t="s">
        <v>64</v>
      </c>
      <c r="K561" s="34" t="s">
        <v>49</v>
      </c>
      <c r="L561" s="34" t="s">
        <v>1210</v>
      </c>
      <c r="M561" s="34">
        <v>0.36</v>
      </c>
      <c r="N561" s="34" t="s">
        <v>8</v>
      </c>
      <c r="O561" s="34" t="s">
        <v>28</v>
      </c>
      <c r="P561" s="34" t="s">
        <v>163</v>
      </c>
      <c r="Q561" s="34" t="s">
        <v>1211</v>
      </c>
      <c r="R561" s="34">
        <v>76248</v>
      </c>
      <c r="S561" s="36">
        <v>42052</v>
      </c>
      <c r="T561" s="36">
        <v>42053</v>
      </c>
      <c r="U561" s="61">
        <v>395.30799999999999</v>
      </c>
      <c r="V561" s="34">
        <v>21</v>
      </c>
      <c r="W561" s="34">
        <v>885.65</v>
      </c>
      <c r="X561" s="34">
        <v>90860</v>
      </c>
      <c r="Y561" s="34" t="s">
        <v>3216</v>
      </c>
      <c r="Z561" s="34">
        <v>999.62772656021184</v>
      </c>
    </row>
    <row r="562" spans="1:26" customFormat="1" x14ac:dyDescent="0.2">
      <c r="A562" s="34">
        <v>1065</v>
      </c>
      <c r="B562" s="34" t="s">
        <v>1212</v>
      </c>
      <c r="C562" s="34" t="s">
        <v>1</v>
      </c>
      <c r="D562" s="34">
        <v>0.01</v>
      </c>
      <c r="E562" s="34">
        <v>15.99</v>
      </c>
      <c r="F562" s="34">
        <v>13.18</v>
      </c>
      <c r="G562" s="34" t="s">
        <v>14</v>
      </c>
      <c r="H562" s="34" t="s">
        <v>70</v>
      </c>
      <c r="I562" s="34" t="s">
        <v>24</v>
      </c>
      <c r="J562" s="34" t="s">
        <v>48</v>
      </c>
      <c r="K562" s="34" t="s">
        <v>49</v>
      </c>
      <c r="L562" s="34" t="s">
        <v>271</v>
      </c>
      <c r="M562" s="34">
        <v>0.37</v>
      </c>
      <c r="N562" s="34" t="s">
        <v>8</v>
      </c>
      <c r="O562" s="34" t="s">
        <v>28</v>
      </c>
      <c r="P562" s="34" t="s">
        <v>79</v>
      </c>
      <c r="Q562" s="34" t="s">
        <v>1213</v>
      </c>
      <c r="R562" s="34">
        <v>60459</v>
      </c>
      <c r="S562" s="36">
        <v>42053</v>
      </c>
      <c r="T562" s="36">
        <v>42055</v>
      </c>
      <c r="U562" s="61">
        <v>-99.43544</v>
      </c>
      <c r="V562" s="34">
        <v>23</v>
      </c>
      <c r="W562" s="34">
        <v>377.44</v>
      </c>
      <c r="X562" s="34">
        <v>88899</v>
      </c>
      <c r="Y562" s="34" t="s">
        <v>3216</v>
      </c>
      <c r="Z562" s="34">
        <v>540.47268885934136</v>
      </c>
    </row>
    <row r="563" spans="1:26" customFormat="1" x14ac:dyDescent="0.2">
      <c r="A563" s="34">
        <v>3255</v>
      </c>
      <c r="B563" s="34" t="s">
        <v>1214</v>
      </c>
      <c r="C563" s="34" t="s">
        <v>1</v>
      </c>
      <c r="D563" s="34">
        <v>0.06</v>
      </c>
      <c r="E563" s="34">
        <v>47.98</v>
      </c>
      <c r="F563" s="34">
        <v>3.61</v>
      </c>
      <c r="G563" s="34" t="s">
        <v>14</v>
      </c>
      <c r="H563" s="34" t="s">
        <v>47</v>
      </c>
      <c r="I563" s="34" t="s">
        <v>16</v>
      </c>
      <c r="J563" s="34" t="s">
        <v>17</v>
      </c>
      <c r="K563" s="34" t="s">
        <v>18</v>
      </c>
      <c r="L563" s="34" t="s">
        <v>1215</v>
      </c>
      <c r="M563" s="34">
        <v>0.71</v>
      </c>
      <c r="N563" s="34" t="s">
        <v>8</v>
      </c>
      <c r="O563" s="34" t="s">
        <v>9</v>
      </c>
      <c r="P563" s="34" t="s">
        <v>99</v>
      </c>
      <c r="Q563" s="34" t="s">
        <v>1216</v>
      </c>
      <c r="R563" s="34">
        <v>33319</v>
      </c>
      <c r="S563" s="36">
        <v>42053</v>
      </c>
      <c r="T563" s="36">
        <v>42055</v>
      </c>
      <c r="U563" s="61">
        <v>596.80799999999999</v>
      </c>
      <c r="V563" s="34">
        <v>2</v>
      </c>
      <c r="W563" s="34">
        <v>97.96</v>
      </c>
      <c r="X563" s="34">
        <v>90488</v>
      </c>
      <c r="Y563" s="34" t="s">
        <v>3215</v>
      </c>
      <c r="Z563" s="34">
        <v>1369.1653209317337</v>
      </c>
    </row>
    <row r="564" spans="1:26" customFormat="1" x14ac:dyDescent="0.2">
      <c r="A564" s="34">
        <v>2141</v>
      </c>
      <c r="B564" s="34" t="s">
        <v>1217</v>
      </c>
      <c r="C564" s="34" t="s">
        <v>13</v>
      </c>
      <c r="D564" s="34">
        <v>0.01</v>
      </c>
      <c r="E564" s="34">
        <v>5.44</v>
      </c>
      <c r="F564" s="34">
        <v>7.46</v>
      </c>
      <c r="G564" s="34" t="s">
        <v>14</v>
      </c>
      <c r="H564" s="34" t="s">
        <v>47</v>
      </c>
      <c r="I564" s="34" t="s">
        <v>24</v>
      </c>
      <c r="J564" s="34" t="s">
        <v>48</v>
      </c>
      <c r="K564" s="34" t="s">
        <v>49</v>
      </c>
      <c r="L564" s="34" t="s">
        <v>1218</v>
      </c>
      <c r="M564" s="34">
        <v>0.36</v>
      </c>
      <c r="N564" s="34" t="s">
        <v>8</v>
      </c>
      <c r="O564" s="34" t="s">
        <v>35</v>
      </c>
      <c r="P564" s="34" t="s">
        <v>36</v>
      </c>
      <c r="Q564" s="34" t="s">
        <v>1219</v>
      </c>
      <c r="R564" s="34">
        <v>81301</v>
      </c>
      <c r="S564" s="36">
        <v>42053</v>
      </c>
      <c r="T564" s="36">
        <v>42054</v>
      </c>
      <c r="U564" s="61">
        <v>-18.478200000000001</v>
      </c>
      <c r="V564" s="34">
        <v>3</v>
      </c>
      <c r="W564" s="34">
        <v>19.68</v>
      </c>
      <c r="X564" s="34">
        <v>87570</v>
      </c>
      <c r="Y564" s="34" t="s">
        <v>3217</v>
      </c>
      <c r="Z564" s="34">
        <v>161.85052299254954</v>
      </c>
    </row>
    <row r="565" spans="1:26" customFormat="1" x14ac:dyDescent="0.2">
      <c r="A565" s="34">
        <v>2141</v>
      </c>
      <c r="B565" s="34" t="s">
        <v>1217</v>
      </c>
      <c r="C565" s="34" t="s">
        <v>13</v>
      </c>
      <c r="D565" s="34">
        <v>0.02</v>
      </c>
      <c r="E565" s="34">
        <v>549.99</v>
      </c>
      <c r="F565" s="34">
        <v>49</v>
      </c>
      <c r="G565" s="34" t="s">
        <v>2</v>
      </c>
      <c r="H565" s="34" t="s">
        <v>47</v>
      </c>
      <c r="I565" s="34" t="s">
        <v>16</v>
      </c>
      <c r="J565" s="34" t="s">
        <v>39</v>
      </c>
      <c r="K565" s="34" t="s">
        <v>33</v>
      </c>
      <c r="L565" s="34" t="s">
        <v>1220</v>
      </c>
      <c r="M565" s="34">
        <v>0.35</v>
      </c>
      <c r="N565" s="34" t="s">
        <v>8</v>
      </c>
      <c r="O565" s="34" t="s">
        <v>35</v>
      </c>
      <c r="P565" s="34" t="s">
        <v>36</v>
      </c>
      <c r="Q565" s="34" t="s">
        <v>1219</v>
      </c>
      <c r="R565" s="34">
        <v>81301</v>
      </c>
      <c r="S565" s="36">
        <v>42053</v>
      </c>
      <c r="T565" s="36">
        <v>42055</v>
      </c>
      <c r="U565" s="61">
        <v>-381.84120000000001</v>
      </c>
      <c r="V565" s="34">
        <v>18</v>
      </c>
      <c r="W565" s="34">
        <v>9798.84</v>
      </c>
      <c r="X565" s="34">
        <v>87570</v>
      </c>
      <c r="Y565" s="34" t="s">
        <v>3217</v>
      </c>
      <c r="Z565" s="34">
        <v>2825.5787911858865</v>
      </c>
    </row>
    <row r="566" spans="1:26" customFormat="1" x14ac:dyDescent="0.2">
      <c r="A566" s="34">
        <v>2141</v>
      </c>
      <c r="B566" s="34" t="s">
        <v>1217</v>
      </c>
      <c r="C566" s="34" t="s">
        <v>13</v>
      </c>
      <c r="D566" s="34">
        <v>0.03</v>
      </c>
      <c r="E566" s="34">
        <v>22.01</v>
      </c>
      <c r="F566" s="34">
        <v>5.53</v>
      </c>
      <c r="G566" s="34" t="s">
        <v>63</v>
      </c>
      <c r="H566" s="34" t="s">
        <v>47</v>
      </c>
      <c r="I566" s="34" t="s">
        <v>24</v>
      </c>
      <c r="J566" s="34" t="s">
        <v>25</v>
      </c>
      <c r="K566" s="34" t="s">
        <v>18</v>
      </c>
      <c r="L566" s="34" t="s">
        <v>472</v>
      </c>
      <c r="M566" s="34">
        <v>0.59</v>
      </c>
      <c r="N566" s="34" t="s">
        <v>8</v>
      </c>
      <c r="O566" s="34" t="s">
        <v>35</v>
      </c>
      <c r="P566" s="34" t="s">
        <v>36</v>
      </c>
      <c r="Q566" s="34" t="s">
        <v>1219</v>
      </c>
      <c r="R566" s="34">
        <v>81301</v>
      </c>
      <c r="S566" s="36">
        <v>42053</v>
      </c>
      <c r="T566" s="36">
        <v>42054</v>
      </c>
      <c r="U566" s="61">
        <v>12.5504</v>
      </c>
      <c r="V566" s="34">
        <v>7</v>
      </c>
      <c r="W566" s="34">
        <v>154.11000000000001</v>
      </c>
      <c r="X566" s="34">
        <v>87570</v>
      </c>
      <c r="Y566" s="34" t="s">
        <v>3217</v>
      </c>
      <c r="Z566" s="34">
        <v>287.93701600306497</v>
      </c>
    </row>
    <row r="567" spans="1:26" customFormat="1" x14ac:dyDescent="0.2">
      <c r="A567" s="34">
        <v>2141</v>
      </c>
      <c r="B567" s="34" t="s">
        <v>1217</v>
      </c>
      <c r="C567" s="34" t="s">
        <v>13</v>
      </c>
      <c r="D567" s="34">
        <v>0.09</v>
      </c>
      <c r="E567" s="34">
        <v>34.76</v>
      </c>
      <c r="F567" s="34">
        <v>8.2200000000000006</v>
      </c>
      <c r="G567" s="34" t="s">
        <v>14</v>
      </c>
      <c r="H567" s="34" t="s">
        <v>47</v>
      </c>
      <c r="I567" s="34" t="s">
        <v>24</v>
      </c>
      <c r="J567" s="34" t="s">
        <v>54</v>
      </c>
      <c r="K567" s="34" t="s">
        <v>49</v>
      </c>
      <c r="L567" s="34" t="s">
        <v>1221</v>
      </c>
      <c r="M567" s="34">
        <v>0.56999999999999995</v>
      </c>
      <c r="N567" s="34" t="s">
        <v>8</v>
      </c>
      <c r="O567" s="34" t="s">
        <v>35</v>
      </c>
      <c r="P567" s="34" t="s">
        <v>36</v>
      </c>
      <c r="Q567" s="34" t="s">
        <v>1219</v>
      </c>
      <c r="R567" s="34">
        <v>81301</v>
      </c>
      <c r="S567" s="36">
        <v>42053</v>
      </c>
      <c r="T567" s="36">
        <v>42055</v>
      </c>
      <c r="U567" s="61">
        <v>45.3324</v>
      </c>
      <c r="V567" s="34">
        <v>7</v>
      </c>
      <c r="W567" s="34">
        <v>242.97</v>
      </c>
      <c r="X567" s="34">
        <v>87570</v>
      </c>
      <c r="Y567" s="34" t="s">
        <v>3217</v>
      </c>
      <c r="Z567" s="34">
        <v>461.74632843711015</v>
      </c>
    </row>
    <row r="568" spans="1:26" customFormat="1" x14ac:dyDescent="0.2">
      <c r="A568" s="34">
        <v>91</v>
      </c>
      <c r="B568" s="34" t="s">
        <v>1222</v>
      </c>
      <c r="C568" s="34" t="s">
        <v>92</v>
      </c>
      <c r="D568" s="34">
        <v>0.05</v>
      </c>
      <c r="E568" s="34">
        <v>5.18</v>
      </c>
      <c r="F568" s="34">
        <v>2.04</v>
      </c>
      <c r="G568" s="34" t="s">
        <v>14</v>
      </c>
      <c r="H568" s="34" t="s">
        <v>47</v>
      </c>
      <c r="I568" s="34" t="s">
        <v>24</v>
      </c>
      <c r="J568" s="34" t="s">
        <v>64</v>
      </c>
      <c r="K568" s="34" t="s">
        <v>26</v>
      </c>
      <c r="L568" s="34" t="s">
        <v>809</v>
      </c>
      <c r="M568" s="34">
        <v>0.36</v>
      </c>
      <c r="N568" s="34" t="s">
        <v>8</v>
      </c>
      <c r="O568" s="34" t="s">
        <v>35</v>
      </c>
      <c r="P568" s="34" t="s">
        <v>66</v>
      </c>
      <c r="Q568" s="34" t="s">
        <v>1223</v>
      </c>
      <c r="R568" s="34">
        <v>94591</v>
      </c>
      <c r="S568" s="36">
        <v>42053</v>
      </c>
      <c r="T568" s="36">
        <v>42055</v>
      </c>
      <c r="U568" s="61">
        <v>34.010399999999997</v>
      </c>
      <c r="V568" s="34">
        <v>10</v>
      </c>
      <c r="W568" s="34">
        <v>53.54</v>
      </c>
      <c r="X568" s="34">
        <v>87176</v>
      </c>
      <c r="Y568" s="34" t="s">
        <v>3217</v>
      </c>
      <c r="Z568" s="34">
        <v>53.798347044229729</v>
      </c>
    </row>
    <row r="569" spans="1:26" customFormat="1" x14ac:dyDescent="0.2">
      <c r="A569" s="34">
        <v>2521</v>
      </c>
      <c r="B569" s="34" t="s">
        <v>1224</v>
      </c>
      <c r="C569" s="34" t="s">
        <v>92</v>
      </c>
      <c r="D569" s="34">
        <v>0</v>
      </c>
      <c r="E569" s="34">
        <v>175.99</v>
      </c>
      <c r="F569" s="34">
        <v>4.99</v>
      </c>
      <c r="G569" s="34" t="s">
        <v>14</v>
      </c>
      <c r="H569" s="34" t="s">
        <v>47</v>
      </c>
      <c r="I569" s="34" t="s">
        <v>16</v>
      </c>
      <c r="J569" s="34" t="s">
        <v>111</v>
      </c>
      <c r="K569" s="34" t="s">
        <v>49</v>
      </c>
      <c r="L569" s="34" t="s">
        <v>1225</v>
      </c>
      <c r="M569" s="34">
        <v>0.59</v>
      </c>
      <c r="N569" s="34" t="s">
        <v>8</v>
      </c>
      <c r="O569" s="34" t="s">
        <v>28</v>
      </c>
      <c r="P569" s="34" t="s">
        <v>163</v>
      </c>
      <c r="Q569" s="34" t="s">
        <v>1226</v>
      </c>
      <c r="R569" s="34">
        <v>75109</v>
      </c>
      <c r="S569" s="36">
        <v>42053</v>
      </c>
      <c r="T569" s="36">
        <v>42056</v>
      </c>
      <c r="U569" s="61">
        <v>1656.6555000000001</v>
      </c>
      <c r="V569" s="34">
        <v>15</v>
      </c>
      <c r="W569" s="34">
        <v>2400.9499999999998</v>
      </c>
      <c r="X569" s="34">
        <v>87032</v>
      </c>
      <c r="Y569" s="34" t="s">
        <v>3216</v>
      </c>
      <c r="Z569" s="34">
        <v>2556.356693929506</v>
      </c>
    </row>
    <row r="570" spans="1:26" customFormat="1" x14ac:dyDescent="0.2">
      <c r="A570" s="34">
        <v>2498</v>
      </c>
      <c r="B570" s="34" t="s">
        <v>905</v>
      </c>
      <c r="C570" s="34" t="s">
        <v>46</v>
      </c>
      <c r="D570" s="34">
        <v>0.09</v>
      </c>
      <c r="E570" s="34">
        <v>355.98</v>
      </c>
      <c r="F570" s="34">
        <v>58.92</v>
      </c>
      <c r="G570" s="34" t="s">
        <v>2</v>
      </c>
      <c r="H570" s="34" t="s">
        <v>70</v>
      </c>
      <c r="I570" s="34" t="s">
        <v>4</v>
      </c>
      <c r="J570" s="34" t="s">
        <v>85</v>
      </c>
      <c r="K570" s="34" t="s">
        <v>33</v>
      </c>
      <c r="L570" s="34" t="s">
        <v>670</v>
      </c>
      <c r="M570" s="34">
        <v>0.64</v>
      </c>
      <c r="N570" s="34" t="s">
        <v>8</v>
      </c>
      <c r="O570" s="34" t="s">
        <v>35</v>
      </c>
      <c r="P570" s="34" t="s">
        <v>66</v>
      </c>
      <c r="Q570" s="34" t="s">
        <v>866</v>
      </c>
      <c r="R570" s="34">
        <v>92024</v>
      </c>
      <c r="S570" s="36">
        <v>42053</v>
      </c>
      <c r="T570" s="36">
        <v>42055</v>
      </c>
      <c r="U570" s="61">
        <v>1240.25</v>
      </c>
      <c r="V570" s="34">
        <v>30</v>
      </c>
      <c r="W570" s="34">
        <v>10554.63</v>
      </c>
      <c r="X570" s="34">
        <v>16547</v>
      </c>
      <c r="Y570" s="34" t="s">
        <v>3217</v>
      </c>
      <c r="Z570" s="34">
        <v>4520.8199625065554</v>
      </c>
    </row>
    <row r="571" spans="1:26" customFormat="1" x14ac:dyDescent="0.2">
      <c r="A571" s="34">
        <v>2498</v>
      </c>
      <c r="B571" s="34" t="s">
        <v>905</v>
      </c>
      <c r="C571" s="34" t="s">
        <v>46</v>
      </c>
      <c r="D571" s="34">
        <v>0.04</v>
      </c>
      <c r="E571" s="34">
        <v>218.75</v>
      </c>
      <c r="F571" s="34">
        <v>69.64</v>
      </c>
      <c r="G571" s="34" t="s">
        <v>2</v>
      </c>
      <c r="H571" s="34" t="s">
        <v>70</v>
      </c>
      <c r="I571" s="34" t="s">
        <v>4</v>
      </c>
      <c r="J571" s="34" t="s">
        <v>5</v>
      </c>
      <c r="K571" s="34" t="s">
        <v>6</v>
      </c>
      <c r="L571" s="34" t="s">
        <v>850</v>
      </c>
      <c r="M571" s="34">
        <v>0.77</v>
      </c>
      <c r="N571" s="34" t="s">
        <v>8</v>
      </c>
      <c r="O571" s="34" t="s">
        <v>35</v>
      </c>
      <c r="P571" s="34" t="s">
        <v>66</v>
      </c>
      <c r="Q571" s="34" t="s">
        <v>866</v>
      </c>
      <c r="R571" s="34">
        <v>92024</v>
      </c>
      <c r="S571" s="36">
        <v>42053</v>
      </c>
      <c r="T571" s="36">
        <v>42053</v>
      </c>
      <c r="U571" s="61">
        <v>-533.23199999999997</v>
      </c>
      <c r="V571" s="34">
        <v>8</v>
      </c>
      <c r="W571" s="34">
        <v>1749.64</v>
      </c>
      <c r="X571" s="34">
        <v>16547</v>
      </c>
      <c r="Y571" s="34" t="s">
        <v>3217</v>
      </c>
      <c r="Z571" s="34">
        <v>2712.1527158779245</v>
      </c>
    </row>
    <row r="572" spans="1:26" customFormat="1" x14ac:dyDescent="0.2">
      <c r="A572" s="34">
        <v>2499</v>
      </c>
      <c r="B572" s="34" t="s">
        <v>1227</v>
      </c>
      <c r="C572" s="34" t="s">
        <v>46</v>
      </c>
      <c r="D572" s="34">
        <v>0.09</v>
      </c>
      <c r="E572" s="34">
        <v>355.98</v>
      </c>
      <c r="F572" s="34">
        <v>58.92</v>
      </c>
      <c r="G572" s="34" t="s">
        <v>2</v>
      </c>
      <c r="H572" s="34" t="s">
        <v>70</v>
      </c>
      <c r="I572" s="34" t="s">
        <v>4</v>
      </c>
      <c r="J572" s="34" t="s">
        <v>85</v>
      </c>
      <c r="K572" s="34" t="s">
        <v>33</v>
      </c>
      <c r="L572" s="34" t="s">
        <v>670</v>
      </c>
      <c r="M572" s="34">
        <v>0.64</v>
      </c>
      <c r="N572" s="34" t="s">
        <v>8</v>
      </c>
      <c r="O572" s="34" t="s">
        <v>28</v>
      </c>
      <c r="P572" s="34" t="s">
        <v>79</v>
      </c>
      <c r="Q572" s="34" t="s">
        <v>1228</v>
      </c>
      <c r="R572" s="34">
        <v>60901</v>
      </c>
      <c r="S572" s="36">
        <v>42053</v>
      </c>
      <c r="T572" s="36">
        <v>42055</v>
      </c>
      <c r="U572" s="61">
        <v>1240.25</v>
      </c>
      <c r="V572" s="34">
        <v>8</v>
      </c>
      <c r="W572" s="34">
        <v>2814.57</v>
      </c>
      <c r="X572" s="34">
        <v>88319</v>
      </c>
      <c r="Y572" s="34" t="s">
        <v>3216</v>
      </c>
      <c r="Z572" s="34">
        <v>4520.8199625065554</v>
      </c>
    </row>
    <row r="573" spans="1:26" customFormat="1" x14ac:dyDescent="0.2">
      <c r="A573" s="34">
        <v>993</v>
      </c>
      <c r="B573" s="34" t="s">
        <v>1229</v>
      </c>
      <c r="C573" s="34" t="s">
        <v>13</v>
      </c>
      <c r="D573" s="34">
        <v>0.05</v>
      </c>
      <c r="E573" s="34">
        <v>4.28</v>
      </c>
      <c r="F573" s="34">
        <v>5.17</v>
      </c>
      <c r="G573" s="34" t="s">
        <v>14</v>
      </c>
      <c r="H573" s="34" t="s">
        <v>3</v>
      </c>
      <c r="I573" s="34" t="s">
        <v>24</v>
      </c>
      <c r="J573" s="34" t="s">
        <v>64</v>
      </c>
      <c r="K573" s="34" t="s">
        <v>49</v>
      </c>
      <c r="L573" s="34" t="s">
        <v>1230</v>
      </c>
      <c r="M573" s="34">
        <v>0.4</v>
      </c>
      <c r="N573" s="34" t="s">
        <v>8</v>
      </c>
      <c r="O573" s="34" t="s">
        <v>35</v>
      </c>
      <c r="P573" s="34" t="s">
        <v>66</v>
      </c>
      <c r="Q573" s="34" t="s">
        <v>1231</v>
      </c>
      <c r="R573" s="34">
        <v>93030</v>
      </c>
      <c r="S573" s="36">
        <v>42054</v>
      </c>
      <c r="T573" s="36">
        <v>42054</v>
      </c>
      <c r="U573" s="61">
        <v>-104.57</v>
      </c>
      <c r="V573" s="34">
        <v>9</v>
      </c>
      <c r="W573" s="34">
        <v>38.58</v>
      </c>
      <c r="X573" s="34">
        <v>89432</v>
      </c>
      <c r="Y573" s="34" t="s">
        <v>3217</v>
      </c>
      <c r="Z573" s="34">
        <v>-25.900193525233281</v>
      </c>
    </row>
    <row r="574" spans="1:26" customFormat="1" x14ac:dyDescent="0.2">
      <c r="A574" s="34">
        <v>1303</v>
      </c>
      <c r="B574" s="34" t="s">
        <v>1232</v>
      </c>
      <c r="C574" s="34" t="s">
        <v>13</v>
      </c>
      <c r="D574" s="34">
        <v>0.03</v>
      </c>
      <c r="E574" s="34">
        <v>39.479999999999997</v>
      </c>
      <c r="F574" s="34">
        <v>1.99</v>
      </c>
      <c r="G574" s="34" t="s">
        <v>14</v>
      </c>
      <c r="H574" s="34" t="s">
        <v>15</v>
      </c>
      <c r="I574" s="34" t="s">
        <v>16</v>
      </c>
      <c r="J574" s="34" t="s">
        <v>17</v>
      </c>
      <c r="K574" s="34" t="s">
        <v>18</v>
      </c>
      <c r="L574" s="34" t="s">
        <v>1233</v>
      </c>
      <c r="M574" s="34">
        <v>0.54</v>
      </c>
      <c r="N574" s="34" t="s">
        <v>8</v>
      </c>
      <c r="O574" s="34" t="s">
        <v>35</v>
      </c>
      <c r="P574" s="34" t="s">
        <v>122</v>
      </c>
      <c r="Q574" s="34" t="s">
        <v>1234</v>
      </c>
      <c r="R574" s="34">
        <v>84074</v>
      </c>
      <c r="S574" s="36">
        <v>42054</v>
      </c>
      <c r="T574" s="36">
        <v>42056</v>
      </c>
      <c r="U574" s="61">
        <v>317.08949999999999</v>
      </c>
      <c r="V574" s="34">
        <v>12</v>
      </c>
      <c r="W574" s="34">
        <v>459.55</v>
      </c>
      <c r="X574" s="34">
        <v>87003</v>
      </c>
      <c r="Y574" s="34" t="s">
        <v>3217</v>
      </c>
      <c r="Z574" s="34">
        <v>537.96801894149667</v>
      </c>
    </row>
    <row r="575" spans="1:26" customFormat="1" x14ac:dyDescent="0.2">
      <c r="A575" s="34">
        <v>2828</v>
      </c>
      <c r="B575" s="34" t="s">
        <v>1235</v>
      </c>
      <c r="C575" s="34" t="s">
        <v>13</v>
      </c>
      <c r="D575" s="34">
        <v>0.05</v>
      </c>
      <c r="E575" s="34">
        <v>11.29</v>
      </c>
      <c r="F575" s="34">
        <v>5.03</v>
      </c>
      <c r="G575" s="34" t="s">
        <v>14</v>
      </c>
      <c r="H575" s="34" t="s">
        <v>70</v>
      </c>
      <c r="I575" s="34" t="s">
        <v>24</v>
      </c>
      <c r="J575" s="34" t="s">
        <v>54</v>
      </c>
      <c r="K575" s="34" t="s">
        <v>49</v>
      </c>
      <c r="L575" s="34" t="s">
        <v>1236</v>
      </c>
      <c r="M575" s="34">
        <v>0.59</v>
      </c>
      <c r="N575" s="34" t="s">
        <v>8</v>
      </c>
      <c r="O575" s="34" t="s">
        <v>35</v>
      </c>
      <c r="P575" s="34" t="s">
        <v>66</v>
      </c>
      <c r="Q575" s="34" t="s">
        <v>1237</v>
      </c>
      <c r="R575" s="34">
        <v>92243</v>
      </c>
      <c r="S575" s="36">
        <v>42054</v>
      </c>
      <c r="T575" s="36">
        <v>42056</v>
      </c>
      <c r="U575" s="61">
        <v>-35.26</v>
      </c>
      <c r="V575" s="34">
        <v>8</v>
      </c>
      <c r="W575" s="34">
        <v>90.46</v>
      </c>
      <c r="X575" s="34">
        <v>87720</v>
      </c>
      <c r="Y575" s="34" t="s">
        <v>3217</v>
      </c>
      <c r="Z575" s="34">
        <v>230.13061224197875</v>
      </c>
    </row>
    <row r="576" spans="1:26" customFormat="1" x14ac:dyDescent="0.2">
      <c r="A576" s="34">
        <v>1303</v>
      </c>
      <c r="B576" s="34" t="s">
        <v>1232</v>
      </c>
      <c r="C576" s="34" t="s">
        <v>23</v>
      </c>
      <c r="D576" s="34">
        <v>0.01</v>
      </c>
      <c r="E576" s="34">
        <v>65.989999999999995</v>
      </c>
      <c r="F576" s="34">
        <v>5.31</v>
      </c>
      <c r="G576" s="34" t="s">
        <v>14</v>
      </c>
      <c r="H576" s="34" t="s">
        <v>15</v>
      </c>
      <c r="I576" s="34" t="s">
        <v>16</v>
      </c>
      <c r="J576" s="34" t="s">
        <v>111</v>
      </c>
      <c r="K576" s="34" t="s">
        <v>49</v>
      </c>
      <c r="L576" s="34" t="s">
        <v>1238</v>
      </c>
      <c r="M576" s="34">
        <v>0.56999999999999995</v>
      </c>
      <c r="N576" s="34" t="s">
        <v>8</v>
      </c>
      <c r="O576" s="34" t="s">
        <v>35</v>
      </c>
      <c r="P576" s="34" t="s">
        <v>122</v>
      </c>
      <c r="Q576" s="34" t="s">
        <v>1234</v>
      </c>
      <c r="R576" s="34">
        <v>84074</v>
      </c>
      <c r="S576" s="36">
        <v>42054</v>
      </c>
      <c r="T576" s="36">
        <v>42061</v>
      </c>
      <c r="U576" s="61">
        <v>250.36272</v>
      </c>
      <c r="V576" s="34">
        <v>9</v>
      </c>
      <c r="W576" s="34">
        <v>536.9</v>
      </c>
      <c r="X576" s="34">
        <v>87005</v>
      </c>
      <c r="Y576" s="34" t="s">
        <v>3217</v>
      </c>
      <c r="Z576" s="34">
        <v>764.87027038806252</v>
      </c>
    </row>
    <row r="577" spans="1:26" customFormat="1" x14ac:dyDescent="0.2">
      <c r="A577" s="34">
        <v>2287</v>
      </c>
      <c r="B577" s="34" t="s">
        <v>1239</v>
      </c>
      <c r="C577" s="34" t="s">
        <v>23</v>
      </c>
      <c r="D577" s="34">
        <v>0.1</v>
      </c>
      <c r="E577" s="34">
        <v>54.1</v>
      </c>
      <c r="F577" s="34">
        <v>19.989999999999998</v>
      </c>
      <c r="G577" s="34" t="s">
        <v>14</v>
      </c>
      <c r="H577" s="34" t="s">
        <v>70</v>
      </c>
      <c r="I577" s="34" t="s">
        <v>24</v>
      </c>
      <c r="J577" s="34" t="s">
        <v>54</v>
      </c>
      <c r="K577" s="34" t="s">
        <v>49</v>
      </c>
      <c r="L577" s="34" t="s">
        <v>1240</v>
      </c>
      <c r="M577" s="34">
        <v>0.59</v>
      </c>
      <c r="N577" s="34" t="s">
        <v>8</v>
      </c>
      <c r="O577" s="34" t="s">
        <v>9</v>
      </c>
      <c r="P577" s="34" t="s">
        <v>247</v>
      </c>
      <c r="Q577" s="34" t="s">
        <v>1241</v>
      </c>
      <c r="R577" s="34">
        <v>29483</v>
      </c>
      <c r="S577" s="36">
        <v>42054</v>
      </c>
      <c r="T577" s="36">
        <v>42059</v>
      </c>
      <c r="U577" s="61">
        <v>34.067999999999998</v>
      </c>
      <c r="V577" s="34">
        <v>9</v>
      </c>
      <c r="W577" s="34">
        <v>469.59</v>
      </c>
      <c r="X577" s="34">
        <v>90147</v>
      </c>
      <c r="Y577" s="34" t="s">
        <v>3215</v>
      </c>
      <c r="Z577" s="34">
        <v>897.95495759572191</v>
      </c>
    </row>
    <row r="578" spans="1:26" customFormat="1" x14ac:dyDescent="0.2">
      <c r="A578" s="34">
        <v>1827</v>
      </c>
      <c r="B578" s="34" t="s">
        <v>1242</v>
      </c>
      <c r="C578" s="34" t="s">
        <v>46</v>
      </c>
      <c r="D578" s="34">
        <v>0</v>
      </c>
      <c r="E578" s="34">
        <v>5.98</v>
      </c>
      <c r="F578" s="34">
        <v>0.96</v>
      </c>
      <c r="G578" s="34" t="s">
        <v>14</v>
      </c>
      <c r="H578" s="34" t="s">
        <v>70</v>
      </c>
      <c r="I578" s="34" t="s">
        <v>24</v>
      </c>
      <c r="J578" s="34" t="s">
        <v>25</v>
      </c>
      <c r="K578" s="34" t="s">
        <v>26</v>
      </c>
      <c r="L578" s="34" t="s">
        <v>1243</v>
      </c>
      <c r="M578" s="34">
        <v>0.6</v>
      </c>
      <c r="N578" s="34" t="s">
        <v>8</v>
      </c>
      <c r="O578" s="34" t="s">
        <v>28</v>
      </c>
      <c r="P578" s="34" t="s">
        <v>189</v>
      </c>
      <c r="Q578" s="34" t="s">
        <v>904</v>
      </c>
      <c r="R578" s="34">
        <v>52601</v>
      </c>
      <c r="S578" s="36">
        <v>42054</v>
      </c>
      <c r="T578" s="36">
        <v>42055</v>
      </c>
      <c r="U578" s="61">
        <v>38.039700000000003</v>
      </c>
      <c r="V578" s="34">
        <v>9</v>
      </c>
      <c r="W578" s="34">
        <v>55.13</v>
      </c>
      <c r="X578" s="34">
        <v>86956</v>
      </c>
      <c r="Y578" s="34" t="s">
        <v>3216</v>
      </c>
      <c r="Z578" s="34">
        <v>420.93355079334577</v>
      </c>
    </row>
    <row r="579" spans="1:26" customFormat="1" x14ac:dyDescent="0.2">
      <c r="A579" s="34">
        <v>1828</v>
      </c>
      <c r="B579" s="34" t="s">
        <v>226</v>
      </c>
      <c r="C579" s="34" t="s">
        <v>46</v>
      </c>
      <c r="D579" s="34">
        <v>0.02</v>
      </c>
      <c r="E579" s="34">
        <v>5.98</v>
      </c>
      <c r="F579" s="34">
        <v>5.46</v>
      </c>
      <c r="G579" s="34" t="s">
        <v>14</v>
      </c>
      <c r="H579" s="34" t="s">
        <v>70</v>
      </c>
      <c r="I579" s="34" t="s">
        <v>24</v>
      </c>
      <c r="J579" s="34" t="s">
        <v>64</v>
      </c>
      <c r="K579" s="34" t="s">
        <v>49</v>
      </c>
      <c r="L579" s="34" t="s">
        <v>1132</v>
      </c>
      <c r="M579" s="34">
        <v>0.36</v>
      </c>
      <c r="N579" s="34" t="s">
        <v>8</v>
      </c>
      <c r="O579" s="34" t="s">
        <v>28</v>
      </c>
      <c r="P579" s="34" t="s">
        <v>189</v>
      </c>
      <c r="Q579" s="34" t="s">
        <v>228</v>
      </c>
      <c r="R579" s="34">
        <v>50613</v>
      </c>
      <c r="S579" s="36">
        <v>42054</v>
      </c>
      <c r="T579" s="36">
        <v>42055</v>
      </c>
      <c r="U579" s="61">
        <v>-47.12</v>
      </c>
      <c r="V579" s="34">
        <v>7</v>
      </c>
      <c r="W579" s="34">
        <v>44.8</v>
      </c>
      <c r="X579" s="34">
        <v>86956</v>
      </c>
      <c r="Y579" s="34" t="s">
        <v>3216</v>
      </c>
      <c r="Z579" s="34">
        <v>245.40397478604694</v>
      </c>
    </row>
    <row r="580" spans="1:26" customFormat="1" x14ac:dyDescent="0.2">
      <c r="A580" s="34">
        <v>2052</v>
      </c>
      <c r="B580" s="34" t="s">
        <v>1244</v>
      </c>
      <c r="C580" s="34" t="s">
        <v>46</v>
      </c>
      <c r="D580" s="34">
        <v>7.0000000000000007E-2</v>
      </c>
      <c r="E580" s="34">
        <v>31.78</v>
      </c>
      <c r="F580" s="34">
        <v>1.99</v>
      </c>
      <c r="G580" s="34" t="s">
        <v>14</v>
      </c>
      <c r="H580" s="34" t="s">
        <v>47</v>
      </c>
      <c r="I580" s="34" t="s">
        <v>16</v>
      </c>
      <c r="J580" s="34" t="s">
        <v>17</v>
      </c>
      <c r="K580" s="34" t="s">
        <v>18</v>
      </c>
      <c r="L580" s="34" t="s">
        <v>846</v>
      </c>
      <c r="M580" s="34">
        <v>0.42</v>
      </c>
      <c r="N580" s="34" t="s">
        <v>8</v>
      </c>
      <c r="O580" s="34" t="s">
        <v>35</v>
      </c>
      <c r="P580" s="34" t="s">
        <v>616</v>
      </c>
      <c r="Q580" s="34" t="s">
        <v>1245</v>
      </c>
      <c r="R580" s="34">
        <v>87105</v>
      </c>
      <c r="S580" s="36">
        <v>42054</v>
      </c>
      <c r="T580" s="36">
        <v>42056</v>
      </c>
      <c r="U580" s="61">
        <v>265.11180000000002</v>
      </c>
      <c r="V580" s="34">
        <v>13</v>
      </c>
      <c r="W580" s="34">
        <v>384.22</v>
      </c>
      <c r="X580" s="34">
        <v>87234</v>
      </c>
      <c r="Y580" s="34" t="s">
        <v>3217</v>
      </c>
      <c r="Z580" s="34">
        <v>597.33297586552669</v>
      </c>
    </row>
    <row r="581" spans="1:26" customFormat="1" x14ac:dyDescent="0.2">
      <c r="A581" s="34">
        <v>2052</v>
      </c>
      <c r="B581" s="34" t="s">
        <v>1244</v>
      </c>
      <c r="C581" s="34" t="s">
        <v>46</v>
      </c>
      <c r="D581" s="34">
        <v>0</v>
      </c>
      <c r="E581" s="34">
        <v>5.98</v>
      </c>
      <c r="F581" s="34">
        <v>2.5</v>
      </c>
      <c r="G581" s="34" t="s">
        <v>14</v>
      </c>
      <c r="H581" s="34" t="s">
        <v>47</v>
      </c>
      <c r="I581" s="34" t="s">
        <v>24</v>
      </c>
      <c r="J581" s="34" t="s">
        <v>321</v>
      </c>
      <c r="K581" s="34" t="s">
        <v>49</v>
      </c>
      <c r="L581" s="34" t="s">
        <v>1246</v>
      </c>
      <c r="M581" s="34">
        <v>0.36</v>
      </c>
      <c r="N581" s="34" t="s">
        <v>8</v>
      </c>
      <c r="O581" s="34" t="s">
        <v>35</v>
      </c>
      <c r="P581" s="34" t="s">
        <v>616</v>
      </c>
      <c r="Q581" s="34" t="s">
        <v>1245</v>
      </c>
      <c r="R581" s="34">
        <v>87105</v>
      </c>
      <c r="S581" s="36">
        <v>42054</v>
      </c>
      <c r="T581" s="36">
        <v>42055</v>
      </c>
      <c r="U581" s="61">
        <v>9.5608000000000004</v>
      </c>
      <c r="V581" s="34">
        <v>5</v>
      </c>
      <c r="W581" s="34">
        <v>31.64</v>
      </c>
      <c r="X581" s="34">
        <v>87234</v>
      </c>
      <c r="Y581" s="34" t="s">
        <v>3217</v>
      </c>
      <c r="Z581" s="34">
        <v>265.29000571254261</v>
      </c>
    </row>
    <row r="582" spans="1:26" customFormat="1" x14ac:dyDescent="0.2">
      <c r="A582" s="34">
        <v>2052</v>
      </c>
      <c r="B582" s="34" t="s">
        <v>1244</v>
      </c>
      <c r="C582" s="34" t="s">
        <v>46</v>
      </c>
      <c r="D582" s="34">
        <v>0.1</v>
      </c>
      <c r="E582" s="34">
        <v>35.99</v>
      </c>
      <c r="F582" s="34">
        <v>1.1000000000000001</v>
      </c>
      <c r="G582" s="34" t="s">
        <v>63</v>
      </c>
      <c r="H582" s="34" t="s">
        <v>47</v>
      </c>
      <c r="I582" s="34" t="s">
        <v>16</v>
      </c>
      <c r="J582" s="34" t="s">
        <v>111</v>
      </c>
      <c r="K582" s="34" t="s">
        <v>49</v>
      </c>
      <c r="L582" s="34" t="s">
        <v>250</v>
      </c>
      <c r="M582" s="34">
        <v>0.55000000000000004</v>
      </c>
      <c r="N582" s="34" t="s">
        <v>8</v>
      </c>
      <c r="O582" s="34" t="s">
        <v>35</v>
      </c>
      <c r="P582" s="34" t="s">
        <v>616</v>
      </c>
      <c r="Q582" s="34" t="s">
        <v>1245</v>
      </c>
      <c r="R582" s="34">
        <v>87105</v>
      </c>
      <c r="S582" s="36">
        <v>42054</v>
      </c>
      <c r="T582" s="36">
        <v>42055</v>
      </c>
      <c r="U582" s="61">
        <v>390.09840000000003</v>
      </c>
      <c r="V582" s="34">
        <v>19</v>
      </c>
      <c r="W582" s="34">
        <v>565.36</v>
      </c>
      <c r="X582" s="34">
        <v>87234</v>
      </c>
      <c r="Y582" s="34" t="s">
        <v>3217</v>
      </c>
      <c r="Z582" s="34">
        <v>719.92697068486905</v>
      </c>
    </row>
    <row r="583" spans="1:26" customFormat="1" x14ac:dyDescent="0.2">
      <c r="A583" s="34">
        <v>2882</v>
      </c>
      <c r="B583" s="34" t="s">
        <v>647</v>
      </c>
      <c r="C583" s="34" t="s">
        <v>13</v>
      </c>
      <c r="D583" s="34">
        <v>0.03</v>
      </c>
      <c r="E583" s="34">
        <v>4.0599999999999996</v>
      </c>
      <c r="F583" s="34">
        <v>6.89</v>
      </c>
      <c r="G583" s="34" t="s">
        <v>14</v>
      </c>
      <c r="H583" s="34" t="s">
        <v>15</v>
      </c>
      <c r="I583" s="34" t="s">
        <v>24</v>
      </c>
      <c r="J583" s="34" t="s">
        <v>71</v>
      </c>
      <c r="K583" s="34" t="s">
        <v>49</v>
      </c>
      <c r="L583" s="34" t="s">
        <v>1247</v>
      </c>
      <c r="M583" s="34">
        <v>0.6</v>
      </c>
      <c r="N583" s="34" t="s">
        <v>8</v>
      </c>
      <c r="O583" s="34" t="s">
        <v>9</v>
      </c>
      <c r="P583" s="34" t="s">
        <v>73</v>
      </c>
      <c r="Q583" s="34" t="s">
        <v>649</v>
      </c>
      <c r="R583" s="34">
        <v>28206</v>
      </c>
      <c r="S583" s="36">
        <v>42055</v>
      </c>
      <c r="T583" s="36">
        <v>42057</v>
      </c>
      <c r="U583" s="61">
        <v>-246.27610000000001</v>
      </c>
      <c r="V583" s="34">
        <v>37</v>
      </c>
      <c r="W583" s="34">
        <v>159.88999999999999</v>
      </c>
      <c r="X583" s="34">
        <v>55300</v>
      </c>
      <c r="Y583" s="34" t="s">
        <v>3215</v>
      </c>
      <c r="Z583" s="34">
        <v>35.393896468198925</v>
      </c>
    </row>
    <row r="584" spans="1:26" customFormat="1" x14ac:dyDescent="0.2">
      <c r="A584" s="34">
        <v>2882</v>
      </c>
      <c r="B584" s="34" t="s">
        <v>647</v>
      </c>
      <c r="C584" s="34" t="s">
        <v>13</v>
      </c>
      <c r="D584" s="34">
        <v>0.01</v>
      </c>
      <c r="E584" s="34">
        <v>3.75</v>
      </c>
      <c r="F584" s="34">
        <v>0.5</v>
      </c>
      <c r="G584" s="34" t="s">
        <v>14</v>
      </c>
      <c r="H584" s="34" t="s">
        <v>15</v>
      </c>
      <c r="I584" s="34" t="s">
        <v>24</v>
      </c>
      <c r="J584" s="34" t="s">
        <v>128</v>
      </c>
      <c r="K584" s="34" t="s">
        <v>49</v>
      </c>
      <c r="L584" s="34" t="s">
        <v>1248</v>
      </c>
      <c r="M584" s="34">
        <v>0.37</v>
      </c>
      <c r="N584" s="34" t="s">
        <v>8</v>
      </c>
      <c r="O584" s="34" t="s">
        <v>9</v>
      </c>
      <c r="P584" s="34" t="s">
        <v>73</v>
      </c>
      <c r="Q584" s="34" t="s">
        <v>649</v>
      </c>
      <c r="R584" s="34">
        <v>28206</v>
      </c>
      <c r="S584" s="36">
        <v>42055</v>
      </c>
      <c r="T584" s="36">
        <v>42056</v>
      </c>
      <c r="U584" s="61">
        <v>55.194600000000001</v>
      </c>
      <c r="V584" s="34">
        <v>48</v>
      </c>
      <c r="W584" s="34">
        <v>180.48</v>
      </c>
      <c r="X584" s="34">
        <v>55300</v>
      </c>
      <c r="Y584" s="34" t="s">
        <v>3215</v>
      </c>
      <c r="Z584" s="34">
        <v>-11.434562296236955</v>
      </c>
    </row>
    <row r="585" spans="1:26" customFormat="1" x14ac:dyDescent="0.2">
      <c r="A585" s="34">
        <v>2882</v>
      </c>
      <c r="B585" s="34" t="s">
        <v>647</v>
      </c>
      <c r="C585" s="34" t="s">
        <v>13</v>
      </c>
      <c r="D585" s="34">
        <v>0.02</v>
      </c>
      <c r="E585" s="34">
        <v>10.68</v>
      </c>
      <c r="F585" s="34">
        <v>13.04</v>
      </c>
      <c r="G585" s="34" t="s">
        <v>14</v>
      </c>
      <c r="H585" s="34" t="s">
        <v>15</v>
      </c>
      <c r="I585" s="34" t="s">
        <v>4</v>
      </c>
      <c r="J585" s="34" t="s">
        <v>102</v>
      </c>
      <c r="K585" s="34" t="s">
        <v>40</v>
      </c>
      <c r="L585" s="34" t="s">
        <v>1249</v>
      </c>
      <c r="M585" s="34">
        <v>0.6</v>
      </c>
      <c r="N585" s="34" t="s">
        <v>8</v>
      </c>
      <c r="O585" s="34" t="s">
        <v>9</v>
      </c>
      <c r="P585" s="34" t="s">
        <v>73</v>
      </c>
      <c r="Q585" s="34" t="s">
        <v>649</v>
      </c>
      <c r="R585" s="34">
        <v>28206</v>
      </c>
      <c r="S585" s="36">
        <v>42055</v>
      </c>
      <c r="T585" s="36">
        <v>42057</v>
      </c>
      <c r="U585" s="61">
        <v>-307.29649999999998</v>
      </c>
      <c r="V585" s="34">
        <v>31</v>
      </c>
      <c r="W585" s="34">
        <v>350.48</v>
      </c>
      <c r="X585" s="34">
        <v>55300</v>
      </c>
      <c r="Y585" s="34" t="s">
        <v>3215</v>
      </c>
      <c r="Z585" s="34">
        <v>170.23942106527088</v>
      </c>
    </row>
    <row r="586" spans="1:26" customFormat="1" x14ac:dyDescent="0.2">
      <c r="A586" s="34">
        <v>2886</v>
      </c>
      <c r="B586" s="34" t="s">
        <v>1250</v>
      </c>
      <c r="C586" s="34" t="s">
        <v>13</v>
      </c>
      <c r="D586" s="34">
        <v>0.03</v>
      </c>
      <c r="E586" s="34">
        <v>4.0599999999999996</v>
      </c>
      <c r="F586" s="34">
        <v>6.89</v>
      </c>
      <c r="G586" s="34" t="s">
        <v>14</v>
      </c>
      <c r="H586" s="34" t="s">
        <v>15</v>
      </c>
      <c r="I586" s="34" t="s">
        <v>24</v>
      </c>
      <c r="J586" s="34" t="s">
        <v>71</v>
      </c>
      <c r="K586" s="34" t="s">
        <v>49</v>
      </c>
      <c r="L586" s="34" t="s">
        <v>1247</v>
      </c>
      <c r="M586" s="34">
        <v>0.6</v>
      </c>
      <c r="N586" s="34" t="s">
        <v>8</v>
      </c>
      <c r="O586" s="34" t="s">
        <v>87</v>
      </c>
      <c r="P586" s="34" t="s">
        <v>293</v>
      </c>
      <c r="Q586" s="34" t="s">
        <v>1251</v>
      </c>
      <c r="R586" s="34">
        <v>44134</v>
      </c>
      <c r="S586" s="36">
        <v>42055</v>
      </c>
      <c r="T586" s="36">
        <v>42057</v>
      </c>
      <c r="U586" s="61">
        <v>-185.17</v>
      </c>
      <c r="V586" s="34">
        <v>9</v>
      </c>
      <c r="W586" s="34">
        <v>38.89</v>
      </c>
      <c r="X586" s="34">
        <v>87630</v>
      </c>
      <c r="Y586" s="34" t="s">
        <v>3218</v>
      </c>
      <c r="Z586" s="34">
        <v>97.968114662667915</v>
      </c>
    </row>
    <row r="587" spans="1:26" customFormat="1" x14ac:dyDescent="0.2">
      <c r="A587" s="34">
        <v>2886</v>
      </c>
      <c r="B587" s="34" t="s">
        <v>1250</v>
      </c>
      <c r="C587" s="34" t="s">
        <v>13</v>
      </c>
      <c r="D587" s="34">
        <v>0.01</v>
      </c>
      <c r="E587" s="34">
        <v>3.75</v>
      </c>
      <c r="F587" s="34">
        <v>0.5</v>
      </c>
      <c r="G587" s="34" t="s">
        <v>14</v>
      </c>
      <c r="H587" s="34" t="s">
        <v>15</v>
      </c>
      <c r="I587" s="34" t="s">
        <v>24</v>
      </c>
      <c r="J587" s="34" t="s">
        <v>128</v>
      </c>
      <c r="K587" s="34" t="s">
        <v>49</v>
      </c>
      <c r="L587" s="34" t="s">
        <v>1248</v>
      </c>
      <c r="M587" s="34">
        <v>0.37</v>
      </c>
      <c r="N587" s="34" t="s">
        <v>8</v>
      </c>
      <c r="O587" s="34" t="s">
        <v>87</v>
      </c>
      <c r="P587" s="34" t="s">
        <v>293</v>
      </c>
      <c r="Q587" s="34" t="s">
        <v>1251</v>
      </c>
      <c r="R587" s="34">
        <v>44134</v>
      </c>
      <c r="S587" s="36">
        <v>42055</v>
      </c>
      <c r="T587" s="36">
        <v>42056</v>
      </c>
      <c r="U587" s="61">
        <v>31.1328</v>
      </c>
      <c r="V587" s="34">
        <v>12</v>
      </c>
      <c r="W587" s="34">
        <v>45.12</v>
      </c>
      <c r="X587" s="34">
        <v>87630</v>
      </c>
      <c r="Y587" s="34" t="s">
        <v>3218</v>
      </c>
      <c r="Z587" s="34">
        <v>-36.074464423056916</v>
      </c>
    </row>
    <row r="588" spans="1:26" customFormat="1" x14ac:dyDescent="0.2">
      <c r="A588" s="34">
        <v>2886</v>
      </c>
      <c r="B588" s="34" t="s">
        <v>1250</v>
      </c>
      <c r="C588" s="34" t="s">
        <v>13</v>
      </c>
      <c r="D588" s="34">
        <v>0.02</v>
      </c>
      <c r="E588" s="34">
        <v>10.68</v>
      </c>
      <c r="F588" s="34">
        <v>13.04</v>
      </c>
      <c r="G588" s="34" t="s">
        <v>14</v>
      </c>
      <c r="H588" s="34" t="s">
        <v>15</v>
      </c>
      <c r="I588" s="34" t="s">
        <v>4</v>
      </c>
      <c r="J588" s="34" t="s">
        <v>102</v>
      </c>
      <c r="K588" s="34" t="s">
        <v>40</v>
      </c>
      <c r="L588" s="34" t="s">
        <v>1249</v>
      </c>
      <c r="M588" s="34">
        <v>0.6</v>
      </c>
      <c r="N588" s="34" t="s">
        <v>8</v>
      </c>
      <c r="O588" s="34" t="s">
        <v>87</v>
      </c>
      <c r="P588" s="34" t="s">
        <v>293</v>
      </c>
      <c r="Q588" s="34" t="s">
        <v>1251</v>
      </c>
      <c r="R588" s="34">
        <v>44134</v>
      </c>
      <c r="S588" s="36">
        <v>42055</v>
      </c>
      <c r="T588" s="36">
        <v>42057</v>
      </c>
      <c r="U588" s="61">
        <v>-231.05</v>
      </c>
      <c r="V588" s="34">
        <v>8</v>
      </c>
      <c r="W588" s="34">
        <v>90.45</v>
      </c>
      <c r="X588" s="34">
        <v>87630</v>
      </c>
      <c r="Y588" s="34" t="s">
        <v>3218</v>
      </c>
      <c r="Z588" s="34">
        <v>248.31779830689771</v>
      </c>
    </row>
    <row r="589" spans="1:26" customFormat="1" x14ac:dyDescent="0.2">
      <c r="A589" s="34">
        <v>3284</v>
      </c>
      <c r="B589" s="34" t="s">
        <v>1252</v>
      </c>
      <c r="C589" s="34" t="s">
        <v>13</v>
      </c>
      <c r="D589" s="34">
        <v>0.05</v>
      </c>
      <c r="E589" s="34">
        <v>19.23</v>
      </c>
      <c r="F589" s="34">
        <v>6.15</v>
      </c>
      <c r="G589" s="34" t="s">
        <v>63</v>
      </c>
      <c r="H589" s="34" t="s">
        <v>70</v>
      </c>
      <c r="I589" s="34" t="s">
        <v>4</v>
      </c>
      <c r="J589" s="34" t="s">
        <v>102</v>
      </c>
      <c r="K589" s="34" t="s">
        <v>18</v>
      </c>
      <c r="L589" s="34" t="s">
        <v>1253</v>
      </c>
      <c r="M589" s="34">
        <v>0.44</v>
      </c>
      <c r="N589" s="34" t="s">
        <v>8</v>
      </c>
      <c r="O589" s="34" t="s">
        <v>9</v>
      </c>
      <c r="P589" s="34" t="s">
        <v>99</v>
      </c>
      <c r="Q589" s="34" t="s">
        <v>1254</v>
      </c>
      <c r="R589" s="34">
        <v>34741</v>
      </c>
      <c r="S589" s="36">
        <v>42055</v>
      </c>
      <c r="T589" s="36">
        <v>42057</v>
      </c>
      <c r="U589" s="61">
        <v>-2133.2779999999998</v>
      </c>
      <c r="V589" s="34">
        <v>6</v>
      </c>
      <c r="W589" s="34">
        <v>119.78</v>
      </c>
      <c r="X589" s="34">
        <v>90751</v>
      </c>
      <c r="Y589" s="34" t="s">
        <v>3215</v>
      </c>
      <c r="Z589" s="34">
        <v>-2069.3537704583446</v>
      </c>
    </row>
    <row r="590" spans="1:26" customFormat="1" x14ac:dyDescent="0.2">
      <c r="A590" s="34">
        <v>233</v>
      </c>
      <c r="B590" s="34" t="s">
        <v>1255</v>
      </c>
      <c r="C590" s="34" t="s">
        <v>92</v>
      </c>
      <c r="D590" s="34">
        <v>7.0000000000000007E-2</v>
      </c>
      <c r="E590" s="34">
        <v>5.81</v>
      </c>
      <c r="F590" s="34">
        <v>8.49</v>
      </c>
      <c r="G590" s="34" t="s">
        <v>14</v>
      </c>
      <c r="H590" s="34" t="s">
        <v>3</v>
      </c>
      <c r="I590" s="34" t="s">
        <v>24</v>
      </c>
      <c r="J590" s="34" t="s">
        <v>48</v>
      </c>
      <c r="K590" s="34" t="s">
        <v>49</v>
      </c>
      <c r="L590" s="34" t="s">
        <v>306</v>
      </c>
      <c r="M590" s="34">
        <v>0.39</v>
      </c>
      <c r="N590" s="34" t="s">
        <v>8</v>
      </c>
      <c r="O590" s="34" t="s">
        <v>28</v>
      </c>
      <c r="P590" s="34" t="s">
        <v>79</v>
      </c>
      <c r="Q590" s="34" t="s">
        <v>1256</v>
      </c>
      <c r="R590" s="34">
        <v>60462</v>
      </c>
      <c r="S590" s="36">
        <v>42055</v>
      </c>
      <c r="T590" s="36">
        <v>42057</v>
      </c>
      <c r="U590" s="61">
        <v>-243.23650000000001</v>
      </c>
      <c r="V590" s="34">
        <v>10</v>
      </c>
      <c r="W590" s="34">
        <v>58.8</v>
      </c>
      <c r="X590" s="34">
        <v>90237</v>
      </c>
      <c r="Y590" s="34" t="s">
        <v>3216</v>
      </c>
      <c r="Z590" s="34">
        <v>-77.618908999990637</v>
      </c>
    </row>
    <row r="591" spans="1:26" customFormat="1" x14ac:dyDescent="0.2">
      <c r="A591" s="34">
        <v>233</v>
      </c>
      <c r="B591" s="34" t="s">
        <v>1255</v>
      </c>
      <c r="C591" s="34" t="s">
        <v>92</v>
      </c>
      <c r="D591" s="34">
        <v>0.04</v>
      </c>
      <c r="E591" s="34">
        <v>9.65</v>
      </c>
      <c r="F591" s="34">
        <v>6.22</v>
      </c>
      <c r="G591" s="34" t="s">
        <v>14</v>
      </c>
      <c r="H591" s="34" t="s">
        <v>3</v>
      </c>
      <c r="I591" s="34" t="s">
        <v>4</v>
      </c>
      <c r="J591" s="34" t="s">
        <v>102</v>
      </c>
      <c r="K591" s="34" t="s">
        <v>49</v>
      </c>
      <c r="L591" s="34" t="s">
        <v>1257</v>
      </c>
      <c r="M591" s="34">
        <v>0.55000000000000004</v>
      </c>
      <c r="N591" s="34" t="s">
        <v>8</v>
      </c>
      <c r="O591" s="34" t="s">
        <v>28</v>
      </c>
      <c r="P591" s="34" t="s">
        <v>79</v>
      </c>
      <c r="Q591" s="34" t="s">
        <v>1256</v>
      </c>
      <c r="R591" s="34">
        <v>60462</v>
      </c>
      <c r="S591" s="36">
        <v>42055</v>
      </c>
      <c r="T591" s="36">
        <v>42056</v>
      </c>
      <c r="U591" s="61">
        <v>-53.62</v>
      </c>
      <c r="V591" s="34">
        <v>12</v>
      </c>
      <c r="W591" s="34">
        <v>120.47</v>
      </c>
      <c r="X591" s="34">
        <v>90237</v>
      </c>
      <c r="Y591" s="34" t="s">
        <v>3216</v>
      </c>
      <c r="Z591" s="34">
        <v>218.65793085657273</v>
      </c>
    </row>
    <row r="592" spans="1:26" customFormat="1" x14ac:dyDescent="0.2">
      <c r="A592" s="34">
        <v>1485</v>
      </c>
      <c r="B592" s="34" t="s">
        <v>1258</v>
      </c>
      <c r="C592" s="34" t="s">
        <v>46</v>
      </c>
      <c r="D592" s="34">
        <v>0.04</v>
      </c>
      <c r="E592" s="34">
        <v>11.5</v>
      </c>
      <c r="F592" s="34">
        <v>7.19</v>
      </c>
      <c r="G592" s="34" t="s">
        <v>14</v>
      </c>
      <c r="H592" s="34" t="s">
        <v>47</v>
      </c>
      <c r="I592" s="34" t="s">
        <v>24</v>
      </c>
      <c r="J592" s="34" t="s">
        <v>48</v>
      </c>
      <c r="K592" s="34" t="s">
        <v>49</v>
      </c>
      <c r="L592" s="34" t="s">
        <v>1259</v>
      </c>
      <c r="M592" s="34">
        <v>0.4</v>
      </c>
      <c r="N592" s="34" t="s">
        <v>8</v>
      </c>
      <c r="O592" s="34" t="s">
        <v>28</v>
      </c>
      <c r="P592" s="34" t="s">
        <v>79</v>
      </c>
      <c r="Q592" s="34" t="s">
        <v>1260</v>
      </c>
      <c r="R592" s="34">
        <v>60516</v>
      </c>
      <c r="S592" s="36">
        <v>42055</v>
      </c>
      <c r="T592" s="36">
        <v>42058</v>
      </c>
      <c r="U592" s="61">
        <v>-23.357880000000002</v>
      </c>
      <c r="V592" s="34">
        <v>14</v>
      </c>
      <c r="W592" s="34">
        <v>157.81</v>
      </c>
      <c r="X592" s="34">
        <v>91236</v>
      </c>
      <c r="Y592" s="34" t="s">
        <v>3216</v>
      </c>
      <c r="Z592" s="34">
        <v>385.31788663833652</v>
      </c>
    </row>
    <row r="593" spans="1:26" customFormat="1" x14ac:dyDescent="0.2">
      <c r="A593" s="34">
        <v>1485</v>
      </c>
      <c r="B593" s="34" t="s">
        <v>1258</v>
      </c>
      <c r="C593" s="34" t="s">
        <v>46</v>
      </c>
      <c r="D593" s="34">
        <v>0.02</v>
      </c>
      <c r="E593" s="34">
        <v>15.7</v>
      </c>
      <c r="F593" s="34">
        <v>11.25</v>
      </c>
      <c r="G593" s="34" t="s">
        <v>14</v>
      </c>
      <c r="H593" s="34" t="s">
        <v>47</v>
      </c>
      <c r="I593" s="34" t="s">
        <v>24</v>
      </c>
      <c r="J593" s="34" t="s">
        <v>54</v>
      </c>
      <c r="K593" s="34" t="s">
        <v>49</v>
      </c>
      <c r="L593" s="34" t="s">
        <v>1261</v>
      </c>
      <c r="M593" s="34">
        <v>0.6</v>
      </c>
      <c r="N593" s="34" t="s">
        <v>8</v>
      </c>
      <c r="O593" s="34" t="s">
        <v>28</v>
      </c>
      <c r="P593" s="34" t="s">
        <v>79</v>
      </c>
      <c r="Q593" s="34" t="s">
        <v>1260</v>
      </c>
      <c r="R593" s="34">
        <v>60516</v>
      </c>
      <c r="S593" s="36">
        <v>42055</v>
      </c>
      <c r="T593" s="36">
        <v>42056</v>
      </c>
      <c r="U593" s="61">
        <v>-18.241599999999998</v>
      </c>
      <c r="V593" s="34">
        <v>1</v>
      </c>
      <c r="W593" s="34">
        <v>19.440000000000001</v>
      </c>
      <c r="X593" s="34">
        <v>91236</v>
      </c>
      <c r="Y593" s="34" t="s">
        <v>3216</v>
      </c>
      <c r="Z593" s="34">
        <v>695.38571849534935</v>
      </c>
    </row>
    <row r="594" spans="1:26" customFormat="1" x14ac:dyDescent="0.2">
      <c r="A594" s="34">
        <v>1485</v>
      </c>
      <c r="B594" s="34" t="s">
        <v>1258</v>
      </c>
      <c r="C594" s="34" t="s">
        <v>46</v>
      </c>
      <c r="D594" s="34">
        <v>0.05</v>
      </c>
      <c r="E594" s="34">
        <v>225.02</v>
      </c>
      <c r="F594" s="34">
        <v>28.66</v>
      </c>
      <c r="G594" s="34" t="s">
        <v>2</v>
      </c>
      <c r="H594" s="34" t="s">
        <v>47</v>
      </c>
      <c r="I594" s="34" t="s">
        <v>24</v>
      </c>
      <c r="J594" s="34" t="s">
        <v>54</v>
      </c>
      <c r="K594" s="34" t="s">
        <v>33</v>
      </c>
      <c r="L594" s="34" t="s">
        <v>1262</v>
      </c>
      <c r="M594" s="34">
        <v>0.72</v>
      </c>
      <c r="N594" s="34" t="s">
        <v>8</v>
      </c>
      <c r="O594" s="34" t="s">
        <v>28</v>
      </c>
      <c r="P594" s="34" t="s">
        <v>79</v>
      </c>
      <c r="Q594" s="34" t="s">
        <v>1260</v>
      </c>
      <c r="R594" s="34">
        <v>60516</v>
      </c>
      <c r="S594" s="36">
        <v>42055</v>
      </c>
      <c r="T594" s="36">
        <v>42057</v>
      </c>
      <c r="U594" s="61">
        <v>1428.9104</v>
      </c>
      <c r="V594" s="34">
        <v>21</v>
      </c>
      <c r="W594" s="34">
        <v>4636.63</v>
      </c>
      <c r="X594" s="34">
        <v>91236</v>
      </c>
      <c r="Y594" s="34" t="s">
        <v>3216</v>
      </c>
      <c r="Z594" s="34">
        <v>3590.69318881956</v>
      </c>
    </row>
    <row r="595" spans="1:26" customFormat="1" x14ac:dyDescent="0.2">
      <c r="A595" s="34">
        <v>181</v>
      </c>
      <c r="B595" s="34" t="s">
        <v>1263</v>
      </c>
      <c r="C595" s="34" t="s">
        <v>1</v>
      </c>
      <c r="D595" s="34">
        <v>0.02</v>
      </c>
      <c r="E595" s="34">
        <v>49.99</v>
      </c>
      <c r="F595" s="34">
        <v>19.989999999999998</v>
      </c>
      <c r="G595" s="34" t="s">
        <v>14</v>
      </c>
      <c r="H595" s="34" t="s">
        <v>3</v>
      </c>
      <c r="I595" s="34" t="s">
        <v>16</v>
      </c>
      <c r="J595" s="34" t="s">
        <v>17</v>
      </c>
      <c r="K595" s="34" t="s">
        <v>49</v>
      </c>
      <c r="L595" s="34" t="s">
        <v>1264</v>
      </c>
      <c r="M595" s="34">
        <v>0.41</v>
      </c>
      <c r="N595" s="34" t="s">
        <v>8</v>
      </c>
      <c r="O595" s="34" t="s">
        <v>35</v>
      </c>
      <c r="P595" s="34" t="s">
        <v>66</v>
      </c>
      <c r="Q595" s="34" t="s">
        <v>917</v>
      </c>
      <c r="R595" s="34">
        <v>94122</v>
      </c>
      <c r="S595" s="36">
        <v>42056</v>
      </c>
      <c r="T595" s="36">
        <v>42056</v>
      </c>
      <c r="U595" s="61">
        <v>-76.89</v>
      </c>
      <c r="V595" s="34">
        <v>18</v>
      </c>
      <c r="W595" s="34">
        <v>901.81</v>
      </c>
      <c r="X595" s="34">
        <v>38087</v>
      </c>
      <c r="Y595" s="34" t="s">
        <v>3217</v>
      </c>
      <c r="Z595" s="34">
        <v>875.91407907759049</v>
      </c>
    </row>
    <row r="596" spans="1:26" customFormat="1" x14ac:dyDescent="0.2">
      <c r="A596" s="34">
        <v>184</v>
      </c>
      <c r="B596" s="34" t="s">
        <v>1265</v>
      </c>
      <c r="C596" s="34" t="s">
        <v>1</v>
      </c>
      <c r="D596" s="34">
        <v>0.02</v>
      </c>
      <c r="E596" s="34">
        <v>49.99</v>
      </c>
      <c r="F596" s="34">
        <v>19.989999999999998</v>
      </c>
      <c r="G596" s="34" t="s">
        <v>14</v>
      </c>
      <c r="H596" s="34" t="s">
        <v>3</v>
      </c>
      <c r="I596" s="34" t="s">
        <v>16</v>
      </c>
      <c r="J596" s="34" t="s">
        <v>17</v>
      </c>
      <c r="K596" s="34" t="s">
        <v>49</v>
      </c>
      <c r="L596" s="34" t="s">
        <v>1264</v>
      </c>
      <c r="M596" s="34">
        <v>0.41</v>
      </c>
      <c r="N596" s="34" t="s">
        <v>8</v>
      </c>
      <c r="O596" s="34" t="s">
        <v>87</v>
      </c>
      <c r="P596" s="34" t="s">
        <v>379</v>
      </c>
      <c r="Q596" s="34" t="s">
        <v>1266</v>
      </c>
      <c r="R596" s="34">
        <v>2474</v>
      </c>
      <c r="S596" s="36">
        <v>42056</v>
      </c>
      <c r="T596" s="36">
        <v>42056</v>
      </c>
      <c r="U596" s="61">
        <v>-76.89</v>
      </c>
      <c r="V596" s="34">
        <v>5</v>
      </c>
      <c r="W596" s="34">
        <v>250.5</v>
      </c>
      <c r="X596" s="34">
        <v>88360</v>
      </c>
      <c r="Y596" s="34" t="s">
        <v>3218</v>
      </c>
      <c r="Z596" s="34">
        <v>875.91407907759049</v>
      </c>
    </row>
    <row r="597" spans="1:26" customFormat="1" x14ac:dyDescent="0.2">
      <c r="A597" s="34">
        <v>2225</v>
      </c>
      <c r="B597" s="34" t="s">
        <v>1267</v>
      </c>
      <c r="C597" s="34" t="s">
        <v>1</v>
      </c>
      <c r="D597" s="34">
        <v>0</v>
      </c>
      <c r="E597" s="34">
        <v>100.89</v>
      </c>
      <c r="F597" s="34">
        <v>42</v>
      </c>
      <c r="G597" s="34" t="s">
        <v>2</v>
      </c>
      <c r="H597" s="34" t="s">
        <v>3</v>
      </c>
      <c r="I597" s="34" t="s">
        <v>4</v>
      </c>
      <c r="J597" s="34" t="s">
        <v>85</v>
      </c>
      <c r="K597" s="34" t="s">
        <v>33</v>
      </c>
      <c r="L597" s="34" t="s">
        <v>1268</v>
      </c>
      <c r="M597" s="34">
        <v>0.61</v>
      </c>
      <c r="N597" s="34" t="s">
        <v>8</v>
      </c>
      <c r="O597" s="34" t="s">
        <v>35</v>
      </c>
      <c r="P597" s="34" t="s">
        <v>616</v>
      </c>
      <c r="Q597" s="34" t="s">
        <v>1269</v>
      </c>
      <c r="R597" s="34">
        <v>88240</v>
      </c>
      <c r="S597" s="36">
        <v>42056</v>
      </c>
      <c r="T597" s="36">
        <v>42057</v>
      </c>
      <c r="U597" s="61">
        <v>1500.12</v>
      </c>
      <c r="V597" s="34">
        <v>15</v>
      </c>
      <c r="W597" s="34">
        <v>1608.11</v>
      </c>
      <c r="X597" s="34">
        <v>89970</v>
      </c>
      <c r="Y597" s="34" t="s">
        <v>3217</v>
      </c>
      <c r="Z597" s="34">
        <v>3634.5194451691982</v>
      </c>
    </row>
    <row r="598" spans="1:26" customFormat="1" x14ac:dyDescent="0.2">
      <c r="A598" s="34">
        <v>875</v>
      </c>
      <c r="B598" s="34" t="s">
        <v>1270</v>
      </c>
      <c r="C598" s="34" t="s">
        <v>13</v>
      </c>
      <c r="D598" s="34">
        <v>0.04</v>
      </c>
      <c r="E598" s="34">
        <v>4.37</v>
      </c>
      <c r="F598" s="34">
        <v>5.15</v>
      </c>
      <c r="G598" s="34" t="s">
        <v>14</v>
      </c>
      <c r="H598" s="34" t="s">
        <v>3</v>
      </c>
      <c r="I598" s="34" t="s">
        <v>24</v>
      </c>
      <c r="J598" s="34" t="s">
        <v>71</v>
      </c>
      <c r="K598" s="34" t="s">
        <v>49</v>
      </c>
      <c r="L598" s="34" t="s">
        <v>1271</v>
      </c>
      <c r="M598" s="34">
        <v>0.59</v>
      </c>
      <c r="N598" s="34" t="s">
        <v>8</v>
      </c>
      <c r="O598" s="34" t="s">
        <v>35</v>
      </c>
      <c r="P598" s="34" t="s">
        <v>122</v>
      </c>
      <c r="Q598" s="34" t="s">
        <v>1272</v>
      </c>
      <c r="R598" s="34">
        <v>84106</v>
      </c>
      <c r="S598" s="36">
        <v>42056</v>
      </c>
      <c r="T598" s="36">
        <v>42057</v>
      </c>
      <c r="U598" s="61">
        <v>-74.479600000000005</v>
      </c>
      <c r="V598" s="34">
        <v>18</v>
      </c>
      <c r="W598" s="34">
        <v>78.59</v>
      </c>
      <c r="X598" s="34">
        <v>89059</v>
      </c>
      <c r="Y598" s="34" t="s">
        <v>3217</v>
      </c>
      <c r="Z598" s="34">
        <v>169.17567224658811</v>
      </c>
    </row>
    <row r="599" spans="1:26" customFormat="1" x14ac:dyDescent="0.2">
      <c r="A599" s="34">
        <v>875</v>
      </c>
      <c r="B599" s="34" t="s">
        <v>1270</v>
      </c>
      <c r="C599" s="34" t="s">
        <v>13</v>
      </c>
      <c r="D599" s="34">
        <v>0.09</v>
      </c>
      <c r="E599" s="34">
        <v>155.99</v>
      </c>
      <c r="F599" s="34">
        <v>8.99</v>
      </c>
      <c r="G599" s="34" t="s">
        <v>14</v>
      </c>
      <c r="H599" s="34" t="s">
        <v>3</v>
      </c>
      <c r="I599" s="34" t="s">
        <v>16</v>
      </c>
      <c r="J599" s="34" t="s">
        <v>111</v>
      </c>
      <c r="K599" s="34" t="s">
        <v>49</v>
      </c>
      <c r="L599" s="34" t="s">
        <v>1273</v>
      </c>
      <c r="M599" s="34">
        <v>0.57999999999999996</v>
      </c>
      <c r="N599" s="34" t="s">
        <v>8</v>
      </c>
      <c r="O599" s="34" t="s">
        <v>35</v>
      </c>
      <c r="P599" s="34" t="s">
        <v>122</v>
      </c>
      <c r="Q599" s="34" t="s">
        <v>1272</v>
      </c>
      <c r="R599" s="34">
        <v>84106</v>
      </c>
      <c r="S599" s="36">
        <v>42056</v>
      </c>
      <c r="T599" s="36">
        <v>42058</v>
      </c>
      <c r="U599" s="61">
        <v>-232.22056000000001</v>
      </c>
      <c r="V599" s="34">
        <v>4</v>
      </c>
      <c r="W599" s="34">
        <v>497.11</v>
      </c>
      <c r="X599" s="34">
        <v>89059</v>
      </c>
      <c r="Y599" s="34" t="s">
        <v>3217</v>
      </c>
      <c r="Z599" s="34">
        <v>547.47825712306258</v>
      </c>
    </row>
    <row r="600" spans="1:26" customFormat="1" x14ac:dyDescent="0.2">
      <c r="A600" s="34">
        <v>2472</v>
      </c>
      <c r="B600" s="34" t="s">
        <v>1274</v>
      </c>
      <c r="C600" s="34" t="s">
        <v>23</v>
      </c>
      <c r="D600" s="34">
        <v>0.1</v>
      </c>
      <c r="E600" s="34">
        <v>4.91</v>
      </c>
      <c r="F600" s="34">
        <v>0.5</v>
      </c>
      <c r="G600" s="34" t="s">
        <v>63</v>
      </c>
      <c r="H600" s="34" t="s">
        <v>47</v>
      </c>
      <c r="I600" s="34" t="s">
        <v>24</v>
      </c>
      <c r="J600" s="34" t="s">
        <v>128</v>
      </c>
      <c r="K600" s="34" t="s">
        <v>49</v>
      </c>
      <c r="L600" s="34" t="s">
        <v>949</v>
      </c>
      <c r="M600" s="34">
        <v>0.36</v>
      </c>
      <c r="N600" s="34" t="s">
        <v>8</v>
      </c>
      <c r="O600" s="34" t="s">
        <v>28</v>
      </c>
      <c r="P600" s="34" t="s">
        <v>79</v>
      </c>
      <c r="Q600" s="34" t="s">
        <v>1275</v>
      </c>
      <c r="R600" s="34">
        <v>60432</v>
      </c>
      <c r="S600" s="36">
        <v>42056</v>
      </c>
      <c r="T600" s="36">
        <v>42056</v>
      </c>
      <c r="U600" s="61">
        <v>35.279699999999998</v>
      </c>
      <c r="V600" s="34">
        <v>10</v>
      </c>
      <c r="W600" s="34">
        <v>51.13</v>
      </c>
      <c r="X600" s="34">
        <v>86514</v>
      </c>
      <c r="Y600" s="34" t="s">
        <v>3216</v>
      </c>
      <c r="Z600" s="34">
        <v>-36.565031280874422</v>
      </c>
    </row>
    <row r="601" spans="1:26" customFormat="1" x14ac:dyDescent="0.2">
      <c r="A601" s="34">
        <v>553</v>
      </c>
      <c r="B601" s="34" t="s">
        <v>827</v>
      </c>
      <c r="C601" s="34" t="s">
        <v>46</v>
      </c>
      <c r="D601" s="34">
        <v>7.0000000000000007E-2</v>
      </c>
      <c r="E601" s="34">
        <v>2036.48</v>
      </c>
      <c r="F601" s="34">
        <v>14.7</v>
      </c>
      <c r="G601" s="34" t="s">
        <v>2</v>
      </c>
      <c r="H601" s="34" t="s">
        <v>70</v>
      </c>
      <c r="I601" s="34" t="s">
        <v>16</v>
      </c>
      <c r="J601" s="34" t="s">
        <v>32</v>
      </c>
      <c r="K601" s="34" t="s">
        <v>33</v>
      </c>
      <c r="L601" s="34" t="s">
        <v>34</v>
      </c>
      <c r="M601" s="34">
        <v>0.55000000000000004</v>
      </c>
      <c r="N601" s="34" t="s">
        <v>8</v>
      </c>
      <c r="O601" s="34" t="s">
        <v>35</v>
      </c>
      <c r="P601" s="34" t="s">
        <v>66</v>
      </c>
      <c r="Q601" s="34" t="s">
        <v>76</v>
      </c>
      <c r="R601" s="34">
        <v>90008</v>
      </c>
      <c r="S601" s="36">
        <v>42056</v>
      </c>
      <c r="T601" s="36">
        <v>42056</v>
      </c>
      <c r="U601" s="61">
        <v>4073.25</v>
      </c>
      <c r="V601" s="34">
        <v>25</v>
      </c>
      <c r="W601" s="34">
        <v>23939.200000000001</v>
      </c>
      <c r="X601" s="34">
        <v>2433</v>
      </c>
      <c r="Y601" s="34" t="s">
        <v>3217</v>
      </c>
      <c r="Z601" s="34">
        <v>11403.384818915732</v>
      </c>
    </row>
    <row r="602" spans="1:26" customFormat="1" x14ac:dyDescent="0.2">
      <c r="A602" s="34">
        <v>555</v>
      </c>
      <c r="B602" s="34" t="s">
        <v>1276</v>
      </c>
      <c r="C602" s="34" t="s">
        <v>46</v>
      </c>
      <c r="D602" s="34">
        <v>7.0000000000000007E-2</v>
      </c>
      <c r="E602" s="34">
        <v>2036.48</v>
      </c>
      <c r="F602" s="34">
        <v>14.7</v>
      </c>
      <c r="G602" s="34" t="s">
        <v>2</v>
      </c>
      <c r="H602" s="34" t="s">
        <v>70</v>
      </c>
      <c r="I602" s="34" t="s">
        <v>16</v>
      </c>
      <c r="J602" s="34" t="s">
        <v>32</v>
      </c>
      <c r="K602" s="34" t="s">
        <v>33</v>
      </c>
      <c r="L602" s="34" t="s">
        <v>34</v>
      </c>
      <c r="M602" s="34">
        <v>0.55000000000000004</v>
      </c>
      <c r="N602" s="34" t="s">
        <v>8</v>
      </c>
      <c r="O602" s="34" t="s">
        <v>35</v>
      </c>
      <c r="P602" s="34" t="s">
        <v>122</v>
      </c>
      <c r="Q602" s="34" t="s">
        <v>1277</v>
      </c>
      <c r="R602" s="34">
        <v>84062</v>
      </c>
      <c r="S602" s="36">
        <v>42056</v>
      </c>
      <c r="T602" s="36">
        <v>42056</v>
      </c>
      <c r="U602" s="61">
        <v>6028.41</v>
      </c>
      <c r="V602" s="34">
        <v>6</v>
      </c>
      <c r="W602" s="34">
        <v>10331.09</v>
      </c>
      <c r="X602" s="34">
        <v>86190</v>
      </c>
      <c r="Y602" s="34" t="s">
        <v>3217</v>
      </c>
      <c r="Z602" s="34">
        <v>13405.518950288835</v>
      </c>
    </row>
    <row r="603" spans="1:26" customFormat="1" x14ac:dyDescent="0.2">
      <c r="A603" s="34">
        <v>3136</v>
      </c>
      <c r="B603" s="34" t="s">
        <v>1278</v>
      </c>
      <c r="C603" s="34" t="s">
        <v>1</v>
      </c>
      <c r="D603" s="34">
        <v>0.03</v>
      </c>
      <c r="E603" s="34">
        <v>150.88999999999999</v>
      </c>
      <c r="F603" s="34">
        <v>60.2</v>
      </c>
      <c r="G603" s="34" t="s">
        <v>2</v>
      </c>
      <c r="H603" s="34" t="s">
        <v>15</v>
      </c>
      <c r="I603" s="34" t="s">
        <v>4</v>
      </c>
      <c r="J603" s="34" t="s">
        <v>85</v>
      </c>
      <c r="K603" s="34" t="s">
        <v>33</v>
      </c>
      <c r="L603" s="34" t="s">
        <v>1279</v>
      </c>
      <c r="M603" s="34">
        <v>0.77</v>
      </c>
      <c r="N603" s="34" t="s">
        <v>8</v>
      </c>
      <c r="O603" s="34" t="s">
        <v>87</v>
      </c>
      <c r="P603" s="34" t="s">
        <v>307</v>
      </c>
      <c r="Q603" s="34" t="s">
        <v>308</v>
      </c>
      <c r="R603" s="34">
        <v>4073</v>
      </c>
      <c r="S603" s="36">
        <v>42057</v>
      </c>
      <c r="T603" s="36">
        <v>42057</v>
      </c>
      <c r="U603" s="61">
        <v>-677.87199999999996</v>
      </c>
      <c r="V603" s="34">
        <v>23</v>
      </c>
      <c r="W603" s="34">
        <v>3596.03</v>
      </c>
      <c r="X603" s="34">
        <v>86791</v>
      </c>
      <c r="Y603" s="34" t="s">
        <v>3218</v>
      </c>
      <c r="Z603" s="34">
        <v>2157.1595809895975</v>
      </c>
    </row>
    <row r="604" spans="1:26" customFormat="1" x14ac:dyDescent="0.2">
      <c r="A604" s="34">
        <v>32</v>
      </c>
      <c r="B604" s="34" t="s">
        <v>620</v>
      </c>
      <c r="C604" s="34" t="s">
        <v>13</v>
      </c>
      <c r="D604" s="34">
        <v>0.08</v>
      </c>
      <c r="E604" s="34">
        <v>34.99</v>
      </c>
      <c r="F604" s="34">
        <v>7.73</v>
      </c>
      <c r="G604" s="34" t="s">
        <v>14</v>
      </c>
      <c r="H604" s="34" t="s">
        <v>70</v>
      </c>
      <c r="I604" s="34" t="s">
        <v>24</v>
      </c>
      <c r="J604" s="34" t="s">
        <v>25</v>
      </c>
      <c r="K604" s="34" t="s">
        <v>49</v>
      </c>
      <c r="L604" s="34" t="s">
        <v>1280</v>
      </c>
      <c r="M604" s="34">
        <v>0.59</v>
      </c>
      <c r="N604" s="34" t="s">
        <v>8</v>
      </c>
      <c r="O604" s="34" t="s">
        <v>35</v>
      </c>
      <c r="P604" s="34" t="s">
        <v>115</v>
      </c>
      <c r="Q604" s="34" t="s">
        <v>622</v>
      </c>
      <c r="R604" s="34">
        <v>97526</v>
      </c>
      <c r="S604" s="36">
        <v>42057</v>
      </c>
      <c r="T604" s="36">
        <v>42058</v>
      </c>
      <c r="U604" s="61">
        <v>144.69</v>
      </c>
      <c r="V604" s="34">
        <v>13</v>
      </c>
      <c r="W604" s="34">
        <v>424.68</v>
      </c>
      <c r="X604" s="34">
        <v>89199</v>
      </c>
      <c r="Y604" s="34" t="s">
        <v>3217</v>
      </c>
      <c r="Z604" s="34">
        <v>543.4613671650892</v>
      </c>
    </row>
    <row r="605" spans="1:26" customFormat="1" x14ac:dyDescent="0.2">
      <c r="A605" s="34">
        <v>1728</v>
      </c>
      <c r="B605" s="34" t="s">
        <v>1281</v>
      </c>
      <c r="C605" s="34" t="s">
        <v>13</v>
      </c>
      <c r="D605" s="34">
        <v>0.04</v>
      </c>
      <c r="E605" s="34">
        <v>55.48</v>
      </c>
      <c r="F605" s="34">
        <v>6.79</v>
      </c>
      <c r="G605" s="34" t="s">
        <v>14</v>
      </c>
      <c r="H605" s="34" t="s">
        <v>70</v>
      </c>
      <c r="I605" s="34" t="s">
        <v>24</v>
      </c>
      <c r="J605" s="34" t="s">
        <v>64</v>
      </c>
      <c r="K605" s="34" t="s">
        <v>49</v>
      </c>
      <c r="L605" s="34" t="s">
        <v>1282</v>
      </c>
      <c r="M605" s="34">
        <v>0.37</v>
      </c>
      <c r="N605" s="34" t="s">
        <v>8</v>
      </c>
      <c r="O605" s="34" t="s">
        <v>87</v>
      </c>
      <c r="P605" s="34" t="s">
        <v>293</v>
      </c>
      <c r="Q605" s="34" t="s">
        <v>1283</v>
      </c>
      <c r="R605" s="34">
        <v>45429</v>
      </c>
      <c r="S605" s="36">
        <v>42057</v>
      </c>
      <c r="T605" s="36">
        <v>42059</v>
      </c>
      <c r="U605" s="61">
        <v>376.88490000000002</v>
      </c>
      <c r="V605" s="34">
        <v>10</v>
      </c>
      <c r="W605" s="34">
        <v>546.21</v>
      </c>
      <c r="X605" s="34">
        <v>87195</v>
      </c>
      <c r="Y605" s="34" t="s">
        <v>3218</v>
      </c>
      <c r="Z605" s="34">
        <v>663.02580720447327</v>
      </c>
    </row>
    <row r="606" spans="1:26" customFormat="1" x14ac:dyDescent="0.2">
      <c r="A606" s="34">
        <v>1991</v>
      </c>
      <c r="B606" s="34" t="s">
        <v>1284</v>
      </c>
      <c r="C606" s="34" t="s">
        <v>92</v>
      </c>
      <c r="D606" s="34">
        <v>0</v>
      </c>
      <c r="E606" s="34">
        <v>47.9</v>
      </c>
      <c r="F606" s="34">
        <v>5.86</v>
      </c>
      <c r="G606" s="34" t="s">
        <v>14</v>
      </c>
      <c r="H606" s="34" t="s">
        <v>47</v>
      </c>
      <c r="I606" s="34" t="s">
        <v>24</v>
      </c>
      <c r="J606" s="34" t="s">
        <v>64</v>
      </c>
      <c r="K606" s="34" t="s">
        <v>49</v>
      </c>
      <c r="L606" s="34" t="s">
        <v>1285</v>
      </c>
      <c r="M606" s="34">
        <v>0.37</v>
      </c>
      <c r="N606" s="34" t="s">
        <v>8</v>
      </c>
      <c r="O606" s="34" t="s">
        <v>35</v>
      </c>
      <c r="P606" s="34" t="s">
        <v>122</v>
      </c>
      <c r="Q606" s="34" t="s">
        <v>1286</v>
      </c>
      <c r="R606" s="34">
        <v>84118</v>
      </c>
      <c r="S606" s="36">
        <v>42057</v>
      </c>
      <c r="T606" s="36">
        <v>42059</v>
      </c>
      <c r="U606" s="61">
        <v>638.38109999999995</v>
      </c>
      <c r="V606" s="34">
        <v>18</v>
      </c>
      <c r="W606" s="34">
        <v>925.19</v>
      </c>
      <c r="X606" s="34">
        <v>90002</v>
      </c>
      <c r="Y606" s="34" t="s">
        <v>3217</v>
      </c>
      <c r="Z606" s="34">
        <v>953.47483351932203</v>
      </c>
    </row>
    <row r="607" spans="1:26" customFormat="1" x14ac:dyDescent="0.2">
      <c r="A607" s="34">
        <v>236</v>
      </c>
      <c r="B607" s="34" t="s">
        <v>1287</v>
      </c>
      <c r="C607" s="34" t="s">
        <v>46</v>
      </c>
      <c r="D607" s="34">
        <v>0</v>
      </c>
      <c r="E607" s="34">
        <v>442.14</v>
      </c>
      <c r="F607" s="34">
        <v>14.7</v>
      </c>
      <c r="G607" s="34" t="s">
        <v>2</v>
      </c>
      <c r="H607" s="34" t="s">
        <v>70</v>
      </c>
      <c r="I607" s="34" t="s">
        <v>16</v>
      </c>
      <c r="J607" s="34" t="s">
        <v>32</v>
      </c>
      <c r="K607" s="34" t="s">
        <v>33</v>
      </c>
      <c r="L607" s="34" t="s">
        <v>1288</v>
      </c>
      <c r="M607" s="34">
        <v>0.56000000000000005</v>
      </c>
      <c r="N607" s="34" t="s">
        <v>8</v>
      </c>
      <c r="O607" s="34" t="s">
        <v>35</v>
      </c>
      <c r="P607" s="34" t="s">
        <v>36</v>
      </c>
      <c r="Q607" s="34" t="s">
        <v>1289</v>
      </c>
      <c r="R607" s="34">
        <v>80027</v>
      </c>
      <c r="S607" s="36">
        <v>42057</v>
      </c>
      <c r="T607" s="36">
        <v>42057</v>
      </c>
      <c r="U607" s="61">
        <v>3294.8258999999998</v>
      </c>
      <c r="V607" s="34">
        <v>10</v>
      </c>
      <c r="W607" s="34">
        <v>4775.1099999999997</v>
      </c>
      <c r="X607" s="34">
        <v>86621</v>
      </c>
      <c r="Y607" s="34" t="s">
        <v>3217</v>
      </c>
      <c r="Z607" s="34">
        <v>5665.4818953949807</v>
      </c>
    </row>
    <row r="608" spans="1:26" customFormat="1" x14ac:dyDescent="0.2">
      <c r="A608" s="34">
        <v>829</v>
      </c>
      <c r="B608" s="34" t="s">
        <v>1290</v>
      </c>
      <c r="C608" s="34" t="s">
        <v>46</v>
      </c>
      <c r="D608" s="34">
        <v>0.01</v>
      </c>
      <c r="E608" s="34">
        <v>5.18</v>
      </c>
      <c r="F608" s="34">
        <v>2.04</v>
      </c>
      <c r="G608" s="34" t="s">
        <v>14</v>
      </c>
      <c r="H608" s="34" t="s">
        <v>70</v>
      </c>
      <c r="I608" s="34" t="s">
        <v>24</v>
      </c>
      <c r="J608" s="34" t="s">
        <v>64</v>
      </c>
      <c r="K608" s="34" t="s">
        <v>26</v>
      </c>
      <c r="L608" s="34" t="s">
        <v>809</v>
      </c>
      <c r="M608" s="34">
        <v>0.36</v>
      </c>
      <c r="N608" s="34" t="s">
        <v>8</v>
      </c>
      <c r="O608" s="34" t="s">
        <v>9</v>
      </c>
      <c r="P608" s="34" t="s">
        <v>20</v>
      </c>
      <c r="Q608" s="34" t="s">
        <v>1291</v>
      </c>
      <c r="R608" s="34">
        <v>71854</v>
      </c>
      <c r="S608" s="36">
        <v>42057</v>
      </c>
      <c r="T608" s="36">
        <v>42059</v>
      </c>
      <c r="U608" s="61">
        <v>-17.654</v>
      </c>
      <c r="V608" s="34">
        <v>5</v>
      </c>
      <c r="W608" s="34">
        <v>28.46</v>
      </c>
      <c r="X608" s="34">
        <v>90271</v>
      </c>
      <c r="Y608" s="34" t="s">
        <v>3215</v>
      </c>
      <c r="Z608" s="34">
        <v>185.15320514438869</v>
      </c>
    </row>
    <row r="609" spans="1:26" customFormat="1" x14ac:dyDescent="0.2">
      <c r="A609" s="34">
        <v>2653</v>
      </c>
      <c r="B609" s="34" t="s">
        <v>1292</v>
      </c>
      <c r="C609" s="34" t="s">
        <v>46</v>
      </c>
      <c r="D609" s="34">
        <v>0.05</v>
      </c>
      <c r="E609" s="34">
        <v>4.9800000000000004</v>
      </c>
      <c r="F609" s="34">
        <v>4.62</v>
      </c>
      <c r="G609" s="34" t="s">
        <v>14</v>
      </c>
      <c r="H609" s="34" t="s">
        <v>15</v>
      </c>
      <c r="I609" s="34" t="s">
        <v>16</v>
      </c>
      <c r="J609" s="34" t="s">
        <v>17</v>
      </c>
      <c r="K609" s="34" t="s">
        <v>18</v>
      </c>
      <c r="L609" s="34" t="s">
        <v>1197</v>
      </c>
      <c r="M609" s="34">
        <v>0.64</v>
      </c>
      <c r="N609" s="34" t="s">
        <v>8</v>
      </c>
      <c r="O609" s="34" t="s">
        <v>28</v>
      </c>
      <c r="P609" s="34" t="s">
        <v>513</v>
      </c>
      <c r="Q609" s="34" t="s">
        <v>1293</v>
      </c>
      <c r="R609" s="34">
        <v>67037</v>
      </c>
      <c r="S609" s="36">
        <v>42057</v>
      </c>
      <c r="T609" s="36">
        <v>42058</v>
      </c>
      <c r="U609" s="61">
        <v>-98.35</v>
      </c>
      <c r="V609" s="34">
        <v>7</v>
      </c>
      <c r="W609" s="34">
        <v>34.32</v>
      </c>
      <c r="X609" s="34">
        <v>89360</v>
      </c>
      <c r="Y609" s="34" t="s">
        <v>3216</v>
      </c>
      <c r="Z609" s="34">
        <v>350.56348570033401</v>
      </c>
    </row>
    <row r="610" spans="1:26" customFormat="1" x14ac:dyDescent="0.2">
      <c r="A610" s="34">
        <v>2653</v>
      </c>
      <c r="B610" s="34" t="s">
        <v>1292</v>
      </c>
      <c r="C610" s="34" t="s">
        <v>46</v>
      </c>
      <c r="D610" s="34">
        <v>0.02</v>
      </c>
      <c r="E610" s="34">
        <v>34.229999999999997</v>
      </c>
      <c r="F610" s="34">
        <v>5.0199999999999996</v>
      </c>
      <c r="G610" s="34" t="s">
        <v>14</v>
      </c>
      <c r="H610" s="34" t="s">
        <v>15</v>
      </c>
      <c r="I610" s="34" t="s">
        <v>4</v>
      </c>
      <c r="J610" s="34" t="s">
        <v>102</v>
      </c>
      <c r="K610" s="34" t="s">
        <v>49</v>
      </c>
      <c r="L610" s="34" t="s">
        <v>1294</v>
      </c>
      <c r="M610" s="34">
        <v>0.55000000000000004</v>
      </c>
      <c r="N610" s="34" t="s">
        <v>8</v>
      </c>
      <c r="O610" s="34" t="s">
        <v>28</v>
      </c>
      <c r="P610" s="34" t="s">
        <v>513</v>
      </c>
      <c r="Q610" s="34" t="s">
        <v>1293</v>
      </c>
      <c r="R610" s="34">
        <v>67037</v>
      </c>
      <c r="S610" s="36">
        <v>42057</v>
      </c>
      <c r="T610" s="36">
        <v>42059</v>
      </c>
      <c r="U610" s="61">
        <v>270.79050000000001</v>
      </c>
      <c r="V610" s="34">
        <v>11</v>
      </c>
      <c r="W610" s="34">
        <v>392.45</v>
      </c>
      <c r="X610" s="34">
        <v>89360</v>
      </c>
      <c r="Y610" s="34" t="s">
        <v>3216</v>
      </c>
      <c r="Z610" s="34">
        <v>776.29259662848369</v>
      </c>
    </row>
    <row r="611" spans="1:26" customFormat="1" x14ac:dyDescent="0.2">
      <c r="A611" s="34">
        <v>2968</v>
      </c>
      <c r="B611" s="34" t="s">
        <v>1295</v>
      </c>
      <c r="C611" s="34" t="s">
        <v>46</v>
      </c>
      <c r="D611" s="34">
        <v>0.08</v>
      </c>
      <c r="E611" s="34">
        <v>9.68</v>
      </c>
      <c r="F611" s="34">
        <v>2.0299999999999998</v>
      </c>
      <c r="G611" s="34" t="s">
        <v>14</v>
      </c>
      <c r="H611" s="34" t="s">
        <v>3</v>
      </c>
      <c r="I611" s="34" t="s">
        <v>24</v>
      </c>
      <c r="J611" s="34" t="s">
        <v>64</v>
      </c>
      <c r="K611" s="34" t="s">
        <v>26</v>
      </c>
      <c r="L611" s="34" t="s">
        <v>1296</v>
      </c>
      <c r="M611" s="34">
        <v>0.37</v>
      </c>
      <c r="N611" s="34" t="s">
        <v>8</v>
      </c>
      <c r="O611" s="34" t="s">
        <v>9</v>
      </c>
      <c r="P611" s="34" t="s">
        <v>99</v>
      </c>
      <c r="Q611" s="34" t="s">
        <v>1297</v>
      </c>
      <c r="R611" s="34">
        <v>33021</v>
      </c>
      <c r="S611" s="36">
        <v>42057</v>
      </c>
      <c r="T611" s="36">
        <v>42059</v>
      </c>
      <c r="U611" s="61">
        <v>-536.24199999999996</v>
      </c>
      <c r="V611" s="34">
        <v>1</v>
      </c>
      <c r="W611" s="34">
        <v>10.94</v>
      </c>
      <c r="X611" s="34">
        <v>86085</v>
      </c>
      <c r="Y611" s="34" t="s">
        <v>3215</v>
      </c>
      <c r="Z611" s="34">
        <v>-379.05483044418531</v>
      </c>
    </row>
    <row r="612" spans="1:26" customFormat="1" x14ac:dyDescent="0.2">
      <c r="A612" s="34">
        <v>2968</v>
      </c>
      <c r="B612" s="34" t="s">
        <v>1295</v>
      </c>
      <c r="C612" s="34" t="s">
        <v>46</v>
      </c>
      <c r="D612" s="34">
        <v>0.04</v>
      </c>
      <c r="E612" s="34">
        <v>150.97999999999999</v>
      </c>
      <c r="F612" s="34">
        <v>16.010000000000002</v>
      </c>
      <c r="G612" s="34" t="s">
        <v>2</v>
      </c>
      <c r="H612" s="34" t="s">
        <v>3</v>
      </c>
      <c r="I612" s="34" t="s">
        <v>4</v>
      </c>
      <c r="J612" s="34" t="s">
        <v>5</v>
      </c>
      <c r="K612" s="34" t="s">
        <v>6</v>
      </c>
      <c r="L612" s="34" t="s">
        <v>1298</v>
      </c>
      <c r="M612" s="34">
        <v>0.7</v>
      </c>
      <c r="N612" s="34" t="s">
        <v>8</v>
      </c>
      <c r="O612" s="34" t="s">
        <v>9</v>
      </c>
      <c r="P612" s="34" t="s">
        <v>99</v>
      </c>
      <c r="Q612" s="34" t="s">
        <v>1297</v>
      </c>
      <c r="R612" s="34">
        <v>33021</v>
      </c>
      <c r="S612" s="36">
        <v>42057</v>
      </c>
      <c r="T612" s="36">
        <v>42058</v>
      </c>
      <c r="U612" s="61">
        <v>-125.86</v>
      </c>
      <c r="V612" s="34">
        <v>5</v>
      </c>
      <c r="W612" s="34">
        <v>731.38</v>
      </c>
      <c r="X612" s="34">
        <v>86085</v>
      </c>
      <c r="Y612" s="34" t="s">
        <v>3215</v>
      </c>
      <c r="Z612" s="34">
        <v>1367.4592688402699</v>
      </c>
    </row>
    <row r="613" spans="1:26" customFormat="1" x14ac:dyDescent="0.2">
      <c r="A613" s="34">
        <v>2697</v>
      </c>
      <c r="B613" s="34" t="s">
        <v>1299</v>
      </c>
      <c r="C613" s="34" t="s">
        <v>1</v>
      </c>
      <c r="D613" s="34">
        <v>0.04</v>
      </c>
      <c r="E613" s="34">
        <v>1.74</v>
      </c>
      <c r="F613" s="34">
        <v>4.08</v>
      </c>
      <c r="G613" s="34" t="s">
        <v>14</v>
      </c>
      <c r="H613" s="34" t="s">
        <v>70</v>
      </c>
      <c r="I613" s="34" t="s">
        <v>4</v>
      </c>
      <c r="J613" s="34" t="s">
        <v>102</v>
      </c>
      <c r="K613" s="34" t="s">
        <v>18</v>
      </c>
      <c r="L613" s="34" t="s">
        <v>746</v>
      </c>
      <c r="M613" s="34">
        <v>0.53</v>
      </c>
      <c r="N613" s="34" t="s">
        <v>8</v>
      </c>
      <c r="O613" s="34" t="s">
        <v>9</v>
      </c>
      <c r="P613" s="34" t="s">
        <v>140</v>
      </c>
      <c r="Q613" s="34" t="s">
        <v>1300</v>
      </c>
      <c r="R613" s="34">
        <v>35216</v>
      </c>
      <c r="S613" s="36">
        <v>42058</v>
      </c>
      <c r="T613" s="36">
        <v>42060</v>
      </c>
      <c r="U613" s="61">
        <v>9.2520000000000007</v>
      </c>
      <c r="V613" s="34">
        <v>16</v>
      </c>
      <c r="W613" s="34">
        <v>29.08</v>
      </c>
      <c r="X613" s="34">
        <v>87678</v>
      </c>
      <c r="Y613" s="34" t="s">
        <v>3215</v>
      </c>
      <c r="Z613" s="34">
        <v>468.76988164059389</v>
      </c>
    </row>
    <row r="614" spans="1:26" customFormat="1" x14ac:dyDescent="0.2">
      <c r="A614" s="34">
        <v>2697</v>
      </c>
      <c r="B614" s="34" t="s">
        <v>1299</v>
      </c>
      <c r="C614" s="34" t="s">
        <v>1</v>
      </c>
      <c r="D614" s="34">
        <v>0.01</v>
      </c>
      <c r="E614" s="34">
        <v>119.99</v>
      </c>
      <c r="F614" s="34">
        <v>56.14</v>
      </c>
      <c r="G614" s="34" t="s">
        <v>2</v>
      </c>
      <c r="H614" s="34" t="s">
        <v>70</v>
      </c>
      <c r="I614" s="34" t="s">
        <v>16</v>
      </c>
      <c r="J614" s="34" t="s">
        <v>32</v>
      </c>
      <c r="K614" s="34" t="s">
        <v>6</v>
      </c>
      <c r="L614" s="34" t="s">
        <v>563</v>
      </c>
      <c r="M614" s="34">
        <v>0.39</v>
      </c>
      <c r="N614" s="34" t="s">
        <v>8</v>
      </c>
      <c r="O614" s="34" t="s">
        <v>9</v>
      </c>
      <c r="P614" s="34" t="s">
        <v>140</v>
      </c>
      <c r="Q614" s="34" t="s">
        <v>1300</v>
      </c>
      <c r="R614" s="34">
        <v>35216</v>
      </c>
      <c r="S614" s="36">
        <v>42058</v>
      </c>
      <c r="T614" s="36">
        <v>42059</v>
      </c>
      <c r="U614" s="61">
        <v>-1197.0419999999999</v>
      </c>
      <c r="V614" s="34">
        <v>21</v>
      </c>
      <c r="W614" s="34">
        <v>2569.5700000000002</v>
      </c>
      <c r="X614" s="34">
        <v>87678</v>
      </c>
      <c r="Y614" s="34" t="s">
        <v>3215</v>
      </c>
      <c r="Z614" s="34">
        <v>1142.7879300325012</v>
      </c>
    </row>
    <row r="615" spans="1:26" customFormat="1" x14ac:dyDescent="0.2">
      <c r="A615" s="34">
        <v>2865</v>
      </c>
      <c r="B615" s="34" t="s">
        <v>1301</v>
      </c>
      <c r="C615" s="34" t="s">
        <v>1</v>
      </c>
      <c r="D615" s="34">
        <v>0.01</v>
      </c>
      <c r="E615" s="34">
        <v>13.79</v>
      </c>
      <c r="F615" s="34">
        <v>8.7799999999999994</v>
      </c>
      <c r="G615" s="34" t="s">
        <v>14</v>
      </c>
      <c r="H615" s="34" t="s">
        <v>70</v>
      </c>
      <c r="I615" s="34" t="s">
        <v>4</v>
      </c>
      <c r="J615" s="34" t="s">
        <v>102</v>
      </c>
      <c r="K615" s="34" t="s">
        <v>49</v>
      </c>
      <c r="L615" s="34" t="s">
        <v>1302</v>
      </c>
      <c r="M615" s="34">
        <v>0.43</v>
      </c>
      <c r="N615" s="34" t="s">
        <v>8</v>
      </c>
      <c r="O615" s="34" t="s">
        <v>28</v>
      </c>
      <c r="P615" s="34" t="s">
        <v>163</v>
      </c>
      <c r="Q615" s="34" t="s">
        <v>1303</v>
      </c>
      <c r="R615" s="34">
        <v>75460</v>
      </c>
      <c r="S615" s="36">
        <v>42058</v>
      </c>
      <c r="T615" s="36">
        <v>42060</v>
      </c>
      <c r="U615" s="61">
        <v>-36.770000000000003</v>
      </c>
      <c r="V615" s="34">
        <v>4</v>
      </c>
      <c r="W615" s="34">
        <v>56.68</v>
      </c>
      <c r="X615" s="34">
        <v>90871</v>
      </c>
      <c r="Y615" s="34" t="s">
        <v>3216</v>
      </c>
      <c r="Z615" s="34">
        <v>526.00863850311373</v>
      </c>
    </row>
    <row r="616" spans="1:26" customFormat="1" x14ac:dyDescent="0.2">
      <c r="A616" s="34">
        <v>2865</v>
      </c>
      <c r="B616" s="34" t="s">
        <v>1301</v>
      </c>
      <c r="C616" s="34" t="s">
        <v>1</v>
      </c>
      <c r="D616" s="34">
        <v>0.04</v>
      </c>
      <c r="E616" s="34">
        <v>33.29</v>
      </c>
      <c r="F616" s="34">
        <v>8.74</v>
      </c>
      <c r="G616" s="34" t="s">
        <v>14</v>
      </c>
      <c r="H616" s="34" t="s">
        <v>70</v>
      </c>
      <c r="I616" s="34" t="s">
        <v>24</v>
      </c>
      <c r="J616" s="34" t="s">
        <v>54</v>
      </c>
      <c r="K616" s="34" t="s">
        <v>49</v>
      </c>
      <c r="L616" s="34" t="s">
        <v>1304</v>
      </c>
      <c r="M616" s="34">
        <v>0.61</v>
      </c>
      <c r="N616" s="34" t="s">
        <v>8</v>
      </c>
      <c r="O616" s="34" t="s">
        <v>28</v>
      </c>
      <c r="P616" s="34" t="s">
        <v>163</v>
      </c>
      <c r="Q616" s="34" t="s">
        <v>1303</v>
      </c>
      <c r="R616" s="34">
        <v>75460</v>
      </c>
      <c r="S616" s="36">
        <v>42058</v>
      </c>
      <c r="T616" s="36">
        <v>42059</v>
      </c>
      <c r="U616" s="61">
        <v>87.03</v>
      </c>
      <c r="V616" s="34">
        <v>8</v>
      </c>
      <c r="W616" s="34">
        <v>273.33999999999997</v>
      </c>
      <c r="X616" s="34">
        <v>90871</v>
      </c>
      <c r="Y616" s="34" t="s">
        <v>3216</v>
      </c>
      <c r="Z616" s="34">
        <v>842.56230163214195</v>
      </c>
    </row>
    <row r="617" spans="1:26" customFormat="1" x14ac:dyDescent="0.2">
      <c r="A617" s="34">
        <v>508</v>
      </c>
      <c r="B617" s="34" t="s">
        <v>1305</v>
      </c>
      <c r="C617" s="34" t="s">
        <v>13</v>
      </c>
      <c r="D617" s="34">
        <v>0.01</v>
      </c>
      <c r="E617" s="34">
        <v>20.98</v>
      </c>
      <c r="F617" s="34">
        <v>53.03</v>
      </c>
      <c r="G617" s="34" t="s">
        <v>2</v>
      </c>
      <c r="H617" s="34" t="s">
        <v>70</v>
      </c>
      <c r="I617" s="34" t="s">
        <v>24</v>
      </c>
      <c r="J617" s="34" t="s">
        <v>54</v>
      </c>
      <c r="K617" s="34" t="s">
        <v>33</v>
      </c>
      <c r="L617" s="34" t="s">
        <v>1066</v>
      </c>
      <c r="M617" s="34">
        <v>0.78</v>
      </c>
      <c r="N617" s="34" t="s">
        <v>8</v>
      </c>
      <c r="O617" s="34" t="s">
        <v>9</v>
      </c>
      <c r="P617" s="34" t="s">
        <v>364</v>
      </c>
      <c r="Q617" s="34" t="s">
        <v>1306</v>
      </c>
      <c r="R617" s="34">
        <v>41011</v>
      </c>
      <c r="S617" s="36">
        <v>42058</v>
      </c>
      <c r="T617" s="36">
        <v>42058</v>
      </c>
      <c r="U617" s="61">
        <v>-282.08179999999999</v>
      </c>
      <c r="V617" s="34">
        <v>5</v>
      </c>
      <c r="W617" s="34">
        <v>123</v>
      </c>
      <c r="X617" s="34">
        <v>87356</v>
      </c>
      <c r="Y617" s="34" t="s">
        <v>3215</v>
      </c>
      <c r="Z617" s="34">
        <v>1715.2186535581802</v>
      </c>
    </row>
    <row r="618" spans="1:26" customFormat="1" x14ac:dyDescent="0.2">
      <c r="A618" s="34">
        <v>2892</v>
      </c>
      <c r="B618" s="34" t="s">
        <v>1307</v>
      </c>
      <c r="C618" s="34" t="s">
        <v>13</v>
      </c>
      <c r="D618" s="34">
        <v>0.1</v>
      </c>
      <c r="E618" s="34">
        <v>209.37</v>
      </c>
      <c r="F618" s="34">
        <v>69</v>
      </c>
      <c r="G618" s="34" t="s">
        <v>14</v>
      </c>
      <c r="H618" s="34" t="s">
        <v>15</v>
      </c>
      <c r="I618" s="34" t="s">
        <v>4</v>
      </c>
      <c r="J618" s="34" t="s">
        <v>5</v>
      </c>
      <c r="K618" s="34" t="s">
        <v>40</v>
      </c>
      <c r="L618" s="34" t="s">
        <v>1200</v>
      </c>
      <c r="M618" s="34">
        <v>0.79</v>
      </c>
      <c r="N618" s="34" t="s">
        <v>8</v>
      </c>
      <c r="O618" s="34" t="s">
        <v>28</v>
      </c>
      <c r="P618" s="34" t="s">
        <v>265</v>
      </c>
      <c r="Q618" s="34" t="s">
        <v>1308</v>
      </c>
      <c r="R618" s="34">
        <v>48154</v>
      </c>
      <c r="S618" s="36">
        <v>42058</v>
      </c>
      <c r="T618" s="36">
        <v>42060</v>
      </c>
      <c r="U618" s="61">
        <v>-165.59492040000001</v>
      </c>
      <c r="V618" s="34">
        <v>11</v>
      </c>
      <c r="W618" s="34">
        <v>2125.12</v>
      </c>
      <c r="X618" s="34">
        <v>90011</v>
      </c>
      <c r="Y618" s="34" t="s">
        <v>3216</v>
      </c>
      <c r="Z618" s="34">
        <v>2589.631715511362</v>
      </c>
    </row>
    <row r="619" spans="1:26" customFormat="1" x14ac:dyDescent="0.2">
      <c r="A619" s="34">
        <v>2893</v>
      </c>
      <c r="B619" s="34" t="s">
        <v>1309</v>
      </c>
      <c r="C619" s="34" t="s">
        <v>13</v>
      </c>
      <c r="D619" s="34">
        <v>7.0000000000000007E-2</v>
      </c>
      <c r="E619" s="34">
        <v>4.9800000000000004</v>
      </c>
      <c r="F619" s="34">
        <v>4.7</v>
      </c>
      <c r="G619" s="34" t="s">
        <v>14</v>
      </c>
      <c r="H619" s="34" t="s">
        <v>15</v>
      </c>
      <c r="I619" s="34" t="s">
        <v>24</v>
      </c>
      <c r="J619" s="34" t="s">
        <v>64</v>
      </c>
      <c r="K619" s="34" t="s">
        <v>49</v>
      </c>
      <c r="L619" s="34" t="s">
        <v>1310</v>
      </c>
      <c r="M619" s="34">
        <v>0.38</v>
      </c>
      <c r="N619" s="34" t="s">
        <v>8</v>
      </c>
      <c r="O619" s="34" t="s">
        <v>28</v>
      </c>
      <c r="P619" s="34" t="s">
        <v>265</v>
      </c>
      <c r="Q619" s="34" t="s">
        <v>486</v>
      </c>
      <c r="R619" s="34">
        <v>48071</v>
      </c>
      <c r="S619" s="36">
        <v>42058</v>
      </c>
      <c r="T619" s="36">
        <v>42059</v>
      </c>
      <c r="U619" s="61">
        <v>-21.684000000000001</v>
      </c>
      <c r="V619" s="34">
        <v>9</v>
      </c>
      <c r="W619" s="34">
        <v>45.05</v>
      </c>
      <c r="X619" s="34">
        <v>90011</v>
      </c>
      <c r="Y619" s="34" t="s">
        <v>3216</v>
      </c>
      <c r="Z619" s="34">
        <v>-1.5596666929959113</v>
      </c>
    </row>
    <row r="620" spans="1:26" customFormat="1" x14ac:dyDescent="0.2">
      <c r="A620" s="34">
        <v>247</v>
      </c>
      <c r="B620" s="34" t="s">
        <v>1311</v>
      </c>
      <c r="C620" s="34" t="s">
        <v>92</v>
      </c>
      <c r="D620" s="34">
        <v>0.02</v>
      </c>
      <c r="E620" s="34">
        <v>146.05000000000001</v>
      </c>
      <c r="F620" s="34">
        <v>80.2</v>
      </c>
      <c r="G620" s="34" t="s">
        <v>2</v>
      </c>
      <c r="H620" s="34" t="s">
        <v>70</v>
      </c>
      <c r="I620" s="34" t="s">
        <v>4</v>
      </c>
      <c r="J620" s="34" t="s">
        <v>5</v>
      </c>
      <c r="K620" s="34" t="s">
        <v>6</v>
      </c>
      <c r="L620" s="34" t="s">
        <v>947</v>
      </c>
      <c r="M620" s="34">
        <v>0.71</v>
      </c>
      <c r="N620" s="34" t="s">
        <v>8</v>
      </c>
      <c r="O620" s="34" t="s">
        <v>9</v>
      </c>
      <c r="P620" s="34" t="s">
        <v>376</v>
      </c>
      <c r="Q620" s="34" t="s">
        <v>1312</v>
      </c>
      <c r="R620" s="34">
        <v>37804</v>
      </c>
      <c r="S620" s="36">
        <v>42058</v>
      </c>
      <c r="T620" s="36">
        <v>42058</v>
      </c>
      <c r="U620" s="61">
        <v>-101.19199999999999</v>
      </c>
      <c r="V620" s="34">
        <v>5</v>
      </c>
      <c r="W620" s="34">
        <v>798.69</v>
      </c>
      <c r="X620" s="34">
        <v>89139</v>
      </c>
      <c r="Y620" s="34" t="s">
        <v>3215</v>
      </c>
      <c r="Z620" s="34">
        <v>2993.742059919342</v>
      </c>
    </row>
    <row r="621" spans="1:26" customFormat="1" x14ac:dyDescent="0.2">
      <c r="A621" s="34">
        <v>247</v>
      </c>
      <c r="B621" s="34" t="s">
        <v>1311</v>
      </c>
      <c r="C621" s="34" t="s">
        <v>92</v>
      </c>
      <c r="D621" s="34">
        <v>0.06</v>
      </c>
      <c r="E621" s="34">
        <v>65.989999999999995</v>
      </c>
      <c r="F621" s="34">
        <v>5.92</v>
      </c>
      <c r="G621" s="34" t="s">
        <v>14</v>
      </c>
      <c r="H621" s="34" t="s">
        <v>70</v>
      </c>
      <c r="I621" s="34" t="s">
        <v>16</v>
      </c>
      <c r="J621" s="34" t="s">
        <v>111</v>
      </c>
      <c r="K621" s="34" t="s">
        <v>49</v>
      </c>
      <c r="L621" s="34" t="s">
        <v>240</v>
      </c>
      <c r="M621" s="34">
        <v>0.55000000000000004</v>
      </c>
      <c r="N621" s="34" t="s">
        <v>8</v>
      </c>
      <c r="O621" s="34" t="s">
        <v>9</v>
      </c>
      <c r="P621" s="34" t="s">
        <v>376</v>
      </c>
      <c r="Q621" s="34" t="s">
        <v>1312</v>
      </c>
      <c r="R621" s="34">
        <v>37804</v>
      </c>
      <c r="S621" s="36">
        <v>42058</v>
      </c>
      <c r="T621" s="36">
        <v>42059</v>
      </c>
      <c r="U621" s="61">
        <v>-3.3319999999999999</v>
      </c>
      <c r="V621" s="34">
        <v>14</v>
      </c>
      <c r="W621" s="34">
        <v>792.11</v>
      </c>
      <c r="X621" s="34">
        <v>89139</v>
      </c>
      <c r="Y621" s="34" t="s">
        <v>3215</v>
      </c>
      <c r="Z621" s="34">
        <v>434.20526406453178</v>
      </c>
    </row>
    <row r="622" spans="1:26" customFormat="1" x14ac:dyDescent="0.2">
      <c r="A622" s="34">
        <v>1649</v>
      </c>
      <c r="B622" s="34" t="s">
        <v>1313</v>
      </c>
      <c r="C622" s="34" t="s">
        <v>1</v>
      </c>
      <c r="D622" s="34">
        <v>0.03</v>
      </c>
      <c r="E622" s="34">
        <v>48.58</v>
      </c>
      <c r="F622" s="34">
        <v>3.99</v>
      </c>
      <c r="G622" s="34" t="s">
        <v>63</v>
      </c>
      <c r="H622" s="34" t="s">
        <v>70</v>
      </c>
      <c r="I622" s="34" t="s">
        <v>24</v>
      </c>
      <c r="J622" s="34" t="s">
        <v>71</v>
      </c>
      <c r="K622" s="34" t="s">
        <v>49</v>
      </c>
      <c r="L622" s="34" t="s">
        <v>1314</v>
      </c>
      <c r="M622" s="34">
        <v>0.56000000000000005</v>
      </c>
      <c r="N622" s="34" t="s">
        <v>8</v>
      </c>
      <c r="O622" s="34" t="s">
        <v>87</v>
      </c>
      <c r="P622" s="34" t="s">
        <v>88</v>
      </c>
      <c r="Q622" s="34" t="s">
        <v>518</v>
      </c>
      <c r="R622" s="34">
        <v>11598</v>
      </c>
      <c r="S622" s="36">
        <v>42059</v>
      </c>
      <c r="T622" s="36">
        <v>42061</v>
      </c>
      <c r="U622" s="61">
        <v>100.1328</v>
      </c>
      <c r="V622" s="34">
        <v>3</v>
      </c>
      <c r="W622" s="34">
        <v>145.12</v>
      </c>
      <c r="X622" s="34">
        <v>91041</v>
      </c>
      <c r="Y622" s="34" t="s">
        <v>3218</v>
      </c>
      <c r="Z622" s="34">
        <v>655.43258171355512</v>
      </c>
    </row>
    <row r="623" spans="1:26" customFormat="1" x14ac:dyDescent="0.2">
      <c r="A623" s="34">
        <v>1894</v>
      </c>
      <c r="B623" s="34" t="s">
        <v>1315</v>
      </c>
      <c r="C623" s="34" t="s">
        <v>1</v>
      </c>
      <c r="D623" s="34">
        <v>0</v>
      </c>
      <c r="E623" s="34">
        <v>300.98</v>
      </c>
      <c r="F623" s="34">
        <v>164.73</v>
      </c>
      <c r="G623" s="34" t="s">
        <v>2</v>
      </c>
      <c r="H623" s="34" t="s">
        <v>47</v>
      </c>
      <c r="I623" s="34" t="s">
        <v>4</v>
      </c>
      <c r="J623" s="34" t="s">
        <v>85</v>
      </c>
      <c r="K623" s="34" t="s">
        <v>33</v>
      </c>
      <c r="L623" s="34" t="s">
        <v>1316</v>
      </c>
      <c r="M623" s="34">
        <v>0.56000000000000005</v>
      </c>
      <c r="N623" s="34" t="s">
        <v>8</v>
      </c>
      <c r="O623" s="34" t="s">
        <v>28</v>
      </c>
      <c r="P623" s="34" t="s">
        <v>333</v>
      </c>
      <c r="Q623" s="34" t="s">
        <v>1317</v>
      </c>
      <c r="R623" s="34">
        <v>54915</v>
      </c>
      <c r="S623" s="36">
        <v>42059</v>
      </c>
      <c r="T623" s="36">
        <v>42060</v>
      </c>
      <c r="U623" s="61">
        <v>2653.2914999999998</v>
      </c>
      <c r="V623" s="34">
        <v>12</v>
      </c>
      <c r="W623" s="34">
        <v>3845.35</v>
      </c>
      <c r="X623" s="34">
        <v>91261</v>
      </c>
      <c r="Y623" s="34" t="s">
        <v>3216</v>
      </c>
      <c r="Z623" s="34">
        <v>8832.4071707588646</v>
      </c>
    </row>
    <row r="624" spans="1:26" customFormat="1" x14ac:dyDescent="0.2">
      <c r="A624" s="34">
        <v>1894</v>
      </c>
      <c r="B624" s="34" t="s">
        <v>1315</v>
      </c>
      <c r="C624" s="34" t="s">
        <v>1</v>
      </c>
      <c r="D624" s="34">
        <v>0.09</v>
      </c>
      <c r="E624" s="34">
        <v>2.94</v>
      </c>
      <c r="F624" s="34">
        <v>0.96</v>
      </c>
      <c r="G624" s="34" t="s">
        <v>14</v>
      </c>
      <c r="H624" s="34" t="s">
        <v>47</v>
      </c>
      <c r="I624" s="34" t="s">
        <v>24</v>
      </c>
      <c r="J624" s="34" t="s">
        <v>25</v>
      </c>
      <c r="K624" s="34" t="s">
        <v>26</v>
      </c>
      <c r="L624" s="34" t="s">
        <v>805</v>
      </c>
      <c r="M624" s="34">
        <v>0.57999999999999996</v>
      </c>
      <c r="N624" s="34" t="s">
        <v>8</v>
      </c>
      <c r="O624" s="34" t="s">
        <v>28</v>
      </c>
      <c r="P624" s="34" t="s">
        <v>333</v>
      </c>
      <c r="Q624" s="34" t="s">
        <v>1317</v>
      </c>
      <c r="R624" s="34">
        <v>54915</v>
      </c>
      <c r="S624" s="36">
        <v>42059</v>
      </c>
      <c r="T624" s="36">
        <v>42061</v>
      </c>
      <c r="U624" s="61">
        <v>-1.84</v>
      </c>
      <c r="V624" s="34">
        <v>1</v>
      </c>
      <c r="W624" s="34">
        <v>3.77</v>
      </c>
      <c r="X624" s="34">
        <v>91261</v>
      </c>
      <c r="Y624" s="34" t="s">
        <v>3216</v>
      </c>
      <c r="Z624" s="34">
        <v>413.89280726456616</v>
      </c>
    </row>
    <row r="625" spans="1:26" customFormat="1" x14ac:dyDescent="0.2">
      <c r="A625" s="34">
        <v>1919</v>
      </c>
      <c r="B625" s="34" t="s">
        <v>1318</v>
      </c>
      <c r="C625" s="34" t="s">
        <v>13</v>
      </c>
      <c r="D625" s="34">
        <v>0</v>
      </c>
      <c r="E625" s="34">
        <v>195.99</v>
      </c>
      <c r="F625" s="34">
        <v>8.99</v>
      </c>
      <c r="G625" s="34" t="s">
        <v>14</v>
      </c>
      <c r="H625" s="34" t="s">
        <v>47</v>
      </c>
      <c r="I625" s="34" t="s">
        <v>16</v>
      </c>
      <c r="J625" s="34" t="s">
        <v>111</v>
      </c>
      <c r="K625" s="34" t="s">
        <v>49</v>
      </c>
      <c r="L625" s="34" t="s">
        <v>1319</v>
      </c>
      <c r="M625" s="34">
        <v>0.6</v>
      </c>
      <c r="N625" s="34" t="s">
        <v>8</v>
      </c>
      <c r="O625" s="34" t="s">
        <v>9</v>
      </c>
      <c r="P625" s="34" t="s">
        <v>20</v>
      </c>
      <c r="Q625" s="34" t="s">
        <v>1320</v>
      </c>
      <c r="R625" s="34">
        <v>71603</v>
      </c>
      <c r="S625" s="36">
        <v>42059</v>
      </c>
      <c r="T625" s="36">
        <v>42060</v>
      </c>
      <c r="U625" s="61">
        <v>114.88200000000001</v>
      </c>
      <c r="V625" s="34">
        <v>5</v>
      </c>
      <c r="W625" s="34">
        <v>882.93</v>
      </c>
      <c r="X625" s="34">
        <v>85896</v>
      </c>
      <c r="Y625" s="34" t="s">
        <v>3215</v>
      </c>
      <c r="Z625" s="34">
        <v>1143.8221229638957</v>
      </c>
    </row>
    <row r="626" spans="1:26" customFormat="1" x14ac:dyDescent="0.2">
      <c r="A626" s="34">
        <v>1127</v>
      </c>
      <c r="B626" s="34" t="s">
        <v>1321</v>
      </c>
      <c r="C626" s="34" t="s">
        <v>92</v>
      </c>
      <c r="D626" s="34">
        <v>0.02</v>
      </c>
      <c r="E626" s="34">
        <v>4.0599999999999996</v>
      </c>
      <c r="F626" s="34">
        <v>6.89</v>
      </c>
      <c r="G626" s="34" t="s">
        <v>14</v>
      </c>
      <c r="H626" s="34" t="s">
        <v>15</v>
      </c>
      <c r="I626" s="34" t="s">
        <v>24</v>
      </c>
      <c r="J626" s="34" t="s">
        <v>71</v>
      </c>
      <c r="K626" s="34" t="s">
        <v>49</v>
      </c>
      <c r="L626" s="34" t="s">
        <v>1247</v>
      </c>
      <c r="M626" s="34">
        <v>0.6</v>
      </c>
      <c r="N626" s="34" t="s">
        <v>8</v>
      </c>
      <c r="O626" s="34" t="s">
        <v>28</v>
      </c>
      <c r="P626" s="34" t="s">
        <v>163</v>
      </c>
      <c r="Q626" s="34" t="s">
        <v>1322</v>
      </c>
      <c r="R626" s="34">
        <v>78852</v>
      </c>
      <c r="S626" s="36">
        <v>42059</v>
      </c>
      <c r="T626" s="36">
        <v>42061</v>
      </c>
      <c r="U626" s="61">
        <v>-93.735200000000006</v>
      </c>
      <c r="V626" s="34">
        <v>16</v>
      </c>
      <c r="W626" s="34">
        <v>66.81</v>
      </c>
      <c r="X626" s="34">
        <v>87221</v>
      </c>
      <c r="Y626" s="34" t="s">
        <v>3216</v>
      </c>
      <c r="Z626" s="34">
        <v>213.45967068111239</v>
      </c>
    </row>
    <row r="627" spans="1:26" customFormat="1" x14ac:dyDescent="0.2">
      <c r="A627" s="34">
        <v>961</v>
      </c>
      <c r="B627" s="34" t="s">
        <v>1323</v>
      </c>
      <c r="C627" s="34" t="s">
        <v>46</v>
      </c>
      <c r="D627" s="34">
        <v>0.05</v>
      </c>
      <c r="E627" s="34">
        <v>124.49</v>
      </c>
      <c r="F627" s="34">
        <v>51.94</v>
      </c>
      <c r="G627" s="34" t="s">
        <v>2</v>
      </c>
      <c r="H627" s="34" t="s">
        <v>47</v>
      </c>
      <c r="I627" s="34" t="s">
        <v>4</v>
      </c>
      <c r="J627" s="34" t="s">
        <v>5</v>
      </c>
      <c r="K627" s="34" t="s">
        <v>6</v>
      </c>
      <c r="L627" s="34" t="s">
        <v>1125</v>
      </c>
      <c r="M627" s="34">
        <v>0.63</v>
      </c>
      <c r="N627" s="34" t="s">
        <v>8</v>
      </c>
      <c r="O627" s="34" t="s">
        <v>35</v>
      </c>
      <c r="P627" s="34" t="s">
        <v>66</v>
      </c>
      <c r="Q627" s="34" t="s">
        <v>1324</v>
      </c>
      <c r="R627" s="34">
        <v>94061</v>
      </c>
      <c r="S627" s="36">
        <v>42059</v>
      </c>
      <c r="T627" s="36">
        <v>42059</v>
      </c>
      <c r="U627" s="61">
        <v>-44.163600000000002</v>
      </c>
      <c r="V627" s="34">
        <v>1</v>
      </c>
      <c r="W627" s="34">
        <v>120.12</v>
      </c>
      <c r="X627" s="34">
        <v>89402</v>
      </c>
      <c r="Y627" s="34" t="s">
        <v>3217</v>
      </c>
      <c r="Z627" s="34">
        <v>2335.8867845850991</v>
      </c>
    </row>
    <row r="628" spans="1:26" customFormat="1" x14ac:dyDescent="0.2">
      <c r="A628" s="34">
        <v>2398</v>
      </c>
      <c r="B628" s="34" t="s">
        <v>1325</v>
      </c>
      <c r="C628" s="34" t="s">
        <v>46</v>
      </c>
      <c r="D628" s="34">
        <v>0.03</v>
      </c>
      <c r="E628" s="34">
        <v>7.64</v>
      </c>
      <c r="F628" s="34">
        <v>5.83</v>
      </c>
      <c r="G628" s="34" t="s">
        <v>14</v>
      </c>
      <c r="H628" s="34" t="s">
        <v>70</v>
      </c>
      <c r="I628" s="34" t="s">
        <v>24</v>
      </c>
      <c r="J628" s="34" t="s">
        <v>64</v>
      </c>
      <c r="K628" s="34" t="s">
        <v>26</v>
      </c>
      <c r="L628" s="34" t="s">
        <v>208</v>
      </c>
      <c r="M628" s="34">
        <v>0.36</v>
      </c>
      <c r="N628" s="34" t="s">
        <v>8</v>
      </c>
      <c r="O628" s="34" t="s">
        <v>28</v>
      </c>
      <c r="P628" s="34" t="s">
        <v>79</v>
      </c>
      <c r="Q628" s="34" t="s">
        <v>1326</v>
      </c>
      <c r="R628" s="34">
        <v>60103</v>
      </c>
      <c r="S628" s="36">
        <v>42059</v>
      </c>
      <c r="T628" s="36">
        <v>42061</v>
      </c>
      <c r="U628" s="61">
        <v>-15.090400000000001</v>
      </c>
      <c r="V628" s="34">
        <v>12</v>
      </c>
      <c r="W628" s="34">
        <v>96.86</v>
      </c>
      <c r="X628" s="34">
        <v>86373</v>
      </c>
      <c r="Y628" s="34" t="s">
        <v>3216</v>
      </c>
      <c r="Z628" s="34">
        <v>287.02234916054022</v>
      </c>
    </row>
    <row r="629" spans="1:26" customFormat="1" x14ac:dyDescent="0.2">
      <c r="A629" s="34">
        <v>1193</v>
      </c>
      <c r="B629" s="34" t="s">
        <v>1327</v>
      </c>
      <c r="C629" s="34" t="s">
        <v>13</v>
      </c>
      <c r="D629" s="34">
        <v>0.05</v>
      </c>
      <c r="E629" s="34">
        <v>52.4</v>
      </c>
      <c r="F629" s="34">
        <v>16.11</v>
      </c>
      <c r="G629" s="34" t="s">
        <v>14</v>
      </c>
      <c r="H629" s="34" t="s">
        <v>15</v>
      </c>
      <c r="I629" s="34" t="s">
        <v>24</v>
      </c>
      <c r="J629" s="34" t="s">
        <v>48</v>
      </c>
      <c r="K629" s="34" t="s">
        <v>49</v>
      </c>
      <c r="L629" s="34" t="s">
        <v>1328</v>
      </c>
      <c r="M629" s="34">
        <v>0.39</v>
      </c>
      <c r="N629" s="34" t="s">
        <v>8</v>
      </c>
      <c r="O629" s="34" t="s">
        <v>87</v>
      </c>
      <c r="P629" s="34" t="s">
        <v>350</v>
      </c>
      <c r="Q629" s="34" t="s">
        <v>42</v>
      </c>
      <c r="R629" s="34">
        <v>20016</v>
      </c>
      <c r="S629" s="36">
        <v>42060</v>
      </c>
      <c r="T629" s="36">
        <v>42062</v>
      </c>
      <c r="U629" s="61">
        <v>592.52650000000006</v>
      </c>
      <c r="V629" s="34">
        <v>85</v>
      </c>
      <c r="W629" s="34">
        <v>4556.63</v>
      </c>
      <c r="X629" s="34">
        <v>29350</v>
      </c>
      <c r="Y629" s="34" t="s">
        <v>3218</v>
      </c>
      <c r="Z629" s="34">
        <v>1112.8764153298621</v>
      </c>
    </row>
    <row r="630" spans="1:26" customFormat="1" x14ac:dyDescent="0.2">
      <c r="A630" s="34">
        <v>1193</v>
      </c>
      <c r="B630" s="34" t="s">
        <v>1327</v>
      </c>
      <c r="C630" s="34" t="s">
        <v>13</v>
      </c>
      <c r="D630" s="34">
        <v>0.05</v>
      </c>
      <c r="E630" s="34">
        <v>36.549999999999997</v>
      </c>
      <c r="F630" s="34">
        <v>13.89</v>
      </c>
      <c r="G630" s="34" t="s">
        <v>63</v>
      </c>
      <c r="H630" s="34" t="s">
        <v>15</v>
      </c>
      <c r="I630" s="34" t="s">
        <v>24</v>
      </c>
      <c r="J630" s="34" t="s">
        <v>25</v>
      </c>
      <c r="K630" s="34" t="s">
        <v>26</v>
      </c>
      <c r="L630" s="34" t="s">
        <v>1329</v>
      </c>
      <c r="M630" s="34">
        <v>0.41</v>
      </c>
      <c r="N630" s="34" t="s">
        <v>8</v>
      </c>
      <c r="O630" s="34" t="s">
        <v>87</v>
      </c>
      <c r="P630" s="34" t="s">
        <v>350</v>
      </c>
      <c r="Q630" s="34" t="s">
        <v>42</v>
      </c>
      <c r="R630" s="34">
        <v>20016</v>
      </c>
      <c r="S630" s="36">
        <v>42060</v>
      </c>
      <c r="T630" s="36">
        <v>42061</v>
      </c>
      <c r="U630" s="61">
        <v>232.8</v>
      </c>
      <c r="V630" s="34">
        <v>83</v>
      </c>
      <c r="W630" s="34">
        <v>2948.61</v>
      </c>
      <c r="X630" s="34">
        <v>29350</v>
      </c>
      <c r="Y630" s="34" t="s">
        <v>3218</v>
      </c>
      <c r="Z630" s="34">
        <v>567.89483847284612</v>
      </c>
    </row>
    <row r="631" spans="1:26" customFormat="1" x14ac:dyDescent="0.2">
      <c r="A631" s="34">
        <v>1199</v>
      </c>
      <c r="B631" s="34" t="s">
        <v>1330</v>
      </c>
      <c r="C631" s="34" t="s">
        <v>13</v>
      </c>
      <c r="D631" s="34">
        <v>0.1</v>
      </c>
      <c r="E631" s="34">
        <v>15.14</v>
      </c>
      <c r="F631" s="34">
        <v>4.53</v>
      </c>
      <c r="G631" s="34" t="s">
        <v>14</v>
      </c>
      <c r="H631" s="34" t="s">
        <v>15</v>
      </c>
      <c r="I631" s="34" t="s">
        <v>24</v>
      </c>
      <c r="J631" s="34" t="s">
        <v>54</v>
      </c>
      <c r="K631" s="34" t="s">
        <v>49</v>
      </c>
      <c r="L631" s="34" t="s">
        <v>1331</v>
      </c>
      <c r="M631" s="34">
        <v>0.81</v>
      </c>
      <c r="N631" s="34" t="s">
        <v>8</v>
      </c>
      <c r="O631" s="34" t="s">
        <v>87</v>
      </c>
      <c r="P631" s="34" t="s">
        <v>1332</v>
      </c>
      <c r="Q631" s="34" t="s">
        <v>1333</v>
      </c>
      <c r="R631" s="34">
        <v>3060</v>
      </c>
      <c r="S631" s="36">
        <v>42060</v>
      </c>
      <c r="T631" s="36">
        <v>42063</v>
      </c>
      <c r="U631" s="61">
        <v>-24.897600000000001</v>
      </c>
      <c r="V631" s="34">
        <v>5</v>
      </c>
      <c r="W631" s="34">
        <v>75.17</v>
      </c>
      <c r="X631" s="34">
        <v>87585</v>
      </c>
      <c r="Y631" s="34" t="s">
        <v>3218</v>
      </c>
      <c r="Z631" s="34">
        <v>359.86779403616612</v>
      </c>
    </row>
    <row r="632" spans="1:26" customFormat="1" x14ac:dyDescent="0.2">
      <c r="A632" s="34">
        <v>1200</v>
      </c>
      <c r="B632" s="34" t="s">
        <v>1334</v>
      </c>
      <c r="C632" s="34" t="s">
        <v>13</v>
      </c>
      <c r="D632" s="34">
        <v>0.05</v>
      </c>
      <c r="E632" s="34">
        <v>52.4</v>
      </c>
      <c r="F632" s="34">
        <v>16.11</v>
      </c>
      <c r="G632" s="34" t="s">
        <v>14</v>
      </c>
      <c r="H632" s="34" t="s">
        <v>15</v>
      </c>
      <c r="I632" s="34" t="s">
        <v>24</v>
      </c>
      <c r="J632" s="34" t="s">
        <v>48</v>
      </c>
      <c r="K632" s="34" t="s">
        <v>49</v>
      </c>
      <c r="L632" s="34" t="s">
        <v>1328</v>
      </c>
      <c r="M632" s="34">
        <v>0.39</v>
      </c>
      <c r="N632" s="34" t="s">
        <v>8</v>
      </c>
      <c r="O632" s="34" t="s">
        <v>87</v>
      </c>
      <c r="P632" s="34" t="s">
        <v>373</v>
      </c>
      <c r="Q632" s="34" t="s">
        <v>1335</v>
      </c>
      <c r="R632" s="34">
        <v>7407</v>
      </c>
      <c r="S632" s="36">
        <v>42060</v>
      </c>
      <c r="T632" s="36">
        <v>42062</v>
      </c>
      <c r="U632" s="61">
        <v>776.77440000000001</v>
      </c>
      <c r="V632" s="34">
        <v>21</v>
      </c>
      <c r="W632" s="34">
        <v>1125.76</v>
      </c>
      <c r="X632" s="34">
        <v>87585</v>
      </c>
      <c r="Y632" s="34" t="s">
        <v>3218</v>
      </c>
      <c r="Z632" s="34">
        <v>1301.5510042247956</v>
      </c>
    </row>
    <row r="633" spans="1:26" customFormat="1" x14ac:dyDescent="0.2">
      <c r="A633" s="34">
        <v>1202</v>
      </c>
      <c r="B633" s="34" t="s">
        <v>1336</v>
      </c>
      <c r="C633" s="34" t="s">
        <v>13</v>
      </c>
      <c r="D633" s="34">
        <v>0.05</v>
      </c>
      <c r="E633" s="34">
        <v>36.549999999999997</v>
      </c>
      <c r="F633" s="34">
        <v>13.89</v>
      </c>
      <c r="G633" s="34" t="s">
        <v>63</v>
      </c>
      <c r="H633" s="34" t="s">
        <v>15</v>
      </c>
      <c r="I633" s="34" t="s">
        <v>24</v>
      </c>
      <c r="J633" s="34" t="s">
        <v>25</v>
      </c>
      <c r="K633" s="34" t="s">
        <v>26</v>
      </c>
      <c r="L633" s="34" t="s">
        <v>1329</v>
      </c>
      <c r="M633" s="34">
        <v>0.41</v>
      </c>
      <c r="N633" s="34" t="s">
        <v>8</v>
      </c>
      <c r="O633" s="34" t="s">
        <v>87</v>
      </c>
      <c r="P633" s="34" t="s">
        <v>373</v>
      </c>
      <c r="Q633" s="34" t="s">
        <v>1337</v>
      </c>
      <c r="R633" s="34">
        <v>7079</v>
      </c>
      <c r="S633" s="36">
        <v>42060</v>
      </c>
      <c r="T633" s="36">
        <v>42061</v>
      </c>
      <c r="U633" s="61">
        <v>344.54399999999998</v>
      </c>
      <c r="V633" s="34">
        <v>21</v>
      </c>
      <c r="W633" s="34">
        <v>746.03</v>
      </c>
      <c r="X633" s="34">
        <v>87585</v>
      </c>
      <c r="Y633" s="34" t="s">
        <v>3218</v>
      </c>
      <c r="Z633" s="34">
        <v>682.32356879474094</v>
      </c>
    </row>
    <row r="634" spans="1:26" customFormat="1" x14ac:dyDescent="0.2">
      <c r="A634" s="34">
        <v>2361</v>
      </c>
      <c r="B634" s="34" t="s">
        <v>1338</v>
      </c>
      <c r="C634" s="34" t="s">
        <v>13</v>
      </c>
      <c r="D634" s="34">
        <v>0.06</v>
      </c>
      <c r="E634" s="34">
        <v>8.33</v>
      </c>
      <c r="F634" s="34">
        <v>1.99</v>
      </c>
      <c r="G634" s="34" t="s">
        <v>14</v>
      </c>
      <c r="H634" s="34" t="s">
        <v>70</v>
      </c>
      <c r="I634" s="34" t="s">
        <v>16</v>
      </c>
      <c r="J634" s="34" t="s">
        <v>17</v>
      </c>
      <c r="K634" s="34" t="s">
        <v>18</v>
      </c>
      <c r="L634" s="34" t="s">
        <v>1150</v>
      </c>
      <c r="M634" s="34">
        <v>0.52</v>
      </c>
      <c r="N634" s="34" t="s">
        <v>8</v>
      </c>
      <c r="O634" s="34" t="s">
        <v>9</v>
      </c>
      <c r="P634" s="34" t="s">
        <v>99</v>
      </c>
      <c r="Q634" s="34" t="s">
        <v>1339</v>
      </c>
      <c r="R634" s="34">
        <v>32259</v>
      </c>
      <c r="S634" s="36">
        <v>42060</v>
      </c>
      <c r="T634" s="36">
        <v>42061</v>
      </c>
      <c r="U634" s="61">
        <v>-344.82</v>
      </c>
      <c r="V634" s="34">
        <v>1</v>
      </c>
      <c r="W634" s="34">
        <v>8.49</v>
      </c>
      <c r="X634" s="34">
        <v>88266</v>
      </c>
      <c r="Y634" s="34" t="s">
        <v>3215</v>
      </c>
      <c r="Z634" s="34">
        <v>-244.95585876652132</v>
      </c>
    </row>
    <row r="635" spans="1:26" customFormat="1" x14ac:dyDescent="0.2">
      <c r="A635" s="34">
        <v>851</v>
      </c>
      <c r="B635" s="34" t="s">
        <v>1340</v>
      </c>
      <c r="C635" s="34" t="s">
        <v>23</v>
      </c>
      <c r="D635" s="34">
        <v>0.1</v>
      </c>
      <c r="E635" s="34">
        <v>50.98</v>
      </c>
      <c r="F635" s="34">
        <v>22.24</v>
      </c>
      <c r="G635" s="34" t="s">
        <v>14</v>
      </c>
      <c r="H635" s="34" t="s">
        <v>70</v>
      </c>
      <c r="I635" s="34" t="s">
        <v>4</v>
      </c>
      <c r="J635" s="34" t="s">
        <v>102</v>
      </c>
      <c r="K635" s="34" t="s">
        <v>40</v>
      </c>
      <c r="L635" s="34" t="s">
        <v>1341</v>
      </c>
      <c r="M635" s="34">
        <v>0.55000000000000004</v>
      </c>
      <c r="N635" s="34" t="s">
        <v>8</v>
      </c>
      <c r="O635" s="34" t="s">
        <v>35</v>
      </c>
      <c r="P635" s="34" t="s">
        <v>66</v>
      </c>
      <c r="Q635" s="34" t="s">
        <v>1342</v>
      </c>
      <c r="R635" s="34">
        <v>91745</v>
      </c>
      <c r="S635" s="36">
        <v>42060</v>
      </c>
      <c r="T635" s="36">
        <v>42062</v>
      </c>
      <c r="U635" s="61">
        <v>98.12</v>
      </c>
      <c r="V635" s="34">
        <v>6</v>
      </c>
      <c r="W635" s="34">
        <v>300.63</v>
      </c>
      <c r="X635" s="34">
        <v>88568</v>
      </c>
      <c r="Y635" s="34" t="s">
        <v>3217</v>
      </c>
      <c r="Z635" s="34">
        <v>982.71151716078839</v>
      </c>
    </row>
    <row r="636" spans="1:26" customFormat="1" x14ac:dyDescent="0.2">
      <c r="A636" s="34">
        <v>2980</v>
      </c>
      <c r="B636" s="34" t="s">
        <v>797</v>
      </c>
      <c r="C636" s="34" t="s">
        <v>92</v>
      </c>
      <c r="D636" s="34">
        <v>7.0000000000000007E-2</v>
      </c>
      <c r="E636" s="34">
        <v>2.61</v>
      </c>
      <c r="F636" s="34">
        <v>0.5</v>
      </c>
      <c r="G636" s="34" t="s">
        <v>14</v>
      </c>
      <c r="H636" s="34" t="s">
        <v>70</v>
      </c>
      <c r="I636" s="34" t="s">
        <v>24</v>
      </c>
      <c r="J636" s="34" t="s">
        <v>128</v>
      </c>
      <c r="K636" s="34" t="s">
        <v>49</v>
      </c>
      <c r="L636" s="34" t="s">
        <v>1343</v>
      </c>
      <c r="M636" s="34">
        <v>0.39</v>
      </c>
      <c r="N636" s="34" t="s">
        <v>8</v>
      </c>
      <c r="O636" s="34" t="s">
        <v>87</v>
      </c>
      <c r="P636" s="34" t="s">
        <v>293</v>
      </c>
      <c r="Q636" s="34" t="s">
        <v>799</v>
      </c>
      <c r="R636" s="34">
        <v>44870</v>
      </c>
      <c r="S636" s="36">
        <v>42060</v>
      </c>
      <c r="T636" s="36">
        <v>42062</v>
      </c>
      <c r="U636" s="61">
        <v>10.798500000000001</v>
      </c>
      <c r="V636" s="34">
        <v>6</v>
      </c>
      <c r="W636" s="34">
        <v>15.65</v>
      </c>
      <c r="X636" s="34">
        <v>86547</v>
      </c>
      <c r="Y636" s="34" t="s">
        <v>3218</v>
      </c>
      <c r="Z636" s="34">
        <v>-39.308467608336926</v>
      </c>
    </row>
    <row r="637" spans="1:26" customFormat="1" x14ac:dyDescent="0.2">
      <c r="A637" s="34">
        <v>868</v>
      </c>
      <c r="B637" s="34" t="s">
        <v>1344</v>
      </c>
      <c r="C637" s="34" t="s">
        <v>46</v>
      </c>
      <c r="D637" s="34">
        <v>0.04</v>
      </c>
      <c r="E637" s="34">
        <v>29.18</v>
      </c>
      <c r="F637" s="34">
        <v>8.5500000000000007</v>
      </c>
      <c r="G637" s="34" t="s">
        <v>63</v>
      </c>
      <c r="H637" s="34" t="s">
        <v>70</v>
      </c>
      <c r="I637" s="34" t="s">
        <v>4</v>
      </c>
      <c r="J637" s="34" t="s">
        <v>102</v>
      </c>
      <c r="K637" s="34" t="s">
        <v>49</v>
      </c>
      <c r="L637" s="34" t="s">
        <v>1345</v>
      </c>
      <c r="M637" s="34">
        <v>0.42</v>
      </c>
      <c r="N637" s="34" t="s">
        <v>8</v>
      </c>
      <c r="O637" s="34" t="s">
        <v>28</v>
      </c>
      <c r="P637" s="34" t="s">
        <v>60</v>
      </c>
      <c r="Q637" s="34" t="s">
        <v>1346</v>
      </c>
      <c r="R637" s="34">
        <v>55126</v>
      </c>
      <c r="S637" s="36">
        <v>42060</v>
      </c>
      <c r="T637" s="36">
        <v>42062</v>
      </c>
      <c r="U637" s="61">
        <v>201.7353</v>
      </c>
      <c r="V637" s="34">
        <v>10</v>
      </c>
      <c r="W637" s="34">
        <v>292.37</v>
      </c>
      <c r="X637" s="34">
        <v>91194</v>
      </c>
      <c r="Y637" s="34" t="s">
        <v>3216</v>
      </c>
      <c r="Z637" s="34">
        <v>612.77182123136458</v>
      </c>
    </row>
    <row r="638" spans="1:26" customFormat="1" x14ac:dyDescent="0.2">
      <c r="A638" s="34">
        <v>868</v>
      </c>
      <c r="B638" s="34" t="s">
        <v>1344</v>
      </c>
      <c r="C638" s="34" t="s">
        <v>46</v>
      </c>
      <c r="D638" s="34">
        <v>0</v>
      </c>
      <c r="E638" s="34">
        <v>80.98</v>
      </c>
      <c r="F638" s="34">
        <v>35</v>
      </c>
      <c r="G638" s="34" t="s">
        <v>14</v>
      </c>
      <c r="H638" s="34" t="s">
        <v>70</v>
      </c>
      <c r="I638" s="34" t="s">
        <v>24</v>
      </c>
      <c r="J638" s="34" t="s">
        <v>54</v>
      </c>
      <c r="K638" s="34" t="s">
        <v>40</v>
      </c>
      <c r="L638" s="34" t="s">
        <v>683</v>
      </c>
      <c r="M638" s="34">
        <v>0.83</v>
      </c>
      <c r="N638" s="34" t="s">
        <v>8</v>
      </c>
      <c r="O638" s="34" t="s">
        <v>28</v>
      </c>
      <c r="P638" s="34" t="s">
        <v>60</v>
      </c>
      <c r="Q638" s="34" t="s">
        <v>1346</v>
      </c>
      <c r="R638" s="34">
        <v>55126</v>
      </c>
      <c r="S638" s="36">
        <v>42060</v>
      </c>
      <c r="T638" s="36">
        <v>42062</v>
      </c>
      <c r="U638" s="61">
        <v>-684.78</v>
      </c>
      <c r="V638" s="34">
        <v>8</v>
      </c>
      <c r="W638" s="34">
        <v>682.79</v>
      </c>
      <c r="X638" s="34">
        <v>91194</v>
      </c>
      <c r="Y638" s="34" t="s">
        <v>3216</v>
      </c>
      <c r="Z638" s="34">
        <v>1047.7513505714301</v>
      </c>
    </row>
    <row r="639" spans="1:26" customFormat="1" x14ac:dyDescent="0.2">
      <c r="A639" s="34">
        <v>907</v>
      </c>
      <c r="B639" s="34" t="s">
        <v>1347</v>
      </c>
      <c r="C639" s="34" t="s">
        <v>1</v>
      </c>
      <c r="D639" s="34">
        <v>0.09</v>
      </c>
      <c r="E639" s="34">
        <v>35.99</v>
      </c>
      <c r="F639" s="34">
        <v>5.99</v>
      </c>
      <c r="G639" s="34" t="s">
        <v>14</v>
      </c>
      <c r="H639" s="34" t="s">
        <v>47</v>
      </c>
      <c r="I639" s="34" t="s">
        <v>16</v>
      </c>
      <c r="J639" s="34" t="s">
        <v>111</v>
      </c>
      <c r="K639" s="34" t="s">
        <v>26</v>
      </c>
      <c r="L639" s="34" t="s">
        <v>1348</v>
      </c>
      <c r="M639" s="34">
        <v>0.38</v>
      </c>
      <c r="N639" s="34" t="s">
        <v>8</v>
      </c>
      <c r="O639" s="34" t="s">
        <v>9</v>
      </c>
      <c r="P639" s="34" t="s">
        <v>364</v>
      </c>
      <c r="Q639" s="34" t="s">
        <v>442</v>
      </c>
      <c r="R639" s="34">
        <v>42420</v>
      </c>
      <c r="S639" s="36">
        <v>42061</v>
      </c>
      <c r="T639" s="36">
        <v>42062</v>
      </c>
      <c r="U639" s="61">
        <v>114.3165</v>
      </c>
      <c r="V639" s="34">
        <v>5</v>
      </c>
      <c r="W639" s="34">
        <v>151.6</v>
      </c>
      <c r="X639" s="34">
        <v>86459</v>
      </c>
      <c r="Y639" s="34" t="s">
        <v>3215</v>
      </c>
      <c r="Z639" s="34">
        <v>609.18063754822117</v>
      </c>
    </row>
    <row r="640" spans="1:26" customFormat="1" x14ac:dyDescent="0.2">
      <c r="A640" s="34">
        <v>1639</v>
      </c>
      <c r="B640" s="34" t="s">
        <v>1349</v>
      </c>
      <c r="C640" s="34" t="s">
        <v>1</v>
      </c>
      <c r="D640" s="34">
        <v>0.08</v>
      </c>
      <c r="E640" s="34">
        <v>55.48</v>
      </c>
      <c r="F640" s="34">
        <v>6.79</v>
      </c>
      <c r="G640" s="34" t="s">
        <v>14</v>
      </c>
      <c r="H640" s="34" t="s">
        <v>47</v>
      </c>
      <c r="I640" s="34" t="s">
        <v>24</v>
      </c>
      <c r="J640" s="34" t="s">
        <v>64</v>
      </c>
      <c r="K640" s="34" t="s">
        <v>49</v>
      </c>
      <c r="L640" s="34" t="s">
        <v>1282</v>
      </c>
      <c r="M640" s="34">
        <v>0.37</v>
      </c>
      <c r="N640" s="34" t="s">
        <v>8</v>
      </c>
      <c r="O640" s="34" t="s">
        <v>87</v>
      </c>
      <c r="P640" s="34" t="s">
        <v>224</v>
      </c>
      <c r="Q640" s="34" t="s">
        <v>1350</v>
      </c>
      <c r="R640" s="34">
        <v>6901</v>
      </c>
      <c r="S640" s="36">
        <v>42061</v>
      </c>
      <c r="T640" s="36">
        <v>42063</v>
      </c>
      <c r="U640" s="61">
        <v>147.75659999999999</v>
      </c>
      <c r="V640" s="34">
        <v>4</v>
      </c>
      <c r="W640" s="34">
        <v>214.14</v>
      </c>
      <c r="X640" s="34">
        <v>89705</v>
      </c>
      <c r="Y640" s="34" t="s">
        <v>3218</v>
      </c>
      <c r="Z640" s="34">
        <v>724.89777902984395</v>
      </c>
    </row>
    <row r="641" spans="1:26" customFormat="1" x14ac:dyDescent="0.2">
      <c r="A641" s="34">
        <v>2114</v>
      </c>
      <c r="B641" s="34" t="s">
        <v>1351</v>
      </c>
      <c r="C641" s="34" t="s">
        <v>1</v>
      </c>
      <c r="D641" s="34">
        <v>7.0000000000000007E-2</v>
      </c>
      <c r="E641" s="34">
        <v>226.67</v>
      </c>
      <c r="F641" s="34">
        <v>28.16</v>
      </c>
      <c r="G641" s="34" t="s">
        <v>2</v>
      </c>
      <c r="H641" s="34" t="s">
        <v>70</v>
      </c>
      <c r="I641" s="34" t="s">
        <v>4</v>
      </c>
      <c r="J641" s="34" t="s">
        <v>85</v>
      </c>
      <c r="K641" s="34" t="s">
        <v>33</v>
      </c>
      <c r="L641" s="34" t="s">
        <v>1352</v>
      </c>
      <c r="M641" s="34">
        <v>0.59</v>
      </c>
      <c r="N641" s="34" t="s">
        <v>8</v>
      </c>
      <c r="O641" s="34" t="s">
        <v>9</v>
      </c>
      <c r="P641" s="34" t="s">
        <v>218</v>
      </c>
      <c r="Q641" s="34" t="s">
        <v>1353</v>
      </c>
      <c r="R641" s="34">
        <v>23518</v>
      </c>
      <c r="S641" s="36">
        <v>42061</v>
      </c>
      <c r="T641" s="36">
        <v>42062</v>
      </c>
      <c r="U641" s="61">
        <v>53.114400000000003</v>
      </c>
      <c r="V641" s="34">
        <v>1</v>
      </c>
      <c r="W641" s="34">
        <v>255.83</v>
      </c>
      <c r="X641" s="34">
        <v>88405</v>
      </c>
      <c r="Y641" s="34" t="s">
        <v>3215</v>
      </c>
      <c r="Z641" s="34">
        <v>2110.4649765480526</v>
      </c>
    </row>
    <row r="642" spans="1:26" customFormat="1" x14ac:dyDescent="0.2">
      <c r="A642" s="34">
        <v>2114</v>
      </c>
      <c r="B642" s="34" t="s">
        <v>1351</v>
      </c>
      <c r="C642" s="34" t="s">
        <v>1</v>
      </c>
      <c r="D642" s="34">
        <v>0.08</v>
      </c>
      <c r="E642" s="34">
        <v>20.98</v>
      </c>
      <c r="F642" s="34">
        <v>53.03</v>
      </c>
      <c r="G642" s="34" t="s">
        <v>2</v>
      </c>
      <c r="H642" s="34" t="s">
        <v>70</v>
      </c>
      <c r="I642" s="34" t="s">
        <v>24</v>
      </c>
      <c r="J642" s="34" t="s">
        <v>54</v>
      </c>
      <c r="K642" s="34" t="s">
        <v>33</v>
      </c>
      <c r="L642" s="34" t="s">
        <v>1066</v>
      </c>
      <c r="M642" s="34">
        <v>0.78</v>
      </c>
      <c r="N642" s="34" t="s">
        <v>8</v>
      </c>
      <c r="O642" s="34" t="s">
        <v>9</v>
      </c>
      <c r="P642" s="34" t="s">
        <v>218</v>
      </c>
      <c r="Q642" s="34" t="s">
        <v>1353</v>
      </c>
      <c r="R642" s="34">
        <v>23518</v>
      </c>
      <c r="S642" s="36">
        <v>42061</v>
      </c>
      <c r="T642" s="36">
        <v>42063</v>
      </c>
      <c r="U642" s="61">
        <v>8.7420000000000009</v>
      </c>
      <c r="V642" s="34">
        <v>20</v>
      </c>
      <c r="W642" s="34">
        <v>421.18</v>
      </c>
      <c r="X642" s="34">
        <v>88405</v>
      </c>
      <c r="Y642" s="34" t="s">
        <v>3215</v>
      </c>
      <c r="Z642" s="34">
        <v>2259.2706659135465</v>
      </c>
    </row>
    <row r="643" spans="1:26" customFormat="1" x14ac:dyDescent="0.2">
      <c r="A643" s="34">
        <v>2979</v>
      </c>
      <c r="B643" s="34" t="s">
        <v>794</v>
      </c>
      <c r="C643" s="34" t="s">
        <v>1</v>
      </c>
      <c r="D643" s="34">
        <v>0.02</v>
      </c>
      <c r="E643" s="34">
        <v>5.34</v>
      </c>
      <c r="F643" s="34">
        <v>2.99</v>
      </c>
      <c r="G643" s="34" t="s">
        <v>14</v>
      </c>
      <c r="H643" s="34" t="s">
        <v>70</v>
      </c>
      <c r="I643" s="34" t="s">
        <v>24</v>
      </c>
      <c r="J643" s="34" t="s">
        <v>48</v>
      </c>
      <c r="K643" s="34" t="s">
        <v>49</v>
      </c>
      <c r="L643" s="34" t="s">
        <v>1354</v>
      </c>
      <c r="M643" s="34">
        <v>0.38</v>
      </c>
      <c r="N643" s="34" t="s">
        <v>8</v>
      </c>
      <c r="O643" s="34" t="s">
        <v>28</v>
      </c>
      <c r="P643" s="34" t="s">
        <v>541</v>
      </c>
      <c r="Q643" s="34" t="s">
        <v>796</v>
      </c>
      <c r="R643" s="34">
        <v>58601</v>
      </c>
      <c r="S643" s="36">
        <v>42061</v>
      </c>
      <c r="T643" s="36">
        <v>42063</v>
      </c>
      <c r="U643" s="61">
        <v>5.2954999999999997</v>
      </c>
      <c r="V643" s="34">
        <v>6</v>
      </c>
      <c r="W643" s="34">
        <v>34.729999999999997</v>
      </c>
      <c r="X643" s="34">
        <v>86545</v>
      </c>
      <c r="Y643" s="34" t="s">
        <v>3216</v>
      </c>
      <c r="Z643" s="34">
        <v>334.41006841444323</v>
      </c>
    </row>
    <row r="644" spans="1:26" customFormat="1" x14ac:dyDescent="0.2">
      <c r="A644" s="34">
        <v>2979</v>
      </c>
      <c r="B644" s="34" t="s">
        <v>794</v>
      </c>
      <c r="C644" s="34" t="s">
        <v>1</v>
      </c>
      <c r="D644" s="34">
        <v>0.03</v>
      </c>
      <c r="E644" s="34">
        <v>40.98</v>
      </c>
      <c r="F644" s="34">
        <v>7.47</v>
      </c>
      <c r="G644" s="34" t="s">
        <v>14</v>
      </c>
      <c r="H644" s="34" t="s">
        <v>70</v>
      </c>
      <c r="I644" s="34" t="s">
        <v>24</v>
      </c>
      <c r="J644" s="34" t="s">
        <v>48</v>
      </c>
      <c r="K644" s="34" t="s">
        <v>49</v>
      </c>
      <c r="L644" s="34" t="s">
        <v>1355</v>
      </c>
      <c r="M644" s="34">
        <v>0.37</v>
      </c>
      <c r="N644" s="34" t="s">
        <v>8</v>
      </c>
      <c r="O644" s="34" t="s">
        <v>28</v>
      </c>
      <c r="P644" s="34" t="s">
        <v>541</v>
      </c>
      <c r="Q644" s="34" t="s">
        <v>796</v>
      </c>
      <c r="R644" s="34">
        <v>58601</v>
      </c>
      <c r="S644" s="36">
        <v>42061</v>
      </c>
      <c r="T644" s="36">
        <v>42062</v>
      </c>
      <c r="U644" s="61">
        <v>170.79570000000001</v>
      </c>
      <c r="V644" s="34">
        <v>6</v>
      </c>
      <c r="W644" s="34">
        <v>247.53</v>
      </c>
      <c r="X644" s="34">
        <v>86545</v>
      </c>
      <c r="Y644" s="34" t="s">
        <v>3216</v>
      </c>
      <c r="Z644" s="34">
        <v>724.45694686104628</v>
      </c>
    </row>
    <row r="645" spans="1:26" customFormat="1" x14ac:dyDescent="0.2">
      <c r="A645" s="34">
        <v>573</v>
      </c>
      <c r="B645" s="34" t="s">
        <v>1356</v>
      </c>
      <c r="C645" s="34" t="s">
        <v>13</v>
      </c>
      <c r="D645" s="34">
        <v>0.08</v>
      </c>
      <c r="E645" s="34">
        <v>415.88</v>
      </c>
      <c r="F645" s="34">
        <v>11.37</v>
      </c>
      <c r="G645" s="34" t="s">
        <v>14</v>
      </c>
      <c r="H645" s="34" t="s">
        <v>70</v>
      </c>
      <c r="I645" s="34" t="s">
        <v>24</v>
      </c>
      <c r="J645" s="34" t="s">
        <v>54</v>
      </c>
      <c r="K645" s="34" t="s">
        <v>49</v>
      </c>
      <c r="L645" s="34" t="s">
        <v>1357</v>
      </c>
      <c r="M645" s="34">
        <v>0.56999999999999995</v>
      </c>
      <c r="N645" s="34" t="s">
        <v>8</v>
      </c>
      <c r="O645" s="34" t="s">
        <v>28</v>
      </c>
      <c r="P645" s="34" t="s">
        <v>79</v>
      </c>
      <c r="Q645" s="34" t="s">
        <v>1358</v>
      </c>
      <c r="R645" s="34">
        <v>61554</v>
      </c>
      <c r="S645" s="36">
        <v>42061</v>
      </c>
      <c r="T645" s="36">
        <v>42062</v>
      </c>
      <c r="U645" s="61">
        <v>-269.08440000000002</v>
      </c>
      <c r="V645" s="34">
        <v>1</v>
      </c>
      <c r="W645" s="34">
        <v>405.57</v>
      </c>
      <c r="X645" s="34">
        <v>86556</v>
      </c>
      <c r="Y645" s="34" t="s">
        <v>3216</v>
      </c>
      <c r="Z645" s="34">
        <v>1397.1245309832502</v>
      </c>
    </row>
    <row r="646" spans="1:26" customFormat="1" x14ac:dyDescent="0.2">
      <c r="A646" s="34">
        <v>1665</v>
      </c>
      <c r="B646" s="34" t="s">
        <v>1359</v>
      </c>
      <c r="C646" s="34" t="s">
        <v>13</v>
      </c>
      <c r="D646" s="34">
        <v>0.1</v>
      </c>
      <c r="E646" s="34">
        <v>3.6</v>
      </c>
      <c r="F646" s="34">
        <v>2.2000000000000002</v>
      </c>
      <c r="G646" s="34" t="s">
        <v>14</v>
      </c>
      <c r="H646" s="34" t="s">
        <v>15</v>
      </c>
      <c r="I646" s="34" t="s">
        <v>24</v>
      </c>
      <c r="J646" s="34" t="s">
        <v>64</v>
      </c>
      <c r="K646" s="34" t="s">
        <v>26</v>
      </c>
      <c r="L646" s="34" t="s">
        <v>1360</v>
      </c>
      <c r="M646" s="34">
        <v>0.39</v>
      </c>
      <c r="N646" s="34" t="s">
        <v>8</v>
      </c>
      <c r="O646" s="34" t="s">
        <v>35</v>
      </c>
      <c r="P646" s="34" t="s">
        <v>66</v>
      </c>
      <c r="Q646" s="34" t="s">
        <v>1361</v>
      </c>
      <c r="R646" s="34">
        <v>92653</v>
      </c>
      <c r="S646" s="36">
        <v>42061</v>
      </c>
      <c r="T646" s="36">
        <v>42062</v>
      </c>
      <c r="U646" s="61">
        <v>-8.2799999999999994</v>
      </c>
      <c r="V646" s="34">
        <v>2</v>
      </c>
      <c r="W646" s="34">
        <v>6.97</v>
      </c>
      <c r="X646" s="34">
        <v>90678</v>
      </c>
      <c r="Y646" s="34" t="s">
        <v>3217</v>
      </c>
      <c r="Z646" s="34">
        <v>-72.769099527465954</v>
      </c>
    </row>
    <row r="647" spans="1:26" customFormat="1" x14ac:dyDescent="0.2">
      <c r="A647" s="34">
        <v>865</v>
      </c>
      <c r="B647" s="34" t="s">
        <v>1362</v>
      </c>
      <c r="C647" s="34" t="s">
        <v>23</v>
      </c>
      <c r="D647" s="34">
        <v>0.04</v>
      </c>
      <c r="E647" s="34">
        <v>6.48</v>
      </c>
      <c r="F647" s="34">
        <v>5.16</v>
      </c>
      <c r="G647" s="34" t="s">
        <v>63</v>
      </c>
      <c r="H647" s="34" t="s">
        <v>70</v>
      </c>
      <c r="I647" s="34" t="s">
        <v>24</v>
      </c>
      <c r="J647" s="34" t="s">
        <v>64</v>
      </c>
      <c r="K647" s="34" t="s">
        <v>49</v>
      </c>
      <c r="L647" s="34" t="s">
        <v>1363</v>
      </c>
      <c r="M647" s="34">
        <v>0.37</v>
      </c>
      <c r="N647" s="34" t="s">
        <v>8</v>
      </c>
      <c r="O647" s="34" t="s">
        <v>28</v>
      </c>
      <c r="P647" s="34" t="s">
        <v>29</v>
      </c>
      <c r="Q647" s="34" t="s">
        <v>1018</v>
      </c>
      <c r="R647" s="34">
        <v>46312</v>
      </c>
      <c r="S647" s="36">
        <v>42061</v>
      </c>
      <c r="T647" s="36">
        <v>42065</v>
      </c>
      <c r="U647" s="61">
        <v>-11.1332</v>
      </c>
      <c r="V647" s="34">
        <v>12</v>
      </c>
      <c r="W647" s="34">
        <v>86.79</v>
      </c>
      <c r="X647" s="34">
        <v>90675</v>
      </c>
      <c r="Y647" s="34" t="s">
        <v>3216</v>
      </c>
      <c r="Z647" s="34">
        <v>67.148455093499962</v>
      </c>
    </row>
    <row r="648" spans="1:26" customFormat="1" x14ac:dyDescent="0.2">
      <c r="A648" s="34">
        <v>621</v>
      </c>
      <c r="B648" s="34" t="s">
        <v>1364</v>
      </c>
      <c r="C648" s="34" t="s">
        <v>92</v>
      </c>
      <c r="D648" s="34">
        <v>0.1</v>
      </c>
      <c r="E648" s="34">
        <v>6.88</v>
      </c>
      <c r="F648" s="34">
        <v>2</v>
      </c>
      <c r="G648" s="34" t="s">
        <v>14</v>
      </c>
      <c r="H648" s="34" t="s">
        <v>47</v>
      </c>
      <c r="I648" s="34" t="s">
        <v>24</v>
      </c>
      <c r="J648" s="34" t="s">
        <v>64</v>
      </c>
      <c r="K648" s="34" t="s">
        <v>26</v>
      </c>
      <c r="L648" s="34" t="s">
        <v>828</v>
      </c>
      <c r="M648" s="34">
        <v>0.39</v>
      </c>
      <c r="N648" s="34" t="s">
        <v>8</v>
      </c>
      <c r="O648" s="34" t="s">
        <v>87</v>
      </c>
      <c r="P648" s="34" t="s">
        <v>224</v>
      </c>
      <c r="Q648" s="34" t="s">
        <v>1365</v>
      </c>
      <c r="R648" s="34">
        <v>6111</v>
      </c>
      <c r="S648" s="36">
        <v>42061</v>
      </c>
      <c r="T648" s="36">
        <v>42062</v>
      </c>
      <c r="U648" s="61">
        <v>18.420000000000002</v>
      </c>
      <c r="V648" s="34">
        <v>5</v>
      </c>
      <c r="W648" s="34">
        <v>31.46</v>
      </c>
      <c r="X648" s="34">
        <v>91432</v>
      </c>
      <c r="Y648" s="34" t="s">
        <v>3218</v>
      </c>
      <c r="Z648" s="34">
        <v>33.947771676963683</v>
      </c>
    </row>
    <row r="649" spans="1:26" customFormat="1" x14ac:dyDescent="0.2">
      <c r="A649" s="34">
        <v>622</v>
      </c>
      <c r="B649" s="34" t="s">
        <v>1366</v>
      </c>
      <c r="C649" s="34" t="s">
        <v>92</v>
      </c>
      <c r="D649" s="34">
        <v>0.06</v>
      </c>
      <c r="E649" s="34">
        <v>195.99</v>
      </c>
      <c r="F649" s="34">
        <v>8.99</v>
      </c>
      <c r="G649" s="34" t="s">
        <v>14</v>
      </c>
      <c r="H649" s="34" t="s">
        <v>47</v>
      </c>
      <c r="I649" s="34" t="s">
        <v>16</v>
      </c>
      <c r="J649" s="34" t="s">
        <v>111</v>
      </c>
      <c r="K649" s="34" t="s">
        <v>49</v>
      </c>
      <c r="L649" s="34" t="s">
        <v>1319</v>
      </c>
      <c r="M649" s="34">
        <v>0.6</v>
      </c>
      <c r="N649" s="34" t="s">
        <v>8</v>
      </c>
      <c r="O649" s="34" t="s">
        <v>87</v>
      </c>
      <c r="P649" s="34" t="s">
        <v>307</v>
      </c>
      <c r="Q649" s="34" t="s">
        <v>1180</v>
      </c>
      <c r="R649" s="34">
        <v>4210</v>
      </c>
      <c r="S649" s="36">
        <v>42061</v>
      </c>
      <c r="T649" s="36">
        <v>42063</v>
      </c>
      <c r="U649" s="61">
        <v>349.47</v>
      </c>
      <c r="V649" s="34">
        <v>6</v>
      </c>
      <c r="W649" s="34">
        <v>948.97</v>
      </c>
      <c r="X649" s="34">
        <v>91432</v>
      </c>
      <c r="Y649" s="34" t="s">
        <v>3218</v>
      </c>
      <c r="Z649" s="34">
        <v>1359.6475144838423</v>
      </c>
    </row>
    <row r="650" spans="1:26" customFormat="1" x14ac:dyDescent="0.2">
      <c r="A650" s="34">
        <v>3063</v>
      </c>
      <c r="B650" s="34" t="s">
        <v>1367</v>
      </c>
      <c r="C650" s="34" t="s">
        <v>92</v>
      </c>
      <c r="D650" s="34">
        <v>7.0000000000000007E-2</v>
      </c>
      <c r="E650" s="34">
        <v>8.33</v>
      </c>
      <c r="F650" s="34">
        <v>1.99</v>
      </c>
      <c r="G650" s="34" t="s">
        <v>14</v>
      </c>
      <c r="H650" s="34" t="s">
        <v>15</v>
      </c>
      <c r="I650" s="34" t="s">
        <v>16</v>
      </c>
      <c r="J650" s="34" t="s">
        <v>17</v>
      </c>
      <c r="K650" s="34" t="s">
        <v>18</v>
      </c>
      <c r="L650" s="34" t="s">
        <v>1150</v>
      </c>
      <c r="M650" s="34">
        <v>0.52</v>
      </c>
      <c r="N650" s="34" t="s">
        <v>8</v>
      </c>
      <c r="O650" s="34" t="s">
        <v>35</v>
      </c>
      <c r="P650" s="34" t="s">
        <v>42</v>
      </c>
      <c r="Q650" s="34" t="s">
        <v>1368</v>
      </c>
      <c r="R650" s="34">
        <v>98034</v>
      </c>
      <c r="S650" s="36">
        <v>42061</v>
      </c>
      <c r="T650" s="36">
        <v>42063</v>
      </c>
      <c r="U650" s="61">
        <v>11.95</v>
      </c>
      <c r="V650" s="34">
        <v>6</v>
      </c>
      <c r="W650" s="34">
        <v>50.28</v>
      </c>
      <c r="X650" s="34">
        <v>88447</v>
      </c>
      <c r="Y650" s="34" t="s">
        <v>3217</v>
      </c>
      <c r="Z650" s="34">
        <v>100.09324834848698</v>
      </c>
    </row>
    <row r="651" spans="1:26" customFormat="1" x14ac:dyDescent="0.2">
      <c r="A651" s="34">
        <v>3063</v>
      </c>
      <c r="B651" s="34" t="s">
        <v>1367</v>
      </c>
      <c r="C651" s="34" t="s">
        <v>92</v>
      </c>
      <c r="D651" s="34">
        <v>0.03</v>
      </c>
      <c r="E651" s="34">
        <v>499.99</v>
      </c>
      <c r="F651" s="34">
        <v>24.49</v>
      </c>
      <c r="G651" s="34" t="s">
        <v>14</v>
      </c>
      <c r="H651" s="34" t="s">
        <v>15</v>
      </c>
      <c r="I651" s="34" t="s">
        <v>16</v>
      </c>
      <c r="J651" s="34" t="s">
        <v>39</v>
      </c>
      <c r="K651" s="34" t="s">
        <v>40</v>
      </c>
      <c r="L651" s="34" t="s">
        <v>1369</v>
      </c>
      <c r="M651" s="34">
        <v>0.36</v>
      </c>
      <c r="N651" s="34" t="s">
        <v>8</v>
      </c>
      <c r="O651" s="34" t="s">
        <v>35</v>
      </c>
      <c r="P651" s="34" t="s">
        <v>42</v>
      </c>
      <c r="Q651" s="34" t="s">
        <v>1368</v>
      </c>
      <c r="R651" s="34">
        <v>98034</v>
      </c>
      <c r="S651" s="36">
        <v>42061</v>
      </c>
      <c r="T651" s="36">
        <v>42062</v>
      </c>
      <c r="U651" s="61">
        <v>1773.6105</v>
      </c>
      <c r="V651" s="34">
        <v>5</v>
      </c>
      <c r="W651" s="34">
        <v>2570.4499999999998</v>
      </c>
      <c r="X651" s="34">
        <v>88447</v>
      </c>
      <c r="Y651" s="34" t="s">
        <v>3217</v>
      </c>
      <c r="Z651" s="34">
        <v>3959.8654317679316</v>
      </c>
    </row>
    <row r="652" spans="1:26" customFormat="1" x14ac:dyDescent="0.2">
      <c r="A652" s="34">
        <v>1916</v>
      </c>
      <c r="B652" s="34" t="s">
        <v>1370</v>
      </c>
      <c r="C652" s="34" t="s">
        <v>1</v>
      </c>
      <c r="D652" s="34">
        <v>0.03</v>
      </c>
      <c r="E652" s="34">
        <v>11.99</v>
      </c>
      <c r="F652" s="34">
        <v>5.99</v>
      </c>
      <c r="G652" s="34" t="s">
        <v>14</v>
      </c>
      <c r="H652" s="34" t="s">
        <v>47</v>
      </c>
      <c r="I652" s="34" t="s">
        <v>16</v>
      </c>
      <c r="J652" s="34" t="s">
        <v>32</v>
      </c>
      <c r="K652" s="34" t="s">
        <v>120</v>
      </c>
      <c r="L652" s="34" t="s">
        <v>1371</v>
      </c>
      <c r="M652" s="34">
        <v>0.36</v>
      </c>
      <c r="N652" s="34" t="s">
        <v>8</v>
      </c>
      <c r="O652" s="34" t="s">
        <v>9</v>
      </c>
      <c r="P652" s="34" t="s">
        <v>20</v>
      </c>
      <c r="Q652" s="34" t="s">
        <v>1372</v>
      </c>
      <c r="R652" s="34">
        <v>72209</v>
      </c>
      <c r="S652" s="36">
        <v>42062</v>
      </c>
      <c r="T652" s="36">
        <v>42063</v>
      </c>
      <c r="U652" s="61">
        <v>-216.02979999999999</v>
      </c>
      <c r="V652" s="34">
        <v>7</v>
      </c>
      <c r="W652" s="34">
        <v>83.72</v>
      </c>
      <c r="X652" s="34">
        <v>85893</v>
      </c>
      <c r="Y652" s="34" t="s">
        <v>3215</v>
      </c>
      <c r="Z652" s="34">
        <v>218.72797185930361</v>
      </c>
    </row>
    <row r="653" spans="1:26" customFormat="1" x14ac:dyDescent="0.2">
      <c r="A653" s="34">
        <v>1005</v>
      </c>
      <c r="B653" s="34" t="s">
        <v>1373</v>
      </c>
      <c r="C653" s="34" t="s">
        <v>13</v>
      </c>
      <c r="D653" s="34">
        <v>0.02</v>
      </c>
      <c r="E653" s="34">
        <v>40.99</v>
      </c>
      <c r="F653" s="34">
        <v>17.48</v>
      </c>
      <c r="G653" s="34" t="s">
        <v>14</v>
      </c>
      <c r="H653" s="34" t="s">
        <v>3</v>
      </c>
      <c r="I653" s="34" t="s">
        <v>24</v>
      </c>
      <c r="J653" s="34" t="s">
        <v>64</v>
      </c>
      <c r="K653" s="34" t="s">
        <v>49</v>
      </c>
      <c r="L653" s="34" t="s">
        <v>1374</v>
      </c>
      <c r="M653" s="34">
        <v>0.36</v>
      </c>
      <c r="N653" s="34" t="s">
        <v>8</v>
      </c>
      <c r="O653" s="34" t="s">
        <v>28</v>
      </c>
      <c r="P653" s="34" t="s">
        <v>79</v>
      </c>
      <c r="Q653" s="34" t="s">
        <v>1375</v>
      </c>
      <c r="R653" s="34">
        <v>60089</v>
      </c>
      <c r="S653" s="36">
        <v>42062</v>
      </c>
      <c r="T653" s="36">
        <v>42063</v>
      </c>
      <c r="U653" s="61">
        <v>551.09280000000001</v>
      </c>
      <c r="V653" s="34">
        <v>23</v>
      </c>
      <c r="W653" s="34">
        <v>950.43</v>
      </c>
      <c r="X653" s="34">
        <v>90044</v>
      </c>
      <c r="Y653" s="34" t="s">
        <v>3216</v>
      </c>
      <c r="Z653" s="34">
        <v>1087.352405725323</v>
      </c>
    </row>
    <row r="654" spans="1:26" customFormat="1" x14ac:dyDescent="0.2">
      <c r="A654" s="34">
        <v>1044</v>
      </c>
      <c r="B654" s="34" t="s">
        <v>1376</v>
      </c>
      <c r="C654" s="34" t="s">
        <v>13</v>
      </c>
      <c r="D654" s="34">
        <v>0</v>
      </c>
      <c r="E654" s="34">
        <v>6.68</v>
      </c>
      <c r="F654" s="34">
        <v>5.66</v>
      </c>
      <c r="G654" s="34" t="s">
        <v>14</v>
      </c>
      <c r="H654" s="34" t="s">
        <v>47</v>
      </c>
      <c r="I654" s="34" t="s">
        <v>24</v>
      </c>
      <c r="J654" s="34" t="s">
        <v>64</v>
      </c>
      <c r="K654" s="34" t="s">
        <v>49</v>
      </c>
      <c r="L654" s="34" t="s">
        <v>1026</v>
      </c>
      <c r="M654" s="34">
        <v>0.37</v>
      </c>
      <c r="N654" s="34" t="s">
        <v>8</v>
      </c>
      <c r="O654" s="34" t="s">
        <v>35</v>
      </c>
      <c r="P654" s="34" t="s">
        <v>66</v>
      </c>
      <c r="Q654" s="34" t="s">
        <v>76</v>
      </c>
      <c r="R654" s="34">
        <v>90004</v>
      </c>
      <c r="S654" s="36">
        <v>42062</v>
      </c>
      <c r="T654" s="36">
        <v>42063</v>
      </c>
      <c r="U654" s="61">
        <v>-76.94</v>
      </c>
      <c r="V654" s="34">
        <v>90</v>
      </c>
      <c r="W654" s="34">
        <v>617.4</v>
      </c>
      <c r="X654" s="34">
        <v>47813</v>
      </c>
      <c r="Y654" s="34" t="s">
        <v>3217</v>
      </c>
      <c r="Z654" s="34">
        <v>71.038680332503958</v>
      </c>
    </row>
    <row r="655" spans="1:26" customFormat="1" x14ac:dyDescent="0.2">
      <c r="A655" s="34">
        <v>1047</v>
      </c>
      <c r="B655" s="34" t="s">
        <v>1377</v>
      </c>
      <c r="C655" s="34" t="s">
        <v>13</v>
      </c>
      <c r="D655" s="34">
        <v>0</v>
      </c>
      <c r="E655" s="34">
        <v>6.68</v>
      </c>
      <c r="F655" s="34">
        <v>5.66</v>
      </c>
      <c r="G655" s="34" t="s">
        <v>14</v>
      </c>
      <c r="H655" s="34" t="s">
        <v>47</v>
      </c>
      <c r="I655" s="34" t="s">
        <v>24</v>
      </c>
      <c r="J655" s="34" t="s">
        <v>64</v>
      </c>
      <c r="K655" s="34" t="s">
        <v>49</v>
      </c>
      <c r="L655" s="34" t="s">
        <v>1026</v>
      </c>
      <c r="M655" s="34">
        <v>0.37</v>
      </c>
      <c r="N655" s="34" t="s">
        <v>8</v>
      </c>
      <c r="O655" s="34" t="s">
        <v>87</v>
      </c>
      <c r="P655" s="34" t="s">
        <v>379</v>
      </c>
      <c r="Q655" s="34" t="s">
        <v>764</v>
      </c>
      <c r="R655" s="34">
        <v>2109</v>
      </c>
      <c r="S655" s="36">
        <v>42062</v>
      </c>
      <c r="T655" s="36">
        <v>42063</v>
      </c>
      <c r="U655" s="61">
        <v>-40.008800000000001</v>
      </c>
      <c r="V655" s="34">
        <v>23</v>
      </c>
      <c r="W655" s="34">
        <v>157.78</v>
      </c>
      <c r="X655" s="34">
        <v>89389</v>
      </c>
      <c r="Y655" s="34" t="s">
        <v>3218</v>
      </c>
      <c r="Z655" s="34">
        <v>108.85717909095149</v>
      </c>
    </row>
    <row r="656" spans="1:26" customFormat="1" x14ac:dyDescent="0.2">
      <c r="A656" s="34">
        <v>751</v>
      </c>
      <c r="B656" s="34" t="s">
        <v>1378</v>
      </c>
      <c r="C656" s="34" t="s">
        <v>23</v>
      </c>
      <c r="D656" s="34">
        <v>0.06</v>
      </c>
      <c r="E656" s="34">
        <v>130.97999999999999</v>
      </c>
      <c r="F656" s="34">
        <v>54.74</v>
      </c>
      <c r="G656" s="34" t="s">
        <v>2</v>
      </c>
      <c r="H656" s="34" t="s">
        <v>70</v>
      </c>
      <c r="I656" s="34" t="s">
        <v>4</v>
      </c>
      <c r="J656" s="34" t="s">
        <v>93</v>
      </c>
      <c r="K656" s="34" t="s">
        <v>6</v>
      </c>
      <c r="L656" s="34" t="s">
        <v>1379</v>
      </c>
      <c r="M656" s="34">
        <v>0.69</v>
      </c>
      <c r="N656" s="34" t="s">
        <v>8</v>
      </c>
      <c r="O656" s="34" t="s">
        <v>9</v>
      </c>
      <c r="P656" s="34" t="s">
        <v>364</v>
      </c>
      <c r="Q656" s="34" t="s">
        <v>1380</v>
      </c>
      <c r="R656" s="34">
        <v>40324</v>
      </c>
      <c r="S656" s="36">
        <v>42062</v>
      </c>
      <c r="T656" s="36">
        <v>42069</v>
      </c>
      <c r="U656" s="61">
        <v>14.76</v>
      </c>
      <c r="V656" s="34">
        <v>3</v>
      </c>
      <c r="W656" s="34">
        <v>411.64</v>
      </c>
      <c r="X656" s="34">
        <v>91201</v>
      </c>
      <c r="Y656" s="34" t="s">
        <v>3215</v>
      </c>
      <c r="Z656" s="34">
        <v>2385.5131807065227</v>
      </c>
    </row>
    <row r="657" spans="1:26" customFormat="1" x14ac:dyDescent="0.2">
      <c r="A657" s="34">
        <v>1754</v>
      </c>
      <c r="B657" s="34" t="s">
        <v>1381</v>
      </c>
      <c r="C657" s="34" t="s">
        <v>23</v>
      </c>
      <c r="D657" s="34">
        <v>0.04</v>
      </c>
      <c r="E657" s="34">
        <v>8.5</v>
      </c>
      <c r="F657" s="34">
        <v>1.99</v>
      </c>
      <c r="G657" s="34" t="s">
        <v>14</v>
      </c>
      <c r="H657" s="34" t="s">
        <v>15</v>
      </c>
      <c r="I657" s="34" t="s">
        <v>16</v>
      </c>
      <c r="J657" s="34" t="s">
        <v>17</v>
      </c>
      <c r="K657" s="34" t="s">
        <v>18</v>
      </c>
      <c r="L657" s="34" t="s">
        <v>1382</v>
      </c>
      <c r="M657" s="34">
        <v>0.49</v>
      </c>
      <c r="N657" s="34" t="s">
        <v>8</v>
      </c>
      <c r="O657" s="34" t="s">
        <v>35</v>
      </c>
      <c r="P657" s="34" t="s">
        <v>66</v>
      </c>
      <c r="Q657" s="34" t="s">
        <v>1383</v>
      </c>
      <c r="R657" s="34">
        <v>90503</v>
      </c>
      <c r="S657" s="36">
        <v>42062</v>
      </c>
      <c r="T657" s="36">
        <v>42063</v>
      </c>
      <c r="U657" s="61">
        <v>43.275199999999998</v>
      </c>
      <c r="V657" s="34">
        <v>14</v>
      </c>
      <c r="W657" s="34">
        <v>118.57</v>
      </c>
      <c r="X657" s="34">
        <v>90178</v>
      </c>
      <c r="Y657" s="34" t="s">
        <v>3217</v>
      </c>
      <c r="Z657" s="34">
        <v>194.59855590817384</v>
      </c>
    </row>
    <row r="658" spans="1:26" customFormat="1" x14ac:dyDescent="0.2">
      <c r="A658" s="34">
        <v>1754</v>
      </c>
      <c r="B658" s="34" t="s">
        <v>1381</v>
      </c>
      <c r="C658" s="34" t="s">
        <v>23</v>
      </c>
      <c r="D658" s="34">
        <v>0.1</v>
      </c>
      <c r="E658" s="34">
        <v>15.99</v>
      </c>
      <c r="F658" s="34">
        <v>9.4</v>
      </c>
      <c r="G658" s="34" t="s">
        <v>14</v>
      </c>
      <c r="H658" s="34" t="s">
        <v>15</v>
      </c>
      <c r="I658" s="34" t="s">
        <v>16</v>
      </c>
      <c r="J658" s="34" t="s">
        <v>32</v>
      </c>
      <c r="K658" s="34" t="s">
        <v>49</v>
      </c>
      <c r="L658" s="34" t="s">
        <v>604</v>
      </c>
      <c r="M658" s="34">
        <v>0.49</v>
      </c>
      <c r="N658" s="34" t="s">
        <v>8</v>
      </c>
      <c r="O658" s="34" t="s">
        <v>35</v>
      </c>
      <c r="P658" s="34" t="s">
        <v>66</v>
      </c>
      <c r="Q658" s="34" t="s">
        <v>1383</v>
      </c>
      <c r="R658" s="34">
        <v>90503</v>
      </c>
      <c r="S658" s="36">
        <v>42062</v>
      </c>
      <c r="T658" s="36">
        <v>42062</v>
      </c>
      <c r="U658" s="61">
        <v>-36.214619999999996</v>
      </c>
      <c r="V658" s="34">
        <v>5</v>
      </c>
      <c r="W658" s="34">
        <v>79.47</v>
      </c>
      <c r="X658" s="34">
        <v>90178</v>
      </c>
      <c r="Y658" s="34" t="s">
        <v>3217</v>
      </c>
      <c r="Z658" s="34">
        <v>301.82363338042609</v>
      </c>
    </row>
    <row r="659" spans="1:26" customFormat="1" x14ac:dyDescent="0.2">
      <c r="A659" s="34">
        <v>1754</v>
      </c>
      <c r="B659" s="34" t="s">
        <v>1381</v>
      </c>
      <c r="C659" s="34" t="s">
        <v>23</v>
      </c>
      <c r="D659" s="34">
        <v>0.09</v>
      </c>
      <c r="E659" s="34">
        <v>95.99</v>
      </c>
      <c r="F659" s="34">
        <v>8.99</v>
      </c>
      <c r="G659" s="34" t="s">
        <v>14</v>
      </c>
      <c r="H659" s="34" t="s">
        <v>15</v>
      </c>
      <c r="I659" s="34" t="s">
        <v>16</v>
      </c>
      <c r="J659" s="34" t="s">
        <v>111</v>
      </c>
      <c r="K659" s="34" t="s">
        <v>49</v>
      </c>
      <c r="L659" s="34" t="s">
        <v>1384</v>
      </c>
      <c r="M659" s="34">
        <v>0.56999999999999995</v>
      </c>
      <c r="N659" s="34" t="s">
        <v>8</v>
      </c>
      <c r="O659" s="34" t="s">
        <v>35</v>
      </c>
      <c r="P659" s="34" t="s">
        <v>66</v>
      </c>
      <c r="Q659" s="34" t="s">
        <v>1383</v>
      </c>
      <c r="R659" s="34">
        <v>90503</v>
      </c>
      <c r="S659" s="36">
        <v>42062</v>
      </c>
      <c r="T659" s="36">
        <v>42066</v>
      </c>
      <c r="U659" s="61">
        <v>7.0329600000000001</v>
      </c>
      <c r="V659" s="34">
        <v>8</v>
      </c>
      <c r="W659" s="34">
        <v>627.28</v>
      </c>
      <c r="X659" s="34">
        <v>90178</v>
      </c>
      <c r="Y659" s="34" t="s">
        <v>3217</v>
      </c>
      <c r="Z659" s="34">
        <v>658.53528237382875</v>
      </c>
    </row>
    <row r="660" spans="1:26" customFormat="1" x14ac:dyDescent="0.2">
      <c r="A660" s="34">
        <v>2466</v>
      </c>
      <c r="B660" s="34" t="s">
        <v>1385</v>
      </c>
      <c r="C660" s="34" t="s">
        <v>92</v>
      </c>
      <c r="D660" s="34">
        <v>0.04</v>
      </c>
      <c r="E660" s="34">
        <v>2.08</v>
      </c>
      <c r="F660" s="34">
        <v>1.49</v>
      </c>
      <c r="G660" s="34" t="s">
        <v>14</v>
      </c>
      <c r="H660" s="34" t="s">
        <v>70</v>
      </c>
      <c r="I660" s="34" t="s">
        <v>24</v>
      </c>
      <c r="J660" s="34" t="s">
        <v>48</v>
      </c>
      <c r="K660" s="34" t="s">
        <v>49</v>
      </c>
      <c r="L660" s="34" t="s">
        <v>1386</v>
      </c>
      <c r="M660" s="34">
        <v>0.36</v>
      </c>
      <c r="N660" s="34" t="s">
        <v>8</v>
      </c>
      <c r="O660" s="34" t="s">
        <v>28</v>
      </c>
      <c r="P660" s="34" t="s">
        <v>265</v>
      </c>
      <c r="Q660" s="34" t="s">
        <v>1387</v>
      </c>
      <c r="R660" s="34">
        <v>49783</v>
      </c>
      <c r="S660" s="36">
        <v>42062</v>
      </c>
      <c r="T660" s="36">
        <v>42063</v>
      </c>
      <c r="U660" s="61">
        <v>-3.71956</v>
      </c>
      <c r="V660" s="34">
        <v>7</v>
      </c>
      <c r="W660" s="34">
        <v>14.77</v>
      </c>
      <c r="X660" s="34">
        <v>88136</v>
      </c>
      <c r="Y660" s="34" t="s">
        <v>3216</v>
      </c>
      <c r="Z660" s="34">
        <v>-33.583314619408313</v>
      </c>
    </row>
    <row r="661" spans="1:26" customFormat="1" x14ac:dyDescent="0.2">
      <c r="A661" s="34">
        <v>2466</v>
      </c>
      <c r="B661" s="34" t="s">
        <v>1385</v>
      </c>
      <c r="C661" s="34" t="s">
        <v>92</v>
      </c>
      <c r="D661" s="34">
        <v>0.02</v>
      </c>
      <c r="E661" s="34">
        <v>53.98</v>
      </c>
      <c r="F661" s="34">
        <v>5.5</v>
      </c>
      <c r="G661" s="34" t="s">
        <v>63</v>
      </c>
      <c r="H661" s="34" t="s">
        <v>70</v>
      </c>
      <c r="I661" s="34" t="s">
        <v>16</v>
      </c>
      <c r="J661" s="34" t="s">
        <v>17</v>
      </c>
      <c r="K661" s="34" t="s">
        <v>49</v>
      </c>
      <c r="L661" s="34" t="s">
        <v>1388</v>
      </c>
      <c r="M661" s="34">
        <v>0.62</v>
      </c>
      <c r="N661" s="34" t="s">
        <v>8</v>
      </c>
      <c r="O661" s="34" t="s">
        <v>28</v>
      </c>
      <c r="P661" s="34" t="s">
        <v>265</v>
      </c>
      <c r="Q661" s="34" t="s">
        <v>1387</v>
      </c>
      <c r="R661" s="34">
        <v>49783</v>
      </c>
      <c r="S661" s="36">
        <v>42062</v>
      </c>
      <c r="T661" s="36">
        <v>42063</v>
      </c>
      <c r="U661" s="61">
        <v>101.97199999999999</v>
      </c>
      <c r="V661" s="34">
        <v>8</v>
      </c>
      <c r="W661" s="34">
        <v>438.33</v>
      </c>
      <c r="X661" s="34">
        <v>88136</v>
      </c>
      <c r="Y661" s="34" t="s">
        <v>3216</v>
      </c>
      <c r="Z661" s="34">
        <v>495.20184586248342</v>
      </c>
    </row>
    <row r="662" spans="1:26" customFormat="1" x14ac:dyDescent="0.2">
      <c r="A662" s="34">
        <v>2466</v>
      </c>
      <c r="B662" s="34" t="s">
        <v>1385</v>
      </c>
      <c r="C662" s="34" t="s">
        <v>92</v>
      </c>
      <c r="D662" s="34">
        <v>0.05</v>
      </c>
      <c r="E662" s="34">
        <v>4.9800000000000004</v>
      </c>
      <c r="F662" s="34">
        <v>5.0199999999999996</v>
      </c>
      <c r="G662" s="34" t="s">
        <v>14</v>
      </c>
      <c r="H662" s="34" t="s">
        <v>70</v>
      </c>
      <c r="I662" s="34" t="s">
        <v>24</v>
      </c>
      <c r="J662" s="34" t="s">
        <v>64</v>
      </c>
      <c r="K662" s="34" t="s">
        <v>49</v>
      </c>
      <c r="L662" s="34" t="s">
        <v>1389</v>
      </c>
      <c r="M662" s="34">
        <v>0.38</v>
      </c>
      <c r="N662" s="34" t="s">
        <v>8</v>
      </c>
      <c r="O662" s="34" t="s">
        <v>28</v>
      </c>
      <c r="P662" s="34" t="s">
        <v>265</v>
      </c>
      <c r="Q662" s="34" t="s">
        <v>1387</v>
      </c>
      <c r="R662" s="34">
        <v>49783</v>
      </c>
      <c r="S662" s="36">
        <v>42062</v>
      </c>
      <c r="T662" s="36">
        <v>42062</v>
      </c>
      <c r="U662" s="61">
        <v>-16.634799999999998</v>
      </c>
      <c r="V662" s="34">
        <v>7</v>
      </c>
      <c r="W662" s="34">
        <v>38.11</v>
      </c>
      <c r="X662" s="34">
        <v>88136</v>
      </c>
      <c r="Y662" s="34" t="s">
        <v>3216</v>
      </c>
      <c r="Z662" s="34">
        <v>69.85953298756408</v>
      </c>
    </row>
    <row r="663" spans="1:26" customFormat="1" x14ac:dyDescent="0.2">
      <c r="A663" s="34">
        <v>972</v>
      </c>
      <c r="B663" s="34" t="s">
        <v>1390</v>
      </c>
      <c r="C663" s="34" t="s">
        <v>23</v>
      </c>
      <c r="D663" s="34">
        <v>0.03</v>
      </c>
      <c r="E663" s="34">
        <v>284.98</v>
      </c>
      <c r="F663" s="34">
        <v>69.55</v>
      </c>
      <c r="G663" s="34" t="s">
        <v>2</v>
      </c>
      <c r="H663" s="34" t="s">
        <v>70</v>
      </c>
      <c r="I663" s="34" t="s">
        <v>4</v>
      </c>
      <c r="J663" s="34" t="s">
        <v>85</v>
      </c>
      <c r="K663" s="34" t="s">
        <v>33</v>
      </c>
      <c r="L663" s="34" t="s">
        <v>1391</v>
      </c>
      <c r="M663" s="34">
        <v>0.6</v>
      </c>
      <c r="N663" s="34" t="s">
        <v>8</v>
      </c>
      <c r="O663" s="34" t="s">
        <v>35</v>
      </c>
      <c r="P663" s="34" t="s">
        <v>66</v>
      </c>
      <c r="Q663" s="34" t="s">
        <v>1392</v>
      </c>
      <c r="R663" s="34">
        <v>92503</v>
      </c>
      <c r="S663" s="36">
        <v>42063</v>
      </c>
      <c r="T663" s="36">
        <v>42068</v>
      </c>
      <c r="U663" s="61">
        <v>-116.584</v>
      </c>
      <c r="V663" s="34">
        <v>2</v>
      </c>
      <c r="W663" s="34">
        <v>619.38</v>
      </c>
      <c r="X663" s="34">
        <v>87259</v>
      </c>
      <c r="Y663" s="34" t="s">
        <v>3217</v>
      </c>
      <c r="Z663" s="34">
        <v>3087.8799085563383</v>
      </c>
    </row>
    <row r="664" spans="1:26" customFormat="1" x14ac:dyDescent="0.2">
      <c r="A664" s="34">
        <v>972</v>
      </c>
      <c r="B664" s="34" t="s">
        <v>1390</v>
      </c>
      <c r="C664" s="34" t="s">
        <v>23</v>
      </c>
      <c r="D664" s="34">
        <v>0</v>
      </c>
      <c r="E664" s="34">
        <v>12.99</v>
      </c>
      <c r="F664" s="34">
        <v>14.37</v>
      </c>
      <c r="G664" s="34" t="s">
        <v>14</v>
      </c>
      <c r="H664" s="34" t="s">
        <v>70</v>
      </c>
      <c r="I664" s="34" t="s">
        <v>4</v>
      </c>
      <c r="J664" s="34" t="s">
        <v>102</v>
      </c>
      <c r="K664" s="34" t="s">
        <v>40</v>
      </c>
      <c r="L664" s="34" t="s">
        <v>382</v>
      </c>
      <c r="M664" s="34">
        <v>0.73</v>
      </c>
      <c r="N664" s="34" t="s">
        <v>8</v>
      </c>
      <c r="O664" s="34" t="s">
        <v>35</v>
      </c>
      <c r="P664" s="34" t="s">
        <v>66</v>
      </c>
      <c r="Q664" s="34" t="s">
        <v>1392</v>
      </c>
      <c r="R664" s="34">
        <v>92503</v>
      </c>
      <c r="S664" s="36">
        <v>42063</v>
      </c>
      <c r="T664" s="36">
        <v>42063</v>
      </c>
      <c r="U664" s="61">
        <v>12.896100000000001</v>
      </c>
      <c r="V664" s="34">
        <v>1</v>
      </c>
      <c r="W664" s="34">
        <v>18.690000000000001</v>
      </c>
      <c r="X664" s="34">
        <v>87259</v>
      </c>
      <c r="Y664" s="34" t="s">
        <v>3217</v>
      </c>
      <c r="Z664" s="34">
        <v>774.58605093743222</v>
      </c>
    </row>
    <row r="665" spans="1:26" customFormat="1" x14ac:dyDescent="0.2">
      <c r="A665" s="34">
        <v>2220</v>
      </c>
      <c r="B665" s="34" t="s">
        <v>1393</v>
      </c>
      <c r="C665" s="34" t="s">
        <v>23</v>
      </c>
      <c r="D665" s="34">
        <v>0.09</v>
      </c>
      <c r="E665" s="34">
        <v>14.2</v>
      </c>
      <c r="F665" s="34">
        <v>5.3</v>
      </c>
      <c r="G665" s="34" t="s">
        <v>14</v>
      </c>
      <c r="H665" s="34" t="s">
        <v>15</v>
      </c>
      <c r="I665" s="34" t="s">
        <v>4</v>
      </c>
      <c r="J665" s="34" t="s">
        <v>102</v>
      </c>
      <c r="K665" s="34" t="s">
        <v>26</v>
      </c>
      <c r="L665" s="34" t="s">
        <v>264</v>
      </c>
      <c r="M665" s="34">
        <v>0.46</v>
      </c>
      <c r="N665" s="34" t="s">
        <v>8</v>
      </c>
      <c r="O665" s="34" t="s">
        <v>9</v>
      </c>
      <c r="P665" s="34" t="s">
        <v>99</v>
      </c>
      <c r="Q665" s="34" t="s">
        <v>1394</v>
      </c>
      <c r="R665" s="34">
        <v>34787</v>
      </c>
      <c r="S665" s="36">
        <v>42063</v>
      </c>
      <c r="T665" s="36">
        <v>42064</v>
      </c>
      <c r="U665" s="61">
        <v>-324.73</v>
      </c>
      <c r="V665" s="34">
        <v>4</v>
      </c>
      <c r="W665" s="34">
        <v>55.08</v>
      </c>
      <c r="X665" s="34">
        <v>91036</v>
      </c>
      <c r="Y665" s="34" t="s">
        <v>3215</v>
      </c>
      <c r="Z665" s="34">
        <v>-130.88036304317964</v>
      </c>
    </row>
    <row r="666" spans="1:26" customFormat="1" x14ac:dyDescent="0.2">
      <c r="A666" s="34">
        <v>3075</v>
      </c>
      <c r="B666" s="34" t="s">
        <v>1395</v>
      </c>
      <c r="C666" s="34" t="s">
        <v>23</v>
      </c>
      <c r="D666" s="34">
        <v>0.06</v>
      </c>
      <c r="E666" s="34">
        <v>19.23</v>
      </c>
      <c r="F666" s="34">
        <v>6.15</v>
      </c>
      <c r="G666" s="34" t="s">
        <v>14</v>
      </c>
      <c r="H666" s="34" t="s">
        <v>70</v>
      </c>
      <c r="I666" s="34" t="s">
        <v>4</v>
      </c>
      <c r="J666" s="34" t="s">
        <v>102</v>
      </c>
      <c r="K666" s="34" t="s">
        <v>18</v>
      </c>
      <c r="L666" s="34" t="s">
        <v>1253</v>
      </c>
      <c r="M666" s="34">
        <v>0.44</v>
      </c>
      <c r="N666" s="34" t="s">
        <v>8</v>
      </c>
      <c r="O666" s="34" t="s">
        <v>35</v>
      </c>
      <c r="P666" s="34" t="s">
        <v>66</v>
      </c>
      <c r="Q666" s="34" t="s">
        <v>76</v>
      </c>
      <c r="R666" s="34">
        <v>90061</v>
      </c>
      <c r="S666" s="36">
        <v>42063</v>
      </c>
      <c r="T666" s="36">
        <v>42063</v>
      </c>
      <c r="U666" s="61">
        <v>-25.38</v>
      </c>
      <c r="V666" s="34">
        <v>4</v>
      </c>
      <c r="W666" s="34">
        <v>84.6</v>
      </c>
      <c r="X666" s="34">
        <v>14756</v>
      </c>
      <c r="Y666" s="34" t="s">
        <v>3217</v>
      </c>
      <c r="Z666" s="34">
        <v>247.05228408325544</v>
      </c>
    </row>
    <row r="667" spans="1:26" customFormat="1" x14ac:dyDescent="0.2">
      <c r="A667" s="34">
        <v>3098</v>
      </c>
      <c r="B667" s="34" t="s">
        <v>1396</v>
      </c>
      <c r="C667" s="34" t="s">
        <v>23</v>
      </c>
      <c r="D667" s="34">
        <v>0.06</v>
      </c>
      <c r="E667" s="34">
        <v>2.89</v>
      </c>
      <c r="F667" s="34">
        <v>0.5</v>
      </c>
      <c r="G667" s="34" t="s">
        <v>14</v>
      </c>
      <c r="H667" s="34" t="s">
        <v>15</v>
      </c>
      <c r="I667" s="34" t="s">
        <v>24</v>
      </c>
      <c r="J667" s="34" t="s">
        <v>128</v>
      </c>
      <c r="K667" s="34" t="s">
        <v>49</v>
      </c>
      <c r="L667" s="34" t="s">
        <v>705</v>
      </c>
      <c r="M667" s="34">
        <v>0.38</v>
      </c>
      <c r="N667" s="34" t="s">
        <v>8</v>
      </c>
      <c r="O667" s="34" t="s">
        <v>87</v>
      </c>
      <c r="P667" s="34" t="s">
        <v>88</v>
      </c>
      <c r="Q667" s="34" t="s">
        <v>1397</v>
      </c>
      <c r="R667" s="34">
        <v>11967</v>
      </c>
      <c r="S667" s="36">
        <v>42063</v>
      </c>
      <c r="T667" s="36">
        <v>42063</v>
      </c>
      <c r="U667" s="61">
        <v>9.6117000000000008</v>
      </c>
      <c r="V667" s="34">
        <v>5</v>
      </c>
      <c r="W667" s="34">
        <v>13.93</v>
      </c>
      <c r="X667" s="34">
        <v>89316</v>
      </c>
      <c r="Y667" s="34" t="s">
        <v>3218</v>
      </c>
      <c r="Z667" s="34">
        <v>-3.2804764920187566</v>
      </c>
    </row>
    <row r="668" spans="1:26" customFormat="1" x14ac:dyDescent="0.2">
      <c r="A668" s="34">
        <v>3355</v>
      </c>
      <c r="B668" s="34" t="s">
        <v>1398</v>
      </c>
      <c r="C668" s="34" t="s">
        <v>23</v>
      </c>
      <c r="D668" s="34">
        <v>0.1</v>
      </c>
      <c r="E668" s="34">
        <v>120.98</v>
      </c>
      <c r="F668" s="34">
        <v>9.07</v>
      </c>
      <c r="G668" s="34" t="s">
        <v>14</v>
      </c>
      <c r="H668" s="34" t="s">
        <v>70</v>
      </c>
      <c r="I668" s="34" t="s">
        <v>24</v>
      </c>
      <c r="J668" s="34" t="s">
        <v>48</v>
      </c>
      <c r="K668" s="34" t="s">
        <v>49</v>
      </c>
      <c r="L668" s="34" t="s">
        <v>1399</v>
      </c>
      <c r="M668" s="34">
        <v>0.35</v>
      </c>
      <c r="N668" s="34" t="s">
        <v>8</v>
      </c>
      <c r="O668" s="34" t="s">
        <v>35</v>
      </c>
      <c r="P668" s="34" t="s">
        <v>66</v>
      </c>
      <c r="Q668" s="34" t="s">
        <v>1400</v>
      </c>
      <c r="R668" s="34">
        <v>93010</v>
      </c>
      <c r="S668" s="36">
        <v>42063</v>
      </c>
      <c r="T668" s="36">
        <v>42072</v>
      </c>
      <c r="U668" s="61">
        <v>379.3965</v>
      </c>
      <c r="V668" s="34">
        <v>5</v>
      </c>
      <c r="W668" s="34">
        <v>549.85</v>
      </c>
      <c r="X668" s="34">
        <v>88587</v>
      </c>
      <c r="Y668" s="34" t="s">
        <v>3217</v>
      </c>
      <c r="Z668" s="34">
        <v>959.82123263888673</v>
      </c>
    </row>
    <row r="669" spans="1:26" customFormat="1" x14ac:dyDescent="0.2">
      <c r="A669" s="34">
        <v>3355</v>
      </c>
      <c r="B669" s="34" t="s">
        <v>1398</v>
      </c>
      <c r="C669" s="34" t="s">
        <v>23</v>
      </c>
      <c r="D669" s="34">
        <v>0.08</v>
      </c>
      <c r="E669" s="34">
        <v>8.32</v>
      </c>
      <c r="F669" s="34">
        <v>2.38</v>
      </c>
      <c r="G669" s="34" t="s">
        <v>63</v>
      </c>
      <c r="H669" s="34" t="s">
        <v>70</v>
      </c>
      <c r="I669" s="34" t="s">
        <v>16</v>
      </c>
      <c r="J669" s="34" t="s">
        <v>17</v>
      </c>
      <c r="K669" s="34" t="s">
        <v>18</v>
      </c>
      <c r="L669" s="34" t="s">
        <v>1401</v>
      </c>
      <c r="M669" s="34">
        <v>0.74</v>
      </c>
      <c r="N669" s="34" t="s">
        <v>8</v>
      </c>
      <c r="O669" s="34" t="s">
        <v>35</v>
      </c>
      <c r="P669" s="34" t="s">
        <v>66</v>
      </c>
      <c r="Q669" s="34" t="s">
        <v>1400</v>
      </c>
      <c r="R669" s="34">
        <v>93010</v>
      </c>
      <c r="S669" s="36">
        <v>42063</v>
      </c>
      <c r="T669" s="36">
        <v>42067</v>
      </c>
      <c r="U669" s="61">
        <v>-41.83</v>
      </c>
      <c r="V669" s="34">
        <v>6</v>
      </c>
      <c r="W669" s="34">
        <v>48.99</v>
      </c>
      <c r="X669" s="34">
        <v>88587</v>
      </c>
      <c r="Y669" s="34" t="s">
        <v>3217</v>
      </c>
      <c r="Z669" s="34">
        <v>245.7462795177602</v>
      </c>
    </row>
    <row r="670" spans="1:26" customFormat="1" x14ac:dyDescent="0.2">
      <c r="A670" s="34">
        <v>3355</v>
      </c>
      <c r="B670" s="34" t="s">
        <v>1398</v>
      </c>
      <c r="C670" s="34" t="s">
        <v>23</v>
      </c>
      <c r="D670" s="34">
        <v>0.1</v>
      </c>
      <c r="E670" s="34">
        <v>125.99</v>
      </c>
      <c r="F670" s="34">
        <v>4.2</v>
      </c>
      <c r="G670" s="34" t="s">
        <v>14</v>
      </c>
      <c r="H670" s="34" t="s">
        <v>70</v>
      </c>
      <c r="I670" s="34" t="s">
        <v>16</v>
      </c>
      <c r="J670" s="34" t="s">
        <v>111</v>
      </c>
      <c r="K670" s="34" t="s">
        <v>49</v>
      </c>
      <c r="L670" s="34" t="s">
        <v>1402</v>
      </c>
      <c r="M670" s="34">
        <v>0.59</v>
      </c>
      <c r="N670" s="34" t="s">
        <v>8</v>
      </c>
      <c r="O670" s="34" t="s">
        <v>35</v>
      </c>
      <c r="P670" s="34" t="s">
        <v>66</v>
      </c>
      <c r="Q670" s="34" t="s">
        <v>1400</v>
      </c>
      <c r="R670" s="34">
        <v>93010</v>
      </c>
      <c r="S670" s="36">
        <v>42063</v>
      </c>
      <c r="T670" s="36">
        <v>42063</v>
      </c>
      <c r="U670" s="61">
        <v>372.40199999999999</v>
      </c>
      <c r="V670" s="34">
        <v>7</v>
      </c>
      <c r="W670" s="34">
        <v>681.42</v>
      </c>
      <c r="X670" s="34">
        <v>88587</v>
      </c>
      <c r="Y670" s="34" t="s">
        <v>3217</v>
      </c>
      <c r="Z670" s="34">
        <v>1033.2364113371673</v>
      </c>
    </row>
    <row r="671" spans="1:26" customFormat="1" x14ac:dyDescent="0.2">
      <c r="A671" s="34">
        <v>2587</v>
      </c>
      <c r="B671" s="34" t="s">
        <v>1403</v>
      </c>
      <c r="C671" s="34" t="s">
        <v>92</v>
      </c>
      <c r="D671" s="34">
        <v>0.01</v>
      </c>
      <c r="E671" s="34">
        <v>6.48</v>
      </c>
      <c r="F671" s="34">
        <v>6.57</v>
      </c>
      <c r="G671" s="34" t="s">
        <v>63</v>
      </c>
      <c r="H671" s="34" t="s">
        <v>47</v>
      </c>
      <c r="I671" s="34" t="s">
        <v>24</v>
      </c>
      <c r="J671" s="34" t="s">
        <v>64</v>
      </c>
      <c r="K671" s="34" t="s">
        <v>49</v>
      </c>
      <c r="L671" s="34" t="s">
        <v>1404</v>
      </c>
      <c r="M671" s="34">
        <v>0.37</v>
      </c>
      <c r="N671" s="34" t="s">
        <v>8</v>
      </c>
      <c r="O671" s="34" t="s">
        <v>28</v>
      </c>
      <c r="P671" s="34" t="s">
        <v>333</v>
      </c>
      <c r="Q671" s="34" t="s">
        <v>1405</v>
      </c>
      <c r="R671" s="34">
        <v>54220</v>
      </c>
      <c r="S671" s="36">
        <v>42063</v>
      </c>
      <c r="T671" s="36">
        <v>42063</v>
      </c>
      <c r="U671" s="61">
        <v>-46.5244</v>
      </c>
      <c r="V671" s="34">
        <v>18</v>
      </c>
      <c r="W671" s="34">
        <v>127.83</v>
      </c>
      <c r="X671" s="34">
        <v>91166</v>
      </c>
      <c r="Y671" s="34" t="s">
        <v>3216</v>
      </c>
      <c r="Z671" s="34">
        <v>53.137510944417016</v>
      </c>
    </row>
    <row r="672" spans="1:26" customFormat="1" x14ac:dyDescent="0.2">
      <c r="A672" s="34">
        <v>2861</v>
      </c>
      <c r="B672" s="34" t="s">
        <v>1406</v>
      </c>
      <c r="C672" s="34" t="s">
        <v>92</v>
      </c>
      <c r="D672" s="34">
        <v>0.05</v>
      </c>
      <c r="E672" s="34">
        <v>20.99</v>
      </c>
      <c r="F672" s="34">
        <v>4.8099999999999996</v>
      </c>
      <c r="G672" s="34" t="s">
        <v>14</v>
      </c>
      <c r="H672" s="34" t="s">
        <v>70</v>
      </c>
      <c r="I672" s="34" t="s">
        <v>16</v>
      </c>
      <c r="J672" s="34" t="s">
        <v>111</v>
      </c>
      <c r="K672" s="34" t="s">
        <v>120</v>
      </c>
      <c r="L672" s="34" t="s">
        <v>1407</v>
      </c>
      <c r="M672" s="34">
        <v>0.57999999999999996</v>
      </c>
      <c r="N672" s="34" t="s">
        <v>8</v>
      </c>
      <c r="O672" s="34" t="s">
        <v>28</v>
      </c>
      <c r="P672" s="34" t="s">
        <v>513</v>
      </c>
      <c r="Q672" s="34" t="s">
        <v>1186</v>
      </c>
      <c r="R672" s="34">
        <v>67601</v>
      </c>
      <c r="S672" s="36">
        <v>42063</v>
      </c>
      <c r="T672" s="36">
        <v>42063</v>
      </c>
      <c r="U672" s="61">
        <v>4.9017600000000003</v>
      </c>
      <c r="V672" s="34">
        <v>11</v>
      </c>
      <c r="W672" s="34">
        <v>199.43</v>
      </c>
      <c r="X672" s="34">
        <v>88280</v>
      </c>
      <c r="Y672" s="34" t="s">
        <v>3216</v>
      </c>
      <c r="Z672" s="34">
        <v>302.50817610848571</v>
      </c>
    </row>
    <row r="673" spans="1:26" customFormat="1" x14ac:dyDescent="0.2">
      <c r="A673" s="34">
        <v>2923</v>
      </c>
      <c r="B673" s="34" t="s">
        <v>1408</v>
      </c>
      <c r="C673" s="34" t="s">
        <v>92</v>
      </c>
      <c r="D673" s="34">
        <v>0</v>
      </c>
      <c r="E673" s="34">
        <v>6.37</v>
      </c>
      <c r="F673" s="34">
        <v>5.19</v>
      </c>
      <c r="G673" s="34" t="s">
        <v>14</v>
      </c>
      <c r="H673" s="34" t="s">
        <v>15</v>
      </c>
      <c r="I673" s="34" t="s">
        <v>24</v>
      </c>
      <c r="J673" s="34" t="s">
        <v>48</v>
      </c>
      <c r="K673" s="34" t="s">
        <v>49</v>
      </c>
      <c r="L673" s="34" t="s">
        <v>883</v>
      </c>
      <c r="M673" s="34">
        <v>0.38</v>
      </c>
      <c r="N673" s="34" t="s">
        <v>8</v>
      </c>
      <c r="O673" s="34" t="s">
        <v>87</v>
      </c>
      <c r="P673" s="34" t="s">
        <v>394</v>
      </c>
      <c r="Q673" s="34" t="s">
        <v>1409</v>
      </c>
      <c r="R673" s="34">
        <v>21740</v>
      </c>
      <c r="S673" s="36">
        <v>42063</v>
      </c>
      <c r="T673" s="36">
        <v>42065</v>
      </c>
      <c r="U673" s="61">
        <v>-27.1492</v>
      </c>
      <c r="V673" s="34">
        <v>15</v>
      </c>
      <c r="W673" s="34">
        <v>99.75</v>
      </c>
      <c r="X673" s="34">
        <v>86592</v>
      </c>
      <c r="Y673" s="34" t="s">
        <v>3218</v>
      </c>
      <c r="Z673" s="34">
        <v>72.252524461271747</v>
      </c>
    </row>
    <row r="674" spans="1:26" customFormat="1" x14ac:dyDescent="0.2">
      <c r="A674" s="34">
        <v>3151</v>
      </c>
      <c r="B674" s="34" t="s">
        <v>929</v>
      </c>
      <c r="C674" s="34" t="s">
        <v>92</v>
      </c>
      <c r="D674" s="34">
        <v>0.04</v>
      </c>
      <c r="E674" s="34">
        <v>17.239999999999998</v>
      </c>
      <c r="F674" s="34">
        <v>3.26</v>
      </c>
      <c r="G674" s="34" t="s">
        <v>14</v>
      </c>
      <c r="H674" s="34" t="s">
        <v>47</v>
      </c>
      <c r="I674" s="34" t="s">
        <v>24</v>
      </c>
      <c r="J674" s="34" t="s">
        <v>544</v>
      </c>
      <c r="K674" s="34" t="s">
        <v>18</v>
      </c>
      <c r="L674" s="34" t="s">
        <v>1410</v>
      </c>
      <c r="M674" s="34">
        <v>0.56000000000000005</v>
      </c>
      <c r="N674" s="34" t="s">
        <v>8</v>
      </c>
      <c r="O674" s="34" t="s">
        <v>35</v>
      </c>
      <c r="P674" s="34" t="s">
        <v>66</v>
      </c>
      <c r="Q674" s="34" t="s">
        <v>930</v>
      </c>
      <c r="R674" s="34">
        <v>92277</v>
      </c>
      <c r="S674" s="36">
        <v>42063</v>
      </c>
      <c r="T674" s="36">
        <v>42063</v>
      </c>
      <c r="U674" s="61">
        <v>47.73</v>
      </c>
      <c r="V674" s="34">
        <v>7</v>
      </c>
      <c r="W674" s="34">
        <v>119.6</v>
      </c>
      <c r="X674" s="34">
        <v>88546</v>
      </c>
      <c r="Y674" s="34" t="s">
        <v>3217</v>
      </c>
      <c r="Z674" s="34">
        <v>312.19883098084608</v>
      </c>
    </row>
    <row r="675" spans="1:26" customFormat="1" x14ac:dyDescent="0.2">
      <c r="A675" s="34">
        <v>719</v>
      </c>
      <c r="B675" s="34" t="s">
        <v>1411</v>
      </c>
      <c r="C675" s="34" t="s">
        <v>46</v>
      </c>
      <c r="D675" s="34">
        <v>0</v>
      </c>
      <c r="E675" s="34">
        <v>8.5</v>
      </c>
      <c r="F675" s="34">
        <v>1.99</v>
      </c>
      <c r="G675" s="34" t="s">
        <v>14</v>
      </c>
      <c r="H675" s="34" t="s">
        <v>70</v>
      </c>
      <c r="I675" s="34" t="s">
        <v>16</v>
      </c>
      <c r="J675" s="34" t="s">
        <v>17</v>
      </c>
      <c r="K675" s="34" t="s">
        <v>18</v>
      </c>
      <c r="L675" s="34" t="s">
        <v>1382</v>
      </c>
      <c r="M675" s="34">
        <v>0.49</v>
      </c>
      <c r="N675" s="34" t="s">
        <v>8</v>
      </c>
      <c r="O675" s="34" t="s">
        <v>35</v>
      </c>
      <c r="P675" s="34" t="s">
        <v>272</v>
      </c>
      <c r="Q675" s="34" t="s">
        <v>1412</v>
      </c>
      <c r="R675" s="34">
        <v>89041</v>
      </c>
      <c r="S675" s="36">
        <v>42063</v>
      </c>
      <c r="T675" s="36">
        <v>42065</v>
      </c>
      <c r="U675" s="61">
        <v>71.735600000000005</v>
      </c>
      <c r="V675" s="34">
        <v>14</v>
      </c>
      <c r="W675" s="34">
        <v>122.25</v>
      </c>
      <c r="X675" s="34">
        <v>89344</v>
      </c>
      <c r="Y675" s="34" t="s">
        <v>3217</v>
      </c>
      <c r="Z675" s="34">
        <v>400.37292201374572</v>
      </c>
    </row>
    <row r="676" spans="1:26" customFormat="1" x14ac:dyDescent="0.2">
      <c r="A676" s="34">
        <v>719</v>
      </c>
      <c r="B676" s="34" t="s">
        <v>1411</v>
      </c>
      <c r="C676" s="34" t="s">
        <v>46</v>
      </c>
      <c r="D676" s="34">
        <v>0.03</v>
      </c>
      <c r="E676" s="34">
        <v>95.43</v>
      </c>
      <c r="F676" s="34">
        <v>19.989999999999998</v>
      </c>
      <c r="G676" s="34" t="s">
        <v>14</v>
      </c>
      <c r="H676" s="34" t="s">
        <v>70</v>
      </c>
      <c r="I676" s="34" t="s">
        <v>24</v>
      </c>
      <c r="J676" s="34" t="s">
        <v>54</v>
      </c>
      <c r="K676" s="34" t="s">
        <v>49</v>
      </c>
      <c r="L676" s="34" t="s">
        <v>1413</v>
      </c>
      <c r="M676" s="34">
        <v>0.79</v>
      </c>
      <c r="N676" s="34" t="s">
        <v>8</v>
      </c>
      <c r="O676" s="34" t="s">
        <v>35</v>
      </c>
      <c r="P676" s="34" t="s">
        <v>272</v>
      </c>
      <c r="Q676" s="34" t="s">
        <v>1412</v>
      </c>
      <c r="R676" s="34">
        <v>89041</v>
      </c>
      <c r="S676" s="36">
        <v>42063</v>
      </c>
      <c r="T676" s="36">
        <v>42065</v>
      </c>
      <c r="U676" s="61">
        <v>-79.320800000000006</v>
      </c>
      <c r="V676" s="34">
        <v>2</v>
      </c>
      <c r="W676" s="34">
        <v>206.09</v>
      </c>
      <c r="X676" s="34">
        <v>89344</v>
      </c>
      <c r="Y676" s="34" t="s">
        <v>3217</v>
      </c>
      <c r="Z676" s="34">
        <v>1245.0924411714536</v>
      </c>
    </row>
    <row r="677" spans="1:26" customFormat="1" x14ac:dyDescent="0.2">
      <c r="A677" s="34">
        <v>1482</v>
      </c>
      <c r="B677" s="34" t="s">
        <v>1414</v>
      </c>
      <c r="C677" s="34" t="s">
        <v>46</v>
      </c>
      <c r="D677" s="34">
        <v>0.05</v>
      </c>
      <c r="E677" s="34">
        <v>9.65</v>
      </c>
      <c r="F677" s="34">
        <v>6.22</v>
      </c>
      <c r="G677" s="34" t="s">
        <v>14</v>
      </c>
      <c r="H677" s="34" t="s">
        <v>70</v>
      </c>
      <c r="I677" s="34" t="s">
        <v>4</v>
      </c>
      <c r="J677" s="34" t="s">
        <v>102</v>
      </c>
      <c r="K677" s="34" t="s">
        <v>49</v>
      </c>
      <c r="L677" s="34" t="s">
        <v>1257</v>
      </c>
      <c r="M677" s="34">
        <v>0.55000000000000004</v>
      </c>
      <c r="N677" s="34" t="s">
        <v>8</v>
      </c>
      <c r="O677" s="34" t="s">
        <v>28</v>
      </c>
      <c r="P677" s="34" t="s">
        <v>265</v>
      </c>
      <c r="Q677" s="34" t="s">
        <v>970</v>
      </c>
      <c r="R677" s="34">
        <v>48708</v>
      </c>
      <c r="S677" s="36">
        <v>42063</v>
      </c>
      <c r="T677" s="36">
        <v>42063</v>
      </c>
      <c r="U677" s="61">
        <v>-14.6432</v>
      </c>
      <c r="V677" s="34">
        <v>15</v>
      </c>
      <c r="W677" s="34">
        <v>151.34</v>
      </c>
      <c r="X677" s="34">
        <v>91363</v>
      </c>
      <c r="Y677" s="34" t="s">
        <v>3216</v>
      </c>
      <c r="Z677" s="34">
        <v>449.26547704020982</v>
      </c>
    </row>
    <row r="678" spans="1:26" customFormat="1" x14ac:dyDescent="0.2">
      <c r="A678" s="34">
        <v>2908</v>
      </c>
      <c r="B678" s="34" t="s">
        <v>301</v>
      </c>
      <c r="C678" s="34" t="s">
        <v>46</v>
      </c>
      <c r="D678" s="34">
        <v>0.05</v>
      </c>
      <c r="E678" s="34">
        <v>34.979999999999997</v>
      </c>
      <c r="F678" s="34">
        <v>7.53</v>
      </c>
      <c r="G678" s="34" t="s">
        <v>63</v>
      </c>
      <c r="H678" s="34" t="s">
        <v>47</v>
      </c>
      <c r="I678" s="34" t="s">
        <v>16</v>
      </c>
      <c r="J678" s="34" t="s">
        <v>17</v>
      </c>
      <c r="K678" s="34" t="s">
        <v>49</v>
      </c>
      <c r="L678" s="34" t="s">
        <v>1415</v>
      </c>
      <c r="M678" s="34">
        <v>0.76</v>
      </c>
      <c r="N678" s="34" t="s">
        <v>8</v>
      </c>
      <c r="O678" s="34" t="s">
        <v>87</v>
      </c>
      <c r="P678" s="34" t="s">
        <v>293</v>
      </c>
      <c r="Q678" s="34" t="s">
        <v>303</v>
      </c>
      <c r="R678" s="34">
        <v>44125</v>
      </c>
      <c r="S678" s="36">
        <v>42063</v>
      </c>
      <c r="T678" s="36">
        <v>42066</v>
      </c>
      <c r="U678" s="61">
        <v>-32.666400000000003</v>
      </c>
      <c r="V678" s="34">
        <v>16</v>
      </c>
      <c r="W678" s="34">
        <v>581.08000000000004</v>
      </c>
      <c r="X678" s="34">
        <v>88157</v>
      </c>
      <c r="Y678" s="34" t="s">
        <v>3218</v>
      </c>
      <c r="Z678" s="34">
        <v>669.15197934482842</v>
      </c>
    </row>
    <row r="679" spans="1:26" customFormat="1" x14ac:dyDescent="0.2">
      <c r="A679" s="34">
        <v>2908</v>
      </c>
      <c r="B679" s="34" t="s">
        <v>301</v>
      </c>
      <c r="C679" s="34" t="s">
        <v>46</v>
      </c>
      <c r="D679" s="34">
        <v>0</v>
      </c>
      <c r="E679" s="34">
        <v>3.14</v>
      </c>
      <c r="F679" s="34">
        <v>1.92</v>
      </c>
      <c r="G679" s="34" t="s">
        <v>14</v>
      </c>
      <c r="H679" s="34" t="s">
        <v>47</v>
      </c>
      <c r="I679" s="34" t="s">
        <v>24</v>
      </c>
      <c r="J679" s="34" t="s">
        <v>544</v>
      </c>
      <c r="K679" s="34" t="s">
        <v>26</v>
      </c>
      <c r="L679" s="34" t="s">
        <v>1416</v>
      </c>
      <c r="M679" s="34">
        <v>0.84</v>
      </c>
      <c r="N679" s="34" t="s">
        <v>8</v>
      </c>
      <c r="O679" s="34" t="s">
        <v>87</v>
      </c>
      <c r="P679" s="34" t="s">
        <v>293</v>
      </c>
      <c r="Q679" s="34" t="s">
        <v>303</v>
      </c>
      <c r="R679" s="34">
        <v>44125</v>
      </c>
      <c r="S679" s="36">
        <v>42063</v>
      </c>
      <c r="T679" s="36">
        <v>42065</v>
      </c>
      <c r="U679" s="61">
        <v>-13.135199999999999</v>
      </c>
      <c r="V679" s="34">
        <v>8</v>
      </c>
      <c r="W679" s="34">
        <v>27.53</v>
      </c>
      <c r="X679" s="34">
        <v>88157</v>
      </c>
      <c r="Y679" s="34" t="s">
        <v>3218</v>
      </c>
      <c r="Z679" s="34">
        <v>616.08793387974708</v>
      </c>
    </row>
    <row r="680" spans="1:26" customFormat="1" x14ac:dyDescent="0.2">
      <c r="A680" s="34">
        <v>2931</v>
      </c>
      <c r="B680" s="34" t="s">
        <v>1417</v>
      </c>
      <c r="C680" s="34" t="s">
        <v>46</v>
      </c>
      <c r="D680" s="34">
        <v>0.1</v>
      </c>
      <c r="E680" s="34">
        <v>11.55</v>
      </c>
      <c r="F680" s="34">
        <v>2.36</v>
      </c>
      <c r="G680" s="34" t="s">
        <v>14</v>
      </c>
      <c r="H680" s="34" t="s">
        <v>3</v>
      </c>
      <c r="I680" s="34" t="s">
        <v>24</v>
      </c>
      <c r="J680" s="34" t="s">
        <v>25</v>
      </c>
      <c r="K680" s="34" t="s">
        <v>26</v>
      </c>
      <c r="L680" s="34" t="s">
        <v>356</v>
      </c>
      <c r="M680" s="34">
        <v>0.55000000000000004</v>
      </c>
      <c r="N680" s="34" t="s">
        <v>8</v>
      </c>
      <c r="O680" s="34" t="s">
        <v>35</v>
      </c>
      <c r="P680" s="34" t="s">
        <v>66</v>
      </c>
      <c r="Q680" s="34" t="s">
        <v>1418</v>
      </c>
      <c r="R680" s="34">
        <v>95630</v>
      </c>
      <c r="S680" s="36">
        <v>42063</v>
      </c>
      <c r="T680" s="36">
        <v>42063</v>
      </c>
      <c r="U680" s="61">
        <v>69.767200000000003</v>
      </c>
      <c r="V680" s="34">
        <v>12</v>
      </c>
      <c r="W680" s="34">
        <v>135.77000000000001</v>
      </c>
      <c r="X680" s="34">
        <v>87619</v>
      </c>
      <c r="Y680" s="34" t="s">
        <v>3217</v>
      </c>
      <c r="Z680" s="34">
        <v>392.89051800223837</v>
      </c>
    </row>
    <row r="681" spans="1:26" customFormat="1" x14ac:dyDescent="0.2">
      <c r="A681" s="34">
        <v>946</v>
      </c>
      <c r="B681" s="34" t="s">
        <v>1419</v>
      </c>
      <c r="C681" s="34" t="s">
        <v>1</v>
      </c>
      <c r="D681" s="34">
        <v>0.09</v>
      </c>
      <c r="E681" s="34">
        <v>90.98</v>
      </c>
      <c r="F681" s="34">
        <v>56.2</v>
      </c>
      <c r="G681" s="34" t="s">
        <v>63</v>
      </c>
      <c r="H681" s="34" t="s">
        <v>47</v>
      </c>
      <c r="I681" s="34" t="s">
        <v>4</v>
      </c>
      <c r="J681" s="34" t="s">
        <v>102</v>
      </c>
      <c r="K681" s="34" t="s">
        <v>120</v>
      </c>
      <c r="L681" s="34" t="s">
        <v>783</v>
      </c>
      <c r="M681" s="34">
        <v>0.74</v>
      </c>
      <c r="N681" s="34" t="s">
        <v>8</v>
      </c>
      <c r="O681" s="34" t="s">
        <v>87</v>
      </c>
      <c r="P681" s="34" t="s">
        <v>307</v>
      </c>
      <c r="Q681" s="34" t="s">
        <v>1180</v>
      </c>
      <c r="R681" s="34">
        <v>4210</v>
      </c>
      <c r="S681" s="36">
        <v>42064</v>
      </c>
      <c r="T681" s="36">
        <v>42065</v>
      </c>
      <c r="U681" s="61">
        <v>-1570.32</v>
      </c>
      <c r="V681" s="34">
        <v>20</v>
      </c>
      <c r="W681" s="34">
        <v>1782.44</v>
      </c>
      <c r="X681" s="34">
        <v>86566</v>
      </c>
      <c r="Y681" s="34" t="s">
        <v>3218</v>
      </c>
      <c r="Z681" s="34">
        <v>661.14467667218162</v>
      </c>
    </row>
    <row r="682" spans="1:26" customFormat="1" x14ac:dyDescent="0.2">
      <c r="A682" s="34">
        <v>1014</v>
      </c>
      <c r="B682" s="34" t="s">
        <v>1420</v>
      </c>
      <c r="C682" s="34" t="s">
        <v>1</v>
      </c>
      <c r="D682" s="34">
        <v>0.09</v>
      </c>
      <c r="E682" s="34">
        <v>28.48</v>
      </c>
      <c r="F682" s="34">
        <v>1.99</v>
      </c>
      <c r="G682" s="34" t="s">
        <v>14</v>
      </c>
      <c r="H682" s="34" t="s">
        <v>47</v>
      </c>
      <c r="I682" s="34" t="s">
        <v>16</v>
      </c>
      <c r="J682" s="34" t="s">
        <v>17</v>
      </c>
      <c r="K682" s="34" t="s">
        <v>18</v>
      </c>
      <c r="L682" s="34" t="s">
        <v>188</v>
      </c>
      <c r="M682" s="34">
        <v>0.4</v>
      </c>
      <c r="N682" s="34" t="s">
        <v>8</v>
      </c>
      <c r="O682" s="34" t="s">
        <v>9</v>
      </c>
      <c r="P682" s="34" t="s">
        <v>20</v>
      </c>
      <c r="Q682" s="34" t="s">
        <v>1421</v>
      </c>
      <c r="R682" s="34">
        <v>72022</v>
      </c>
      <c r="S682" s="36">
        <v>42064</v>
      </c>
      <c r="T682" s="36">
        <v>42065</v>
      </c>
      <c r="U682" s="61">
        <v>-17.149999999999999</v>
      </c>
      <c r="V682" s="34">
        <v>6</v>
      </c>
      <c r="W682" s="34">
        <v>160.16999999999999</v>
      </c>
      <c r="X682" s="34">
        <v>88387</v>
      </c>
      <c r="Y682" s="34" t="s">
        <v>3215</v>
      </c>
      <c r="Z682" s="34">
        <v>357.0917081304496</v>
      </c>
    </row>
    <row r="683" spans="1:26" customFormat="1" x14ac:dyDescent="0.2">
      <c r="A683" s="34">
        <v>1014</v>
      </c>
      <c r="B683" s="34" t="s">
        <v>1420</v>
      </c>
      <c r="C683" s="34" t="s">
        <v>1</v>
      </c>
      <c r="D683" s="34">
        <v>0</v>
      </c>
      <c r="E683" s="34">
        <v>2.08</v>
      </c>
      <c r="F683" s="34">
        <v>5.33</v>
      </c>
      <c r="G683" s="34" t="s">
        <v>14</v>
      </c>
      <c r="H683" s="34" t="s">
        <v>47</v>
      </c>
      <c r="I683" s="34" t="s">
        <v>4</v>
      </c>
      <c r="J683" s="34" t="s">
        <v>102</v>
      </c>
      <c r="K683" s="34" t="s">
        <v>49</v>
      </c>
      <c r="L683" s="34" t="s">
        <v>435</v>
      </c>
      <c r="M683" s="34">
        <v>0.43</v>
      </c>
      <c r="N683" s="34" t="s">
        <v>8</v>
      </c>
      <c r="O683" s="34" t="s">
        <v>9</v>
      </c>
      <c r="P683" s="34" t="s">
        <v>20</v>
      </c>
      <c r="Q683" s="34" t="s">
        <v>1421</v>
      </c>
      <c r="R683" s="34">
        <v>72022</v>
      </c>
      <c r="S683" s="36">
        <v>42064</v>
      </c>
      <c r="T683" s="36">
        <v>42066</v>
      </c>
      <c r="U683" s="61">
        <v>-29.54</v>
      </c>
      <c r="V683" s="34">
        <v>3</v>
      </c>
      <c r="W683" s="34">
        <v>7.47</v>
      </c>
      <c r="X683" s="34">
        <v>88387</v>
      </c>
      <c r="Y683" s="34" t="s">
        <v>3215</v>
      </c>
      <c r="Z683" s="34">
        <v>438.41462380731161</v>
      </c>
    </row>
    <row r="684" spans="1:26" customFormat="1" x14ac:dyDescent="0.2">
      <c r="A684" s="34">
        <v>1014</v>
      </c>
      <c r="B684" s="34" t="s">
        <v>1420</v>
      </c>
      <c r="C684" s="34" t="s">
        <v>1</v>
      </c>
      <c r="D684" s="34">
        <v>0.06</v>
      </c>
      <c r="E684" s="34">
        <v>45.99</v>
      </c>
      <c r="F684" s="34">
        <v>4.99</v>
      </c>
      <c r="G684" s="34" t="s">
        <v>63</v>
      </c>
      <c r="H684" s="34" t="s">
        <v>47</v>
      </c>
      <c r="I684" s="34" t="s">
        <v>16</v>
      </c>
      <c r="J684" s="34" t="s">
        <v>111</v>
      </c>
      <c r="K684" s="34" t="s">
        <v>49</v>
      </c>
      <c r="L684" s="34" t="s">
        <v>1422</v>
      </c>
      <c r="M684" s="34">
        <v>0.56000000000000005</v>
      </c>
      <c r="N684" s="34" t="s">
        <v>8</v>
      </c>
      <c r="O684" s="34" t="s">
        <v>9</v>
      </c>
      <c r="P684" s="34" t="s">
        <v>20</v>
      </c>
      <c r="Q684" s="34" t="s">
        <v>1421</v>
      </c>
      <c r="R684" s="34">
        <v>72022</v>
      </c>
      <c r="S684" s="36">
        <v>42064</v>
      </c>
      <c r="T684" s="36">
        <v>42065</v>
      </c>
      <c r="U684" s="61">
        <v>-329.78399999999999</v>
      </c>
      <c r="V684" s="34">
        <v>10</v>
      </c>
      <c r="W684" s="34">
        <v>370.81</v>
      </c>
      <c r="X684" s="34">
        <v>88387</v>
      </c>
      <c r="Y684" s="34" t="s">
        <v>3215</v>
      </c>
      <c r="Z684" s="34">
        <v>245.32509012256392</v>
      </c>
    </row>
    <row r="685" spans="1:26" customFormat="1" x14ac:dyDescent="0.2">
      <c r="A685" s="34">
        <v>1279</v>
      </c>
      <c r="B685" s="34" t="s">
        <v>1423</v>
      </c>
      <c r="C685" s="34" t="s">
        <v>1</v>
      </c>
      <c r="D685" s="34">
        <v>7.0000000000000007E-2</v>
      </c>
      <c r="E685" s="34">
        <v>40.98</v>
      </c>
      <c r="F685" s="34">
        <v>7.47</v>
      </c>
      <c r="G685" s="34" t="s">
        <v>14</v>
      </c>
      <c r="H685" s="34" t="s">
        <v>70</v>
      </c>
      <c r="I685" s="34" t="s">
        <v>24</v>
      </c>
      <c r="J685" s="34" t="s">
        <v>48</v>
      </c>
      <c r="K685" s="34" t="s">
        <v>49</v>
      </c>
      <c r="L685" s="34" t="s">
        <v>1355</v>
      </c>
      <c r="M685" s="34">
        <v>0.37</v>
      </c>
      <c r="N685" s="34" t="s">
        <v>8</v>
      </c>
      <c r="O685" s="34" t="s">
        <v>28</v>
      </c>
      <c r="P685" s="34" t="s">
        <v>29</v>
      </c>
      <c r="Q685" s="34" t="s">
        <v>1424</v>
      </c>
      <c r="R685" s="34">
        <v>46324</v>
      </c>
      <c r="S685" s="36">
        <v>42064</v>
      </c>
      <c r="T685" s="36">
        <v>42065</v>
      </c>
      <c r="U685" s="61">
        <v>54.901499999999999</v>
      </c>
      <c r="V685" s="34">
        <v>2</v>
      </c>
      <c r="W685" s="34">
        <v>81.900000000000006</v>
      </c>
      <c r="X685" s="34">
        <v>90114</v>
      </c>
      <c r="Y685" s="34" t="s">
        <v>3216</v>
      </c>
      <c r="Z685" s="34">
        <v>579.34474867763697</v>
      </c>
    </row>
    <row r="686" spans="1:26" customFormat="1" x14ac:dyDescent="0.2">
      <c r="A686" s="34">
        <v>1280</v>
      </c>
      <c r="B686" s="34" t="s">
        <v>1425</v>
      </c>
      <c r="C686" s="34" t="s">
        <v>1</v>
      </c>
      <c r="D686" s="34">
        <v>7.0000000000000007E-2</v>
      </c>
      <c r="E686" s="34">
        <v>40.98</v>
      </c>
      <c r="F686" s="34">
        <v>7.47</v>
      </c>
      <c r="G686" s="34" t="s">
        <v>14</v>
      </c>
      <c r="H686" s="34" t="s">
        <v>70</v>
      </c>
      <c r="I686" s="34" t="s">
        <v>24</v>
      </c>
      <c r="J686" s="34" t="s">
        <v>48</v>
      </c>
      <c r="K686" s="34" t="s">
        <v>49</v>
      </c>
      <c r="L686" s="34" t="s">
        <v>1355</v>
      </c>
      <c r="M686" s="34">
        <v>0.37</v>
      </c>
      <c r="N686" s="34" t="s">
        <v>8</v>
      </c>
      <c r="O686" s="34" t="s">
        <v>35</v>
      </c>
      <c r="P686" s="34" t="s">
        <v>42</v>
      </c>
      <c r="Q686" s="34" t="s">
        <v>118</v>
      </c>
      <c r="R686" s="34">
        <v>98119</v>
      </c>
      <c r="S686" s="36">
        <v>42064</v>
      </c>
      <c r="T686" s="36">
        <v>42065</v>
      </c>
      <c r="U686" s="61">
        <v>54.901499999999999</v>
      </c>
      <c r="V686" s="34">
        <v>8</v>
      </c>
      <c r="W686" s="34">
        <v>327.61</v>
      </c>
      <c r="X686" s="34">
        <v>19042</v>
      </c>
      <c r="Y686" s="34" t="s">
        <v>3217</v>
      </c>
      <c r="Z686" s="34">
        <v>579.34474867763697</v>
      </c>
    </row>
    <row r="687" spans="1:26" customFormat="1" x14ac:dyDescent="0.2">
      <c r="A687" s="34">
        <v>2718</v>
      </c>
      <c r="B687" s="34" t="s">
        <v>1426</v>
      </c>
      <c r="C687" s="34" t="s">
        <v>1</v>
      </c>
      <c r="D687" s="34">
        <v>0.1</v>
      </c>
      <c r="E687" s="34">
        <v>6.74</v>
      </c>
      <c r="F687" s="34">
        <v>1.72</v>
      </c>
      <c r="G687" s="34" t="s">
        <v>14</v>
      </c>
      <c r="H687" s="34" t="s">
        <v>15</v>
      </c>
      <c r="I687" s="34" t="s">
        <v>24</v>
      </c>
      <c r="J687" s="34" t="s">
        <v>64</v>
      </c>
      <c r="K687" s="34" t="s">
        <v>26</v>
      </c>
      <c r="L687" s="34" t="s">
        <v>1427</v>
      </c>
      <c r="M687" s="34">
        <v>0.35</v>
      </c>
      <c r="N687" s="34" t="s">
        <v>8</v>
      </c>
      <c r="O687" s="34" t="s">
        <v>28</v>
      </c>
      <c r="P687" s="34" t="s">
        <v>79</v>
      </c>
      <c r="Q687" s="34" t="s">
        <v>420</v>
      </c>
      <c r="R687" s="34">
        <v>60438</v>
      </c>
      <c r="S687" s="36">
        <v>42064</v>
      </c>
      <c r="T687" s="36">
        <v>42066</v>
      </c>
      <c r="U687" s="61">
        <v>65.41</v>
      </c>
      <c r="V687" s="34">
        <v>15</v>
      </c>
      <c r="W687" s="34">
        <v>98.17</v>
      </c>
      <c r="X687" s="34">
        <v>89394</v>
      </c>
      <c r="Y687" s="34" t="s">
        <v>3216</v>
      </c>
      <c r="Z687" s="34">
        <v>258.51497114357318</v>
      </c>
    </row>
    <row r="688" spans="1:26" customFormat="1" x14ac:dyDescent="0.2">
      <c r="A688" s="34">
        <v>1561</v>
      </c>
      <c r="B688" s="34" t="s">
        <v>1428</v>
      </c>
      <c r="C688" s="34" t="s">
        <v>13</v>
      </c>
      <c r="D688" s="34">
        <v>0.02</v>
      </c>
      <c r="E688" s="34">
        <v>11.34</v>
      </c>
      <c r="F688" s="34">
        <v>11.25</v>
      </c>
      <c r="G688" s="34" t="s">
        <v>14</v>
      </c>
      <c r="H688" s="34" t="s">
        <v>70</v>
      </c>
      <c r="I688" s="34" t="s">
        <v>24</v>
      </c>
      <c r="J688" s="34" t="s">
        <v>64</v>
      </c>
      <c r="K688" s="34" t="s">
        <v>49</v>
      </c>
      <c r="L688" s="34" t="s">
        <v>1429</v>
      </c>
      <c r="M688" s="34">
        <v>0.36</v>
      </c>
      <c r="N688" s="34" t="s">
        <v>8</v>
      </c>
      <c r="O688" s="34" t="s">
        <v>28</v>
      </c>
      <c r="P688" s="34" t="s">
        <v>163</v>
      </c>
      <c r="Q688" s="34" t="s">
        <v>1430</v>
      </c>
      <c r="R688" s="34">
        <v>76063</v>
      </c>
      <c r="S688" s="36">
        <v>42064</v>
      </c>
      <c r="T688" s="36">
        <v>42065</v>
      </c>
      <c r="U688" s="61">
        <v>-155.21</v>
      </c>
      <c r="V688" s="34">
        <v>9</v>
      </c>
      <c r="W688" s="34">
        <v>105.75</v>
      </c>
      <c r="X688" s="34">
        <v>88093</v>
      </c>
      <c r="Y688" s="34" t="s">
        <v>3216</v>
      </c>
      <c r="Z688" s="34">
        <v>108.02499049119245</v>
      </c>
    </row>
    <row r="689" spans="1:26" customFormat="1" x14ac:dyDescent="0.2">
      <c r="A689" s="34">
        <v>1764</v>
      </c>
      <c r="B689" s="34" t="s">
        <v>687</v>
      </c>
      <c r="C689" s="34" t="s">
        <v>13</v>
      </c>
      <c r="D689" s="34">
        <v>0.06</v>
      </c>
      <c r="E689" s="34">
        <v>19.98</v>
      </c>
      <c r="F689" s="34">
        <v>10.49</v>
      </c>
      <c r="G689" s="34" t="s">
        <v>14</v>
      </c>
      <c r="H689" s="34" t="s">
        <v>15</v>
      </c>
      <c r="I689" s="34" t="s">
        <v>4</v>
      </c>
      <c r="J689" s="34" t="s">
        <v>102</v>
      </c>
      <c r="K689" s="34" t="s">
        <v>49</v>
      </c>
      <c r="L689" s="34" t="s">
        <v>1431</v>
      </c>
      <c r="M689" s="34">
        <v>0.49</v>
      </c>
      <c r="N689" s="34" t="s">
        <v>8</v>
      </c>
      <c r="O689" s="34" t="s">
        <v>9</v>
      </c>
      <c r="P689" s="34" t="s">
        <v>99</v>
      </c>
      <c r="Q689" s="34" t="s">
        <v>689</v>
      </c>
      <c r="R689" s="34">
        <v>34698</v>
      </c>
      <c r="S689" s="36">
        <v>42064</v>
      </c>
      <c r="T689" s="36">
        <v>42066</v>
      </c>
      <c r="U689" s="61">
        <v>514.17719999999997</v>
      </c>
      <c r="V689" s="34">
        <v>5</v>
      </c>
      <c r="W689" s="34">
        <v>103.37</v>
      </c>
      <c r="X689" s="34">
        <v>89776</v>
      </c>
      <c r="Y689" s="34" t="s">
        <v>3215</v>
      </c>
      <c r="Z689" s="34">
        <v>852.24404187140101</v>
      </c>
    </row>
    <row r="690" spans="1:26" customFormat="1" x14ac:dyDescent="0.2">
      <c r="A690" s="34">
        <v>1764</v>
      </c>
      <c r="B690" s="34" t="s">
        <v>687</v>
      </c>
      <c r="C690" s="34" t="s">
        <v>13</v>
      </c>
      <c r="D690" s="34">
        <v>0.08</v>
      </c>
      <c r="E690" s="34">
        <v>1.76</v>
      </c>
      <c r="F690" s="34">
        <v>4.8600000000000003</v>
      </c>
      <c r="G690" s="34" t="s">
        <v>14</v>
      </c>
      <c r="H690" s="34" t="s">
        <v>15</v>
      </c>
      <c r="I690" s="34" t="s">
        <v>4</v>
      </c>
      <c r="J690" s="34" t="s">
        <v>102</v>
      </c>
      <c r="K690" s="34" t="s">
        <v>49</v>
      </c>
      <c r="L690" s="34" t="s">
        <v>582</v>
      </c>
      <c r="M690" s="34">
        <v>0.41</v>
      </c>
      <c r="N690" s="34" t="s">
        <v>8</v>
      </c>
      <c r="O690" s="34" t="s">
        <v>9</v>
      </c>
      <c r="P690" s="34" t="s">
        <v>99</v>
      </c>
      <c r="Q690" s="34" t="s">
        <v>689</v>
      </c>
      <c r="R690" s="34">
        <v>34698</v>
      </c>
      <c r="S690" s="36">
        <v>42064</v>
      </c>
      <c r="T690" s="36">
        <v>42065</v>
      </c>
      <c r="U690" s="61">
        <v>235.65600000000001</v>
      </c>
      <c r="V690" s="34">
        <v>23</v>
      </c>
      <c r="W690" s="34">
        <v>40.22</v>
      </c>
      <c r="X690" s="34">
        <v>89776</v>
      </c>
      <c r="Y690" s="34" t="s">
        <v>3215</v>
      </c>
      <c r="Z690" s="34">
        <v>274.62370933775134</v>
      </c>
    </row>
    <row r="691" spans="1:26" customFormat="1" x14ac:dyDescent="0.2">
      <c r="A691" s="34">
        <v>1917</v>
      </c>
      <c r="B691" s="34" t="s">
        <v>1432</v>
      </c>
      <c r="C691" s="34" t="s">
        <v>13</v>
      </c>
      <c r="D691" s="34">
        <v>0.08</v>
      </c>
      <c r="E691" s="34">
        <v>22.23</v>
      </c>
      <c r="F691" s="34">
        <v>3.63</v>
      </c>
      <c r="G691" s="34" t="s">
        <v>14</v>
      </c>
      <c r="H691" s="34" t="s">
        <v>47</v>
      </c>
      <c r="I691" s="34" t="s">
        <v>4</v>
      </c>
      <c r="J691" s="34" t="s">
        <v>102</v>
      </c>
      <c r="K691" s="34" t="s">
        <v>18</v>
      </c>
      <c r="L691" s="34" t="s">
        <v>1433</v>
      </c>
      <c r="M691" s="34">
        <v>0.52</v>
      </c>
      <c r="N691" s="34" t="s">
        <v>8</v>
      </c>
      <c r="O691" s="34" t="s">
        <v>9</v>
      </c>
      <c r="P691" s="34" t="s">
        <v>20</v>
      </c>
      <c r="Q691" s="34" t="s">
        <v>1434</v>
      </c>
      <c r="R691" s="34">
        <v>72113</v>
      </c>
      <c r="S691" s="36">
        <v>42064</v>
      </c>
      <c r="T691" s="36">
        <v>42066</v>
      </c>
      <c r="U691" s="61">
        <v>-29.61</v>
      </c>
      <c r="V691" s="34">
        <v>10</v>
      </c>
      <c r="W691" s="34">
        <v>210.33</v>
      </c>
      <c r="X691" s="34">
        <v>85897</v>
      </c>
      <c r="Y691" s="34" t="s">
        <v>3215</v>
      </c>
      <c r="Z691" s="34">
        <v>183.9292948337677</v>
      </c>
    </row>
    <row r="692" spans="1:26" customFormat="1" x14ac:dyDescent="0.2">
      <c r="A692" s="34">
        <v>2437</v>
      </c>
      <c r="B692" s="34" t="s">
        <v>1435</v>
      </c>
      <c r="C692" s="34" t="s">
        <v>23</v>
      </c>
      <c r="D692" s="34">
        <v>0.09</v>
      </c>
      <c r="E692" s="34">
        <v>90.97</v>
      </c>
      <c r="F692" s="34">
        <v>14</v>
      </c>
      <c r="G692" s="34" t="s">
        <v>2</v>
      </c>
      <c r="H692" s="34" t="s">
        <v>47</v>
      </c>
      <c r="I692" s="34" t="s">
        <v>16</v>
      </c>
      <c r="J692" s="34" t="s">
        <v>32</v>
      </c>
      <c r="K692" s="34" t="s">
        <v>33</v>
      </c>
      <c r="L692" s="34" t="s">
        <v>1086</v>
      </c>
      <c r="M692" s="34">
        <v>0.36</v>
      </c>
      <c r="N692" s="34" t="s">
        <v>8</v>
      </c>
      <c r="O692" s="34" t="s">
        <v>28</v>
      </c>
      <c r="P692" s="34" t="s">
        <v>333</v>
      </c>
      <c r="Q692" s="34" t="s">
        <v>1436</v>
      </c>
      <c r="R692" s="34">
        <v>53150</v>
      </c>
      <c r="S692" s="36">
        <v>42064</v>
      </c>
      <c r="T692" s="36">
        <v>42066</v>
      </c>
      <c r="U692" s="61">
        <v>35.29</v>
      </c>
      <c r="V692" s="34">
        <v>3</v>
      </c>
      <c r="W692" s="34">
        <v>260</v>
      </c>
      <c r="X692" s="34">
        <v>90301</v>
      </c>
      <c r="Y692" s="34" t="s">
        <v>3216</v>
      </c>
      <c r="Z692" s="34">
        <v>891.47442912621125</v>
      </c>
    </row>
    <row r="693" spans="1:26" customFormat="1" x14ac:dyDescent="0.2">
      <c r="A693" s="34">
        <v>2454</v>
      </c>
      <c r="B693" s="34" t="s">
        <v>1437</v>
      </c>
      <c r="C693" s="34" t="s">
        <v>92</v>
      </c>
      <c r="D693" s="34">
        <v>0.06</v>
      </c>
      <c r="E693" s="34">
        <v>3174.835</v>
      </c>
      <c r="F693" s="34">
        <v>24.49</v>
      </c>
      <c r="G693" s="34" t="s">
        <v>63</v>
      </c>
      <c r="H693" s="34" t="s">
        <v>70</v>
      </c>
      <c r="I693" s="34" t="s">
        <v>16</v>
      </c>
      <c r="J693" s="34" t="s">
        <v>39</v>
      </c>
      <c r="K693" s="34" t="s">
        <v>40</v>
      </c>
      <c r="L693" s="34" t="s">
        <v>494</v>
      </c>
      <c r="M693" s="34">
        <v>0.37</v>
      </c>
      <c r="N693" s="34" t="s">
        <v>8</v>
      </c>
      <c r="O693" s="34" t="s">
        <v>9</v>
      </c>
      <c r="P693" s="34" t="s">
        <v>140</v>
      </c>
      <c r="Q693" s="34" t="s">
        <v>1438</v>
      </c>
      <c r="R693" s="34">
        <v>35244</v>
      </c>
      <c r="S693" s="36">
        <v>42064</v>
      </c>
      <c r="T693" s="36">
        <v>42067</v>
      </c>
      <c r="U693" s="61">
        <v>-68.432000000000002</v>
      </c>
      <c r="V693" s="34">
        <v>1</v>
      </c>
      <c r="W693" s="34">
        <v>3550.28</v>
      </c>
      <c r="X693" s="34">
        <v>89219</v>
      </c>
      <c r="Y693" s="34" t="s">
        <v>3215</v>
      </c>
      <c r="Z693" s="34">
        <v>11408.29985301928</v>
      </c>
    </row>
    <row r="694" spans="1:26" customFormat="1" x14ac:dyDescent="0.2">
      <c r="A694" s="34">
        <v>1882</v>
      </c>
      <c r="B694" s="34" t="s">
        <v>1439</v>
      </c>
      <c r="C694" s="34" t="s">
        <v>46</v>
      </c>
      <c r="D694" s="34">
        <v>0.09</v>
      </c>
      <c r="E694" s="34">
        <v>5.78</v>
      </c>
      <c r="F694" s="34">
        <v>5.67</v>
      </c>
      <c r="G694" s="34" t="s">
        <v>14</v>
      </c>
      <c r="H694" s="34" t="s">
        <v>47</v>
      </c>
      <c r="I694" s="34" t="s">
        <v>24</v>
      </c>
      <c r="J694" s="34" t="s">
        <v>64</v>
      </c>
      <c r="K694" s="34" t="s">
        <v>49</v>
      </c>
      <c r="L694" s="34" t="s">
        <v>591</v>
      </c>
      <c r="M694" s="34">
        <v>0.36</v>
      </c>
      <c r="N694" s="34" t="s">
        <v>8</v>
      </c>
      <c r="O694" s="34" t="s">
        <v>87</v>
      </c>
      <c r="P694" s="34" t="s">
        <v>373</v>
      </c>
      <c r="Q694" s="34" t="s">
        <v>1440</v>
      </c>
      <c r="R694" s="34">
        <v>7036</v>
      </c>
      <c r="S694" s="36">
        <v>42064</v>
      </c>
      <c r="T694" s="36">
        <v>42066</v>
      </c>
      <c r="U694" s="61">
        <v>-7.96</v>
      </c>
      <c r="V694" s="34">
        <v>1</v>
      </c>
      <c r="W694" s="34">
        <v>11.35</v>
      </c>
      <c r="X694" s="34">
        <v>87378</v>
      </c>
      <c r="Y694" s="34" t="s">
        <v>3218</v>
      </c>
      <c r="Z694" s="34">
        <v>274.86284292718904</v>
      </c>
    </row>
    <row r="695" spans="1:26" customFormat="1" x14ac:dyDescent="0.2">
      <c r="A695" s="34">
        <v>1885</v>
      </c>
      <c r="B695" s="34" t="s">
        <v>1441</v>
      </c>
      <c r="C695" s="34" t="s">
        <v>46</v>
      </c>
      <c r="D695" s="34">
        <v>0.05</v>
      </c>
      <c r="E695" s="34">
        <v>535.64</v>
      </c>
      <c r="F695" s="34">
        <v>14.7</v>
      </c>
      <c r="G695" s="34" t="s">
        <v>2</v>
      </c>
      <c r="H695" s="34" t="s">
        <v>47</v>
      </c>
      <c r="I695" s="34" t="s">
        <v>16</v>
      </c>
      <c r="J695" s="34" t="s">
        <v>32</v>
      </c>
      <c r="K695" s="34" t="s">
        <v>33</v>
      </c>
      <c r="L695" s="34" t="s">
        <v>1442</v>
      </c>
      <c r="M695" s="34">
        <v>0.59</v>
      </c>
      <c r="N695" s="34" t="s">
        <v>8</v>
      </c>
      <c r="O695" s="34" t="s">
        <v>87</v>
      </c>
      <c r="P695" s="34" t="s">
        <v>560</v>
      </c>
      <c r="Q695" s="34" t="s">
        <v>1443</v>
      </c>
      <c r="R695" s="34">
        <v>2806</v>
      </c>
      <c r="S695" s="36">
        <v>42064</v>
      </c>
      <c r="T695" s="36">
        <v>42066</v>
      </c>
      <c r="U695" s="61">
        <v>4407.4399999999996</v>
      </c>
      <c r="V695" s="34">
        <v>15</v>
      </c>
      <c r="W695" s="34">
        <v>7029.1</v>
      </c>
      <c r="X695" s="34">
        <v>87378</v>
      </c>
      <c r="Y695" s="34" t="s">
        <v>3218</v>
      </c>
      <c r="Z695" s="34">
        <v>7120.1119589645805</v>
      </c>
    </row>
    <row r="696" spans="1:26" customFormat="1" x14ac:dyDescent="0.2">
      <c r="A696" s="34">
        <v>3187</v>
      </c>
      <c r="B696" s="34" t="s">
        <v>1444</v>
      </c>
      <c r="C696" s="34" t="s">
        <v>13</v>
      </c>
      <c r="D696" s="34">
        <v>0.08</v>
      </c>
      <c r="E696" s="34">
        <v>170.98</v>
      </c>
      <c r="F696" s="34">
        <v>35.89</v>
      </c>
      <c r="G696" s="34" t="s">
        <v>2</v>
      </c>
      <c r="H696" s="34" t="s">
        <v>3</v>
      </c>
      <c r="I696" s="34" t="s">
        <v>4</v>
      </c>
      <c r="J696" s="34" t="s">
        <v>93</v>
      </c>
      <c r="K696" s="34" t="s">
        <v>6</v>
      </c>
      <c r="L696" s="34" t="s">
        <v>1445</v>
      </c>
      <c r="M696" s="34">
        <v>0.66</v>
      </c>
      <c r="N696" s="34" t="s">
        <v>8</v>
      </c>
      <c r="O696" s="34" t="s">
        <v>9</v>
      </c>
      <c r="P696" s="34" t="s">
        <v>99</v>
      </c>
      <c r="Q696" s="34" t="s">
        <v>1446</v>
      </c>
      <c r="R696" s="34">
        <v>33569</v>
      </c>
      <c r="S696" s="36">
        <v>42065</v>
      </c>
      <c r="T696" s="36">
        <v>42067</v>
      </c>
      <c r="U696" s="61">
        <v>-119.812</v>
      </c>
      <c r="V696" s="34">
        <v>1</v>
      </c>
      <c r="W696" s="34">
        <v>199.48</v>
      </c>
      <c r="X696" s="34">
        <v>89025</v>
      </c>
      <c r="Y696" s="34" t="s">
        <v>3215</v>
      </c>
      <c r="Z696" s="34">
        <v>1722.5876845233422</v>
      </c>
    </row>
    <row r="697" spans="1:26" customFormat="1" x14ac:dyDescent="0.2">
      <c r="A697" s="34">
        <v>64</v>
      </c>
      <c r="B697" s="34" t="s">
        <v>1447</v>
      </c>
      <c r="C697" s="34" t="s">
        <v>46</v>
      </c>
      <c r="D697" s="34">
        <v>0</v>
      </c>
      <c r="E697" s="34">
        <v>3.69</v>
      </c>
      <c r="F697" s="34">
        <v>0.5</v>
      </c>
      <c r="G697" s="34" t="s">
        <v>14</v>
      </c>
      <c r="H697" s="34" t="s">
        <v>3</v>
      </c>
      <c r="I697" s="34" t="s">
        <v>24</v>
      </c>
      <c r="J697" s="34" t="s">
        <v>128</v>
      </c>
      <c r="K697" s="34" t="s">
        <v>49</v>
      </c>
      <c r="L697" s="34" t="s">
        <v>1448</v>
      </c>
      <c r="M697" s="34">
        <v>0.38</v>
      </c>
      <c r="N697" s="34" t="s">
        <v>8</v>
      </c>
      <c r="O697" s="34" t="s">
        <v>9</v>
      </c>
      <c r="P697" s="34" t="s">
        <v>218</v>
      </c>
      <c r="Q697" s="34" t="s">
        <v>1449</v>
      </c>
      <c r="R697" s="34">
        <v>24153</v>
      </c>
      <c r="S697" s="36">
        <v>42065</v>
      </c>
      <c r="T697" s="36">
        <v>42067</v>
      </c>
      <c r="U697" s="61">
        <v>-37.5291</v>
      </c>
      <c r="V697" s="34">
        <v>1</v>
      </c>
      <c r="W697" s="34">
        <v>4</v>
      </c>
      <c r="X697" s="34">
        <v>87406</v>
      </c>
      <c r="Y697" s="34" t="s">
        <v>3215</v>
      </c>
      <c r="Z697" s="34">
        <v>131.76303868784791</v>
      </c>
    </row>
    <row r="698" spans="1:26" customFormat="1" x14ac:dyDescent="0.2">
      <c r="A698" s="34">
        <v>64</v>
      </c>
      <c r="B698" s="34" t="s">
        <v>1447</v>
      </c>
      <c r="C698" s="34" t="s">
        <v>46</v>
      </c>
      <c r="D698" s="34">
        <v>0.02</v>
      </c>
      <c r="E698" s="34">
        <v>175.99</v>
      </c>
      <c r="F698" s="34">
        <v>4.99</v>
      </c>
      <c r="G698" s="34" t="s">
        <v>63</v>
      </c>
      <c r="H698" s="34" t="s">
        <v>3</v>
      </c>
      <c r="I698" s="34" t="s">
        <v>16</v>
      </c>
      <c r="J698" s="34" t="s">
        <v>111</v>
      </c>
      <c r="K698" s="34" t="s">
        <v>49</v>
      </c>
      <c r="L698" s="34" t="s">
        <v>1225</v>
      </c>
      <c r="M698" s="34">
        <v>0.59</v>
      </c>
      <c r="N698" s="34" t="s">
        <v>8</v>
      </c>
      <c r="O698" s="34" t="s">
        <v>9</v>
      </c>
      <c r="P698" s="34" t="s">
        <v>218</v>
      </c>
      <c r="Q698" s="34" t="s">
        <v>1449</v>
      </c>
      <c r="R698" s="34">
        <v>24153</v>
      </c>
      <c r="S698" s="36">
        <v>42065</v>
      </c>
      <c r="T698" s="36">
        <v>42065</v>
      </c>
      <c r="U698" s="61">
        <v>101.49</v>
      </c>
      <c r="V698" s="34">
        <v>4</v>
      </c>
      <c r="W698" s="34">
        <v>589.79999999999995</v>
      </c>
      <c r="X698" s="34">
        <v>87406</v>
      </c>
      <c r="Y698" s="34" t="s">
        <v>3215</v>
      </c>
      <c r="Z698" s="34">
        <v>1017.1849356240723</v>
      </c>
    </row>
    <row r="699" spans="1:26" customFormat="1" x14ac:dyDescent="0.2">
      <c r="A699" s="34">
        <v>2877</v>
      </c>
      <c r="B699" s="34" t="s">
        <v>1450</v>
      </c>
      <c r="C699" s="34" t="s">
        <v>46</v>
      </c>
      <c r="D699" s="34">
        <v>0</v>
      </c>
      <c r="E699" s="34">
        <v>8.33</v>
      </c>
      <c r="F699" s="34">
        <v>1.99</v>
      </c>
      <c r="G699" s="34" t="s">
        <v>63</v>
      </c>
      <c r="H699" s="34" t="s">
        <v>15</v>
      </c>
      <c r="I699" s="34" t="s">
        <v>16</v>
      </c>
      <c r="J699" s="34" t="s">
        <v>17</v>
      </c>
      <c r="K699" s="34" t="s">
        <v>18</v>
      </c>
      <c r="L699" s="34" t="s">
        <v>1150</v>
      </c>
      <c r="M699" s="34">
        <v>0.52</v>
      </c>
      <c r="N699" s="34" t="s">
        <v>8</v>
      </c>
      <c r="O699" s="34" t="s">
        <v>87</v>
      </c>
      <c r="P699" s="34" t="s">
        <v>293</v>
      </c>
      <c r="Q699" s="34" t="s">
        <v>1451</v>
      </c>
      <c r="R699" s="34">
        <v>44070</v>
      </c>
      <c r="S699" s="36">
        <v>42065</v>
      </c>
      <c r="T699" s="36">
        <v>42067</v>
      </c>
      <c r="U699" s="61">
        <v>74.181899999999999</v>
      </c>
      <c r="V699" s="34">
        <v>12</v>
      </c>
      <c r="W699" s="34">
        <v>107.51</v>
      </c>
      <c r="X699" s="34">
        <v>91492</v>
      </c>
      <c r="Y699" s="34" t="s">
        <v>3218</v>
      </c>
      <c r="Z699" s="34">
        <v>316.12924581297483</v>
      </c>
    </row>
    <row r="700" spans="1:26" customFormat="1" x14ac:dyDescent="0.2">
      <c r="A700" s="34">
        <v>2878</v>
      </c>
      <c r="B700" s="34" t="s">
        <v>1452</v>
      </c>
      <c r="C700" s="34" t="s">
        <v>46</v>
      </c>
      <c r="D700" s="34">
        <v>0</v>
      </c>
      <c r="E700" s="34">
        <v>8.33</v>
      </c>
      <c r="F700" s="34">
        <v>1.99</v>
      </c>
      <c r="G700" s="34" t="s">
        <v>63</v>
      </c>
      <c r="H700" s="34" t="s">
        <v>15</v>
      </c>
      <c r="I700" s="34" t="s">
        <v>16</v>
      </c>
      <c r="J700" s="34" t="s">
        <v>17</v>
      </c>
      <c r="K700" s="34" t="s">
        <v>18</v>
      </c>
      <c r="L700" s="34" t="s">
        <v>1150</v>
      </c>
      <c r="M700" s="34">
        <v>0.52</v>
      </c>
      <c r="N700" s="34" t="s">
        <v>8</v>
      </c>
      <c r="O700" s="34" t="s">
        <v>35</v>
      </c>
      <c r="P700" s="34" t="s">
        <v>42</v>
      </c>
      <c r="Q700" s="34" t="s">
        <v>118</v>
      </c>
      <c r="R700" s="34">
        <v>98107</v>
      </c>
      <c r="S700" s="36">
        <v>42065</v>
      </c>
      <c r="T700" s="36">
        <v>42067</v>
      </c>
      <c r="U700" s="61">
        <v>82.31</v>
      </c>
      <c r="V700" s="34">
        <v>47</v>
      </c>
      <c r="W700" s="34">
        <v>421.08</v>
      </c>
      <c r="X700" s="34">
        <v>54369</v>
      </c>
      <c r="Y700" s="34" t="s">
        <v>3217</v>
      </c>
      <c r="Z700" s="34">
        <v>324.45262928707092</v>
      </c>
    </row>
    <row r="701" spans="1:26" customFormat="1" x14ac:dyDescent="0.2">
      <c r="A701" s="34">
        <v>3067</v>
      </c>
      <c r="B701" s="34" t="s">
        <v>1453</v>
      </c>
      <c r="C701" s="34" t="s">
        <v>46</v>
      </c>
      <c r="D701" s="34">
        <v>0.06</v>
      </c>
      <c r="E701" s="34">
        <v>355.98</v>
      </c>
      <c r="F701" s="34">
        <v>58.92</v>
      </c>
      <c r="G701" s="34" t="s">
        <v>2</v>
      </c>
      <c r="H701" s="34" t="s">
        <v>15</v>
      </c>
      <c r="I701" s="34" t="s">
        <v>4</v>
      </c>
      <c r="J701" s="34" t="s">
        <v>85</v>
      </c>
      <c r="K701" s="34" t="s">
        <v>33</v>
      </c>
      <c r="L701" s="34" t="s">
        <v>670</v>
      </c>
      <c r="M701" s="34">
        <v>0.64</v>
      </c>
      <c r="N701" s="34" t="s">
        <v>8</v>
      </c>
      <c r="O701" s="34" t="s">
        <v>87</v>
      </c>
      <c r="P701" s="34" t="s">
        <v>293</v>
      </c>
      <c r="Q701" s="34" t="s">
        <v>1454</v>
      </c>
      <c r="R701" s="34">
        <v>44515</v>
      </c>
      <c r="S701" s="36">
        <v>42065</v>
      </c>
      <c r="T701" s="36">
        <v>42066</v>
      </c>
      <c r="U701" s="61">
        <v>1660.92</v>
      </c>
      <c r="V701" s="34">
        <v>14</v>
      </c>
      <c r="W701" s="34">
        <v>5086.08</v>
      </c>
      <c r="X701" s="34">
        <v>91376</v>
      </c>
      <c r="Y701" s="34" t="s">
        <v>3218</v>
      </c>
      <c r="Z701" s="34">
        <v>4942.4862897698422</v>
      </c>
    </row>
    <row r="702" spans="1:26" customFormat="1" x14ac:dyDescent="0.2">
      <c r="A702" s="34">
        <v>1686</v>
      </c>
      <c r="B702" s="34" t="s">
        <v>1455</v>
      </c>
      <c r="C702" s="34" t="s">
        <v>23</v>
      </c>
      <c r="D702" s="34">
        <v>0.08</v>
      </c>
      <c r="E702" s="34">
        <v>2.08</v>
      </c>
      <c r="F702" s="34">
        <v>5.33</v>
      </c>
      <c r="G702" s="34" t="s">
        <v>14</v>
      </c>
      <c r="H702" s="34" t="s">
        <v>70</v>
      </c>
      <c r="I702" s="34" t="s">
        <v>4</v>
      </c>
      <c r="J702" s="34" t="s">
        <v>102</v>
      </c>
      <c r="K702" s="34" t="s">
        <v>49</v>
      </c>
      <c r="L702" s="34" t="s">
        <v>435</v>
      </c>
      <c r="M702" s="34">
        <v>0.43</v>
      </c>
      <c r="N702" s="34" t="s">
        <v>8</v>
      </c>
      <c r="O702" s="34" t="s">
        <v>28</v>
      </c>
      <c r="P702" s="34" t="s">
        <v>79</v>
      </c>
      <c r="Q702" s="34" t="s">
        <v>1456</v>
      </c>
      <c r="R702" s="34">
        <v>60123</v>
      </c>
      <c r="S702" s="36">
        <v>42066</v>
      </c>
      <c r="T702" s="36">
        <v>42073</v>
      </c>
      <c r="U702" s="61">
        <v>-129.01</v>
      </c>
      <c r="V702" s="34">
        <v>9</v>
      </c>
      <c r="W702" s="34">
        <v>19.670000000000002</v>
      </c>
      <c r="X702" s="34">
        <v>86973</v>
      </c>
      <c r="Y702" s="34" t="s">
        <v>3216</v>
      </c>
      <c r="Z702" s="34">
        <v>43.005657189174826</v>
      </c>
    </row>
    <row r="703" spans="1:26" customFormat="1" x14ac:dyDescent="0.2">
      <c r="A703" s="34">
        <v>428</v>
      </c>
      <c r="B703" s="34" t="s">
        <v>487</v>
      </c>
      <c r="C703" s="34" t="s">
        <v>46</v>
      </c>
      <c r="D703" s="34">
        <v>0.05</v>
      </c>
      <c r="E703" s="34">
        <v>10.98</v>
      </c>
      <c r="F703" s="34">
        <v>4.8</v>
      </c>
      <c r="G703" s="34" t="s">
        <v>14</v>
      </c>
      <c r="H703" s="34" t="s">
        <v>70</v>
      </c>
      <c r="I703" s="34" t="s">
        <v>24</v>
      </c>
      <c r="J703" s="34" t="s">
        <v>321</v>
      </c>
      <c r="K703" s="34" t="s">
        <v>49</v>
      </c>
      <c r="L703" s="34" t="s">
        <v>1457</v>
      </c>
      <c r="M703" s="34">
        <v>0.36</v>
      </c>
      <c r="N703" s="34" t="s">
        <v>8</v>
      </c>
      <c r="O703" s="34" t="s">
        <v>35</v>
      </c>
      <c r="P703" s="34" t="s">
        <v>272</v>
      </c>
      <c r="Q703" s="34" t="s">
        <v>489</v>
      </c>
      <c r="R703" s="34">
        <v>89701</v>
      </c>
      <c r="S703" s="36">
        <v>42066</v>
      </c>
      <c r="T703" s="36">
        <v>42068</v>
      </c>
      <c r="U703" s="61">
        <v>90.62</v>
      </c>
      <c r="V703" s="34">
        <v>22</v>
      </c>
      <c r="W703" s="34">
        <v>243.11</v>
      </c>
      <c r="X703" s="34">
        <v>88480</v>
      </c>
      <c r="Y703" s="34" t="s">
        <v>3217</v>
      </c>
      <c r="Z703" s="34">
        <v>364.05202079708511</v>
      </c>
    </row>
    <row r="704" spans="1:26" customFormat="1" x14ac:dyDescent="0.2">
      <c r="A704" s="34">
        <v>568</v>
      </c>
      <c r="B704" s="34" t="s">
        <v>1458</v>
      </c>
      <c r="C704" s="34" t="s">
        <v>1</v>
      </c>
      <c r="D704" s="34">
        <v>0.02</v>
      </c>
      <c r="E704" s="34">
        <v>280.98</v>
      </c>
      <c r="F704" s="34">
        <v>57</v>
      </c>
      <c r="G704" s="34" t="s">
        <v>2</v>
      </c>
      <c r="H704" s="34" t="s">
        <v>15</v>
      </c>
      <c r="I704" s="34" t="s">
        <v>4</v>
      </c>
      <c r="J704" s="34" t="s">
        <v>85</v>
      </c>
      <c r="K704" s="34" t="s">
        <v>33</v>
      </c>
      <c r="L704" s="34" t="s">
        <v>838</v>
      </c>
      <c r="M704" s="34">
        <v>0.78</v>
      </c>
      <c r="N704" s="34" t="s">
        <v>8</v>
      </c>
      <c r="O704" s="34" t="s">
        <v>9</v>
      </c>
      <c r="P704" s="34" t="s">
        <v>10</v>
      </c>
      <c r="Q704" s="34" t="s">
        <v>1459</v>
      </c>
      <c r="R704" s="34">
        <v>39701</v>
      </c>
      <c r="S704" s="36">
        <v>42067</v>
      </c>
      <c r="T704" s="36">
        <v>42068</v>
      </c>
      <c r="U704" s="61">
        <v>1141.7940000000001</v>
      </c>
      <c r="V704" s="34">
        <v>4</v>
      </c>
      <c r="W704" s="34">
        <v>1128.74</v>
      </c>
      <c r="X704" s="34">
        <v>88879</v>
      </c>
      <c r="Y704" s="34" t="s">
        <v>3215</v>
      </c>
      <c r="Z704" s="34">
        <v>4354.6135082589117</v>
      </c>
    </row>
    <row r="705" spans="1:26" customFormat="1" x14ac:dyDescent="0.2">
      <c r="A705" s="34">
        <v>3133</v>
      </c>
      <c r="B705" s="34" t="s">
        <v>537</v>
      </c>
      <c r="C705" s="34" t="s">
        <v>1</v>
      </c>
      <c r="D705" s="34">
        <v>0.08</v>
      </c>
      <c r="E705" s="34">
        <v>5.4</v>
      </c>
      <c r="F705" s="34">
        <v>7.78</v>
      </c>
      <c r="G705" s="34" t="s">
        <v>14</v>
      </c>
      <c r="H705" s="34" t="s">
        <v>70</v>
      </c>
      <c r="I705" s="34" t="s">
        <v>24</v>
      </c>
      <c r="J705" s="34" t="s">
        <v>48</v>
      </c>
      <c r="K705" s="34" t="s">
        <v>49</v>
      </c>
      <c r="L705" s="34" t="s">
        <v>1460</v>
      </c>
      <c r="M705" s="34">
        <v>0.37</v>
      </c>
      <c r="N705" s="34" t="s">
        <v>8</v>
      </c>
      <c r="O705" s="34" t="s">
        <v>28</v>
      </c>
      <c r="P705" s="34" t="s">
        <v>79</v>
      </c>
      <c r="Q705" s="34" t="s">
        <v>538</v>
      </c>
      <c r="R705" s="34">
        <v>60540</v>
      </c>
      <c r="S705" s="36">
        <v>42067</v>
      </c>
      <c r="T705" s="36">
        <v>42067</v>
      </c>
      <c r="U705" s="61">
        <v>-44.067999999999998</v>
      </c>
      <c r="V705" s="34">
        <v>4</v>
      </c>
      <c r="W705" s="34">
        <v>25.35</v>
      </c>
      <c r="X705" s="34">
        <v>86792</v>
      </c>
      <c r="Y705" s="34" t="s">
        <v>3216</v>
      </c>
      <c r="Z705" s="34">
        <v>368.47885503462538</v>
      </c>
    </row>
    <row r="706" spans="1:26" customFormat="1" x14ac:dyDescent="0.2">
      <c r="A706" s="34">
        <v>3133</v>
      </c>
      <c r="B706" s="34" t="s">
        <v>537</v>
      </c>
      <c r="C706" s="34" t="s">
        <v>1</v>
      </c>
      <c r="D706" s="34">
        <v>0.09</v>
      </c>
      <c r="E706" s="34">
        <v>8.4600000000000009</v>
      </c>
      <c r="F706" s="34">
        <v>8.99</v>
      </c>
      <c r="G706" s="34" t="s">
        <v>63</v>
      </c>
      <c r="H706" s="34" t="s">
        <v>70</v>
      </c>
      <c r="I706" s="34" t="s">
        <v>16</v>
      </c>
      <c r="J706" s="34" t="s">
        <v>17</v>
      </c>
      <c r="K706" s="34" t="s">
        <v>18</v>
      </c>
      <c r="L706" s="34" t="s">
        <v>1461</v>
      </c>
      <c r="M706" s="34">
        <v>0.79</v>
      </c>
      <c r="N706" s="34" t="s">
        <v>8</v>
      </c>
      <c r="O706" s="34" t="s">
        <v>28</v>
      </c>
      <c r="P706" s="34" t="s">
        <v>79</v>
      </c>
      <c r="Q706" s="34" t="s">
        <v>538</v>
      </c>
      <c r="R706" s="34">
        <v>60540</v>
      </c>
      <c r="S706" s="36">
        <v>42067</v>
      </c>
      <c r="T706" s="36">
        <v>42070</v>
      </c>
      <c r="U706" s="61">
        <v>-100.51</v>
      </c>
      <c r="V706" s="34">
        <v>5</v>
      </c>
      <c r="W706" s="34">
        <v>45.03</v>
      </c>
      <c r="X706" s="34">
        <v>86792</v>
      </c>
      <c r="Y706" s="34" t="s">
        <v>3216</v>
      </c>
      <c r="Z706" s="34">
        <v>613.98486817710295</v>
      </c>
    </row>
    <row r="707" spans="1:26" customFormat="1" x14ac:dyDescent="0.2">
      <c r="A707" s="34">
        <v>3133</v>
      </c>
      <c r="B707" s="34" t="s">
        <v>537</v>
      </c>
      <c r="C707" s="34" t="s">
        <v>1</v>
      </c>
      <c r="D707" s="34">
        <v>0.21</v>
      </c>
      <c r="E707" s="34">
        <v>14.98</v>
      </c>
      <c r="F707" s="34">
        <v>8.99</v>
      </c>
      <c r="G707" s="34" t="s">
        <v>14</v>
      </c>
      <c r="H707" s="34" t="s">
        <v>70</v>
      </c>
      <c r="I707" s="34" t="s">
        <v>4</v>
      </c>
      <c r="J707" s="34" t="s">
        <v>102</v>
      </c>
      <c r="K707" s="34" t="s">
        <v>18</v>
      </c>
      <c r="L707" s="34" t="s">
        <v>1462</v>
      </c>
      <c r="M707" s="34">
        <v>0.39</v>
      </c>
      <c r="N707" s="34" t="s">
        <v>8</v>
      </c>
      <c r="O707" s="34" t="s">
        <v>28</v>
      </c>
      <c r="P707" s="34" t="s">
        <v>79</v>
      </c>
      <c r="Q707" s="34" t="s">
        <v>538</v>
      </c>
      <c r="R707" s="34">
        <v>60540</v>
      </c>
      <c r="S707" s="36">
        <v>42067</v>
      </c>
      <c r="T707" s="36">
        <v>42068</v>
      </c>
      <c r="U707" s="61">
        <v>-17.75</v>
      </c>
      <c r="V707" s="34">
        <v>10</v>
      </c>
      <c r="W707" s="34">
        <v>153.87</v>
      </c>
      <c r="X707" s="34">
        <v>86792</v>
      </c>
      <c r="Y707" s="34" t="s">
        <v>3216</v>
      </c>
      <c r="Z707" s="34">
        <v>389.60321306253087</v>
      </c>
    </row>
    <row r="708" spans="1:26" customFormat="1" x14ac:dyDescent="0.2">
      <c r="A708" s="34">
        <v>3133</v>
      </c>
      <c r="B708" s="34" t="s">
        <v>537</v>
      </c>
      <c r="C708" s="34" t="s">
        <v>1</v>
      </c>
      <c r="D708" s="34">
        <v>0.04</v>
      </c>
      <c r="E708" s="34">
        <v>155.99</v>
      </c>
      <c r="F708" s="34">
        <v>8.08</v>
      </c>
      <c r="G708" s="34" t="s">
        <v>14</v>
      </c>
      <c r="H708" s="34" t="s">
        <v>70</v>
      </c>
      <c r="I708" s="34" t="s">
        <v>16</v>
      </c>
      <c r="J708" s="34" t="s">
        <v>111</v>
      </c>
      <c r="K708" s="34" t="s">
        <v>49</v>
      </c>
      <c r="L708" s="34" t="s">
        <v>1463</v>
      </c>
      <c r="M708" s="34">
        <v>0.6</v>
      </c>
      <c r="N708" s="34" t="s">
        <v>8</v>
      </c>
      <c r="O708" s="34" t="s">
        <v>28</v>
      </c>
      <c r="P708" s="34" t="s">
        <v>79</v>
      </c>
      <c r="Q708" s="34" t="s">
        <v>538</v>
      </c>
      <c r="R708" s="34">
        <v>60540</v>
      </c>
      <c r="S708" s="36">
        <v>42067</v>
      </c>
      <c r="T708" s="36">
        <v>42068</v>
      </c>
      <c r="U708" s="61">
        <v>1374.9480000000001</v>
      </c>
      <c r="V708" s="34">
        <v>22</v>
      </c>
      <c r="W708" s="34">
        <v>2800.33</v>
      </c>
      <c r="X708" s="34">
        <v>86792</v>
      </c>
      <c r="Y708" s="34" t="s">
        <v>3216</v>
      </c>
      <c r="Z708" s="34">
        <v>2519.3103015437073</v>
      </c>
    </row>
    <row r="709" spans="1:26" customFormat="1" x14ac:dyDescent="0.2">
      <c r="A709" s="34">
        <v>1005</v>
      </c>
      <c r="B709" s="34" t="s">
        <v>1373</v>
      </c>
      <c r="C709" s="34" t="s">
        <v>23</v>
      </c>
      <c r="D709" s="34">
        <v>0.06</v>
      </c>
      <c r="E709" s="34">
        <v>10.14</v>
      </c>
      <c r="F709" s="34">
        <v>2.27</v>
      </c>
      <c r="G709" s="34" t="s">
        <v>14</v>
      </c>
      <c r="H709" s="34" t="s">
        <v>3</v>
      </c>
      <c r="I709" s="34" t="s">
        <v>24</v>
      </c>
      <c r="J709" s="34" t="s">
        <v>64</v>
      </c>
      <c r="K709" s="34" t="s">
        <v>26</v>
      </c>
      <c r="L709" s="34" t="s">
        <v>147</v>
      </c>
      <c r="M709" s="34">
        <v>0.36</v>
      </c>
      <c r="N709" s="34" t="s">
        <v>8</v>
      </c>
      <c r="O709" s="34" t="s">
        <v>28</v>
      </c>
      <c r="P709" s="34" t="s">
        <v>79</v>
      </c>
      <c r="Q709" s="34" t="s">
        <v>1375</v>
      </c>
      <c r="R709" s="34">
        <v>60089</v>
      </c>
      <c r="S709" s="36">
        <v>42067</v>
      </c>
      <c r="T709" s="36">
        <v>42067</v>
      </c>
      <c r="U709" s="61">
        <v>-3.88</v>
      </c>
      <c r="V709" s="34">
        <v>1</v>
      </c>
      <c r="W709" s="34">
        <v>12.18</v>
      </c>
      <c r="X709" s="34">
        <v>90043</v>
      </c>
      <c r="Y709" s="34" t="s">
        <v>3216</v>
      </c>
      <c r="Z709" s="34">
        <v>57.816306756793082</v>
      </c>
    </row>
    <row r="710" spans="1:26" customFormat="1" x14ac:dyDescent="0.2">
      <c r="A710" s="34">
        <v>2358</v>
      </c>
      <c r="B710" s="34" t="s">
        <v>1142</v>
      </c>
      <c r="C710" s="34" t="s">
        <v>23</v>
      </c>
      <c r="D710" s="34">
        <v>0.1</v>
      </c>
      <c r="E710" s="34">
        <v>205.99</v>
      </c>
      <c r="F710" s="34">
        <v>8.99</v>
      </c>
      <c r="G710" s="34" t="s">
        <v>14</v>
      </c>
      <c r="H710" s="34" t="s">
        <v>70</v>
      </c>
      <c r="I710" s="34" t="s">
        <v>16</v>
      </c>
      <c r="J710" s="34" t="s">
        <v>111</v>
      </c>
      <c r="K710" s="34" t="s">
        <v>49</v>
      </c>
      <c r="L710" s="34" t="s">
        <v>639</v>
      </c>
      <c r="M710" s="34">
        <v>0.56000000000000005</v>
      </c>
      <c r="N710" s="34" t="s">
        <v>8</v>
      </c>
      <c r="O710" s="34" t="s">
        <v>9</v>
      </c>
      <c r="P710" s="34" t="s">
        <v>99</v>
      </c>
      <c r="Q710" s="34" t="s">
        <v>1072</v>
      </c>
      <c r="R710" s="34">
        <v>33311</v>
      </c>
      <c r="S710" s="36">
        <v>42067</v>
      </c>
      <c r="T710" s="36">
        <v>42071</v>
      </c>
      <c r="U710" s="61">
        <v>147</v>
      </c>
      <c r="V710" s="34">
        <v>2</v>
      </c>
      <c r="W710" s="34">
        <v>324.62</v>
      </c>
      <c r="X710" s="34">
        <v>88267</v>
      </c>
      <c r="Y710" s="34" t="s">
        <v>3215</v>
      </c>
      <c r="Z710" s="34">
        <v>1160.5299603842809</v>
      </c>
    </row>
    <row r="711" spans="1:26" customFormat="1" x14ac:dyDescent="0.2">
      <c r="A711" s="34">
        <v>91</v>
      </c>
      <c r="B711" s="34" t="s">
        <v>1222</v>
      </c>
      <c r="C711" s="34" t="s">
        <v>92</v>
      </c>
      <c r="D711" s="34">
        <v>0.06</v>
      </c>
      <c r="E711" s="34">
        <v>175.99</v>
      </c>
      <c r="F711" s="34">
        <v>8.99</v>
      </c>
      <c r="G711" s="34" t="s">
        <v>14</v>
      </c>
      <c r="H711" s="34" t="s">
        <v>70</v>
      </c>
      <c r="I711" s="34" t="s">
        <v>16</v>
      </c>
      <c r="J711" s="34" t="s">
        <v>111</v>
      </c>
      <c r="K711" s="34" t="s">
        <v>49</v>
      </c>
      <c r="L711" s="34" t="s">
        <v>1155</v>
      </c>
      <c r="M711" s="34">
        <v>0.56999999999999995</v>
      </c>
      <c r="N711" s="34" t="s">
        <v>8</v>
      </c>
      <c r="O711" s="34" t="s">
        <v>35</v>
      </c>
      <c r="P711" s="34" t="s">
        <v>66</v>
      </c>
      <c r="Q711" s="34" t="s">
        <v>1223</v>
      </c>
      <c r="R711" s="34">
        <v>94591</v>
      </c>
      <c r="S711" s="36">
        <v>42067</v>
      </c>
      <c r="T711" s="36">
        <v>42069</v>
      </c>
      <c r="U711" s="61">
        <v>2031.5070000000001</v>
      </c>
      <c r="V711" s="34">
        <v>23</v>
      </c>
      <c r="W711" s="34">
        <v>3363.53</v>
      </c>
      <c r="X711" s="34">
        <v>87177</v>
      </c>
      <c r="Y711" s="34" t="s">
        <v>3217</v>
      </c>
      <c r="Z711" s="34">
        <v>2964.0585235333356</v>
      </c>
    </row>
    <row r="712" spans="1:26" customFormat="1" x14ac:dyDescent="0.2">
      <c r="A712" s="34">
        <v>679</v>
      </c>
      <c r="B712" s="34" t="s">
        <v>1464</v>
      </c>
      <c r="C712" s="34" t="s">
        <v>92</v>
      </c>
      <c r="D712" s="34">
        <v>0.01</v>
      </c>
      <c r="E712" s="34">
        <v>3.95</v>
      </c>
      <c r="F712" s="34">
        <v>5.13</v>
      </c>
      <c r="G712" s="34" t="s">
        <v>14</v>
      </c>
      <c r="H712" s="34" t="s">
        <v>70</v>
      </c>
      <c r="I712" s="34" t="s">
        <v>24</v>
      </c>
      <c r="J712" s="34" t="s">
        <v>71</v>
      </c>
      <c r="K712" s="34" t="s">
        <v>49</v>
      </c>
      <c r="L712" s="34" t="s">
        <v>1465</v>
      </c>
      <c r="M712" s="34">
        <v>0.59</v>
      </c>
      <c r="N712" s="34" t="s">
        <v>8</v>
      </c>
      <c r="O712" s="34" t="s">
        <v>35</v>
      </c>
      <c r="P712" s="34" t="s">
        <v>42</v>
      </c>
      <c r="Q712" s="34" t="s">
        <v>1466</v>
      </c>
      <c r="R712" s="34">
        <v>98387</v>
      </c>
      <c r="S712" s="36">
        <v>42067</v>
      </c>
      <c r="T712" s="36">
        <v>42068</v>
      </c>
      <c r="U712" s="61">
        <v>-19.93</v>
      </c>
      <c r="V712" s="34">
        <v>2</v>
      </c>
      <c r="W712" s="34">
        <v>10.11</v>
      </c>
      <c r="X712" s="34">
        <v>88890</v>
      </c>
      <c r="Y712" s="34" t="s">
        <v>3217</v>
      </c>
      <c r="Z712" s="34">
        <v>267.28048830700811</v>
      </c>
    </row>
    <row r="713" spans="1:26" customFormat="1" x14ac:dyDescent="0.2">
      <c r="A713" s="34">
        <v>679</v>
      </c>
      <c r="B713" s="34" t="s">
        <v>1464</v>
      </c>
      <c r="C713" s="34" t="s">
        <v>92</v>
      </c>
      <c r="D713" s="34">
        <v>0.02</v>
      </c>
      <c r="E713" s="34">
        <v>367.99</v>
      </c>
      <c r="F713" s="34">
        <v>19.989999999999998</v>
      </c>
      <c r="G713" s="34" t="s">
        <v>14</v>
      </c>
      <c r="H713" s="34" t="s">
        <v>70</v>
      </c>
      <c r="I713" s="34" t="s">
        <v>24</v>
      </c>
      <c r="J713" s="34" t="s">
        <v>48</v>
      </c>
      <c r="K713" s="34" t="s">
        <v>49</v>
      </c>
      <c r="L713" s="34" t="s">
        <v>1467</v>
      </c>
      <c r="M713" s="34">
        <v>0.4</v>
      </c>
      <c r="N713" s="34" t="s">
        <v>8</v>
      </c>
      <c r="O713" s="34" t="s">
        <v>35</v>
      </c>
      <c r="P713" s="34" t="s">
        <v>42</v>
      </c>
      <c r="Q713" s="34" t="s">
        <v>1466</v>
      </c>
      <c r="R713" s="34">
        <v>98387</v>
      </c>
      <c r="S713" s="36">
        <v>42067</v>
      </c>
      <c r="T713" s="36">
        <v>42068</v>
      </c>
      <c r="U713" s="61">
        <v>4568.6072999999997</v>
      </c>
      <c r="V713" s="34">
        <v>17</v>
      </c>
      <c r="W713" s="34">
        <v>6621.17</v>
      </c>
      <c r="X713" s="34">
        <v>88890</v>
      </c>
      <c r="Y713" s="34" t="s">
        <v>3217</v>
      </c>
      <c r="Z713" s="34">
        <v>6352.8493012720182</v>
      </c>
    </row>
    <row r="714" spans="1:26" customFormat="1" x14ac:dyDescent="0.2">
      <c r="A714" s="34">
        <v>680</v>
      </c>
      <c r="B714" s="34" t="s">
        <v>1468</v>
      </c>
      <c r="C714" s="34" t="s">
        <v>92</v>
      </c>
      <c r="D714" s="34">
        <v>0.04</v>
      </c>
      <c r="E714" s="34">
        <v>95.99</v>
      </c>
      <c r="F714" s="34">
        <v>4.9000000000000004</v>
      </c>
      <c r="G714" s="34" t="s">
        <v>14</v>
      </c>
      <c r="H714" s="34" t="s">
        <v>70</v>
      </c>
      <c r="I714" s="34" t="s">
        <v>16</v>
      </c>
      <c r="J714" s="34" t="s">
        <v>111</v>
      </c>
      <c r="K714" s="34" t="s">
        <v>49</v>
      </c>
      <c r="L714" s="34" t="s">
        <v>744</v>
      </c>
      <c r="M714" s="34">
        <v>0.56000000000000005</v>
      </c>
      <c r="N714" s="34" t="s">
        <v>8</v>
      </c>
      <c r="O714" s="34" t="s">
        <v>35</v>
      </c>
      <c r="P714" s="34" t="s">
        <v>42</v>
      </c>
      <c r="Q714" s="34" t="s">
        <v>1469</v>
      </c>
      <c r="R714" s="34">
        <v>99207</v>
      </c>
      <c r="S714" s="36">
        <v>42067</v>
      </c>
      <c r="T714" s="36">
        <v>42069</v>
      </c>
      <c r="U714" s="61">
        <v>-258.22500000000002</v>
      </c>
      <c r="V714" s="34">
        <v>3</v>
      </c>
      <c r="W714" s="34">
        <v>253.78</v>
      </c>
      <c r="X714" s="34">
        <v>88890</v>
      </c>
      <c r="Y714" s="34" t="s">
        <v>3217</v>
      </c>
      <c r="Z714" s="34">
        <v>260.52002839087777</v>
      </c>
    </row>
    <row r="715" spans="1:26" customFormat="1" x14ac:dyDescent="0.2">
      <c r="A715" s="34">
        <v>2696</v>
      </c>
      <c r="B715" s="34" t="s">
        <v>1470</v>
      </c>
      <c r="C715" s="34" t="s">
        <v>1</v>
      </c>
      <c r="D715" s="34">
        <v>0.05</v>
      </c>
      <c r="E715" s="34">
        <v>107.53</v>
      </c>
      <c r="F715" s="34">
        <v>5.81</v>
      </c>
      <c r="G715" s="34" t="s">
        <v>14</v>
      </c>
      <c r="H715" s="34" t="s">
        <v>47</v>
      </c>
      <c r="I715" s="34" t="s">
        <v>4</v>
      </c>
      <c r="J715" s="34" t="s">
        <v>102</v>
      </c>
      <c r="K715" s="34" t="s">
        <v>120</v>
      </c>
      <c r="L715" s="34" t="s">
        <v>1471</v>
      </c>
      <c r="M715" s="34">
        <v>0.65</v>
      </c>
      <c r="N715" s="34" t="s">
        <v>8</v>
      </c>
      <c r="O715" s="34" t="s">
        <v>9</v>
      </c>
      <c r="P715" s="34" t="s">
        <v>140</v>
      </c>
      <c r="Q715" s="34" t="s">
        <v>1472</v>
      </c>
      <c r="R715" s="34">
        <v>35401</v>
      </c>
      <c r="S715" s="36">
        <v>42068</v>
      </c>
      <c r="T715" s="36">
        <v>42069</v>
      </c>
      <c r="U715" s="61">
        <v>-89.418000000000006</v>
      </c>
      <c r="V715" s="34">
        <v>6</v>
      </c>
      <c r="W715" s="34">
        <v>612.91999999999996</v>
      </c>
      <c r="X715" s="34">
        <v>87676</v>
      </c>
      <c r="Y715" s="34" t="s">
        <v>3215</v>
      </c>
      <c r="Z715" s="34">
        <v>870.57676888278741</v>
      </c>
    </row>
    <row r="716" spans="1:26" customFormat="1" x14ac:dyDescent="0.2">
      <c r="A716" s="34">
        <v>2376</v>
      </c>
      <c r="B716" s="34" t="s">
        <v>1473</v>
      </c>
      <c r="C716" s="34" t="s">
        <v>13</v>
      </c>
      <c r="D716" s="34">
        <v>0.05</v>
      </c>
      <c r="E716" s="34">
        <v>3.28</v>
      </c>
      <c r="F716" s="34">
        <v>3.97</v>
      </c>
      <c r="G716" s="34" t="s">
        <v>14</v>
      </c>
      <c r="H716" s="34" t="s">
        <v>70</v>
      </c>
      <c r="I716" s="34" t="s">
        <v>24</v>
      </c>
      <c r="J716" s="34" t="s">
        <v>25</v>
      </c>
      <c r="K716" s="34" t="s">
        <v>26</v>
      </c>
      <c r="L716" s="34" t="s">
        <v>221</v>
      </c>
      <c r="M716" s="34">
        <v>0.56000000000000005</v>
      </c>
      <c r="N716" s="34" t="s">
        <v>8</v>
      </c>
      <c r="O716" s="34" t="s">
        <v>35</v>
      </c>
      <c r="P716" s="34" t="s">
        <v>466</v>
      </c>
      <c r="Q716" s="34" t="s">
        <v>1474</v>
      </c>
      <c r="R716" s="34">
        <v>83843</v>
      </c>
      <c r="S716" s="36">
        <v>42068</v>
      </c>
      <c r="T716" s="36">
        <v>42069</v>
      </c>
      <c r="U716" s="61">
        <v>-100.24</v>
      </c>
      <c r="V716" s="34">
        <v>18</v>
      </c>
      <c r="W716" s="34">
        <v>61.29</v>
      </c>
      <c r="X716" s="34">
        <v>91321</v>
      </c>
      <c r="Y716" s="34" t="s">
        <v>3217</v>
      </c>
      <c r="Z716" s="34">
        <v>84.25946254326081</v>
      </c>
    </row>
    <row r="717" spans="1:26" customFormat="1" x14ac:dyDescent="0.2">
      <c r="A717" s="34">
        <v>2376</v>
      </c>
      <c r="B717" s="34" t="s">
        <v>1473</v>
      </c>
      <c r="C717" s="34" t="s">
        <v>13</v>
      </c>
      <c r="D717" s="34">
        <v>0.03</v>
      </c>
      <c r="E717" s="34">
        <v>6.98</v>
      </c>
      <c r="F717" s="34">
        <v>9.69</v>
      </c>
      <c r="G717" s="34" t="s">
        <v>14</v>
      </c>
      <c r="H717" s="34" t="s">
        <v>70</v>
      </c>
      <c r="I717" s="34" t="s">
        <v>24</v>
      </c>
      <c r="J717" s="34" t="s">
        <v>54</v>
      </c>
      <c r="K717" s="34" t="s">
        <v>49</v>
      </c>
      <c r="L717" s="34" t="s">
        <v>1475</v>
      </c>
      <c r="M717" s="34">
        <v>0.83</v>
      </c>
      <c r="N717" s="34" t="s">
        <v>8</v>
      </c>
      <c r="O717" s="34" t="s">
        <v>35</v>
      </c>
      <c r="P717" s="34" t="s">
        <v>466</v>
      </c>
      <c r="Q717" s="34" t="s">
        <v>1474</v>
      </c>
      <c r="R717" s="34">
        <v>83843</v>
      </c>
      <c r="S717" s="36">
        <v>42068</v>
      </c>
      <c r="T717" s="36">
        <v>42070</v>
      </c>
      <c r="U717" s="61">
        <v>-262.62</v>
      </c>
      <c r="V717" s="34">
        <v>15</v>
      </c>
      <c r="W717" s="34">
        <v>109.15</v>
      </c>
      <c r="X717" s="34">
        <v>91321</v>
      </c>
      <c r="Y717" s="34" t="s">
        <v>3217</v>
      </c>
      <c r="Z717" s="34">
        <v>325.30439080423946</v>
      </c>
    </row>
    <row r="718" spans="1:26" customFormat="1" x14ac:dyDescent="0.2">
      <c r="A718" s="34">
        <v>670</v>
      </c>
      <c r="B718" s="34" t="s">
        <v>1476</v>
      </c>
      <c r="C718" s="34" t="s">
        <v>23</v>
      </c>
      <c r="D718" s="34">
        <v>0.08</v>
      </c>
      <c r="E718" s="34">
        <v>296.18</v>
      </c>
      <c r="F718" s="34">
        <v>54.12</v>
      </c>
      <c r="G718" s="34" t="s">
        <v>2</v>
      </c>
      <c r="H718" s="34" t="s">
        <v>47</v>
      </c>
      <c r="I718" s="34" t="s">
        <v>4</v>
      </c>
      <c r="J718" s="34" t="s">
        <v>5</v>
      </c>
      <c r="K718" s="34" t="s">
        <v>6</v>
      </c>
      <c r="L718" s="34" t="s">
        <v>1055</v>
      </c>
      <c r="M718" s="34">
        <v>0.76</v>
      </c>
      <c r="N718" s="34" t="s">
        <v>8</v>
      </c>
      <c r="O718" s="34" t="s">
        <v>9</v>
      </c>
      <c r="P718" s="34" t="s">
        <v>218</v>
      </c>
      <c r="Q718" s="34" t="s">
        <v>1477</v>
      </c>
      <c r="R718" s="34">
        <v>22025</v>
      </c>
      <c r="S718" s="36">
        <v>42068</v>
      </c>
      <c r="T718" s="36">
        <v>42075</v>
      </c>
      <c r="U718" s="61">
        <v>-187.22200000000001</v>
      </c>
      <c r="V718" s="34">
        <v>5</v>
      </c>
      <c r="W718" s="34">
        <v>1429.81</v>
      </c>
      <c r="X718" s="34">
        <v>88474</v>
      </c>
      <c r="Y718" s="34" t="s">
        <v>3215</v>
      </c>
      <c r="Z718" s="34">
        <v>2754.547841624003</v>
      </c>
    </row>
    <row r="719" spans="1:26" customFormat="1" x14ac:dyDescent="0.2">
      <c r="A719" s="34">
        <v>2944</v>
      </c>
      <c r="B719" s="34" t="s">
        <v>1478</v>
      </c>
      <c r="C719" s="34" t="s">
        <v>23</v>
      </c>
      <c r="D719" s="34">
        <v>0.04</v>
      </c>
      <c r="E719" s="34">
        <v>4.55</v>
      </c>
      <c r="F719" s="34">
        <v>1.49</v>
      </c>
      <c r="G719" s="34" t="s">
        <v>14</v>
      </c>
      <c r="H719" s="34" t="s">
        <v>70</v>
      </c>
      <c r="I719" s="34" t="s">
        <v>24</v>
      </c>
      <c r="J719" s="34" t="s">
        <v>48</v>
      </c>
      <c r="K719" s="34" t="s">
        <v>49</v>
      </c>
      <c r="L719" s="34" t="s">
        <v>1479</v>
      </c>
      <c r="M719" s="34">
        <v>0.35</v>
      </c>
      <c r="N719" s="34" t="s">
        <v>8</v>
      </c>
      <c r="O719" s="34" t="s">
        <v>28</v>
      </c>
      <c r="P719" s="34" t="s">
        <v>265</v>
      </c>
      <c r="Q719" s="34" t="s">
        <v>1480</v>
      </c>
      <c r="R719" s="34">
        <v>48640</v>
      </c>
      <c r="S719" s="36">
        <v>42068</v>
      </c>
      <c r="T719" s="36">
        <v>42070</v>
      </c>
      <c r="U719" s="61">
        <v>28.288</v>
      </c>
      <c r="V719" s="34">
        <v>13</v>
      </c>
      <c r="W719" s="34">
        <v>59.75</v>
      </c>
      <c r="X719" s="34">
        <v>90309</v>
      </c>
      <c r="Y719" s="34" t="s">
        <v>3216</v>
      </c>
      <c r="Z719" s="34">
        <v>65.625561062105191</v>
      </c>
    </row>
    <row r="720" spans="1:26" customFormat="1" x14ac:dyDescent="0.2">
      <c r="A720" s="34">
        <v>392</v>
      </c>
      <c r="B720" s="34" t="s">
        <v>1481</v>
      </c>
      <c r="C720" s="34" t="s">
        <v>92</v>
      </c>
      <c r="D720" s="34">
        <v>0.02</v>
      </c>
      <c r="E720" s="34">
        <v>34.979999999999997</v>
      </c>
      <c r="F720" s="34">
        <v>7.53</v>
      </c>
      <c r="G720" s="34" t="s">
        <v>14</v>
      </c>
      <c r="H720" s="34" t="s">
        <v>70</v>
      </c>
      <c r="I720" s="34" t="s">
        <v>16</v>
      </c>
      <c r="J720" s="34" t="s">
        <v>17</v>
      </c>
      <c r="K720" s="34" t="s">
        <v>49</v>
      </c>
      <c r="L720" s="34" t="s">
        <v>1415</v>
      </c>
      <c r="M720" s="34">
        <v>0.76</v>
      </c>
      <c r="N720" s="34" t="s">
        <v>8</v>
      </c>
      <c r="O720" s="34" t="s">
        <v>28</v>
      </c>
      <c r="P720" s="34" t="s">
        <v>56</v>
      </c>
      <c r="Q720" s="34" t="s">
        <v>1482</v>
      </c>
      <c r="R720" s="34">
        <v>63105</v>
      </c>
      <c r="S720" s="36">
        <v>42068</v>
      </c>
      <c r="T720" s="36">
        <v>42070</v>
      </c>
      <c r="U720" s="61">
        <v>-159.68</v>
      </c>
      <c r="V720" s="34">
        <v>1</v>
      </c>
      <c r="W720" s="34">
        <v>37.159999999999997</v>
      </c>
      <c r="X720" s="34">
        <v>86383</v>
      </c>
      <c r="Y720" s="34" t="s">
        <v>3216</v>
      </c>
      <c r="Z720" s="34">
        <v>422.42262846652113</v>
      </c>
    </row>
    <row r="721" spans="1:26" customFormat="1" x14ac:dyDescent="0.2">
      <c r="A721" s="34">
        <v>392</v>
      </c>
      <c r="B721" s="34" t="s">
        <v>1481</v>
      </c>
      <c r="C721" s="34" t="s">
        <v>92</v>
      </c>
      <c r="D721" s="34">
        <v>0.01</v>
      </c>
      <c r="E721" s="34">
        <v>19.989999999999998</v>
      </c>
      <c r="F721" s="34">
        <v>11.17</v>
      </c>
      <c r="G721" s="34" t="s">
        <v>14</v>
      </c>
      <c r="H721" s="34" t="s">
        <v>70</v>
      </c>
      <c r="I721" s="34" t="s">
        <v>4</v>
      </c>
      <c r="J721" s="34" t="s">
        <v>102</v>
      </c>
      <c r="K721" s="34" t="s">
        <v>40</v>
      </c>
      <c r="L721" s="34" t="s">
        <v>465</v>
      </c>
      <c r="M721" s="34">
        <v>0.6</v>
      </c>
      <c r="N721" s="34" t="s">
        <v>8</v>
      </c>
      <c r="O721" s="34" t="s">
        <v>28</v>
      </c>
      <c r="P721" s="34" t="s">
        <v>56</v>
      </c>
      <c r="Q721" s="34" t="s">
        <v>1482</v>
      </c>
      <c r="R721" s="34">
        <v>63105</v>
      </c>
      <c r="S721" s="36">
        <v>42068</v>
      </c>
      <c r="T721" s="36">
        <v>42071</v>
      </c>
      <c r="U721" s="61">
        <v>27.91</v>
      </c>
      <c r="V721" s="34">
        <v>2</v>
      </c>
      <c r="W721" s="34">
        <v>43.65</v>
      </c>
      <c r="X721" s="34">
        <v>86383</v>
      </c>
      <c r="Y721" s="34" t="s">
        <v>3216</v>
      </c>
      <c r="Z721" s="34">
        <v>541.77949840062593</v>
      </c>
    </row>
    <row r="722" spans="1:26" customFormat="1" x14ac:dyDescent="0.2">
      <c r="A722" s="34">
        <v>3003</v>
      </c>
      <c r="B722" s="34" t="s">
        <v>1483</v>
      </c>
      <c r="C722" s="34" t="s">
        <v>92</v>
      </c>
      <c r="D722" s="34">
        <v>0.03</v>
      </c>
      <c r="E722" s="34">
        <v>85.99</v>
      </c>
      <c r="F722" s="34">
        <v>0.99</v>
      </c>
      <c r="G722" s="34" t="s">
        <v>14</v>
      </c>
      <c r="H722" s="34" t="s">
        <v>47</v>
      </c>
      <c r="I722" s="34" t="s">
        <v>16</v>
      </c>
      <c r="J722" s="34" t="s">
        <v>111</v>
      </c>
      <c r="K722" s="34" t="s">
        <v>26</v>
      </c>
      <c r="L722" s="34" t="s">
        <v>1152</v>
      </c>
      <c r="M722" s="34">
        <v>0.55000000000000004</v>
      </c>
      <c r="N722" s="34" t="s">
        <v>8</v>
      </c>
      <c r="O722" s="34" t="s">
        <v>35</v>
      </c>
      <c r="P722" s="34" t="s">
        <v>466</v>
      </c>
      <c r="Q722" s="34" t="s">
        <v>1484</v>
      </c>
      <c r="R722" s="34">
        <v>83814</v>
      </c>
      <c r="S722" s="36">
        <v>42068</v>
      </c>
      <c r="T722" s="36">
        <v>42069</v>
      </c>
      <c r="U722" s="61">
        <v>1037.1044999999999</v>
      </c>
      <c r="V722" s="34">
        <v>20</v>
      </c>
      <c r="W722" s="34">
        <v>1503.05</v>
      </c>
      <c r="X722" s="34">
        <v>91586</v>
      </c>
      <c r="Y722" s="34" t="s">
        <v>3217</v>
      </c>
      <c r="Z722" s="34">
        <v>1476.3048275781762</v>
      </c>
    </row>
    <row r="723" spans="1:26" customFormat="1" x14ac:dyDescent="0.2">
      <c r="A723" s="34">
        <v>1014</v>
      </c>
      <c r="B723" s="34" t="s">
        <v>1420</v>
      </c>
      <c r="C723" s="34" t="s">
        <v>46</v>
      </c>
      <c r="D723" s="34">
        <v>0.08</v>
      </c>
      <c r="E723" s="34">
        <v>10.91</v>
      </c>
      <c r="F723" s="34">
        <v>2.99</v>
      </c>
      <c r="G723" s="34" t="s">
        <v>14</v>
      </c>
      <c r="H723" s="34" t="s">
        <v>47</v>
      </c>
      <c r="I723" s="34" t="s">
        <v>24</v>
      </c>
      <c r="J723" s="34" t="s">
        <v>48</v>
      </c>
      <c r="K723" s="34" t="s">
        <v>49</v>
      </c>
      <c r="L723" s="34" t="s">
        <v>1485</v>
      </c>
      <c r="M723" s="34">
        <v>0.38</v>
      </c>
      <c r="N723" s="34" t="s">
        <v>8</v>
      </c>
      <c r="O723" s="34" t="s">
        <v>9</v>
      </c>
      <c r="P723" s="34" t="s">
        <v>20</v>
      </c>
      <c r="Q723" s="34" t="s">
        <v>1421</v>
      </c>
      <c r="R723" s="34">
        <v>72022</v>
      </c>
      <c r="S723" s="36">
        <v>42068</v>
      </c>
      <c r="T723" s="36">
        <v>42069</v>
      </c>
      <c r="U723" s="61">
        <v>-2.1</v>
      </c>
      <c r="V723" s="34">
        <v>11</v>
      </c>
      <c r="W723" s="34">
        <v>119.99</v>
      </c>
      <c r="X723" s="34">
        <v>88388</v>
      </c>
      <c r="Y723" s="34" t="s">
        <v>3215</v>
      </c>
      <c r="Z723" s="34">
        <v>246.0954460278933</v>
      </c>
    </row>
    <row r="724" spans="1:26" customFormat="1" x14ac:dyDescent="0.2">
      <c r="A724" s="34">
        <v>1279</v>
      </c>
      <c r="B724" s="34" t="s">
        <v>1423</v>
      </c>
      <c r="C724" s="34" t="s">
        <v>46</v>
      </c>
      <c r="D724" s="34">
        <v>0</v>
      </c>
      <c r="E724" s="34">
        <v>442.14</v>
      </c>
      <c r="F724" s="34">
        <v>14.7</v>
      </c>
      <c r="G724" s="34" t="s">
        <v>2</v>
      </c>
      <c r="H724" s="34" t="s">
        <v>70</v>
      </c>
      <c r="I724" s="34" t="s">
        <v>16</v>
      </c>
      <c r="J724" s="34" t="s">
        <v>32</v>
      </c>
      <c r="K724" s="34" t="s">
        <v>33</v>
      </c>
      <c r="L724" s="34" t="s">
        <v>1288</v>
      </c>
      <c r="M724" s="34">
        <v>0.56000000000000005</v>
      </c>
      <c r="N724" s="34" t="s">
        <v>8</v>
      </c>
      <c r="O724" s="34" t="s">
        <v>28</v>
      </c>
      <c r="P724" s="34" t="s">
        <v>29</v>
      </c>
      <c r="Q724" s="34" t="s">
        <v>1424</v>
      </c>
      <c r="R724" s="34">
        <v>46324</v>
      </c>
      <c r="S724" s="36">
        <v>42068</v>
      </c>
      <c r="T724" s="36">
        <v>42068</v>
      </c>
      <c r="U724" s="61">
        <v>501.51</v>
      </c>
      <c r="V724" s="34">
        <v>5</v>
      </c>
      <c r="W724" s="34">
        <v>2343.34</v>
      </c>
      <c r="X724" s="34">
        <v>90115</v>
      </c>
      <c r="Y724" s="34" t="s">
        <v>3216</v>
      </c>
      <c r="Z724" s="34">
        <v>2805.0545630553379</v>
      </c>
    </row>
    <row r="725" spans="1:26" customFormat="1" x14ac:dyDescent="0.2">
      <c r="A725" s="34">
        <v>1432</v>
      </c>
      <c r="B725" s="34" t="s">
        <v>1486</v>
      </c>
      <c r="C725" s="34" t="s">
        <v>46</v>
      </c>
      <c r="D725" s="34">
        <v>0.05</v>
      </c>
      <c r="E725" s="34">
        <v>9.7799999999999994</v>
      </c>
      <c r="F725" s="34">
        <v>1.39</v>
      </c>
      <c r="G725" s="34" t="s">
        <v>14</v>
      </c>
      <c r="H725" s="34" t="s">
        <v>70</v>
      </c>
      <c r="I725" s="34" t="s">
        <v>24</v>
      </c>
      <c r="J725" s="34" t="s">
        <v>321</v>
      </c>
      <c r="K725" s="34" t="s">
        <v>49</v>
      </c>
      <c r="L725" s="34" t="s">
        <v>1487</v>
      </c>
      <c r="M725" s="34">
        <v>0.39</v>
      </c>
      <c r="N725" s="34" t="s">
        <v>8</v>
      </c>
      <c r="O725" s="34" t="s">
        <v>28</v>
      </c>
      <c r="P725" s="34" t="s">
        <v>29</v>
      </c>
      <c r="Q725" s="34" t="s">
        <v>1488</v>
      </c>
      <c r="R725" s="34">
        <v>46203</v>
      </c>
      <c r="S725" s="36">
        <v>42068</v>
      </c>
      <c r="T725" s="36">
        <v>42069</v>
      </c>
      <c r="U725" s="61">
        <v>74.278499999999994</v>
      </c>
      <c r="V725" s="34">
        <v>11</v>
      </c>
      <c r="W725" s="34">
        <v>107.65</v>
      </c>
      <c r="X725" s="34">
        <v>86826</v>
      </c>
      <c r="Y725" s="34" t="s">
        <v>3216</v>
      </c>
      <c r="Z725" s="34">
        <v>274.24344293714</v>
      </c>
    </row>
    <row r="726" spans="1:26" customFormat="1" x14ac:dyDescent="0.2">
      <c r="A726" s="34">
        <v>1433</v>
      </c>
      <c r="B726" s="34" t="s">
        <v>1489</v>
      </c>
      <c r="C726" s="34" t="s">
        <v>46</v>
      </c>
      <c r="D726" s="34">
        <v>0.02</v>
      </c>
      <c r="E726" s="34">
        <v>3.28</v>
      </c>
      <c r="F726" s="34">
        <v>3.97</v>
      </c>
      <c r="G726" s="34" t="s">
        <v>63</v>
      </c>
      <c r="H726" s="34" t="s">
        <v>70</v>
      </c>
      <c r="I726" s="34" t="s">
        <v>24</v>
      </c>
      <c r="J726" s="34" t="s">
        <v>25</v>
      </c>
      <c r="K726" s="34" t="s">
        <v>26</v>
      </c>
      <c r="L726" s="34" t="s">
        <v>343</v>
      </c>
      <c r="M726" s="34">
        <v>0.56000000000000005</v>
      </c>
      <c r="N726" s="34" t="s">
        <v>8</v>
      </c>
      <c r="O726" s="34" t="s">
        <v>28</v>
      </c>
      <c r="P726" s="34" t="s">
        <v>29</v>
      </c>
      <c r="Q726" s="34" t="s">
        <v>1490</v>
      </c>
      <c r="R726" s="34">
        <v>47130</v>
      </c>
      <c r="S726" s="36">
        <v>42068</v>
      </c>
      <c r="T726" s="36">
        <v>42069</v>
      </c>
      <c r="U726" s="61">
        <v>-66.349999999999994</v>
      </c>
      <c r="V726" s="34">
        <v>7</v>
      </c>
      <c r="W726" s="34">
        <v>25.15</v>
      </c>
      <c r="X726" s="34">
        <v>86826</v>
      </c>
      <c r="Y726" s="34" t="s">
        <v>3216</v>
      </c>
      <c r="Z726" s="34">
        <v>260.09064889851368</v>
      </c>
    </row>
    <row r="727" spans="1:26" customFormat="1" x14ac:dyDescent="0.2">
      <c r="A727" s="34">
        <v>2006</v>
      </c>
      <c r="B727" s="34" t="s">
        <v>1491</v>
      </c>
      <c r="C727" s="34" t="s">
        <v>46</v>
      </c>
      <c r="D727" s="34">
        <v>0.03</v>
      </c>
      <c r="E727" s="34">
        <v>5.78</v>
      </c>
      <c r="F727" s="34">
        <v>5.37</v>
      </c>
      <c r="G727" s="34" t="s">
        <v>14</v>
      </c>
      <c r="H727" s="34" t="s">
        <v>47</v>
      </c>
      <c r="I727" s="34" t="s">
        <v>24</v>
      </c>
      <c r="J727" s="34" t="s">
        <v>64</v>
      </c>
      <c r="K727" s="34" t="s">
        <v>49</v>
      </c>
      <c r="L727" s="34" t="s">
        <v>1492</v>
      </c>
      <c r="M727" s="34">
        <v>0.36</v>
      </c>
      <c r="N727" s="34" t="s">
        <v>8</v>
      </c>
      <c r="O727" s="34" t="s">
        <v>35</v>
      </c>
      <c r="P727" s="34" t="s">
        <v>36</v>
      </c>
      <c r="Q727" s="34" t="s">
        <v>1219</v>
      </c>
      <c r="R727" s="34">
        <v>81301</v>
      </c>
      <c r="S727" s="36">
        <v>42068</v>
      </c>
      <c r="T727" s="36">
        <v>42069</v>
      </c>
      <c r="U727" s="61">
        <v>-63.35</v>
      </c>
      <c r="V727" s="34">
        <v>15</v>
      </c>
      <c r="W727" s="34">
        <v>88.22</v>
      </c>
      <c r="X727" s="34">
        <v>88798</v>
      </c>
      <c r="Y727" s="34" t="s">
        <v>3217</v>
      </c>
      <c r="Z727" s="34">
        <v>249.50058910299981</v>
      </c>
    </row>
    <row r="728" spans="1:26" customFormat="1" x14ac:dyDescent="0.2">
      <c r="A728" s="34">
        <v>868</v>
      </c>
      <c r="B728" s="34" t="s">
        <v>1344</v>
      </c>
      <c r="C728" s="34" t="s">
        <v>1</v>
      </c>
      <c r="D728" s="34">
        <v>0.06</v>
      </c>
      <c r="E728" s="34">
        <v>6.48</v>
      </c>
      <c r="F728" s="34">
        <v>8.8800000000000008</v>
      </c>
      <c r="G728" s="34" t="s">
        <v>14</v>
      </c>
      <c r="H728" s="34" t="s">
        <v>70</v>
      </c>
      <c r="I728" s="34" t="s">
        <v>24</v>
      </c>
      <c r="J728" s="34" t="s">
        <v>64</v>
      </c>
      <c r="K728" s="34" t="s">
        <v>49</v>
      </c>
      <c r="L728" s="34" t="s">
        <v>1493</v>
      </c>
      <c r="M728" s="34">
        <v>0.37</v>
      </c>
      <c r="N728" s="34" t="s">
        <v>8</v>
      </c>
      <c r="O728" s="34" t="s">
        <v>28</v>
      </c>
      <c r="P728" s="34" t="s">
        <v>60</v>
      </c>
      <c r="Q728" s="34" t="s">
        <v>1346</v>
      </c>
      <c r="R728" s="34">
        <v>55126</v>
      </c>
      <c r="S728" s="36">
        <v>42069</v>
      </c>
      <c r="T728" s="36">
        <v>42070</v>
      </c>
      <c r="U728" s="61">
        <v>-237.47</v>
      </c>
      <c r="V728" s="34">
        <v>20</v>
      </c>
      <c r="W728" s="34">
        <v>125.77</v>
      </c>
      <c r="X728" s="34">
        <v>91195</v>
      </c>
      <c r="Y728" s="34" t="s">
        <v>3216</v>
      </c>
      <c r="Z728" s="34">
        <v>217.43411966407211</v>
      </c>
    </row>
    <row r="729" spans="1:26" customFormat="1" x14ac:dyDescent="0.2">
      <c r="A729" s="34">
        <v>3008</v>
      </c>
      <c r="B729" s="34" t="s">
        <v>1494</v>
      </c>
      <c r="C729" s="34" t="s">
        <v>1</v>
      </c>
      <c r="D729" s="34">
        <v>0.05</v>
      </c>
      <c r="E729" s="34">
        <v>9.99</v>
      </c>
      <c r="F729" s="34">
        <v>4.78</v>
      </c>
      <c r="G729" s="34" t="s">
        <v>14</v>
      </c>
      <c r="H729" s="34" t="s">
        <v>47</v>
      </c>
      <c r="I729" s="34" t="s">
        <v>24</v>
      </c>
      <c r="J729" s="34" t="s">
        <v>64</v>
      </c>
      <c r="K729" s="34" t="s">
        <v>49</v>
      </c>
      <c r="L729" s="34" t="s">
        <v>1495</v>
      </c>
      <c r="M729" s="34">
        <v>0.4</v>
      </c>
      <c r="N729" s="34" t="s">
        <v>8</v>
      </c>
      <c r="O729" s="34" t="s">
        <v>28</v>
      </c>
      <c r="P729" s="34" t="s">
        <v>60</v>
      </c>
      <c r="Q729" s="34" t="s">
        <v>1496</v>
      </c>
      <c r="R729" s="34">
        <v>55343</v>
      </c>
      <c r="S729" s="36">
        <v>42069</v>
      </c>
      <c r="T729" s="36">
        <v>42070</v>
      </c>
      <c r="U729" s="61">
        <v>41.3</v>
      </c>
      <c r="V729" s="34">
        <v>20</v>
      </c>
      <c r="W729" s="34">
        <v>203.37</v>
      </c>
      <c r="X729" s="34">
        <v>89414</v>
      </c>
      <c r="Y729" s="34" t="s">
        <v>3216</v>
      </c>
      <c r="Z729" s="34">
        <v>462.56092386281199</v>
      </c>
    </row>
    <row r="730" spans="1:26" customFormat="1" x14ac:dyDescent="0.2">
      <c r="A730" s="34">
        <v>688</v>
      </c>
      <c r="B730" s="34" t="s">
        <v>1497</v>
      </c>
      <c r="C730" s="34" t="s">
        <v>23</v>
      </c>
      <c r="D730" s="34">
        <v>0.06</v>
      </c>
      <c r="E730" s="34">
        <v>4.18</v>
      </c>
      <c r="F730" s="34">
        <v>2.99</v>
      </c>
      <c r="G730" s="34" t="s">
        <v>14</v>
      </c>
      <c r="H730" s="34" t="s">
        <v>3</v>
      </c>
      <c r="I730" s="34" t="s">
        <v>24</v>
      </c>
      <c r="J730" s="34" t="s">
        <v>48</v>
      </c>
      <c r="K730" s="34" t="s">
        <v>49</v>
      </c>
      <c r="L730" s="34" t="s">
        <v>1498</v>
      </c>
      <c r="M730" s="34">
        <v>0.37</v>
      </c>
      <c r="N730" s="34" t="s">
        <v>8</v>
      </c>
      <c r="O730" s="34" t="s">
        <v>28</v>
      </c>
      <c r="P730" s="34" t="s">
        <v>56</v>
      </c>
      <c r="Q730" s="34" t="s">
        <v>1499</v>
      </c>
      <c r="R730" s="34">
        <v>63116</v>
      </c>
      <c r="S730" s="36">
        <v>42069</v>
      </c>
      <c r="T730" s="36">
        <v>42071</v>
      </c>
      <c r="U730" s="61">
        <v>-12.718999999999999</v>
      </c>
      <c r="V730" s="34">
        <v>5</v>
      </c>
      <c r="W730" s="34">
        <v>21.34</v>
      </c>
      <c r="X730" s="34">
        <v>88504</v>
      </c>
      <c r="Y730" s="34" t="s">
        <v>3216</v>
      </c>
      <c r="Z730" s="34">
        <v>58.303383926946125</v>
      </c>
    </row>
    <row r="731" spans="1:26" customFormat="1" x14ac:dyDescent="0.2">
      <c r="A731" s="34">
        <v>797</v>
      </c>
      <c r="B731" s="34" t="s">
        <v>1500</v>
      </c>
      <c r="C731" s="34" t="s">
        <v>23</v>
      </c>
      <c r="D731" s="34">
        <v>0.09</v>
      </c>
      <c r="E731" s="34">
        <v>6.48</v>
      </c>
      <c r="F731" s="34">
        <v>6.86</v>
      </c>
      <c r="G731" s="34" t="s">
        <v>14</v>
      </c>
      <c r="H731" s="34" t="s">
        <v>70</v>
      </c>
      <c r="I731" s="34" t="s">
        <v>24</v>
      </c>
      <c r="J731" s="34" t="s">
        <v>64</v>
      </c>
      <c r="K731" s="34" t="s">
        <v>49</v>
      </c>
      <c r="L731" s="34" t="s">
        <v>1501</v>
      </c>
      <c r="M731" s="34">
        <v>0.37</v>
      </c>
      <c r="N731" s="34" t="s">
        <v>8</v>
      </c>
      <c r="O731" s="34" t="s">
        <v>35</v>
      </c>
      <c r="P731" s="34" t="s">
        <v>122</v>
      </c>
      <c r="Q731" s="34" t="s">
        <v>1502</v>
      </c>
      <c r="R731" s="34">
        <v>84067</v>
      </c>
      <c r="S731" s="36">
        <v>42069</v>
      </c>
      <c r="T731" s="36">
        <v>42071</v>
      </c>
      <c r="U731" s="61">
        <v>-62.23</v>
      </c>
      <c r="V731" s="34">
        <v>8</v>
      </c>
      <c r="W731" s="34">
        <v>50.88</v>
      </c>
      <c r="X731" s="34">
        <v>86870</v>
      </c>
      <c r="Y731" s="34" t="s">
        <v>3217</v>
      </c>
      <c r="Z731" s="34">
        <v>110.98484460992663</v>
      </c>
    </row>
    <row r="732" spans="1:26" customFormat="1" x14ac:dyDescent="0.2">
      <c r="A732" s="34">
        <v>2729</v>
      </c>
      <c r="B732" s="34" t="s">
        <v>1503</v>
      </c>
      <c r="C732" s="34" t="s">
        <v>23</v>
      </c>
      <c r="D732" s="34">
        <v>0.08</v>
      </c>
      <c r="E732" s="34">
        <v>230.98</v>
      </c>
      <c r="F732" s="34">
        <v>23.78</v>
      </c>
      <c r="G732" s="34" t="s">
        <v>2</v>
      </c>
      <c r="H732" s="34" t="s">
        <v>15</v>
      </c>
      <c r="I732" s="34" t="s">
        <v>4</v>
      </c>
      <c r="J732" s="34" t="s">
        <v>5</v>
      </c>
      <c r="K732" s="34" t="s">
        <v>6</v>
      </c>
      <c r="L732" s="34" t="s">
        <v>1504</v>
      </c>
      <c r="M732" s="34">
        <v>0.6</v>
      </c>
      <c r="N732" s="34" t="s">
        <v>8</v>
      </c>
      <c r="O732" s="34" t="s">
        <v>35</v>
      </c>
      <c r="P732" s="34" t="s">
        <v>42</v>
      </c>
      <c r="Q732" s="34" t="s">
        <v>380</v>
      </c>
      <c r="R732" s="34">
        <v>98226</v>
      </c>
      <c r="S732" s="36">
        <v>42069</v>
      </c>
      <c r="T732" s="36">
        <v>42073</v>
      </c>
      <c r="U732" s="61">
        <v>501.69</v>
      </c>
      <c r="V732" s="34">
        <v>4</v>
      </c>
      <c r="W732" s="34">
        <v>924.8</v>
      </c>
      <c r="X732" s="34">
        <v>88114</v>
      </c>
      <c r="Y732" s="34" t="s">
        <v>3217</v>
      </c>
      <c r="Z732" s="34">
        <v>2224.7863953715005</v>
      </c>
    </row>
    <row r="733" spans="1:26" customFormat="1" x14ac:dyDescent="0.2">
      <c r="A733" s="34">
        <v>1771</v>
      </c>
      <c r="B733" s="34" t="s">
        <v>1505</v>
      </c>
      <c r="C733" s="34" t="s">
        <v>92</v>
      </c>
      <c r="D733" s="34">
        <v>7.0000000000000007E-2</v>
      </c>
      <c r="E733" s="34">
        <v>60.98</v>
      </c>
      <c r="F733" s="34">
        <v>49</v>
      </c>
      <c r="G733" s="34" t="s">
        <v>14</v>
      </c>
      <c r="H733" s="34" t="s">
        <v>47</v>
      </c>
      <c r="I733" s="34" t="s">
        <v>24</v>
      </c>
      <c r="J733" s="34" t="s">
        <v>71</v>
      </c>
      <c r="K733" s="34" t="s">
        <v>40</v>
      </c>
      <c r="L733" s="34" t="s">
        <v>1506</v>
      </c>
      <c r="M733" s="34">
        <v>0.59</v>
      </c>
      <c r="N733" s="34" t="s">
        <v>8</v>
      </c>
      <c r="O733" s="34" t="s">
        <v>28</v>
      </c>
      <c r="P733" s="34" t="s">
        <v>79</v>
      </c>
      <c r="Q733" s="34" t="s">
        <v>1013</v>
      </c>
      <c r="R733" s="34">
        <v>61032</v>
      </c>
      <c r="S733" s="36">
        <v>42069</v>
      </c>
      <c r="T733" s="36">
        <v>42070</v>
      </c>
      <c r="U733" s="61">
        <v>-807.89</v>
      </c>
      <c r="V733" s="34">
        <v>7</v>
      </c>
      <c r="W733" s="34">
        <v>410.17</v>
      </c>
      <c r="X733" s="34">
        <v>89106</v>
      </c>
      <c r="Y733" s="34" t="s">
        <v>3216</v>
      </c>
      <c r="Z733" s="34">
        <v>842.40103576979413</v>
      </c>
    </row>
    <row r="734" spans="1:26" customFormat="1" x14ac:dyDescent="0.2">
      <c r="A734" s="34">
        <v>945</v>
      </c>
      <c r="B734" s="34" t="s">
        <v>1507</v>
      </c>
      <c r="C734" s="34" t="s">
        <v>46</v>
      </c>
      <c r="D734" s="34">
        <v>0.03</v>
      </c>
      <c r="E734" s="34">
        <v>31.74</v>
      </c>
      <c r="F734" s="34">
        <v>12.62</v>
      </c>
      <c r="G734" s="34" t="s">
        <v>14</v>
      </c>
      <c r="H734" s="34" t="s">
        <v>47</v>
      </c>
      <c r="I734" s="34" t="s">
        <v>24</v>
      </c>
      <c r="J734" s="34" t="s">
        <v>48</v>
      </c>
      <c r="K734" s="34" t="s">
        <v>49</v>
      </c>
      <c r="L734" s="34" t="s">
        <v>1508</v>
      </c>
      <c r="M734" s="34">
        <v>0.37</v>
      </c>
      <c r="N734" s="34" t="s">
        <v>8</v>
      </c>
      <c r="O734" s="34" t="s">
        <v>35</v>
      </c>
      <c r="P734" s="34" t="s">
        <v>66</v>
      </c>
      <c r="Q734" s="34" t="s">
        <v>1509</v>
      </c>
      <c r="R734" s="34">
        <v>95070</v>
      </c>
      <c r="S734" s="36">
        <v>42069</v>
      </c>
      <c r="T734" s="36">
        <v>42069</v>
      </c>
      <c r="U734" s="61">
        <v>-4.3010000000000002</v>
      </c>
      <c r="V734" s="34">
        <v>3</v>
      </c>
      <c r="W734" s="34">
        <v>98.7</v>
      </c>
      <c r="X734" s="34">
        <v>86567</v>
      </c>
      <c r="Y734" s="34" t="s">
        <v>3217</v>
      </c>
      <c r="Z734" s="34">
        <v>600.00261300749912</v>
      </c>
    </row>
    <row r="735" spans="1:26" customFormat="1" x14ac:dyDescent="0.2">
      <c r="A735" s="34">
        <v>3327</v>
      </c>
      <c r="B735" s="34" t="s">
        <v>1510</v>
      </c>
      <c r="C735" s="34" t="s">
        <v>46</v>
      </c>
      <c r="D735" s="34">
        <v>0.06</v>
      </c>
      <c r="E735" s="34">
        <v>113.98</v>
      </c>
      <c r="F735" s="34">
        <v>30</v>
      </c>
      <c r="G735" s="34" t="s">
        <v>2</v>
      </c>
      <c r="H735" s="34" t="s">
        <v>3</v>
      </c>
      <c r="I735" s="34" t="s">
        <v>4</v>
      </c>
      <c r="J735" s="34" t="s">
        <v>85</v>
      </c>
      <c r="K735" s="34" t="s">
        <v>33</v>
      </c>
      <c r="L735" s="34" t="s">
        <v>1511</v>
      </c>
      <c r="M735" s="34">
        <v>0.69</v>
      </c>
      <c r="N735" s="34" t="s">
        <v>8</v>
      </c>
      <c r="O735" s="34" t="s">
        <v>28</v>
      </c>
      <c r="P735" s="34" t="s">
        <v>265</v>
      </c>
      <c r="Q735" s="34" t="s">
        <v>1512</v>
      </c>
      <c r="R735" s="34">
        <v>48060</v>
      </c>
      <c r="S735" s="36">
        <v>42069</v>
      </c>
      <c r="T735" s="36">
        <v>42071</v>
      </c>
      <c r="U735" s="61">
        <v>-127.3</v>
      </c>
      <c r="V735" s="34">
        <v>3</v>
      </c>
      <c r="W735" s="34">
        <v>356.14</v>
      </c>
      <c r="X735" s="34">
        <v>87272</v>
      </c>
      <c r="Y735" s="34" t="s">
        <v>3216</v>
      </c>
      <c r="Z735" s="34">
        <v>1615.2029955203395</v>
      </c>
    </row>
    <row r="736" spans="1:26" customFormat="1" x14ac:dyDescent="0.2">
      <c r="A736" s="34">
        <v>3327</v>
      </c>
      <c r="B736" s="34" t="s">
        <v>1510</v>
      </c>
      <c r="C736" s="34" t="s">
        <v>46</v>
      </c>
      <c r="D736" s="34">
        <v>0.05</v>
      </c>
      <c r="E736" s="34">
        <v>6.48</v>
      </c>
      <c r="F736" s="34">
        <v>6.86</v>
      </c>
      <c r="G736" s="34" t="s">
        <v>14</v>
      </c>
      <c r="H736" s="34" t="s">
        <v>3</v>
      </c>
      <c r="I736" s="34" t="s">
        <v>24</v>
      </c>
      <c r="J736" s="34" t="s">
        <v>64</v>
      </c>
      <c r="K736" s="34" t="s">
        <v>49</v>
      </c>
      <c r="L736" s="34" t="s">
        <v>1501</v>
      </c>
      <c r="M736" s="34">
        <v>0.37</v>
      </c>
      <c r="N736" s="34" t="s">
        <v>8</v>
      </c>
      <c r="O736" s="34" t="s">
        <v>28</v>
      </c>
      <c r="P736" s="34" t="s">
        <v>265</v>
      </c>
      <c r="Q736" s="34" t="s">
        <v>1512</v>
      </c>
      <c r="R736" s="34">
        <v>48060</v>
      </c>
      <c r="S736" s="36">
        <v>42069</v>
      </c>
      <c r="T736" s="36">
        <v>42071</v>
      </c>
      <c r="U736" s="61">
        <v>-52.77</v>
      </c>
      <c r="V736" s="34">
        <v>4</v>
      </c>
      <c r="W736" s="34">
        <v>27.08</v>
      </c>
      <c r="X736" s="34">
        <v>87272</v>
      </c>
      <c r="Y736" s="34" t="s">
        <v>3216</v>
      </c>
      <c r="Z736" s="34">
        <v>259.32997566117263</v>
      </c>
    </row>
    <row r="737" spans="1:26" customFormat="1" x14ac:dyDescent="0.2">
      <c r="A737" s="34">
        <v>1020</v>
      </c>
      <c r="B737" s="34" t="s">
        <v>994</v>
      </c>
      <c r="C737" s="34" t="s">
        <v>1</v>
      </c>
      <c r="D737" s="34">
        <v>0.09</v>
      </c>
      <c r="E737" s="34">
        <v>517.48</v>
      </c>
      <c r="F737" s="34">
        <v>16.63</v>
      </c>
      <c r="G737" s="34" t="s">
        <v>2</v>
      </c>
      <c r="H737" s="34" t="s">
        <v>3</v>
      </c>
      <c r="I737" s="34" t="s">
        <v>16</v>
      </c>
      <c r="J737" s="34" t="s">
        <v>32</v>
      </c>
      <c r="K737" s="34" t="s">
        <v>6</v>
      </c>
      <c r="L737" s="34" t="s">
        <v>1513</v>
      </c>
      <c r="M737" s="34">
        <v>0.59</v>
      </c>
      <c r="N737" s="34" t="s">
        <v>8</v>
      </c>
      <c r="O737" s="34" t="s">
        <v>28</v>
      </c>
      <c r="P737" s="34" t="s">
        <v>513</v>
      </c>
      <c r="Q737" s="34" t="s">
        <v>996</v>
      </c>
      <c r="R737" s="34">
        <v>66762</v>
      </c>
      <c r="S737" s="36">
        <v>42070</v>
      </c>
      <c r="T737" s="36">
        <v>42070</v>
      </c>
      <c r="U737" s="61">
        <v>909.36</v>
      </c>
      <c r="V737" s="34">
        <v>5</v>
      </c>
      <c r="W737" s="34">
        <v>2354.54</v>
      </c>
      <c r="X737" s="34">
        <v>88632</v>
      </c>
      <c r="Y737" s="34" t="s">
        <v>3216</v>
      </c>
      <c r="Z737" s="34">
        <v>3557.5062684976438</v>
      </c>
    </row>
    <row r="738" spans="1:26" customFormat="1" x14ac:dyDescent="0.2">
      <c r="A738" s="34">
        <v>850</v>
      </c>
      <c r="B738" s="34" t="s">
        <v>1514</v>
      </c>
      <c r="C738" s="34" t="s">
        <v>46</v>
      </c>
      <c r="D738" s="34">
        <v>7.0000000000000007E-2</v>
      </c>
      <c r="E738" s="34">
        <v>6.08</v>
      </c>
      <c r="F738" s="34">
        <v>0.91</v>
      </c>
      <c r="G738" s="34" t="s">
        <v>14</v>
      </c>
      <c r="H738" s="34" t="s">
        <v>70</v>
      </c>
      <c r="I738" s="34" t="s">
        <v>24</v>
      </c>
      <c r="J738" s="34" t="s">
        <v>25</v>
      </c>
      <c r="K738" s="34" t="s">
        <v>26</v>
      </c>
      <c r="L738" s="34" t="s">
        <v>1515</v>
      </c>
      <c r="M738" s="34">
        <v>0.51</v>
      </c>
      <c r="N738" s="34" t="s">
        <v>8</v>
      </c>
      <c r="O738" s="34" t="s">
        <v>35</v>
      </c>
      <c r="P738" s="34" t="s">
        <v>66</v>
      </c>
      <c r="Q738" s="34" t="s">
        <v>1516</v>
      </c>
      <c r="R738" s="34">
        <v>93117</v>
      </c>
      <c r="S738" s="36">
        <v>42070</v>
      </c>
      <c r="T738" s="36">
        <v>42071</v>
      </c>
      <c r="U738" s="61">
        <v>19.57</v>
      </c>
      <c r="V738" s="34">
        <v>7</v>
      </c>
      <c r="W738" s="34">
        <v>41.96</v>
      </c>
      <c r="X738" s="34">
        <v>88569</v>
      </c>
      <c r="Y738" s="34" t="s">
        <v>3217</v>
      </c>
      <c r="Z738" s="34">
        <v>279.88618189780186</v>
      </c>
    </row>
    <row r="739" spans="1:26" customFormat="1" x14ac:dyDescent="0.2">
      <c r="A739" s="34">
        <v>851</v>
      </c>
      <c r="B739" s="34" t="s">
        <v>1340</v>
      </c>
      <c r="C739" s="34" t="s">
        <v>46</v>
      </c>
      <c r="D739" s="34">
        <v>0.08</v>
      </c>
      <c r="E739" s="34">
        <v>19.899999999999999</v>
      </c>
      <c r="F739" s="34">
        <v>5.29</v>
      </c>
      <c r="G739" s="34" t="s">
        <v>14</v>
      </c>
      <c r="H739" s="34" t="s">
        <v>70</v>
      </c>
      <c r="I739" s="34" t="s">
        <v>24</v>
      </c>
      <c r="J739" s="34" t="s">
        <v>71</v>
      </c>
      <c r="K739" s="34" t="s">
        <v>120</v>
      </c>
      <c r="L739" s="34" t="s">
        <v>1517</v>
      </c>
      <c r="M739" s="34">
        <v>0.4</v>
      </c>
      <c r="N739" s="34" t="s">
        <v>8</v>
      </c>
      <c r="O739" s="34" t="s">
        <v>35</v>
      </c>
      <c r="P739" s="34" t="s">
        <v>66</v>
      </c>
      <c r="Q739" s="34" t="s">
        <v>1342</v>
      </c>
      <c r="R739" s="34">
        <v>91745</v>
      </c>
      <c r="S739" s="36">
        <v>42070</v>
      </c>
      <c r="T739" s="36">
        <v>42072</v>
      </c>
      <c r="U739" s="61">
        <v>107.11</v>
      </c>
      <c r="V739" s="34">
        <v>13</v>
      </c>
      <c r="W739" s="34">
        <v>240.46</v>
      </c>
      <c r="X739" s="34">
        <v>88569</v>
      </c>
      <c r="Y739" s="34" t="s">
        <v>3217</v>
      </c>
      <c r="Z739" s="34">
        <v>435.85159772711785</v>
      </c>
    </row>
    <row r="740" spans="1:26" customFormat="1" x14ac:dyDescent="0.2">
      <c r="A740" s="34">
        <v>851</v>
      </c>
      <c r="B740" s="34" t="s">
        <v>1340</v>
      </c>
      <c r="C740" s="34" t="s">
        <v>46</v>
      </c>
      <c r="D740" s="34">
        <v>0.02</v>
      </c>
      <c r="E740" s="34">
        <v>3.36</v>
      </c>
      <c r="F740" s="34">
        <v>6.27</v>
      </c>
      <c r="G740" s="34" t="s">
        <v>14</v>
      </c>
      <c r="H740" s="34" t="s">
        <v>70</v>
      </c>
      <c r="I740" s="34" t="s">
        <v>24</v>
      </c>
      <c r="J740" s="34" t="s">
        <v>48</v>
      </c>
      <c r="K740" s="34" t="s">
        <v>49</v>
      </c>
      <c r="L740" s="34" t="s">
        <v>162</v>
      </c>
      <c r="M740" s="34">
        <v>0.4</v>
      </c>
      <c r="N740" s="34" t="s">
        <v>8</v>
      </c>
      <c r="O740" s="34" t="s">
        <v>35</v>
      </c>
      <c r="P740" s="34" t="s">
        <v>66</v>
      </c>
      <c r="Q740" s="34" t="s">
        <v>1342</v>
      </c>
      <c r="R740" s="34">
        <v>91745</v>
      </c>
      <c r="S740" s="36">
        <v>42070</v>
      </c>
      <c r="T740" s="36">
        <v>42072</v>
      </c>
      <c r="U740" s="61">
        <v>-216.154</v>
      </c>
      <c r="V740" s="34">
        <v>21</v>
      </c>
      <c r="W740" s="34">
        <v>74.08</v>
      </c>
      <c r="X740" s="34">
        <v>88569</v>
      </c>
      <c r="Y740" s="34" t="s">
        <v>3217</v>
      </c>
      <c r="Z740" s="34">
        <v>119.73511484241874</v>
      </c>
    </row>
    <row r="741" spans="1:26" customFormat="1" x14ac:dyDescent="0.2">
      <c r="A741" s="34">
        <v>2750</v>
      </c>
      <c r="B741" s="34" t="s">
        <v>1518</v>
      </c>
      <c r="C741" s="34" t="s">
        <v>1</v>
      </c>
      <c r="D741" s="34">
        <v>0.02</v>
      </c>
      <c r="E741" s="34">
        <v>161.55000000000001</v>
      </c>
      <c r="F741" s="34">
        <v>19.989999999999998</v>
      </c>
      <c r="G741" s="34" t="s">
        <v>14</v>
      </c>
      <c r="H741" s="34" t="s">
        <v>3</v>
      </c>
      <c r="I741" s="34" t="s">
        <v>24</v>
      </c>
      <c r="J741" s="34" t="s">
        <v>54</v>
      </c>
      <c r="K741" s="34" t="s">
        <v>49</v>
      </c>
      <c r="L741" s="34" t="s">
        <v>55</v>
      </c>
      <c r="M741" s="34">
        <v>0.66</v>
      </c>
      <c r="N741" s="34" t="s">
        <v>8</v>
      </c>
      <c r="O741" s="34" t="s">
        <v>9</v>
      </c>
      <c r="P741" s="34" t="s">
        <v>218</v>
      </c>
      <c r="Q741" s="34" t="s">
        <v>1519</v>
      </c>
      <c r="R741" s="34">
        <v>22980</v>
      </c>
      <c r="S741" s="36">
        <v>42071</v>
      </c>
      <c r="T741" s="36">
        <v>42071</v>
      </c>
      <c r="U741" s="61">
        <v>664.51800000000003</v>
      </c>
      <c r="V741" s="34">
        <v>4</v>
      </c>
      <c r="W741" s="34">
        <v>657.61</v>
      </c>
      <c r="X741" s="34">
        <v>91424</v>
      </c>
      <c r="Y741" s="34" t="s">
        <v>3215</v>
      </c>
      <c r="Z741" s="34">
        <v>2192.4679777199171</v>
      </c>
    </row>
    <row r="742" spans="1:26" customFormat="1" x14ac:dyDescent="0.2">
      <c r="A742" s="34">
        <v>2770</v>
      </c>
      <c r="B742" s="34" t="s">
        <v>1520</v>
      </c>
      <c r="C742" s="34" t="s">
        <v>1</v>
      </c>
      <c r="D742" s="34">
        <v>0.02</v>
      </c>
      <c r="E742" s="34">
        <v>11.55</v>
      </c>
      <c r="F742" s="34">
        <v>2.36</v>
      </c>
      <c r="G742" s="34" t="s">
        <v>14</v>
      </c>
      <c r="H742" s="34" t="s">
        <v>70</v>
      </c>
      <c r="I742" s="34" t="s">
        <v>24</v>
      </c>
      <c r="J742" s="34" t="s">
        <v>25</v>
      </c>
      <c r="K742" s="34" t="s">
        <v>26</v>
      </c>
      <c r="L742" s="34" t="s">
        <v>356</v>
      </c>
      <c r="M742" s="34">
        <v>0.55000000000000004</v>
      </c>
      <c r="N742" s="34" t="s">
        <v>8</v>
      </c>
      <c r="O742" s="34" t="s">
        <v>9</v>
      </c>
      <c r="P742" s="34" t="s">
        <v>51</v>
      </c>
      <c r="Q742" s="34" t="s">
        <v>1521</v>
      </c>
      <c r="R742" s="34">
        <v>30338</v>
      </c>
      <c r="S742" s="36">
        <v>42071</v>
      </c>
      <c r="T742" s="36">
        <v>42073</v>
      </c>
      <c r="U742" s="61">
        <v>1289.3820000000001</v>
      </c>
      <c r="V742" s="34">
        <v>14</v>
      </c>
      <c r="W742" s="34">
        <v>159.53</v>
      </c>
      <c r="X742" s="34">
        <v>88975</v>
      </c>
      <c r="Y742" s="34" t="s">
        <v>3215</v>
      </c>
      <c r="Z742" s="34">
        <v>1792.6931641588285</v>
      </c>
    </row>
    <row r="743" spans="1:26" customFormat="1" x14ac:dyDescent="0.2">
      <c r="A743" s="34">
        <v>2837</v>
      </c>
      <c r="B743" s="34" t="s">
        <v>1522</v>
      </c>
      <c r="C743" s="34" t="s">
        <v>13</v>
      </c>
      <c r="D743" s="34">
        <v>7.0000000000000007E-2</v>
      </c>
      <c r="E743" s="34">
        <v>51.98</v>
      </c>
      <c r="F743" s="34">
        <v>10.17</v>
      </c>
      <c r="G743" s="34" t="s">
        <v>14</v>
      </c>
      <c r="H743" s="34" t="s">
        <v>47</v>
      </c>
      <c r="I743" s="34" t="s">
        <v>16</v>
      </c>
      <c r="J743" s="34" t="s">
        <v>32</v>
      </c>
      <c r="K743" s="34" t="s">
        <v>120</v>
      </c>
      <c r="L743" s="34" t="s">
        <v>1523</v>
      </c>
      <c r="M743" s="34">
        <v>0.37</v>
      </c>
      <c r="N743" s="34" t="s">
        <v>8</v>
      </c>
      <c r="O743" s="34" t="s">
        <v>28</v>
      </c>
      <c r="P743" s="34" t="s">
        <v>183</v>
      </c>
      <c r="Q743" s="34" t="s">
        <v>1524</v>
      </c>
      <c r="R743" s="34">
        <v>74133</v>
      </c>
      <c r="S743" s="36">
        <v>42071</v>
      </c>
      <c r="T743" s="36">
        <v>42073</v>
      </c>
      <c r="U743" s="61">
        <v>439.78530000000001</v>
      </c>
      <c r="V743" s="34">
        <v>13</v>
      </c>
      <c r="W743" s="34">
        <v>637.37</v>
      </c>
      <c r="X743" s="34">
        <v>89801</v>
      </c>
      <c r="Y743" s="34" t="s">
        <v>3216</v>
      </c>
      <c r="Z743" s="34">
        <v>820.50625634254664</v>
      </c>
    </row>
    <row r="744" spans="1:26" customFormat="1" x14ac:dyDescent="0.2">
      <c r="A744" s="34">
        <v>2837</v>
      </c>
      <c r="B744" s="34" t="s">
        <v>1522</v>
      </c>
      <c r="C744" s="34" t="s">
        <v>13</v>
      </c>
      <c r="D744" s="34">
        <v>0.1</v>
      </c>
      <c r="E744" s="34">
        <v>80.97</v>
      </c>
      <c r="F744" s="34">
        <v>33.6</v>
      </c>
      <c r="G744" s="34" t="s">
        <v>2</v>
      </c>
      <c r="H744" s="34" t="s">
        <v>47</v>
      </c>
      <c r="I744" s="34" t="s">
        <v>16</v>
      </c>
      <c r="J744" s="34" t="s">
        <v>32</v>
      </c>
      <c r="K744" s="34" t="s">
        <v>33</v>
      </c>
      <c r="L744" s="34" t="s">
        <v>885</v>
      </c>
      <c r="M744" s="34">
        <v>0.37</v>
      </c>
      <c r="N744" s="34" t="s">
        <v>8</v>
      </c>
      <c r="O744" s="34" t="s">
        <v>28</v>
      </c>
      <c r="P744" s="34" t="s">
        <v>183</v>
      </c>
      <c r="Q744" s="34" t="s">
        <v>1524</v>
      </c>
      <c r="R744" s="34">
        <v>74133</v>
      </c>
      <c r="S744" s="36">
        <v>42071</v>
      </c>
      <c r="T744" s="36">
        <v>42074</v>
      </c>
      <c r="U744" s="61">
        <v>-149.4573</v>
      </c>
      <c r="V744" s="34">
        <v>3</v>
      </c>
      <c r="W744" s="34">
        <v>232.16</v>
      </c>
      <c r="X744" s="34">
        <v>89801</v>
      </c>
      <c r="Y744" s="34" t="s">
        <v>3216</v>
      </c>
      <c r="Z744" s="34">
        <v>1132.13451327539</v>
      </c>
    </row>
    <row r="745" spans="1:26" customFormat="1" x14ac:dyDescent="0.2">
      <c r="A745" s="34">
        <v>693</v>
      </c>
      <c r="B745" s="34" t="s">
        <v>1525</v>
      </c>
      <c r="C745" s="34" t="s">
        <v>23</v>
      </c>
      <c r="D745" s="34">
        <v>0.09</v>
      </c>
      <c r="E745" s="34">
        <v>5.34</v>
      </c>
      <c r="F745" s="34">
        <v>2.99</v>
      </c>
      <c r="G745" s="34" t="s">
        <v>63</v>
      </c>
      <c r="H745" s="34" t="s">
        <v>3</v>
      </c>
      <c r="I745" s="34" t="s">
        <v>24</v>
      </c>
      <c r="J745" s="34" t="s">
        <v>48</v>
      </c>
      <c r="K745" s="34" t="s">
        <v>49</v>
      </c>
      <c r="L745" s="34" t="s">
        <v>1354</v>
      </c>
      <c r="M745" s="34">
        <v>0.38</v>
      </c>
      <c r="N745" s="34" t="s">
        <v>8</v>
      </c>
      <c r="O745" s="34" t="s">
        <v>35</v>
      </c>
      <c r="P745" s="34" t="s">
        <v>36</v>
      </c>
      <c r="Q745" s="34" t="s">
        <v>1526</v>
      </c>
      <c r="R745" s="34">
        <v>80229</v>
      </c>
      <c r="S745" s="36">
        <v>42071</v>
      </c>
      <c r="T745" s="36">
        <v>42078</v>
      </c>
      <c r="U745" s="61">
        <v>9.4860000000000007</v>
      </c>
      <c r="V745" s="34">
        <v>17</v>
      </c>
      <c r="W745" s="34">
        <v>95.1</v>
      </c>
      <c r="X745" s="34">
        <v>87812</v>
      </c>
      <c r="Y745" s="34" t="s">
        <v>3217</v>
      </c>
      <c r="Z745" s="34">
        <v>-9.0528555988757837</v>
      </c>
    </row>
    <row r="746" spans="1:26" customFormat="1" x14ac:dyDescent="0.2">
      <c r="A746" s="34">
        <v>693</v>
      </c>
      <c r="B746" s="34" t="s">
        <v>1525</v>
      </c>
      <c r="C746" s="34" t="s">
        <v>23</v>
      </c>
      <c r="D746" s="34">
        <v>7.0000000000000007E-2</v>
      </c>
      <c r="E746" s="34">
        <v>140.97999999999999</v>
      </c>
      <c r="F746" s="34">
        <v>53.48</v>
      </c>
      <c r="G746" s="34" t="s">
        <v>2</v>
      </c>
      <c r="H746" s="34" t="s">
        <v>3</v>
      </c>
      <c r="I746" s="34" t="s">
        <v>4</v>
      </c>
      <c r="J746" s="34" t="s">
        <v>93</v>
      </c>
      <c r="K746" s="34" t="s">
        <v>6</v>
      </c>
      <c r="L746" s="34" t="s">
        <v>1527</v>
      </c>
      <c r="M746" s="34">
        <v>0.65</v>
      </c>
      <c r="N746" s="34" t="s">
        <v>8</v>
      </c>
      <c r="O746" s="34" t="s">
        <v>35</v>
      </c>
      <c r="P746" s="34" t="s">
        <v>36</v>
      </c>
      <c r="Q746" s="34" t="s">
        <v>1526</v>
      </c>
      <c r="R746" s="34">
        <v>80229</v>
      </c>
      <c r="S746" s="36">
        <v>42071</v>
      </c>
      <c r="T746" s="36">
        <v>42078</v>
      </c>
      <c r="U746" s="61">
        <v>-263.64999999999998</v>
      </c>
      <c r="V746" s="34">
        <v>5</v>
      </c>
      <c r="W746" s="34">
        <v>734.74</v>
      </c>
      <c r="X746" s="34">
        <v>87812</v>
      </c>
      <c r="Y746" s="34" t="s">
        <v>3217</v>
      </c>
      <c r="Z746" s="34">
        <v>2048.0280207650558</v>
      </c>
    </row>
    <row r="747" spans="1:26" customFormat="1" x14ac:dyDescent="0.2">
      <c r="A747" s="34">
        <v>693</v>
      </c>
      <c r="B747" s="34" t="s">
        <v>1525</v>
      </c>
      <c r="C747" s="34" t="s">
        <v>23</v>
      </c>
      <c r="D747" s="34">
        <v>0.06</v>
      </c>
      <c r="E747" s="34">
        <v>205.99</v>
      </c>
      <c r="F747" s="34">
        <v>5.26</v>
      </c>
      <c r="G747" s="34" t="s">
        <v>14</v>
      </c>
      <c r="H747" s="34" t="s">
        <v>3</v>
      </c>
      <c r="I747" s="34" t="s">
        <v>16</v>
      </c>
      <c r="J747" s="34" t="s">
        <v>111</v>
      </c>
      <c r="K747" s="34" t="s">
        <v>49</v>
      </c>
      <c r="L747" s="34" t="s">
        <v>1528</v>
      </c>
      <c r="M747" s="34">
        <v>0.56000000000000005</v>
      </c>
      <c r="N747" s="34" t="s">
        <v>8</v>
      </c>
      <c r="O747" s="34" t="s">
        <v>35</v>
      </c>
      <c r="P747" s="34" t="s">
        <v>36</v>
      </c>
      <c r="Q747" s="34" t="s">
        <v>1526</v>
      </c>
      <c r="R747" s="34">
        <v>80229</v>
      </c>
      <c r="S747" s="36">
        <v>42071</v>
      </c>
      <c r="T747" s="36">
        <v>42078</v>
      </c>
      <c r="U747" s="61">
        <v>890.18100000000004</v>
      </c>
      <c r="V747" s="34">
        <v>11</v>
      </c>
      <c r="W747" s="34">
        <v>1882.87</v>
      </c>
      <c r="X747" s="34">
        <v>87812</v>
      </c>
      <c r="Y747" s="34" t="s">
        <v>3217</v>
      </c>
      <c r="Z747" s="34">
        <v>1835.8686238121811</v>
      </c>
    </row>
    <row r="748" spans="1:26" customFormat="1" x14ac:dyDescent="0.2">
      <c r="A748" s="34">
        <v>1718</v>
      </c>
      <c r="B748" s="34" t="s">
        <v>1529</v>
      </c>
      <c r="C748" s="34" t="s">
        <v>23</v>
      </c>
      <c r="D748" s="34">
        <v>0.01</v>
      </c>
      <c r="E748" s="34">
        <v>300.98</v>
      </c>
      <c r="F748" s="34">
        <v>64.73</v>
      </c>
      <c r="G748" s="34" t="s">
        <v>2</v>
      </c>
      <c r="H748" s="34" t="s">
        <v>15</v>
      </c>
      <c r="I748" s="34" t="s">
        <v>4</v>
      </c>
      <c r="J748" s="34" t="s">
        <v>85</v>
      </c>
      <c r="K748" s="34" t="s">
        <v>33</v>
      </c>
      <c r="L748" s="34" t="s">
        <v>1316</v>
      </c>
      <c r="M748" s="34">
        <v>0.56000000000000005</v>
      </c>
      <c r="N748" s="34" t="s">
        <v>8</v>
      </c>
      <c r="O748" s="34" t="s">
        <v>9</v>
      </c>
      <c r="P748" s="34" t="s">
        <v>73</v>
      </c>
      <c r="Q748" s="34" t="s">
        <v>1530</v>
      </c>
      <c r="R748" s="34">
        <v>27529</v>
      </c>
      <c r="S748" s="36">
        <v>42071</v>
      </c>
      <c r="T748" s="36">
        <v>42078</v>
      </c>
      <c r="U748" s="61">
        <v>-48.874000000000002</v>
      </c>
      <c r="V748" s="34">
        <v>3</v>
      </c>
      <c r="W748" s="34">
        <v>974.14</v>
      </c>
      <c r="X748" s="34">
        <v>90621</v>
      </c>
      <c r="Y748" s="34" t="s">
        <v>3215</v>
      </c>
      <c r="Z748" s="34">
        <v>3025.1595394975402</v>
      </c>
    </row>
    <row r="749" spans="1:26" customFormat="1" x14ac:dyDescent="0.2">
      <c r="A749" s="34">
        <v>1075</v>
      </c>
      <c r="B749" s="34" t="s">
        <v>1531</v>
      </c>
      <c r="C749" s="34" t="s">
        <v>13</v>
      </c>
      <c r="D749" s="34">
        <v>0.04</v>
      </c>
      <c r="E749" s="34">
        <v>19.23</v>
      </c>
      <c r="F749" s="34">
        <v>6.15</v>
      </c>
      <c r="G749" s="34" t="s">
        <v>14</v>
      </c>
      <c r="H749" s="34" t="s">
        <v>47</v>
      </c>
      <c r="I749" s="34" t="s">
        <v>4</v>
      </c>
      <c r="J749" s="34" t="s">
        <v>102</v>
      </c>
      <c r="K749" s="34" t="s">
        <v>18</v>
      </c>
      <c r="L749" s="34" t="s">
        <v>1253</v>
      </c>
      <c r="M749" s="34">
        <v>0.44</v>
      </c>
      <c r="N749" s="34" t="s">
        <v>8</v>
      </c>
      <c r="O749" s="34" t="s">
        <v>28</v>
      </c>
      <c r="P749" s="34" t="s">
        <v>79</v>
      </c>
      <c r="Q749" s="34" t="s">
        <v>1532</v>
      </c>
      <c r="R749" s="34">
        <v>60441</v>
      </c>
      <c r="S749" s="36">
        <v>42072</v>
      </c>
      <c r="T749" s="36">
        <v>42073</v>
      </c>
      <c r="U749" s="61">
        <v>152.4348</v>
      </c>
      <c r="V749" s="34">
        <v>11</v>
      </c>
      <c r="W749" s="34">
        <v>220.92</v>
      </c>
      <c r="X749" s="34">
        <v>86422</v>
      </c>
      <c r="Y749" s="34" t="s">
        <v>3216</v>
      </c>
      <c r="Z749" s="34">
        <v>390.53832263934237</v>
      </c>
    </row>
    <row r="750" spans="1:26" customFormat="1" x14ac:dyDescent="0.2">
      <c r="A750" s="34">
        <v>2258</v>
      </c>
      <c r="B750" s="34" t="s">
        <v>1533</v>
      </c>
      <c r="C750" s="34" t="s">
        <v>23</v>
      </c>
      <c r="D750" s="34">
        <v>0.01</v>
      </c>
      <c r="E750" s="34">
        <v>7.64</v>
      </c>
      <c r="F750" s="34">
        <v>1.39</v>
      </c>
      <c r="G750" s="34" t="s">
        <v>63</v>
      </c>
      <c r="H750" s="34" t="s">
        <v>70</v>
      </c>
      <c r="I750" s="34" t="s">
        <v>24</v>
      </c>
      <c r="J750" s="34" t="s">
        <v>321</v>
      </c>
      <c r="K750" s="34" t="s">
        <v>49</v>
      </c>
      <c r="L750" s="34" t="s">
        <v>1534</v>
      </c>
      <c r="M750" s="34">
        <v>0.36</v>
      </c>
      <c r="N750" s="34" t="s">
        <v>8</v>
      </c>
      <c r="O750" s="34" t="s">
        <v>9</v>
      </c>
      <c r="P750" s="34" t="s">
        <v>73</v>
      </c>
      <c r="Q750" s="34" t="s">
        <v>1535</v>
      </c>
      <c r="R750" s="34">
        <v>27801</v>
      </c>
      <c r="S750" s="36">
        <v>42072</v>
      </c>
      <c r="T750" s="36">
        <v>42076</v>
      </c>
      <c r="U750" s="61">
        <v>-1676.6120000000001</v>
      </c>
      <c r="V750" s="34">
        <v>9</v>
      </c>
      <c r="W750" s="34">
        <v>73.290000000000006</v>
      </c>
      <c r="X750" s="34">
        <v>87962</v>
      </c>
      <c r="Y750" s="34" t="s">
        <v>3215</v>
      </c>
      <c r="Z750" s="34">
        <v>-1727.3971948583232</v>
      </c>
    </row>
    <row r="751" spans="1:26" customFormat="1" x14ac:dyDescent="0.2">
      <c r="A751" s="34">
        <v>2258</v>
      </c>
      <c r="B751" s="34" t="s">
        <v>1533</v>
      </c>
      <c r="C751" s="34" t="s">
        <v>23</v>
      </c>
      <c r="D751" s="34">
        <v>7.0000000000000007E-2</v>
      </c>
      <c r="E751" s="34">
        <v>400.97</v>
      </c>
      <c r="F751" s="34">
        <v>48.26</v>
      </c>
      <c r="G751" s="34" t="s">
        <v>2</v>
      </c>
      <c r="H751" s="34" t="s">
        <v>70</v>
      </c>
      <c r="I751" s="34" t="s">
        <v>16</v>
      </c>
      <c r="J751" s="34" t="s">
        <v>32</v>
      </c>
      <c r="K751" s="34" t="s">
        <v>6</v>
      </c>
      <c r="L751" s="34" t="s">
        <v>1536</v>
      </c>
      <c r="M751" s="34">
        <v>0.36</v>
      </c>
      <c r="N751" s="34" t="s">
        <v>8</v>
      </c>
      <c r="O751" s="34" t="s">
        <v>9</v>
      </c>
      <c r="P751" s="34" t="s">
        <v>73</v>
      </c>
      <c r="Q751" s="34" t="s">
        <v>1535</v>
      </c>
      <c r="R751" s="34">
        <v>27801</v>
      </c>
      <c r="S751" s="36">
        <v>42072</v>
      </c>
      <c r="T751" s="36">
        <v>42076</v>
      </c>
      <c r="U751" s="61">
        <v>45.127800000000001</v>
      </c>
      <c r="V751" s="34">
        <v>8</v>
      </c>
      <c r="W751" s="34">
        <v>2961.32</v>
      </c>
      <c r="X751" s="34">
        <v>87962</v>
      </c>
      <c r="Y751" s="34" t="s">
        <v>3215</v>
      </c>
      <c r="Z751" s="34">
        <v>2802.5346486100093</v>
      </c>
    </row>
    <row r="752" spans="1:26" customFormat="1" x14ac:dyDescent="0.2">
      <c r="A752" s="34">
        <v>2855</v>
      </c>
      <c r="B752" s="34" t="s">
        <v>654</v>
      </c>
      <c r="C752" s="34" t="s">
        <v>23</v>
      </c>
      <c r="D752" s="34">
        <v>0.09</v>
      </c>
      <c r="E752" s="34">
        <v>3174.835</v>
      </c>
      <c r="F752" s="34">
        <v>24.49</v>
      </c>
      <c r="G752" s="34" t="s">
        <v>14</v>
      </c>
      <c r="H752" s="34" t="s">
        <v>15</v>
      </c>
      <c r="I752" s="34" t="s">
        <v>16</v>
      </c>
      <c r="J752" s="34" t="s">
        <v>32</v>
      </c>
      <c r="K752" s="34" t="s">
        <v>40</v>
      </c>
      <c r="L752" s="34" t="s">
        <v>290</v>
      </c>
      <c r="M752" s="34">
        <v>0.39</v>
      </c>
      <c r="N752" s="34" t="s">
        <v>8</v>
      </c>
      <c r="O752" s="34" t="s">
        <v>35</v>
      </c>
      <c r="P752" s="34" t="s">
        <v>42</v>
      </c>
      <c r="Q752" s="34" t="s">
        <v>656</v>
      </c>
      <c r="R752" s="34">
        <v>98198</v>
      </c>
      <c r="S752" s="36">
        <v>42073</v>
      </c>
      <c r="T752" s="36">
        <v>42077</v>
      </c>
      <c r="U752" s="61">
        <v>-10388.68835</v>
      </c>
      <c r="V752" s="34">
        <v>1</v>
      </c>
      <c r="W752" s="34">
        <v>6296</v>
      </c>
      <c r="X752" s="34">
        <v>87317</v>
      </c>
      <c r="Y752" s="34" t="s">
        <v>3217</v>
      </c>
      <c r="Z752" s="34">
        <v>7401.3271579278216</v>
      </c>
    </row>
    <row r="753" spans="1:26" customFormat="1" x14ac:dyDescent="0.2">
      <c r="A753" s="34">
        <v>2545</v>
      </c>
      <c r="B753" s="34" t="s">
        <v>1537</v>
      </c>
      <c r="C753" s="34" t="s">
        <v>92</v>
      </c>
      <c r="D753" s="34">
        <v>0.01</v>
      </c>
      <c r="E753" s="34">
        <v>99.99</v>
      </c>
      <c r="F753" s="34">
        <v>19.989999999999998</v>
      </c>
      <c r="G753" s="34" t="s">
        <v>63</v>
      </c>
      <c r="H753" s="34" t="s">
        <v>47</v>
      </c>
      <c r="I753" s="34" t="s">
        <v>16</v>
      </c>
      <c r="J753" s="34" t="s">
        <v>32</v>
      </c>
      <c r="K753" s="34" t="s">
        <v>49</v>
      </c>
      <c r="L753" s="34" t="s">
        <v>1538</v>
      </c>
      <c r="M753" s="34">
        <v>0.52</v>
      </c>
      <c r="N753" s="34" t="s">
        <v>8</v>
      </c>
      <c r="O753" s="34" t="s">
        <v>9</v>
      </c>
      <c r="P753" s="34" t="s">
        <v>218</v>
      </c>
      <c r="Q753" s="34" t="s">
        <v>854</v>
      </c>
      <c r="R753" s="34">
        <v>22153</v>
      </c>
      <c r="S753" s="36">
        <v>42073</v>
      </c>
      <c r="T753" s="36">
        <v>42075</v>
      </c>
      <c r="U753" s="61">
        <v>90.024000000000001</v>
      </c>
      <c r="V753" s="34">
        <v>2</v>
      </c>
      <c r="W753" s="34">
        <v>202.98</v>
      </c>
      <c r="X753" s="34">
        <v>87915</v>
      </c>
      <c r="Y753" s="34" t="s">
        <v>3215</v>
      </c>
      <c r="Z753" s="34">
        <v>981.54742575811474</v>
      </c>
    </row>
    <row r="754" spans="1:26" customFormat="1" x14ac:dyDescent="0.2">
      <c r="A754" s="34">
        <v>3194</v>
      </c>
      <c r="B754" s="34" t="s">
        <v>1539</v>
      </c>
      <c r="C754" s="34" t="s">
        <v>92</v>
      </c>
      <c r="D754" s="34">
        <v>0.1</v>
      </c>
      <c r="E754" s="34">
        <v>4.9800000000000004</v>
      </c>
      <c r="F754" s="34">
        <v>7.54</v>
      </c>
      <c r="G754" s="34" t="s">
        <v>14</v>
      </c>
      <c r="H754" s="34" t="s">
        <v>15</v>
      </c>
      <c r="I754" s="34" t="s">
        <v>24</v>
      </c>
      <c r="J754" s="34" t="s">
        <v>64</v>
      </c>
      <c r="K754" s="34" t="s">
        <v>49</v>
      </c>
      <c r="L754" s="34" t="s">
        <v>1540</v>
      </c>
      <c r="M754" s="34">
        <v>0.38</v>
      </c>
      <c r="N754" s="34" t="s">
        <v>8</v>
      </c>
      <c r="O754" s="34" t="s">
        <v>9</v>
      </c>
      <c r="P754" s="34" t="s">
        <v>99</v>
      </c>
      <c r="Q754" s="34" t="s">
        <v>412</v>
      </c>
      <c r="R754" s="34">
        <v>34609</v>
      </c>
      <c r="S754" s="36">
        <v>42073</v>
      </c>
      <c r="T754" s="36">
        <v>42074</v>
      </c>
      <c r="U754" s="61">
        <v>45.078000000000003</v>
      </c>
      <c r="V754" s="34">
        <v>9</v>
      </c>
      <c r="W754" s="34">
        <v>43.84</v>
      </c>
      <c r="X754" s="34">
        <v>89805</v>
      </c>
      <c r="Y754" s="34" t="s">
        <v>3215</v>
      </c>
      <c r="Z754" s="34">
        <v>140.72849120243379</v>
      </c>
    </row>
    <row r="755" spans="1:26" customFormat="1" x14ac:dyDescent="0.2">
      <c r="A755" s="34">
        <v>3194</v>
      </c>
      <c r="B755" s="34" t="s">
        <v>1539</v>
      </c>
      <c r="C755" s="34" t="s">
        <v>92</v>
      </c>
      <c r="D755" s="34">
        <v>0</v>
      </c>
      <c r="E755" s="34">
        <v>22.84</v>
      </c>
      <c r="F755" s="34">
        <v>8.18</v>
      </c>
      <c r="G755" s="34" t="s">
        <v>14</v>
      </c>
      <c r="H755" s="34" t="s">
        <v>15</v>
      </c>
      <c r="I755" s="34" t="s">
        <v>24</v>
      </c>
      <c r="J755" s="34" t="s">
        <v>64</v>
      </c>
      <c r="K755" s="34" t="s">
        <v>49</v>
      </c>
      <c r="L755" s="34" t="s">
        <v>581</v>
      </c>
      <c r="M755" s="34">
        <v>0.39</v>
      </c>
      <c r="N755" s="34" t="s">
        <v>8</v>
      </c>
      <c r="O755" s="34" t="s">
        <v>9</v>
      </c>
      <c r="P755" s="34" t="s">
        <v>99</v>
      </c>
      <c r="Q755" s="34" t="s">
        <v>412</v>
      </c>
      <c r="R755" s="34">
        <v>34609</v>
      </c>
      <c r="S755" s="36">
        <v>42073</v>
      </c>
      <c r="T755" s="36">
        <v>42075</v>
      </c>
      <c r="U755" s="61">
        <v>-110.376</v>
      </c>
      <c r="V755" s="34">
        <v>6</v>
      </c>
      <c r="W755" s="34">
        <v>141.74</v>
      </c>
      <c r="X755" s="34">
        <v>89805</v>
      </c>
      <c r="Y755" s="34" t="s">
        <v>3215</v>
      </c>
      <c r="Z755" s="34">
        <v>129.58302301650772</v>
      </c>
    </row>
    <row r="756" spans="1:26" customFormat="1" x14ac:dyDescent="0.2">
      <c r="A756" s="34">
        <v>52</v>
      </c>
      <c r="B756" s="34" t="s">
        <v>1541</v>
      </c>
      <c r="C756" s="34" t="s">
        <v>46</v>
      </c>
      <c r="D756" s="34">
        <v>0</v>
      </c>
      <c r="E756" s="34">
        <v>115.99</v>
      </c>
      <c r="F756" s="34">
        <v>2.5</v>
      </c>
      <c r="G756" s="34" t="s">
        <v>14</v>
      </c>
      <c r="H756" s="34" t="s">
        <v>70</v>
      </c>
      <c r="I756" s="34" t="s">
        <v>16</v>
      </c>
      <c r="J756" s="34" t="s">
        <v>111</v>
      </c>
      <c r="K756" s="34" t="s">
        <v>49</v>
      </c>
      <c r="L756" s="34" t="s">
        <v>1542</v>
      </c>
      <c r="M756" s="34">
        <v>0.56999999999999995</v>
      </c>
      <c r="N756" s="34" t="s">
        <v>8</v>
      </c>
      <c r="O756" s="34" t="s">
        <v>35</v>
      </c>
      <c r="P756" s="34" t="s">
        <v>42</v>
      </c>
      <c r="Q756" s="34" t="s">
        <v>1543</v>
      </c>
      <c r="R756" s="34">
        <v>98373</v>
      </c>
      <c r="S756" s="36">
        <v>42073</v>
      </c>
      <c r="T756" s="36">
        <v>42073</v>
      </c>
      <c r="U756" s="61">
        <v>162.666</v>
      </c>
      <c r="V756" s="34">
        <v>6</v>
      </c>
      <c r="W756" s="34">
        <v>627.04</v>
      </c>
      <c r="X756" s="34">
        <v>88426</v>
      </c>
      <c r="Y756" s="34" t="s">
        <v>3217</v>
      </c>
      <c r="Z756" s="34">
        <v>910.86381081410673</v>
      </c>
    </row>
    <row r="757" spans="1:26" customFormat="1" x14ac:dyDescent="0.2">
      <c r="A757" s="34">
        <v>53</v>
      </c>
      <c r="B757" s="34" t="s">
        <v>816</v>
      </c>
      <c r="C757" s="34" t="s">
        <v>46</v>
      </c>
      <c r="D757" s="34">
        <v>0.02</v>
      </c>
      <c r="E757" s="34">
        <v>5.98</v>
      </c>
      <c r="F757" s="34">
        <v>5.79</v>
      </c>
      <c r="G757" s="34" t="s">
        <v>14</v>
      </c>
      <c r="H757" s="34" t="s">
        <v>70</v>
      </c>
      <c r="I757" s="34" t="s">
        <v>24</v>
      </c>
      <c r="J757" s="34" t="s">
        <v>64</v>
      </c>
      <c r="K757" s="34" t="s">
        <v>49</v>
      </c>
      <c r="L757" s="34" t="s">
        <v>447</v>
      </c>
      <c r="M757" s="34">
        <v>0.36</v>
      </c>
      <c r="N757" s="34" t="s">
        <v>8</v>
      </c>
      <c r="O757" s="34" t="s">
        <v>35</v>
      </c>
      <c r="P757" s="34" t="s">
        <v>42</v>
      </c>
      <c r="Q757" s="34" t="s">
        <v>818</v>
      </c>
      <c r="R757" s="34">
        <v>98052</v>
      </c>
      <c r="S757" s="36">
        <v>42073</v>
      </c>
      <c r="T757" s="36">
        <v>42074</v>
      </c>
      <c r="U757" s="61">
        <v>-67.489999999999995</v>
      </c>
      <c r="V757" s="34">
        <v>17</v>
      </c>
      <c r="W757" s="34">
        <v>110.19</v>
      </c>
      <c r="X757" s="34">
        <v>88426</v>
      </c>
      <c r="Y757" s="34" t="s">
        <v>3217</v>
      </c>
      <c r="Z757" s="34">
        <v>233.66555469768832</v>
      </c>
    </row>
    <row r="758" spans="1:26" customFormat="1" x14ac:dyDescent="0.2">
      <c r="A758" s="34">
        <v>753</v>
      </c>
      <c r="B758" s="34" t="s">
        <v>1544</v>
      </c>
      <c r="C758" s="34" t="s">
        <v>1</v>
      </c>
      <c r="D758" s="34">
        <v>0.06</v>
      </c>
      <c r="E758" s="34">
        <v>2.61</v>
      </c>
      <c r="F758" s="34">
        <v>0.5</v>
      </c>
      <c r="G758" s="34" t="s">
        <v>63</v>
      </c>
      <c r="H758" s="34" t="s">
        <v>70</v>
      </c>
      <c r="I758" s="34" t="s">
        <v>24</v>
      </c>
      <c r="J758" s="34" t="s">
        <v>128</v>
      </c>
      <c r="K758" s="34" t="s">
        <v>49</v>
      </c>
      <c r="L758" s="34" t="s">
        <v>1545</v>
      </c>
      <c r="M758" s="34">
        <v>0.39</v>
      </c>
      <c r="N758" s="34" t="s">
        <v>8</v>
      </c>
      <c r="O758" s="34" t="s">
        <v>35</v>
      </c>
      <c r="P758" s="34" t="s">
        <v>564</v>
      </c>
      <c r="Q758" s="34" t="s">
        <v>1546</v>
      </c>
      <c r="R758" s="34">
        <v>86301</v>
      </c>
      <c r="S758" s="36">
        <v>42074</v>
      </c>
      <c r="T758" s="36">
        <v>42074</v>
      </c>
      <c r="U758" s="61">
        <v>10.85</v>
      </c>
      <c r="V758" s="34">
        <v>1</v>
      </c>
      <c r="W758" s="34">
        <v>17.59</v>
      </c>
      <c r="X758" s="34">
        <v>90438</v>
      </c>
      <c r="Y758" s="34" t="s">
        <v>3217</v>
      </c>
      <c r="Z758" s="34">
        <v>162.38487719069553</v>
      </c>
    </row>
    <row r="759" spans="1:26" customFormat="1" x14ac:dyDescent="0.2">
      <c r="A759" s="34">
        <v>753</v>
      </c>
      <c r="B759" s="34" t="s">
        <v>1544</v>
      </c>
      <c r="C759" s="34" t="s">
        <v>1</v>
      </c>
      <c r="D759" s="34">
        <v>0.01</v>
      </c>
      <c r="E759" s="34">
        <v>6.35</v>
      </c>
      <c r="F759" s="34">
        <v>1.02</v>
      </c>
      <c r="G759" s="34" t="s">
        <v>14</v>
      </c>
      <c r="H759" s="34" t="s">
        <v>70</v>
      </c>
      <c r="I759" s="34" t="s">
        <v>24</v>
      </c>
      <c r="J759" s="34" t="s">
        <v>64</v>
      </c>
      <c r="K759" s="34" t="s">
        <v>26</v>
      </c>
      <c r="L759" s="34" t="s">
        <v>503</v>
      </c>
      <c r="M759" s="34">
        <v>0.39</v>
      </c>
      <c r="N759" s="34" t="s">
        <v>8</v>
      </c>
      <c r="O759" s="34" t="s">
        <v>35</v>
      </c>
      <c r="P759" s="34" t="s">
        <v>564</v>
      </c>
      <c r="Q759" s="34" t="s">
        <v>1546</v>
      </c>
      <c r="R759" s="34">
        <v>86301</v>
      </c>
      <c r="S759" s="36">
        <v>42074</v>
      </c>
      <c r="T759" s="36">
        <v>42076</v>
      </c>
      <c r="U759" s="61">
        <v>97.662599999999998</v>
      </c>
      <c r="V759" s="34">
        <v>22</v>
      </c>
      <c r="W759" s="34">
        <v>141.54</v>
      </c>
      <c r="X759" s="34">
        <v>90438</v>
      </c>
      <c r="Y759" s="34" t="s">
        <v>3217</v>
      </c>
      <c r="Z759" s="34">
        <v>392.63157998159602</v>
      </c>
    </row>
    <row r="760" spans="1:26" customFormat="1" x14ac:dyDescent="0.2">
      <c r="A760" s="34">
        <v>1494</v>
      </c>
      <c r="B760" s="34" t="s">
        <v>1547</v>
      </c>
      <c r="C760" s="34" t="s">
        <v>1</v>
      </c>
      <c r="D760" s="34">
        <v>0.06</v>
      </c>
      <c r="E760" s="34">
        <v>8.3699999999999992</v>
      </c>
      <c r="F760" s="34">
        <v>10.16</v>
      </c>
      <c r="G760" s="34" t="s">
        <v>14</v>
      </c>
      <c r="H760" s="34" t="s">
        <v>70</v>
      </c>
      <c r="I760" s="34" t="s">
        <v>4</v>
      </c>
      <c r="J760" s="34" t="s">
        <v>102</v>
      </c>
      <c r="K760" s="34" t="s">
        <v>40</v>
      </c>
      <c r="L760" s="34" t="s">
        <v>1548</v>
      </c>
      <c r="M760" s="34">
        <v>0.59</v>
      </c>
      <c r="N760" s="34" t="s">
        <v>8</v>
      </c>
      <c r="O760" s="34" t="s">
        <v>87</v>
      </c>
      <c r="P760" s="34" t="s">
        <v>394</v>
      </c>
      <c r="Q760" s="34" t="s">
        <v>1549</v>
      </c>
      <c r="R760" s="34">
        <v>21222</v>
      </c>
      <c r="S760" s="36">
        <v>42074</v>
      </c>
      <c r="T760" s="36">
        <v>42076</v>
      </c>
      <c r="U760" s="61">
        <v>-255.65</v>
      </c>
      <c r="V760" s="34">
        <v>18</v>
      </c>
      <c r="W760" s="34">
        <v>157.63999999999999</v>
      </c>
      <c r="X760" s="34">
        <v>85880</v>
      </c>
      <c r="Y760" s="34" t="s">
        <v>3218</v>
      </c>
      <c r="Z760" s="34">
        <v>422.97784573743741</v>
      </c>
    </row>
    <row r="761" spans="1:26" customFormat="1" x14ac:dyDescent="0.2">
      <c r="A761" s="34">
        <v>1494</v>
      </c>
      <c r="B761" s="34" t="s">
        <v>1547</v>
      </c>
      <c r="C761" s="34" t="s">
        <v>1</v>
      </c>
      <c r="D761" s="34">
        <v>0.09</v>
      </c>
      <c r="E761" s="34">
        <v>6.48</v>
      </c>
      <c r="F761" s="34">
        <v>9.17</v>
      </c>
      <c r="G761" s="34" t="s">
        <v>63</v>
      </c>
      <c r="H761" s="34" t="s">
        <v>70</v>
      </c>
      <c r="I761" s="34" t="s">
        <v>24</v>
      </c>
      <c r="J761" s="34" t="s">
        <v>64</v>
      </c>
      <c r="K761" s="34" t="s">
        <v>49</v>
      </c>
      <c r="L761" s="34" t="s">
        <v>370</v>
      </c>
      <c r="M761" s="34">
        <v>0.37</v>
      </c>
      <c r="N761" s="34" t="s">
        <v>8</v>
      </c>
      <c r="O761" s="34" t="s">
        <v>87</v>
      </c>
      <c r="P761" s="34" t="s">
        <v>394</v>
      </c>
      <c r="Q761" s="34" t="s">
        <v>1549</v>
      </c>
      <c r="R761" s="34">
        <v>21222</v>
      </c>
      <c r="S761" s="36">
        <v>42074</v>
      </c>
      <c r="T761" s="36">
        <v>42076</v>
      </c>
      <c r="U761" s="61">
        <v>-76.540000000000006</v>
      </c>
      <c r="V761" s="34">
        <v>6</v>
      </c>
      <c r="W761" s="34">
        <v>42.16</v>
      </c>
      <c r="X761" s="34">
        <v>85880</v>
      </c>
      <c r="Y761" s="34" t="s">
        <v>3218</v>
      </c>
      <c r="Z761" s="34">
        <v>288.20493621247186</v>
      </c>
    </row>
    <row r="762" spans="1:26" customFormat="1" x14ac:dyDescent="0.2">
      <c r="A762" s="34">
        <v>1497</v>
      </c>
      <c r="B762" s="34" t="s">
        <v>1550</v>
      </c>
      <c r="C762" s="34" t="s">
        <v>1</v>
      </c>
      <c r="D762" s="34">
        <v>0.09</v>
      </c>
      <c r="E762" s="34">
        <v>6.28</v>
      </c>
      <c r="F762" s="34">
        <v>5.29</v>
      </c>
      <c r="G762" s="34" t="s">
        <v>14</v>
      </c>
      <c r="H762" s="34" t="s">
        <v>70</v>
      </c>
      <c r="I762" s="34" t="s">
        <v>4</v>
      </c>
      <c r="J762" s="34" t="s">
        <v>102</v>
      </c>
      <c r="K762" s="34" t="s">
        <v>49</v>
      </c>
      <c r="L762" s="34" t="s">
        <v>1551</v>
      </c>
      <c r="M762" s="34">
        <v>0.43</v>
      </c>
      <c r="N762" s="34" t="s">
        <v>8</v>
      </c>
      <c r="O762" s="34" t="s">
        <v>87</v>
      </c>
      <c r="P762" s="34" t="s">
        <v>88</v>
      </c>
      <c r="Q762" s="34" t="s">
        <v>1552</v>
      </c>
      <c r="R762" s="34">
        <v>14901</v>
      </c>
      <c r="S762" s="36">
        <v>42074</v>
      </c>
      <c r="T762" s="36">
        <v>42075</v>
      </c>
      <c r="U762" s="61">
        <v>-10.09</v>
      </c>
      <c r="V762" s="34">
        <v>2</v>
      </c>
      <c r="W762" s="34">
        <v>14.08</v>
      </c>
      <c r="X762" s="34">
        <v>85880</v>
      </c>
      <c r="Y762" s="34" t="s">
        <v>3218</v>
      </c>
      <c r="Z762" s="34">
        <v>380.47106908043054</v>
      </c>
    </row>
    <row r="763" spans="1:26" customFormat="1" x14ac:dyDescent="0.2">
      <c r="A763" s="34">
        <v>1497</v>
      </c>
      <c r="B763" s="34" t="s">
        <v>1550</v>
      </c>
      <c r="C763" s="34" t="s">
        <v>1</v>
      </c>
      <c r="D763" s="34">
        <v>0.03</v>
      </c>
      <c r="E763" s="34">
        <v>15.14</v>
      </c>
      <c r="F763" s="34">
        <v>4.53</v>
      </c>
      <c r="G763" s="34" t="s">
        <v>14</v>
      </c>
      <c r="H763" s="34" t="s">
        <v>70</v>
      </c>
      <c r="I763" s="34" t="s">
        <v>24</v>
      </c>
      <c r="J763" s="34" t="s">
        <v>54</v>
      </c>
      <c r="K763" s="34" t="s">
        <v>49</v>
      </c>
      <c r="L763" s="34" t="s">
        <v>1331</v>
      </c>
      <c r="M763" s="34">
        <v>0.81</v>
      </c>
      <c r="N763" s="34" t="s">
        <v>8</v>
      </c>
      <c r="O763" s="34" t="s">
        <v>87</v>
      </c>
      <c r="P763" s="34" t="s">
        <v>88</v>
      </c>
      <c r="Q763" s="34" t="s">
        <v>1552</v>
      </c>
      <c r="R763" s="34">
        <v>14901</v>
      </c>
      <c r="S763" s="36">
        <v>42074</v>
      </c>
      <c r="T763" s="36">
        <v>42076</v>
      </c>
      <c r="U763" s="61">
        <v>-92.87</v>
      </c>
      <c r="V763" s="34">
        <v>17</v>
      </c>
      <c r="W763" s="34">
        <v>256.73</v>
      </c>
      <c r="X763" s="34">
        <v>85880</v>
      </c>
      <c r="Y763" s="34" t="s">
        <v>3218</v>
      </c>
      <c r="Z763" s="34">
        <v>657.95645618083938</v>
      </c>
    </row>
    <row r="764" spans="1:26" customFormat="1" x14ac:dyDescent="0.2">
      <c r="A764" s="34">
        <v>2616</v>
      </c>
      <c r="B764" s="34" t="s">
        <v>1553</v>
      </c>
      <c r="C764" s="34" t="s">
        <v>1</v>
      </c>
      <c r="D764" s="34">
        <v>0</v>
      </c>
      <c r="E764" s="34">
        <v>2.6</v>
      </c>
      <c r="F764" s="34">
        <v>2.4</v>
      </c>
      <c r="G764" s="34" t="s">
        <v>14</v>
      </c>
      <c r="H764" s="34" t="s">
        <v>70</v>
      </c>
      <c r="I764" s="34" t="s">
        <v>24</v>
      </c>
      <c r="J764" s="34" t="s">
        <v>25</v>
      </c>
      <c r="K764" s="34" t="s">
        <v>26</v>
      </c>
      <c r="L764" s="34" t="s">
        <v>332</v>
      </c>
      <c r="M764" s="34">
        <v>0.57999999999999996</v>
      </c>
      <c r="N764" s="34" t="s">
        <v>8</v>
      </c>
      <c r="O764" s="34" t="s">
        <v>28</v>
      </c>
      <c r="P764" s="34" t="s">
        <v>265</v>
      </c>
      <c r="Q764" s="34" t="s">
        <v>1554</v>
      </c>
      <c r="R764" s="34">
        <v>49002</v>
      </c>
      <c r="S764" s="36">
        <v>42074</v>
      </c>
      <c r="T764" s="36">
        <v>42076</v>
      </c>
      <c r="U764" s="61">
        <v>-45.21</v>
      </c>
      <c r="V764" s="34">
        <v>16</v>
      </c>
      <c r="W764" s="34">
        <v>44.75</v>
      </c>
      <c r="X764" s="34">
        <v>91495</v>
      </c>
      <c r="Y764" s="34" t="s">
        <v>3216</v>
      </c>
      <c r="Z764" s="34">
        <v>437.25257354587018</v>
      </c>
    </row>
    <row r="765" spans="1:26" customFormat="1" x14ac:dyDescent="0.2">
      <c r="A765" s="34">
        <v>1484</v>
      </c>
      <c r="B765" s="34" t="s">
        <v>1555</v>
      </c>
      <c r="C765" s="34" t="s">
        <v>13</v>
      </c>
      <c r="D765" s="34">
        <v>0.06</v>
      </c>
      <c r="E765" s="34">
        <v>99.99</v>
      </c>
      <c r="F765" s="34">
        <v>19.989999999999998</v>
      </c>
      <c r="G765" s="34" t="s">
        <v>14</v>
      </c>
      <c r="H765" s="34" t="s">
        <v>47</v>
      </c>
      <c r="I765" s="34" t="s">
        <v>16</v>
      </c>
      <c r="J765" s="34" t="s">
        <v>17</v>
      </c>
      <c r="K765" s="34" t="s">
        <v>49</v>
      </c>
      <c r="L765" s="34" t="s">
        <v>1556</v>
      </c>
      <c r="M765" s="34">
        <v>0.52</v>
      </c>
      <c r="N765" s="34" t="s">
        <v>8</v>
      </c>
      <c r="O765" s="34" t="s">
        <v>28</v>
      </c>
      <c r="P765" s="34" t="s">
        <v>79</v>
      </c>
      <c r="Q765" s="34" t="s">
        <v>1557</v>
      </c>
      <c r="R765" s="34">
        <v>60016</v>
      </c>
      <c r="S765" s="36">
        <v>42074</v>
      </c>
      <c r="T765" s="36">
        <v>42077</v>
      </c>
      <c r="U765" s="61">
        <v>-127.56</v>
      </c>
      <c r="V765" s="34">
        <v>3</v>
      </c>
      <c r="W765" s="34">
        <v>290.24</v>
      </c>
      <c r="X765" s="34">
        <v>91235</v>
      </c>
      <c r="Y765" s="34" t="s">
        <v>3216</v>
      </c>
      <c r="Z765" s="34">
        <v>792.65817356981154</v>
      </c>
    </row>
    <row r="766" spans="1:26" customFormat="1" x14ac:dyDescent="0.2">
      <c r="A766" s="34">
        <v>1484</v>
      </c>
      <c r="B766" s="34" t="s">
        <v>1555</v>
      </c>
      <c r="C766" s="34" t="s">
        <v>13</v>
      </c>
      <c r="D766" s="34">
        <v>0</v>
      </c>
      <c r="E766" s="34">
        <v>193.17</v>
      </c>
      <c r="F766" s="34">
        <v>19.989999999999998</v>
      </c>
      <c r="G766" s="34" t="s">
        <v>14</v>
      </c>
      <c r="H766" s="34" t="s">
        <v>47</v>
      </c>
      <c r="I766" s="34" t="s">
        <v>24</v>
      </c>
      <c r="J766" s="34" t="s">
        <v>54</v>
      </c>
      <c r="K766" s="34" t="s">
        <v>49</v>
      </c>
      <c r="L766" s="34" t="s">
        <v>1558</v>
      </c>
      <c r="M766" s="34">
        <v>0.71</v>
      </c>
      <c r="N766" s="34" t="s">
        <v>8</v>
      </c>
      <c r="O766" s="34" t="s">
        <v>28</v>
      </c>
      <c r="P766" s="34" t="s">
        <v>79</v>
      </c>
      <c r="Q766" s="34" t="s">
        <v>1557</v>
      </c>
      <c r="R766" s="34">
        <v>60016</v>
      </c>
      <c r="S766" s="36">
        <v>42074</v>
      </c>
      <c r="T766" s="36">
        <v>42075</v>
      </c>
      <c r="U766" s="61">
        <v>282.18</v>
      </c>
      <c r="V766" s="34">
        <v>5</v>
      </c>
      <c r="W766" s="34">
        <v>971.4</v>
      </c>
      <c r="X766" s="34">
        <v>91235</v>
      </c>
      <c r="Y766" s="34" t="s">
        <v>3216</v>
      </c>
      <c r="Z766" s="34">
        <v>1701.7670440243692</v>
      </c>
    </row>
    <row r="767" spans="1:26" customFormat="1" x14ac:dyDescent="0.2">
      <c r="A767" s="34">
        <v>1484</v>
      </c>
      <c r="B767" s="34" t="s">
        <v>1555</v>
      </c>
      <c r="C767" s="34" t="s">
        <v>13</v>
      </c>
      <c r="D767" s="34">
        <v>0.08</v>
      </c>
      <c r="E767" s="34">
        <v>20.99</v>
      </c>
      <c r="F767" s="34">
        <v>3.3</v>
      </c>
      <c r="G767" s="34" t="s">
        <v>63</v>
      </c>
      <c r="H767" s="34" t="s">
        <v>47</v>
      </c>
      <c r="I767" s="34" t="s">
        <v>16</v>
      </c>
      <c r="J767" s="34" t="s">
        <v>111</v>
      </c>
      <c r="K767" s="34" t="s">
        <v>18</v>
      </c>
      <c r="L767" s="34" t="s">
        <v>1559</v>
      </c>
      <c r="M767" s="34">
        <v>0.81</v>
      </c>
      <c r="N767" s="34" t="s">
        <v>8</v>
      </c>
      <c r="O767" s="34" t="s">
        <v>28</v>
      </c>
      <c r="P767" s="34" t="s">
        <v>79</v>
      </c>
      <c r="Q767" s="34" t="s">
        <v>1557</v>
      </c>
      <c r="R767" s="34">
        <v>60016</v>
      </c>
      <c r="S767" s="36">
        <v>42074</v>
      </c>
      <c r="T767" s="36">
        <v>42074</v>
      </c>
      <c r="U767" s="61">
        <v>-96.337999999999994</v>
      </c>
      <c r="V767" s="34">
        <v>11</v>
      </c>
      <c r="W767" s="34">
        <v>193.51</v>
      </c>
      <c r="X767" s="34">
        <v>91235</v>
      </c>
      <c r="Y767" s="34" t="s">
        <v>3216</v>
      </c>
      <c r="Z767" s="34">
        <v>261.41941962921533</v>
      </c>
    </row>
    <row r="768" spans="1:26" customFormat="1" x14ac:dyDescent="0.2">
      <c r="A768" s="34">
        <v>3397</v>
      </c>
      <c r="B768" s="34" t="s">
        <v>1560</v>
      </c>
      <c r="C768" s="34" t="s">
        <v>13</v>
      </c>
      <c r="D768" s="34">
        <v>0.01</v>
      </c>
      <c r="E768" s="34">
        <v>10.9</v>
      </c>
      <c r="F768" s="34">
        <v>7.46</v>
      </c>
      <c r="G768" s="34" t="s">
        <v>14</v>
      </c>
      <c r="H768" s="34" t="s">
        <v>3</v>
      </c>
      <c r="I768" s="34" t="s">
        <v>24</v>
      </c>
      <c r="J768" s="34" t="s">
        <v>54</v>
      </c>
      <c r="K768" s="34" t="s">
        <v>49</v>
      </c>
      <c r="L768" s="34" t="s">
        <v>1561</v>
      </c>
      <c r="M768" s="34">
        <v>0.59</v>
      </c>
      <c r="N768" s="34" t="s">
        <v>8</v>
      </c>
      <c r="O768" s="34" t="s">
        <v>28</v>
      </c>
      <c r="P768" s="34" t="s">
        <v>79</v>
      </c>
      <c r="Q768" s="34" t="s">
        <v>1562</v>
      </c>
      <c r="R768" s="34">
        <v>61832</v>
      </c>
      <c r="S768" s="36">
        <v>42074</v>
      </c>
      <c r="T768" s="36">
        <v>42075</v>
      </c>
      <c r="U768" s="61">
        <v>-116.76</v>
      </c>
      <c r="V768" s="34">
        <v>18</v>
      </c>
      <c r="W768" s="34">
        <v>207.31</v>
      </c>
      <c r="X768" s="34">
        <v>87536</v>
      </c>
      <c r="Y768" s="34" t="s">
        <v>3216</v>
      </c>
      <c r="Z768" s="34">
        <v>230.01114612226516</v>
      </c>
    </row>
    <row r="769" spans="1:26" customFormat="1" x14ac:dyDescent="0.2">
      <c r="A769" s="34">
        <v>3397</v>
      </c>
      <c r="B769" s="34" t="s">
        <v>1560</v>
      </c>
      <c r="C769" s="34" t="s">
        <v>13</v>
      </c>
      <c r="D769" s="34">
        <v>0.1</v>
      </c>
      <c r="E769" s="34">
        <v>7.99</v>
      </c>
      <c r="F769" s="34">
        <v>5.03</v>
      </c>
      <c r="G769" s="34" t="s">
        <v>14</v>
      </c>
      <c r="H769" s="34" t="s">
        <v>3</v>
      </c>
      <c r="I769" s="34" t="s">
        <v>16</v>
      </c>
      <c r="J769" s="34" t="s">
        <v>111</v>
      </c>
      <c r="K769" s="34" t="s">
        <v>120</v>
      </c>
      <c r="L769" s="34" t="s">
        <v>441</v>
      </c>
      <c r="M769" s="34">
        <v>0.6</v>
      </c>
      <c r="N769" s="34" t="s">
        <v>8</v>
      </c>
      <c r="O769" s="34" t="s">
        <v>28</v>
      </c>
      <c r="P769" s="34" t="s">
        <v>79</v>
      </c>
      <c r="Q769" s="34" t="s">
        <v>1562</v>
      </c>
      <c r="R769" s="34">
        <v>61832</v>
      </c>
      <c r="S769" s="36">
        <v>42074</v>
      </c>
      <c r="T769" s="36">
        <v>42075</v>
      </c>
      <c r="U769" s="61">
        <v>-160.952</v>
      </c>
      <c r="V769" s="34">
        <v>22</v>
      </c>
      <c r="W769" s="34">
        <v>143.12</v>
      </c>
      <c r="X769" s="34">
        <v>87536</v>
      </c>
      <c r="Y769" s="34" t="s">
        <v>3216</v>
      </c>
      <c r="Z769" s="34">
        <v>57.312588808026376</v>
      </c>
    </row>
    <row r="770" spans="1:26" customFormat="1" x14ac:dyDescent="0.2">
      <c r="A770" s="34">
        <v>3151</v>
      </c>
      <c r="B770" s="34" t="s">
        <v>929</v>
      </c>
      <c r="C770" s="34" t="s">
        <v>92</v>
      </c>
      <c r="D770" s="34">
        <v>0.02</v>
      </c>
      <c r="E770" s="34">
        <v>5.98</v>
      </c>
      <c r="F770" s="34">
        <v>1.49</v>
      </c>
      <c r="G770" s="34" t="s">
        <v>14</v>
      </c>
      <c r="H770" s="34" t="s">
        <v>70</v>
      </c>
      <c r="I770" s="34" t="s">
        <v>24</v>
      </c>
      <c r="J770" s="34" t="s">
        <v>48</v>
      </c>
      <c r="K770" s="34" t="s">
        <v>49</v>
      </c>
      <c r="L770" s="34" t="s">
        <v>1563</v>
      </c>
      <c r="M770" s="34">
        <v>0.39</v>
      </c>
      <c r="N770" s="34" t="s">
        <v>8</v>
      </c>
      <c r="O770" s="34" t="s">
        <v>35</v>
      </c>
      <c r="P770" s="34" t="s">
        <v>66</v>
      </c>
      <c r="Q770" s="34" t="s">
        <v>930</v>
      </c>
      <c r="R770" s="34">
        <v>92277</v>
      </c>
      <c r="S770" s="36">
        <v>42074</v>
      </c>
      <c r="T770" s="36">
        <v>42075</v>
      </c>
      <c r="U770" s="61">
        <v>28.526</v>
      </c>
      <c r="V770" s="34">
        <v>10</v>
      </c>
      <c r="W770" s="34">
        <v>59.9</v>
      </c>
      <c r="X770" s="34">
        <v>88547</v>
      </c>
      <c r="Y770" s="34" t="s">
        <v>3217</v>
      </c>
      <c r="Z770" s="34">
        <v>49.808647168866628</v>
      </c>
    </row>
    <row r="771" spans="1:26" customFormat="1" x14ac:dyDescent="0.2">
      <c r="A771" s="34">
        <v>796</v>
      </c>
      <c r="B771" s="34" t="s">
        <v>1564</v>
      </c>
      <c r="C771" s="34" t="s">
        <v>46</v>
      </c>
      <c r="D771" s="34">
        <v>0.06</v>
      </c>
      <c r="E771" s="34">
        <v>8.6</v>
      </c>
      <c r="F771" s="34">
        <v>6.19</v>
      </c>
      <c r="G771" s="34" t="s">
        <v>14</v>
      </c>
      <c r="H771" s="34" t="s">
        <v>70</v>
      </c>
      <c r="I771" s="34" t="s">
        <v>24</v>
      </c>
      <c r="J771" s="34" t="s">
        <v>48</v>
      </c>
      <c r="K771" s="34" t="s">
        <v>49</v>
      </c>
      <c r="L771" s="34" t="s">
        <v>508</v>
      </c>
      <c r="M771" s="34">
        <v>0.38</v>
      </c>
      <c r="N771" s="34" t="s">
        <v>8</v>
      </c>
      <c r="O771" s="34" t="s">
        <v>28</v>
      </c>
      <c r="P771" s="34" t="s">
        <v>109</v>
      </c>
      <c r="Q771" s="34" t="s">
        <v>1565</v>
      </c>
      <c r="R771" s="34">
        <v>68046</v>
      </c>
      <c r="S771" s="36">
        <v>42074</v>
      </c>
      <c r="T771" s="36">
        <v>42075</v>
      </c>
      <c r="U771" s="61">
        <v>-46.115000000000002</v>
      </c>
      <c r="V771" s="34">
        <v>9</v>
      </c>
      <c r="W771" s="34">
        <v>79.400000000000006</v>
      </c>
      <c r="X771" s="34">
        <v>86867</v>
      </c>
      <c r="Y771" s="34" t="s">
        <v>3216</v>
      </c>
      <c r="Z771" s="34">
        <v>265.00888359025254</v>
      </c>
    </row>
    <row r="772" spans="1:26" customFormat="1" x14ac:dyDescent="0.2">
      <c r="A772" s="34">
        <v>1254</v>
      </c>
      <c r="B772" s="34" t="s">
        <v>1566</v>
      </c>
      <c r="C772" s="34" t="s">
        <v>1</v>
      </c>
      <c r="D772" s="34">
        <v>0.06</v>
      </c>
      <c r="E772" s="34">
        <v>80.98</v>
      </c>
      <c r="F772" s="34">
        <v>35</v>
      </c>
      <c r="G772" s="34" t="s">
        <v>14</v>
      </c>
      <c r="H772" s="34" t="s">
        <v>47</v>
      </c>
      <c r="I772" s="34" t="s">
        <v>24</v>
      </c>
      <c r="J772" s="34" t="s">
        <v>54</v>
      </c>
      <c r="K772" s="34" t="s">
        <v>40</v>
      </c>
      <c r="L772" s="34" t="s">
        <v>200</v>
      </c>
      <c r="M772" s="34">
        <v>0.81</v>
      </c>
      <c r="N772" s="34" t="s">
        <v>8</v>
      </c>
      <c r="O772" s="34" t="s">
        <v>28</v>
      </c>
      <c r="P772" s="34" t="s">
        <v>163</v>
      </c>
      <c r="Q772" s="34" t="s">
        <v>1567</v>
      </c>
      <c r="R772" s="34">
        <v>77530</v>
      </c>
      <c r="S772" s="36">
        <v>42075</v>
      </c>
      <c r="T772" s="36">
        <v>42076</v>
      </c>
      <c r="U772" s="61">
        <v>-218.77</v>
      </c>
      <c r="V772" s="34">
        <v>2</v>
      </c>
      <c r="W772" s="34">
        <v>172.79</v>
      </c>
      <c r="X772" s="34">
        <v>89983</v>
      </c>
      <c r="Y772" s="34" t="s">
        <v>3216</v>
      </c>
      <c r="Z772" s="34">
        <v>1588.1046935830232</v>
      </c>
    </row>
    <row r="773" spans="1:26" customFormat="1" x14ac:dyDescent="0.2">
      <c r="A773" s="34">
        <v>2896</v>
      </c>
      <c r="B773" s="34" t="s">
        <v>699</v>
      </c>
      <c r="C773" s="34" t="s">
        <v>1</v>
      </c>
      <c r="D773" s="34">
        <v>0</v>
      </c>
      <c r="E773" s="34">
        <v>22.84</v>
      </c>
      <c r="F773" s="34">
        <v>16.920000000000002</v>
      </c>
      <c r="G773" s="34" t="s">
        <v>14</v>
      </c>
      <c r="H773" s="34" t="s">
        <v>47</v>
      </c>
      <c r="I773" s="34" t="s">
        <v>24</v>
      </c>
      <c r="J773" s="34" t="s">
        <v>64</v>
      </c>
      <c r="K773" s="34" t="s">
        <v>49</v>
      </c>
      <c r="L773" s="34" t="s">
        <v>1568</v>
      </c>
      <c r="M773" s="34">
        <v>0.39</v>
      </c>
      <c r="N773" s="34" t="s">
        <v>8</v>
      </c>
      <c r="O773" s="34" t="s">
        <v>28</v>
      </c>
      <c r="P773" s="34" t="s">
        <v>60</v>
      </c>
      <c r="Q773" s="34" t="s">
        <v>700</v>
      </c>
      <c r="R773" s="34">
        <v>56001</v>
      </c>
      <c r="S773" s="36">
        <v>42075</v>
      </c>
      <c r="T773" s="36">
        <v>42077</v>
      </c>
      <c r="U773" s="61">
        <v>-83.75</v>
      </c>
      <c r="V773" s="34">
        <v>15</v>
      </c>
      <c r="W773" s="34">
        <v>370.62</v>
      </c>
      <c r="X773" s="34">
        <v>86927</v>
      </c>
      <c r="Y773" s="34" t="s">
        <v>3216</v>
      </c>
      <c r="Z773" s="34">
        <v>735.03956974618916</v>
      </c>
    </row>
    <row r="774" spans="1:26" customFormat="1" x14ac:dyDescent="0.2">
      <c r="A774" s="34">
        <v>1027</v>
      </c>
      <c r="B774" s="34" t="s">
        <v>1569</v>
      </c>
      <c r="C774" s="34" t="s">
        <v>13</v>
      </c>
      <c r="D774" s="34">
        <v>0.1</v>
      </c>
      <c r="E774" s="34">
        <v>73.98</v>
      </c>
      <c r="F774" s="34">
        <v>4</v>
      </c>
      <c r="G774" s="34" t="s">
        <v>14</v>
      </c>
      <c r="H774" s="34" t="s">
        <v>3</v>
      </c>
      <c r="I774" s="34" t="s">
        <v>16</v>
      </c>
      <c r="J774" s="34" t="s">
        <v>17</v>
      </c>
      <c r="K774" s="34" t="s">
        <v>49</v>
      </c>
      <c r="L774" s="34" t="s">
        <v>284</v>
      </c>
      <c r="M774" s="34">
        <v>0.79</v>
      </c>
      <c r="N774" s="34" t="s">
        <v>8</v>
      </c>
      <c r="O774" s="34" t="s">
        <v>87</v>
      </c>
      <c r="P774" s="34" t="s">
        <v>88</v>
      </c>
      <c r="Q774" s="34" t="s">
        <v>1570</v>
      </c>
      <c r="R774" s="34">
        <v>14225</v>
      </c>
      <c r="S774" s="36">
        <v>42075</v>
      </c>
      <c r="T774" s="36">
        <v>42076</v>
      </c>
      <c r="U774" s="61">
        <v>-229.87</v>
      </c>
      <c r="V774" s="34">
        <v>5</v>
      </c>
      <c r="W774" s="34">
        <v>347.23</v>
      </c>
      <c r="X774" s="34">
        <v>89004</v>
      </c>
      <c r="Y774" s="34" t="s">
        <v>3218</v>
      </c>
      <c r="Z774" s="34">
        <v>322.95345060823053</v>
      </c>
    </row>
    <row r="775" spans="1:26" customFormat="1" x14ac:dyDescent="0.2">
      <c r="A775" s="34">
        <v>1027</v>
      </c>
      <c r="B775" s="34" t="s">
        <v>1569</v>
      </c>
      <c r="C775" s="34" t="s">
        <v>13</v>
      </c>
      <c r="D775" s="34">
        <v>0.05</v>
      </c>
      <c r="E775" s="34">
        <v>51.98</v>
      </c>
      <c r="F775" s="34">
        <v>10.17</v>
      </c>
      <c r="G775" s="34" t="s">
        <v>14</v>
      </c>
      <c r="H775" s="34" t="s">
        <v>3</v>
      </c>
      <c r="I775" s="34" t="s">
        <v>16</v>
      </c>
      <c r="J775" s="34" t="s">
        <v>32</v>
      </c>
      <c r="K775" s="34" t="s">
        <v>120</v>
      </c>
      <c r="L775" s="34" t="s">
        <v>1523</v>
      </c>
      <c r="M775" s="34">
        <v>0.37</v>
      </c>
      <c r="N775" s="34" t="s">
        <v>8</v>
      </c>
      <c r="O775" s="34" t="s">
        <v>87</v>
      </c>
      <c r="P775" s="34" t="s">
        <v>88</v>
      </c>
      <c r="Q775" s="34" t="s">
        <v>1570</v>
      </c>
      <c r="R775" s="34">
        <v>14225</v>
      </c>
      <c r="S775" s="36">
        <v>42075</v>
      </c>
      <c r="T775" s="36">
        <v>42076</v>
      </c>
      <c r="U775" s="61">
        <v>329.9787</v>
      </c>
      <c r="V775" s="34">
        <v>9</v>
      </c>
      <c r="W775" s="34">
        <v>478.23</v>
      </c>
      <c r="X775" s="34">
        <v>89004</v>
      </c>
      <c r="Y775" s="34" t="s">
        <v>3218</v>
      </c>
      <c r="Z775" s="34">
        <v>681.80253844795925</v>
      </c>
    </row>
    <row r="776" spans="1:26" customFormat="1" x14ac:dyDescent="0.2">
      <c r="A776" s="34">
        <v>32</v>
      </c>
      <c r="B776" s="34" t="s">
        <v>620</v>
      </c>
      <c r="C776" s="34" t="s">
        <v>23</v>
      </c>
      <c r="D776" s="34">
        <v>0.06</v>
      </c>
      <c r="E776" s="34">
        <v>205.99</v>
      </c>
      <c r="F776" s="34">
        <v>8.99</v>
      </c>
      <c r="G776" s="34" t="s">
        <v>14</v>
      </c>
      <c r="H776" s="34" t="s">
        <v>70</v>
      </c>
      <c r="I776" s="34" t="s">
        <v>16</v>
      </c>
      <c r="J776" s="34" t="s">
        <v>111</v>
      </c>
      <c r="K776" s="34" t="s">
        <v>49</v>
      </c>
      <c r="L776" s="34" t="s">
        <v>639</v>
      </c>
      <c r="M776" s="34">
        <v>0.56000000000000005</v>
      </c>
      <c r="N776" s="34" t="s">
        <v>8</v>
      </c>
      <c r="O776" s="34" t="s">
        <v>35</v>
      </c>
      <c r="P776" s="34" t="s">
        <v>115</v>
      </c>
      <c r="Q776" s="34" t="s">
        <v>622</v>
      </c>
      <c r="R776" s="34">
        <v>97526</v>
      </c>
      <c r="S776" s="36">
        <v>42075</v>
      </c>
      <c r="T776" s="36">
        <v>42082</v>
      </c>
      <c r="U776" s="61">
        <v>3568.096</v>
      </c>
      <c r="V776" s="34">
        <v>22</v>
      </c>
      <c r="W776" s="34">
        <v>3838.14</v>
      </c>
      <c r="X776" s="34">
        <v>89203</v>
      </c>
      <c r="Y776" s="34" t="s">
        <v>3217</v>
      </c>
      <c r="Z776" s="34">
        <v>4690.2538194321787</v>
      </c>
    </row>
    <row r="777" spans="1:26" customFormat="1" x14ac:dyDescent="0.2">
      <c r="A777" s="34">
        <v>2593</v>
      </c>
      <c r="B777" s="34" t="s">
        <v>1571</v>
      </c>
      <c r="C777" s="34" t="s">
        <v>23</v>
      </c>
      <c r="D777" s="34">
        <v>0.01</v>
      </c>
      <c r="E777" s="34">
        <v>85.99</v>
      </c>
      <c r="F777" s="34">
        <v>0.99</v>
      </c>
      <c r="G777" s="34" t="s">
        <v>14</v>
      </c>
      <c r="H777" s="34" t="s">
        <v>70</v>
      </c>
      <c r="I777" s="34" t="s">
        <v>16</v>
      </c>
      <c r="J777" s="34" t="s">
        <v>111</v>
      </c>
      <c r="K777" s="34" t="s">
        <v>26</v>
      </c>
      <c r="L777" s="34" t="s">
        <v>1572</v>
      </c>
      <c r="M777" s="34">
        <v>0.85</v>
      </c>
      <c r="N777" s="34" t="s">
        <v>8</v>
      </c>
      <c r="O777" s="34" t="s">
        <v>9</v>
      </c>
      <c r="P777" s="34" t="s">
        <v>51</v>
      </c>
      <c r="Q777" s="34" t="s">
        <v>1573</v>
      </c>
      <c r="R777" s="34">
        <v>30605</v>
      </c>
      <c r="S777" s="36">
        <v>42075</v>
      </c>
      <c r="T777" s="36">
        <v>42080</v>
      </c>
      <c r="U777" s="61">
        <v>311.73</v>
      </c>
      <c r="V777" s="34">
        <v>2</v>
      </c>
      <c r="W777" s="34">
        <v>146.16999999999999</v>
      </c>
      <c r="X777" s="34">
        <v>87773</v>
      </c>
      <c r="Y777" s="34" t="s">
        <v>3215</v>
      </c>
      <c r="Z777" s="34">
        <v>1032.6407074264293</v>
      </c>
    </row>
    <row r="778" spans="1:26" customFormat="1" x14ac:dyDescent="0.2">
      <c r="A778" s="34">
        <v>2741</v>
      </c>
      <c r="B778" s="34" t="s">
        <v>1574</v>
      </c>
      <c r="C778" s="34" t="s">
        <v>23</v>
      </c>
      <c r="D778" s="34">
        <v>0.01</v>
      </c>
      <c r="E778" s="34">
        <v>35.99</v>
      </c>
      <c r="F778" s="34">
        <v>5.99</v>
      </c>
      <c r="G778" s="34" t="s">
        <v>14</v>
      </c>
      <c r="H778" s="34" t="s">
        <v>3</v>
      </c>
      <c r="I778" s="34" t="s">
        <v>16</v>
      </c>
      <c r="J778" s="34" t="s">
        <v>111</v>
      </c>
      <c r="K778" s="34" t="s">
        <v>26</v>
      </c>
      <c r="L778" s="34" t="s">
        <v>1348</v>
      </c>
      <c r="M778" s="34">
        <v>0.38</v>
      </c>
      <c r="N778" s="34" t="s">
        <v>8</v>
      </c>
      <c r="O778" s="34" t="s">
        <v>35</v>
      </c>
      <c r="P778" s="34" t="s">
        <v>466</v>
      </c>
      <c r="Q778" s="34" t="s">
        <v>1575</v>
      </c>
      <c r="R778" s="34">
        <v>83605</v>
      </c>
      <c r="S778" s="36">
        <v>42075</v>
      </c>
      <c r="T778" s="36">
        <v>42082</v>
      </c>
      <c r="U778" s="61">
        <v>218.23320000000001</v>
      </c>
      <c r="V778" s="34">
        <v>10</v>
      </c>
      <c r="W778" s="34">
        <v>316.27999999999997</v>
      </c>
      <c r="X778" s="34">
        <v>89481</v>
      </c>
      <c r="Y778" s="34" t="s">
        <v>3217</v>
      </c>
      <c r="Z778" s="34">
        <v>518.74251243837364</v>
      </c>
    </row>
    <row r="779" spans="1:26" customFormat="1" x14ac:dyDescent="0.2">
      <c r="A779" s="34">
        <v>146</v>
      </c>
      <c r="B779" s="34" t="s">
        <v>1576</v>
      </c>
      <c r="C779" s="34" t="s">
        <v>46</v>
      </c>
      <c r="D779" s="34">
        <v>0.01</v>
      </c>
      <c r="E779" s="34">
        <v>45.98</v>
      </c>
      <c r="F779" s="34">
        <v>4.8</v>
      </c>
      <c r="G779" s="34" t="s">
        <v>14</v>
      </c>
      <c r="H779" s="34" t="s">
        <v>3</v>
      </c>
      <c r="I779" s="34" t="s">
        <v>4</v>
      </c>
      <c r="J779" s="34" t="s">
        <v>102</v>
      </c>
      <c r="K779" s="34" t="s">
        <v>26</v>
      </c>
      <c r="L779" s="34" t="s">
        <v>1577</v>
      </c>
      <c r="M779" s="34">
        <v>0.68</v>
      </c>
      <c r="N779" s="34" t="s">
        <v>8</v>
      </c>
      <c r="O779" s="34" t="s">
        <v>28</v>
      </c>
      <c r="P779" s="34" t="s">
        <v>163</v>
      </c>
      <c r="Q779" s="34" t="s">
        <v>1578</v>
      </c>
      <c r="R779" s="34">
        <v>76148</v>
      </c>
      <c r="S779" s="36">
        <v>42075</v>
      </c>
      <c r="T779" s="36">
        <v>42076</v>
      </c>
      <c r="U779" s="61">
        <v>133.5771</v>
      </c>
      <c r="V779" s="34">
        <v>4</v>
      </c>
      <c r="W779" s="34">
        <v>193.59</v>
      </c>
      <c r="X779" s="34">
        <v>91088</v>
      </c>
      <c r="Y779" s="34" t="s">
        <v>3216</v>
      </c>
      <c r="Z779" s="34">
        <v>801.07813885058329</v>
      </c>
    </row>
    <row r="780" spans="1:26" customFormat="1" x14ac:dyDescent="0.2">
      <c r="A780" s="34">
        <v>903</v>
      </c>
      <c r="B780" s="34" t="s">
        <v>1579</v>
      </c>
      <c r="C780" s="34" t="s">
        <v>46</v>
      </c>
      <c r="D780" s="34">
        <v>0</v>
      </c>
      <c r="E780" s="34">
        <v>5.98</v>
      </c>
      <c r="F780" s="34">
        <v>1.49</v>
      </c>
      <c r="G780" s="34" t="s">
        <v>14</v>
      </c>
      <c r="H780" s="34" t="s">
        <v>15</v>
      </c>
      <c r="I780" s="34" t="s">
        <v>24</v>
      </c>
      <c r="J780" s="34" t="s">
        <v>48</v>
      </c>
      <c r="K780" s="34" t="s">
        <v>49</v>
      </c>
      <c r="L780" s="34" t="s">
        <v>1563</v>
      </c>
      <c r="M780" s="34">
        <v>0.39</v>
      </c>
      <c r="N780" s="34" t="s">
        <v>8</v>
      </c>
      <c r="O780" s="34" t="s">
        <v>87</v>
      </c>
      <c r="P780" s="34" t="s">
        <v>379</v>
      </c>
      <c r="Q780" s="34" t="s">
        <v>1084</v>
      </c>
      <c r="R780" s="34">
        <v>1887</v>
      </c>
      <c r="S780" s="36">
        <v>42075</v>
      </c>
      <c r="T780" s="36">
        <v>42077</v>
      </c>
      <c r="U780" s="61">
        <v>80.674800000000005</v>
      </c>
      <c r="V780" s="34">
        <v>18</v>
      </c>
      <c r="W780" s="34">
        <v>116.92</v>
      </c>
      <c r="X780" s="34">
        <v>90806</v>
      </c>
      <c r="Y780" s="34" t="s">
        <v>3218</v>
      </c>
      <c r="Z780" s="34">
        <v>275.75749068031462</v>
      </c>
    </row>
    <row r="781" spans="1:26" customFormat="1" x14ac:dyDescent="0.2">
      <c r="A781" s="34">
        <v>2037</v>
      </c>
      <c r="B781" s="34" t="s">
        <v>1580</v>
      </c>
      <c r="C781" s="34" t="s">
        <v>46</v>
      </c>
      <c r="D781" s="34">
        <v>0</v>
      </c>
      <c r="E781" s="34">
        <v>73.98</v>
      </c>
      <c r="F781" s="34">
        <v>14.52</v>
      </c>
      <c r="G781" s="34" t="s">
        <v>14</v>
      </c>
      <c r="H781" s="34" t="s">
        <v>3</v>
      </c>
      <c r="I781" s="34" t="s">
        <v>16</v>
      </c>
      <c r="J781" s="34" t="s">
        <v>17</v>
      </c>
      <c r="K781" s="34" t="s">
        <v>49</v>
      </c>
      <c r="L781" s="34" t="s">
        <v>284</v>
      </c>
      <c r="M781" s="34">
        <v>0.65</v>
      </c>
      <c r="N781" s="34" t="s">
        <v>8</v>
      </c>
      <c r="O781" s="34" t="s">
        <v>35</v>
      </c>
      <c r="P781" s="34" t="s">
        <v>253</v>
      </c>
      <c r="Q781" s="34" t="s">
        <v>892</v>
      </c>
      <c r="R781" s="34">
        <v>59715</v>
      </c>
      <c r="S781" s="36">
        <v>42075</v>
      </c>
      <c r="T781" s="36">
        <v>42077</v>
      </c>
      <c r="U781" s="61">
        <v>-88.61</v>
      </c>
      <c r="V781" s="34">
        <v>4</v>
      </c>
      <c r="W781" s="34">
        <v>305.70999999999998</v>
      </c>
      <c r="X781" s="34">
        <v>89333</v>
      </c>
      <c r="Y781" s="34" t="s">
        <v>3217</v>
      </c>
      <c r="Z781" s="34">
        <v>911.6090573728701</v>
      </c>
    </row>
    <row r="782" spans="1:26" customFormat="1" x14ac:dyDescent="0.2">
      <c r="A782" s="34">
        <v>2787</v>
      </c>
      <c r="B782" s="34" t="s">
        <v>1581</v>
      </c>
      <c r="C782" s="34" t="s">
        <v>46</v>
      </c>
      <c r="D782" s="34">
        <v>0.01</v>
      </c>
      <c r="E782" s="34">
        <v>47.98</v>
      </c>
      <c r="F782" s="34">
        <v>3.61</v>
      </c>
      <c r="G782" s="34" t="s">
        <v>63</v>
      </c>
      <c r="H782" s="34" t="s">
        <v>15</v>
      </c>
      <c r="I782" s="34" t="s">
        <v>16</v>
      </c>
      <c r="J782" s="34" t="s">
        <v>17</v>
      </c>
      <c r="K782" s="34" t="s">
        <v>18</v>
      </c>
      <c r="L782" s="34" t="s">
        <v>1215</v>
      </c>
      <c r="M782" s="34">
        <v>0.71</v>
      </c>
      <c r="N782" s="34" t="s">
        <v>8</v>
      </c>
      <c r="O782" s="34" t="s">
        <v>9</v>
      </c>
      <c r="P782" s="34" t="s">
        <v>144</v>
      </c>
      <c r="Q782" s="34" t="s">
        <v>1582</v>
      </c>
      <c r="R782" s="34">
        <v>70003</v>
      </c>
      <c r="S782" s="36">
        <v>42075</v>
      </c>
      <c r="T782" s="36">
        <v>42076</v>
      </c>
      <c r="U782" s="61">
        <v>-44.436</v>
      </c>
      <c r="V782" s="34">
        <v>8</v>
      </c>
      <c r="W782" s="34">
        <v>393.98</v>
      </c>
      <c r="X782" s="34">
        <v>91316</v>
      </c>
      <c r="Y782" s="34" t="s">
        <v>3215</v>
      </c>
      <c r="Z782" s="34">
        <v>514.98416172407258</v>
      </c>
    </row>
    <row r="783" spans="1:26" customFormat="1" x14ac:dyDescent="0.2">
      <c r="A783" s="34">
        <v>573</v>
      </c>
      <c r="B783" s="34" t="s">
        <v>1356</v>
      </c>
      <c r="C783" s="34" t="s">
        <v>1</v>
      </c>
      <c r="D783" s="34">
        <v>0.05</v>
      </c>
      <c r="E783" s="34">
        <v>4.13</v>
      </c>
      <c r="F783" s="34">
        <v>5.04</v>
      </c>
      <c r="G783" s="34" t="s">
        <v>14</v>
      </c>
      <c r="H783" s="34" t="s">
        <v>47</v>
      </c>
      <c r="I783" s="34" t="s">
        <v>24</v>
      </c>
      <c r="J783" s="34" t="s">
        <v>48</v>
      </c>
      <c r="K783" s="34" t="s">
        <v>49</v>
      </c>
      <c r="L783" s="34" t="s">
        <v>995</v>
      </c>
      <c r="M783" s="34">
        <v>0.38</v>
      </c>
      <c r="N783" s="34" t="s">
        <v>8</v>
      </c>
      <c r="O783" s="34" t="s">
        <v>28</v>
      </c>
      <c r="P783" s="34" t="s">
        <v>79</v>
      </c>
      <c r="Q783" s="34" t="s">
        <v>1358</v>
      </c>
      <c r="R783" s="34">
        <v>61554</v>
      </c>
      <c r="S783" s="36">
        <v>42076</v>
      </c>
      <c r="T783" s="36">
        <v>42077</v>
      </c>
      <c r="U783" s="61">
        <v>-12.1555</v>
      </c>
      <c r="V783" s="34">
        <v>1</v>
      </c>
      <c r="W783" s="34">
        <v>5.84</v>
      </c>
      <c r="X783" s="34">
        <v>86555</v>
      </c>
      <c r="Y783" s="34" t="s">
        <v>3216</v>
      </c>
      <c r="Z783" s="34">
        <v>380.02326028752071</v>
      </c>
    </row>
    <row r="784" spans="1:26" customFormat="1" x14ac:dyDescent="0.2">
      <c r="A784" s="34">
        <v>1035</v>
      </c>
      <c r="B784" s="34" t="s">
        <v>1583</v>
      </c>
      <c r="C784" s="34" t="s">
        <v>1</v>
      </c>
      <c r="D784" s="34">
        <v>7.0000000000000007E-2</v>
      </c>
      <c r="E784" s="34">
        <v>125.99</v>
      </c>
      <c r="F784" s="34">
        <v>2.5</v>
      </c>
      <c r="G784" s="34" t="s">
        <v>14</v>
      </c>
      <c r="H784" s="34" t="s">
        <v>47</v>
      </c>
      <c r="I784" s="34" t="s">
        <v>16</v>
      </c>
      <c r="J784" s="34" t="s">
        <v>111</v>
      </c>
      <c r="K784" s="34" t="s">
        <v>49</v>
      </c>
      <c r="L784" s="34" t="s">
        <v>924</v>
      </c>
      <c r="M784" s="34">
        <v>0.6</v>
      </c>
      <c r="N784" s="34" t="s">
        <v>8</v>
      </c>
      <c r="O784" s="34" t="s">
        <v>87</v>
      </c>
      <c r="P784" s="34" t="s">
        <v>293</v>
      </c>
      <c r="Q784" s="34" t="s">
        <v>1584</v>
      </c>
      <c r="R784" s="34">
        <v>43015</v>
      </c>
      <c r="S784" s="36">
        <v>42076</v>
      </c>
      <c r="T784" s="36">
        <v>42076</v>
      </c>
      <c r="U784" s="61">
        <v>-604.40599999999995</v>
      </c>
      <c r="V784" s="34">
        <v>1</v>
      </c>
      <c r="W784" s="34">
        <v>100.59</v>
      </c>
      <c r="X784" s="34">
        <v>90710</v>
      </c>
      <c r="Y784" s="34" t="s">
        <v>3218</v>
      </c>
      <c r="Z784" s="34">
        <v>254.79202814045388</v>
      </c>
    </row>
    <row r="785" spans="1:26" customFormat="1" x14ac:dyDescent="0.2">
      <c r="A785" s="34">
        <v>1036</v>
      </c>
      <c r="B785" s="34" t="s">
        <v>1585</v>
      </c>
      <c r="C785" s="34" t="s">
        <v>1</v>
      </c>
      <c r="D785" s="34">
        <v>0.03</v>
      </c>
      <c r="E785" s="34">
        <v>99.99</v>
      </c>
      <c r="F785" s="34">
        <v>19.989999999999998</v>
      </c>
      <c r="G785" s="34" t="s">
        <v>14</v>
      </c>
      <c r="H785" s="34" t="s">
        <v>47</v>
      </c>
      <c r="I785" s="34" t="s">
        <v>16</v>
      </c>
      <c r="J785" s="34" t="s">
        <v>17</v>
      </c>
      <c r="K785" s="34" t="s">
        <v>49</v>
      </c>
      <c r="L785" s="34" t="s">
        <v>1556</v>
      </c>
      <c r="M785" s="34">
        <v>0.52</v>
      </c>
      <c r="N785" s="34" t="s">
        <v>8</v>
      </c>
      <c r="O785" s="34" t="s">
        <v>87</v>
      </c>
      <c r="P785" s="34" t="s">
        <v>293</v>
      </c>
      <c r="Q785" s="34" t="s">
        <v>1586</v>
      </c>
      <c r="R785" s="34">
        <v>43017</v>
      </c>
      <c r="S785" s="36">
        <v>42076</v>
      </c>
      <c r="T785" s="36">
        <v>42077</v>
      </c>
      <c r="U785" s="61">
        <v>293.66000000000003</v>
      </c>
      <c r="V785" s="34">
        <v>6</v>
      </c>
      <c r="W785" s="34">
        <v>598.38</v>
      </c>
      <c r="X785" s="34">
        <v>90710</v>
      </c>
      <c r="Y785" s="34" t="s">
        <v>3218</v>
      </c>
      <c r="Z785" s="34">
        <v>1536.3231395973003</v>
      </c>
    </row>
    <row r="786" spans="1:26" customFormat="1" x14ac:dyDescent="0.2">
      <c r="A786" s="34">
        <v>2468</v>
      </c>
      <c r="B786" s="34" t="s">
        <v>1587</v>
      </c>
      <c r="C786" s="34" t="s">
        <v>1</v>
      </c>
      <c r="D786" s="34">
        <v>0.04</v>
      </c>
      <c r="E786" s="34">
        <v>65.989999999999995</v>
      </c>
      <c r="F786" s="34">
        <v>8.99</v>
      </c>
      <c r="G786" s="34" t="s">
        <v>14</v>
      </c>
      <c r="H786" s="34" t="s">
        <v>70</v>
      </c>
      <c r="I786" s="34" t="s">
        <v>16</v>
      </c>
      <c r="J786" s="34" t="s">
        <v>111</v>
      </c>
      <c r="K786" s="34" t="s">
        <v>49</v>
      </c>
      <c r="L786" s="34" t="s">
        <v>1588</v>
      </c>
      <c r="M786" s="34">
        <v>0.55000000000000004</v>
      </c>
      <c r="N786" s="34" t="s">
        <v>8</v>
      </c>
      <c r="O786" s="34" t="s">
        <v>9</v>
      </c>
      <c r="P786" s="34" t="s">
        <v>73</v>
      </c>
      <c r="Q786" s="34" t="s">
        <v>1589</v>
      </c>
      <c r="R786" s="34">
        <v>28144</v>
      </c>
      <c r="S786" s="36">
        <v>42076</v>
      </c>
      <c r="T786" s="36">
        <v>42077</v>
      </c>
      <c r="U786" s="61">
        <v>-335.041</v>
      </c>
      <c r="V786" s="34">
        <v>13</v>
      </c>
      <c r="W786" s="34">
        <v>724.57</v>
      </c>
      <c r="X786" s="34">
        <v>88137</v>
      </c>
      <c r="Y786" s="34" t="s">
        <v>3215</v>
      </c>
      <c r="Z786" s="34">
        <v>469.84438746401452</v>
      </c>
    </row>
    <row r="787" spans="1:26" customFormat="1" x14ac:dyDescent="0.2">
      <c r="A787" s="34">
        <v>3036</v>
      </c>
      <c r="B787" s="34" t="s">
        <v>540</v>
      </c>
      <c r="C787" s="34" t="s">
        <v>1</v>
      </c>
      <c r="D787" s="34">
        <v>0.08</v>
      </c>
      <c r="E787" s="34">
        <v>178.47</v>
      </c>
      <c r="F787" s="34">
        <v>19.989999999999998</v>
      </c>
      <c r="G787" s="34" t="s">
        <v>14</v>
      </c>
      <c r="H787" s="34" t="s">
        <v>47</v>
      </c>
      <c r="I787" s="34" t="s">
        <v>24</v>
      </c>
      <c r="J787" s="34" t="s">
        <v>54</v>
      </c>
      <c r="K787" s="34" t="s">
        <v>49</v>
      </c>
      <c r="L787" s="34" t="s">
        <v>987</v>
      </c>
      <c r="M787" s="34">
        <v>0.55000000000000004</v>
      </c>
      <c r="N787" s="34" t="s">
        <v>8</v>
      </c>
      <c r="O787" s="34" t="s">
        <v>28</v>
      </c>
      <c r="P787" s="34" t="s">
        <v>541</v>
      </c>
      <c r="Q787" s="34" t="s">
        <v>542</v>
      </c>
      <c r="R787" s="34">
        <v>58554</v>
      </c>
      <c r="S787" s="36">
        <v>42076</v>
      </c>
      <c r="T787" s="36">
        <v>42079</v>
      </c>
      <c r="U787" s="61">
        <v>2267.2199999999998</v>
      </c>
      <c r="V787" s="34">
        <v>22</v>
      </c>
      <c r="W787" s="34">
        <v>3802.01</v>
      </c>
      <c r="X787" s="34">
        <v>89130</v>
      </c>
      <c r="Y787" s="34" t="s">
        <v>3216</v>
      </c>
      <c r="Z787" s="34">
        <v>3795.0845358054048</v>
      </c>
    </row>
    <row r="788" spans="1:26" customFormat="1" x14ac:dyDescent="0.2">
      <c r="A788" s="34">
        <v>600</v>
      </c>
      <c r="B788" s="34" t="s">
        <v>1590</v>
      </c>
      <c r="C788" s="34" t="s">
        <v>92</v>
      </c>
      <c r="D788" s="34">
        <v>0.06</v>
      </c>
      <c r="E788" s="34">
        <v>6.48</v>
      </c>
      <c r="F788" s="34">
        <v>7.37</v>
      </c>
      <c r="G788" s="34" t="s">
        <v>14</v>
      </c>
      <c r="H788" s="34" t="s">
        <v>70</v>
      </c>
      <c r="I788" s="34" t="s">
        <v>24</v>
      </c>
      <c r="J788" s="34" t="s">
        <v>64</v>
      </c>
      <c r="K788" s="34" t="s">
        <v>49</v>
      </c>
      <c r="L788" s="34" t="s">
        <v>1591</v>
      </c>
      <c r="M788" s="34">
        <v>0.37</v>
      </c>
      <c r="N788" s="34" t="s">
        <v>8</v>
      </c>
      <c r="O788" s="34" t="s">
        <v>87</v>
      </c>
      <c r="P788" s="34" t="s">
        <v>394</v>
      </c>
      <c r="Q788" s="34" t="s">
        <v>1592</v>
      </c>
      <c r="R788" s="34">
        <v>21136</v>
      </c>
      <c r="S788" s="36">
        <v>42076</v>
      </c>
      <c r="T788" s="36">
        <v>42077</v>
      </c>
      <c r="U788" s="61">
        <v>-75.44</v>
      </c>
      <c r="V788" s="34">
        <v>5</v>
      </c>
      <c r="W788" s="34">
        <v>32.39</v>
      </c>
      <c r="X788" s="34">
        <v>87579</v>
      </c>
      <c r="Y788" s="34" t="s">
        <v>3218</v>
      </c>
      <c r="Z788" s="34">
        <v>64.373492196317841</v>
      </c>
    </row>
    <row r="789" spans="1:26" customFormat="1" x14ac:dyDescent="0.2">
      <c r="A789" s="34">
        <v>2285</v>
      </c>
      <c r="B789" s="34" t="s">
        <v>1593</v>
      </c>
      <c r="C789" s="34" t="s">
        <v>92</v>
      </c>
      <c r="D789" s="34">
        <v>0.02</v>
      </c>
      <c r="E789" s="34">
        <v>17.7</v>
      </c>
      <c r="F789" s="34">
        <v>9.4700000000000006</v>
      </c>
      <c r="G789" s="34" t="s">
        <v>63</v>
      </c>
      <c r="H789" s="34" t="s">
        <v>70</v>
      </c>
      <c r="I789" s="34" t="s">
        <v>24</v>
      </c>
      <c r="J789" s="34" t="s">
        <v>54</v>
      </c>
      <c r="K789" s="34" t="s">
        <v>49</v>
      </c>
      <c r="L789" s="34" t="s">
        <v>1027</v>
      </c>
      <c r="M789" s="34">
        <v>0.59</v>
      </c>
      <c r="N789" s="34" t="s">
        <v>8</v>
      </c>
      <c r="O789" s="34" t="s">
        <v>9</v>
      </c>
      <c r="P789" s="34" t="s">
        <v>247</v>
      </c>
      <c r="Q789" s="34" t="s">
        <v>1594</v>
      </c>
      <c r="R789" s="34">
        <v>29730</v>
      </c>
      <c r="S789" s="36">
        <v>42076</v>
      </c>
      <c r="T789" s="36">
        <v>42078</v>
      </c>
      <c r="U789" s="61">
        <v>-85.022000000000006</v>
      </c>
      <c r="V789" s="34">
        <v>21</v>
      </c>
      <c r="W789" s="34">
        <v>374.6</v>
      </c>
      <c r="X789" s="34">
        <v>90148</v>
      </c>
      <c r="Y789" s="34" t="s">
        <v>3215</v>
      </c>
      <c r="Z789" s="34">
        <v>274.83625324656305</v>
      </c>
    </row>
    <row r="790" spans="1:26" customFormat="1" x14ac:dyDescent="0.2">
      <c r="A790" s="34">
        <v>2484</v>
      </c>
      <c r="B790" s="34" t="s">
        <v>1595</v>
      </c>
      <c r="C790" s="34" t="s">
        <v>92</v>
      </c>
      <c r="D790" s="34">
        <v>0.05</v>
      </c>
      <c r="E790" s="34">
        <v>6.48</v>
      </c>
      <c r="F790" s="34">
        <v>7.91</v>
      </c>
      <c r="G790" s="34" t="s">
        <v>14</v>
      </c>
      <c r="H790" s="34" t="s">
        <v>70</v>
      </c>
      <c r="I790" s="34" t="s">
        <v>24</v>
      </c>
      <c r="J790" s="34" t="s">
        <v>64</v>
      </c>
      <c r="K790" s="34" t="s">
        <v>49</v>
      </c>
      <c r="L790" s="34" t="s">
        <v>1596</v>
      </c>
      <c r="M790" s="34">
        <v>0.37</v>
      </c>
      <c r="N790" s="34" t="s">
        <v>8</v>
      </c>
      <c r="O790" s="34" t="s">
        <v>9</v>
      </c>
      <c r="P790" s="34" t="s">
        <v>99</v>
      </c>
      <c r="Q790" s="34" t="s">
        <v>1597</v>
      </c>
      <c r="R790" s="34">
        <v>33881</v>
      </c>
      <c r="S790" s="36">
        <v>42076</v>
      </c>
      <c r="T790" s="36">
        <v>42077</v>
      </c>
      <c r="U790" s="61">
        <v>322.12200000000001</v>
      </c>
      <c r="V790" s="34">
        <v>16</v>
      </c>
      <c r="W790" s="34">
        <v>109.99</v>
      </c>
      <c r="X790" s="34">
        <v>88998</v>
      </c>
      <c r="Y790" s="34" t="s">
        <v>3215</v>
      </c>
      <c r="Z790" s="34">
        <v>493.02084185869421</v>
      </c>
    </row>
    <row r="791" spans="1:26" customFormat="1" x14ac:dyDescent="0.2">
      <c r="A791" s="34">
        <v>2484</v>
      </c>
      <c r="B791" s="34" t="s">
        <v>1595</v>
      </c>
      <c r="C791" s="34" t="s">
        <v>92</v>
      </c>
      <c r="D791" s="34">
        <v>0.03</v>
      </c>
      <c r="E791" s="34">
        <v>111.03</v>
      </c>
      <c r="F791" s="34">
        <v>8.64</v>
      </c>
      <c r="G791" s="34" t="s">
        <v>14</v>
      </c>
      <c r="H791" s="34" t="s">
        <v>70</v>
      </c>
      <c r="I791" s="34" t="s">
        <v>24</v>
      </c>
      <c r="J791" s="34" t="s">
        <v>54</v>
      </c>
      <c r="K791" s="34" t="s">
        <v>49</v>
      </c>
      <c r="L791" s="34" t="s">
        <v>1598</v>
      </c>
      <c r="M791" s="34">
        <v>0.78</v>
      </c>
      <c r="N791" s="34" t="s">
        <v>8</v>
      </c>
      <c r="O791" s="34" t="s">
        <v>9</v>
      </c>
      <c r="P791" s="34" t="s">
        <v>99</v>
      </c>
      <c r="Q791" s="34" t="s">
        <v>1597</v>
      </c>
      <c r="R791" s="34">
        <v>33881</v>
      </c>
      <c r="S791" s="36">
        <v>42076</v>
      </c>
      <c r="T791" s="36">
        <v>42077</v>
      </c>
      <c r="U791" s="61">
        <v>366.54</v>
      </c>
      <c r="V791" s="34">
        <v>8</v>
      </c>
      <c r="W791" s="34">
        <v>900.12</v>
      </c>
      <c r="X791" s="34">
        <v>88998</v>
      </c>
      <c r="Y791" s="34" t="s">
        <v>3215</v>
      </c>
      <c r="Z791" s="34">
        <v>1240.2584096423425</v>
      </c>
    </row>
    <row r="792" spans="1:26" customFormat="1" x14ac:dyDescent="0.2">
      <c r="A792" s="34">
        <v>604</v>
      </c>
      <c r="B792" s="34" t="s">
        <v>717</v>
      </c>
      <c r="C792" s="34" t="s">
        <v>1</v>
      </c>
      <c r="D792" s="34">
        <v>0.09</v>
      </c>
      <c r="E792" s="34">
        <v>154.13</v>
      </c>
      <c r="F792" s="34">
        <v>69</v>
      </c>
      <c r="G792" s="34" t="s">
        <v>63</v>
      </c>
      <c r="H792" s="34" t="s">
        <v>70</v>
      </c>
      <c r="I792" s="34" t="s">
        <v>4</v>
      </c>
      <c r="J792" s="34" t="s">
        <v>5</v>
      </c>
      <c r="K792" s="34" t="s">
        <v>40</v>
      </c>
      <c r="L792" s="34" t="s">
        <v>900</v>
      </c>
      <c r="M792" s="34">
        <v>0.68</v>
      </c>
      <c r="N792" s="34" t="s">
        <v>8</v>
      </c>
      <c r="O792" s="34" t="s">
        <v>35</v>
      </c>
      <c r="P792" s="34" t="s">
        <v>66</v>
      </c>
      <c r="Q792" s="34" t="s">
        <v>76</v>
      </c>
      <c r="R792" s="34">
        <v>90045</v>
      </c>
      <c r="S792" s="36">
        <v>42077</v>
      </c>
      <c r="T792" s="36">
        <v>42078</v>
      </c>
      <c r="U792" s="61">
        <v>-1763.7476999999999</v>
      </c>
      <c r="V792" s="34">
        <v>38</v>
      </c>
      <c r="W792" s="34">
        <v>5679.59</v>
      </c>
      <c r="X792" s="34">
        <v>28647</v>
      </c>
      <c r="Y792" s="34" t="s">
        <v>3217</v>
      </c>
      <c r="Z792" s="34">
        <v>934.40324365661741</v>
      </c>
    </row>
    <row r="793" spans="1:26" customFormat="1" x14ac:dyDescent="0.2">
      <c r="A793" s="34">
        <v>605</v>
      </c>
      <c r="B793" s="34" t="s">
        <v>1599</v>
      </c>
      <c r="C793" s="34" t="s">
        <v>1</v>
      </c>
      <c r="D793" s="34">
        <v>0.09</v>
      </c>
      <c r="E793" s="34">
        <v>154.13</v>
      </c>
      <c r="F793" s="34">
        <v>69</v>
      </c>
      <c r="G793" s="34" t="s">
        <v>63</v>
      </c>
      <c r="H793" s="34" t="s">
        <v>70</v>
      </c>
      <c r="I793" s="34" t="s">
        <v>4</v>
      </c>
      <c r="J793" s="34" t="s">
        <v>5</v>
      </c>
      <c r="K793" s="34" t="s">
        <v>40</v>
      </c>
      <c r="L793" s="34" t="s">
        <v>900</v>
      </c>
      <c r="M793" s="34">
        <v>0.68</v>
      </c>
      <c r="N793" s="34" t="s">
        <v>8</v>
      </c>
      <c r="O793" s="34" t="s">
        <v>87</v>
      </c>
      <c r="P793" s="34" t="s">
        <v>88</v>
      </c>
      <c r="Q793" s="34" t="s">
        <v>1600</v>
      </c>
      <c r="R793" s="34">
        <v>11795</v>
      </c>
      <c r="S793" s="36">
        <v>42077</v>
      </c>
      <c r="T793" s="36">
        <v>42078</v>
      </c>
      <c r="U793" s="61">
        <v>-1763.7476999999999</v>
      </c>
      <c r="V793" s="34">
        <v>10</v>
      </c>
      <c r="W793" s="34">
        <v>1494.63</v>
      </c>
      <c r="X793" s="34">
        <v>91144</v>
      </c>
      <c r="Y793" s="34" t="s">
        <v>3218</v>
      </c>
      <c r="Z793" s="34">
        <v>934.40324365661741</v>
      </c>
    </row>
    <row r="794" spans="1:26" customFormat="1" x14ac:dyDescent="0.2">
      <c r="A794" s="34">
        <v>994</v>
      </c>
      <c r="B794" s="34" t="s">
        <v>1601</v>
      </c>
      <c r="C794" s="34" t="s">
        <v>13</v>
      </c>
      <c r="D794" s="34">
        <v>0.1</v>
      </c>
      <c r="E794" s="34">
        <v>400.98</v>
      </c>
      <c r="F794" s="34">
        <v>76.37</v>
      </c>
      <c r="G794" s="34" t="s">
        <v>2</v>
      </c>
      <c r="H794" s="34" t="s">
        <v>3</v>
      </c>
      <c r="I794" s="34" t="s">
        <v>4</v>
      </c>
      <c r="J794" s="34" t="s">
        <v>5</v>
      </c>
      <c r="K794" s="34" t="s">
        <v>6</v>
      </c>
      <c r="L794" s="34" t="s">
        <v>978</v>
      </c>
      <c r="M794" s="34">
        <v>0.6</v>
      </c>
      <c r="N794" s="34" t="s">
        <v>8</v>
      </c>
      <c r="O794" s="34" t="s">
        <v>87</v>
      </c>
      <c r="P794" s="34" t="s">
        <v>307</v>
      </c>
      <c r="Q794" s="34" t="s">
        <v>308</v>
      </c>
      <c r="R794" s="34">
        <v>4073</v>
      </c>
      <c r="S794" s="36">
        <v>42077</v>
      </c>
      <c r="T794" s="36">
        <v>42078</v>
      </c>
      <c r="U794" s="61">
        <v>-969.04836599999999</v>
      </c>
      <c r="V794" s="34">
        <v>2</v>
      </c>
      <c r="W794" s="34">
        <v>810.47</v>
      </c>
      <c r="X794" s="34">
        <v>89433</v>
      </c>
      <c r="Y794" s="34" t="s">
        <v>3218</v>
      </c>
      <c r="Z794" s="34">
        <v>2629.3310679619021</v>
      </c>
    </row>
    <row r="795" spans="1:26" customFormat="1" x14ac:dyDescent="0.2">
      <c r="A795" s="34">
        <v>999</v>
      </c>
      <c r="B795" s="34" t="s">
        <v>1602</v>
      </c>
      <c r="C795" s="34" t="s">
        <v>13</v>
      </c>
      <c r="D795" s="34">
        <v>0.08</v>
      </c>
      <c r="E795" s="34">
        <v>45.19</v>
      </c>
      <c r="F795" s="34">
        <v>1.99</v>
      </c>
      <c r="G795" s="34" t="s">
        <v>14</v>
      </c>
      <c r="H795" s="34" t="s">
        <v>3</v>
      </c>
      <c r="I795" s="34" t="s">
        <v>16</v>
      </c>
      <c r="J795" s="34" t="s">
        <v>17</v>
      </c>
      <c r="K795" s="34" t="s">
        <v>18</v>
      </c>
      <c r="L795" s="34" t="s">
        <v>19</v>
      </c>
      <c r="M795" s="34">
        <v>0.55000000000000004</v>
      </c>
      <c r="N795" s="34" t="s">
        <v>8</v>
      </c>
      <c r="O795" s="34" t="s">
        <v>87</v>
      </c>
      <c r="P795" s="34" t="s">
        <v>373</v>
      </c>
      <c r="Q795" s="34" t="s">
        <v>1603</v>
      </c>
      <c r="R795" s="34">
        <v>7450</v>
      </c>
      <c r="S795" s="36">
        <v>42077</v>
      </c>
      <c r="T795" s="36">
        <v>42078</v>
      </c>
      <c r="U795" s="61">
        <v>-71.83</v>
      </c>
      <c r="V795" s="34">
        <v>3</v>
      </c>
      <c r="W795" s="34">
        <v>127.22</v>
      </c>
      <c r="X795" s="34">
        <v>89433</v>
      </c>
      <c r="Y795" s="34" t="s">
        <v>3218</v>
      </c>
      <c r="Z795" s="34">
        <v>152.76391741806245</v>
      </c>
    </row>
    <row r="796" spans="1:26" customFormat="1" x14ac:dyDescent="0.2">
      <c r="A796" s="34">
        <v>1000</v>
      </c>
      <c r="B796" s="34" t="s">
        <v>1604</v>
      </c>
      <c r="C796" s="34" t="s">
        <v>13</v>
      </c>
      <c r="D796" s="34">
        <v>0.03</v>
      </c>
      <c r="E796" s="34">
        <v>33.979999999999997</v>
      </c>
      <c r="F796" s="34">
        <v>19.989999999999998</v>
      </c>
      <c r="G796" s="34" t="s">
        <v>14</v>
      </c>
      <c r="H796" s="34" t="s">
        <v>3</v>
      </c>
      <c r="I796" s="34" t="s">
        <v>4</v>
      </c>
      <c r="J796" s="34" t="s">
        <v>102</v>
      </c>
      <c r="K796" s="34" t="s">
        <v>49</v>
      </c>
      <c r="L796" s="34" t="s">
        <v>1605</v>
      </c>
      <c r="M796" s="34">
        <v>0.55000000000000004</v>
      </c>
      <c r="N796" s="34" t="s">
        <v>8</v>
      </c>
      <c r="O796" s="34" t="s">
        <v>87</v>
      </c>
      <c r="P796" s="34" t="s">
        <v>609</v>
      </c>
      <c r="Q796" s="34" t="s">
        <v>1606</v>
      </c>
      <c r="R796" s="34">
        <v>5201</v>
      </c>
      <c r="S796" s="36">
        <v>42077</v>
      </c>
      <c r="T796" s="36">
        <v>42078</v>
      </c>
      <c r="U796" s="61">
        <v>-0.74</v>
      </c>
      <c r="V796" s="34">
        <v>12</v>
      </c>
      <c r="W796" s="34">
        <v>432.44</v>
      </c>
      <c r="X796" s="34">
        <v>89433</v>
      </c>
      <c r="Y796" s="34" t="s">
        <v>3218</v>
      </c>
      <c r="Z796" s="34">
        <v>720.98916439322682</v>
      </c>
    </row>
    <row r="797" spans="1:26" customFormat="1" x14ac:dyDescent="0.2">
      <c r="A797" s="34">
        <v>2345</v>
      </c>
      <c r="B797" s="34" t="s">
        <v>1607</v>
      </c>
      <c r="C797" s="34" t="s">
        <v>92</v>
      </c>
      <c r="D797" s="34">
        <v>7.0000000000000007E-2</v>
      </c>
      <c r="E797" s="34">
        <v>200.98</v>
      </c>
      <c r="F797" s="34">
        <v>23.76</v>
      </c>
      <c r="G797" s="34" t="s">
        <v>2</v>
      </c>
      <c r="H797" s="34" t="s">
        <v>70</v>
      </c>
      <c r="I797" s="34" t="s">
        <v>4</v>
      </c>
      <c r="J797" s="34" t="s">
        <v>85</v>
      </c>
      <c r="K797" s="34" t="s">
        <v>33</v>
      </c>
      <c r="L797" s="34" t="s">
        <v>1608</v>
      </c>
      <c r="M797" s="34">
        <v>0.57999999999999996</v>
      </c>
      <c r="N797" s="34" t="s">
        <v>8</v>
      </c>
      <c r="O797" s="34" t="s">
        <v>9</v>
      </c>
      <c r="P797" s="34" t="s">
        <v>364</v>
      </c>
      <c r="Q797" s="34" t="s">
        <v>803</v>
      </c>
      <c r="R797" s="34">
        <v>42003</v>
      </c>
      <c r="S797" s="36">
        <v>42077</v>
      </c>
      <c r="T797" s="36">
        <v>42078</v>
      </c>
      <c r="U797" s="61">
        <v>-132.42599999999999</v>
      </c>
      <c r="V797" s="34">
        <v>9</v>
      </c>
      <c r="W797" s="34">
        <v>1805.9</v>
      </c>
      <c r="X797" s="34">
        <v>89504</v>
      </c>
      <c r="Y797" s="34" t="s">
        <v>3215</v>
      </c>
      <c r="Z797" s="34">
        <v>1432.8024920807832</v>
      </c>
    </row>
    <row r="798" spans="1:26" customFormat="1" x14ac:dyDescent="0.2">
      <c r="A798" s="34">
        <v>2345</v>
      </c>
      <c r="B798" s="34" t="s">
        <v>1607</v>
      </c>
      <c r="C798" s="34" t="s">
        <v>92</v>
      </c>
      <c r="D798" s="34">
        <v>0.02</v>
      </c>
      <c r="E798" s="34">
        <v>179.29</v>
      </c>
      <c r="F798" s="34">
        <v>29.21</v>
      </c>
      <c r="G798" s="34" t="s">
        <v>2</v>
      </c>
      <c r="H798" s="34" t="s">
        <v>70</v>
      </c>
      <c r="I798" s="34" t="s">
        <v>4</v>
      </c>
      <c r="J798" s="34" t="s">
        <v>5</v>
      </c>
      <c r="K798" s="34" t="s">
        <v>6</v>
      </c>
      <c r="L798" s="34" t="s">
        <v>519</v>
      </c>
      <c r="M798" s="34">
        <v>0.76</v>
      </c>
      <c r="N798" s="34" t="s">
        <v>8</v>
      </c>
      <c r="O798" s="34" t="s">
        <v>9</v>
      </c>
      <c r="P798" s="34" t="s">
        <v>364</v>
      </c>
      <c r="Q798" s="34" t="s">
        <v>803</v>
      </c>
      <c r="R798" s="34">
        <v>42003</v>
      </c>
      <c r="S798" s="36">
        <v>42077</v>
      </c>
      <c r="T798" s="36">
        <v>42077</v>
      </c>
      <c r="U798" s="61">
        <v>-411.23599999999999</v>
      </c>
      <c r="V798" s="34">
        <v>2</v>
      </c>
      <c r="W798" s="34">
        <v>311.41000000000003</v>
      </c>
      <c r="X798" s="34">
        <v>89504</v>
      </c>
      <c r="Y798" s="34" t="s">
        <v>3215</v>
      </c>
      <c r="Z798" s="34">
        <v>1412.6247733109801</v>
      </c>
    </row>
    <row r="799" spans="1:26" customFormat="1" x14ac:dyDescent="0.2">
      <c r="A799" s="34">
        <v>2417</v>
      </c>
      <c r="B799" s="34" t="s">
        <v>1609</v>
      </c>
      <c r="C799" s="34" t="s">
        <v>92</v>
      </c>
      <c r="D799" s="34">
        <v>0</v>
      </c>
      <c r="E799" s="34">
        <v>65.989999999999995</v>
      </c>
      <c r="F799" s="34">
        <v>3.99</v>
      </c>
      <c r="G799" s="34" t="s">
        <v>14</v>
      </c>
      <c r="H799" s="34" t="s">
        <v>15</v>
      </c>
      <c r="I799" s="34" t="s">
        <v>16</v>
      </c>
      <c r="J799" s="34" t="s">
        <v>111</v>
      </c>
      <c r="K799" s="34" t="s">
        <v>49</v>
      </c>
      <c r="L799" s="34" t="s">
        <v>1610</v>
      </c>
      <c r="M799" s="34">
        <v>0.59</v>
      </c>
      <c r="N799" s="34" t="s">
        <v>8</v>
      </c>
      <c r="O799" s="34" t="s">
        <v>9</v>
      </c>
      <c r="P799" s="34" t="s">
        <v>218</v>
      </c>
      <c r="Q799" s="34" t="s">
        <v>1611</v>
      </c>
      <c r="R799" s="34">
        <v>22124</v>
      </c>
      <c r="S799" s="36">
        <v>42077</v>
      </c>
      <c r="T799" s="36">
        <v>42078</v>
      </c>
      <c r="U799" s="61">
        <v>-60.564</v>
      </c>
      <c r="V799" s="34">
        <v>13</v>
      </c>
      <c r="W799" s="34">
        <v>765.65</v>
      </c>
      <c r="X799" s="34">
        <v>86754</v>
      </c>
      <c r="Y799" s="34" t="s">
        <v>3215</v>
      </c>
      <c r="Z799" s="34">
        <v>366.21623634331212</v>
      </c>
    </row>
    <row r="800" spans="1:26" customFormat="1" x14ac:dyDescent="0.2">
      <c r="A800" s="34">
        <v>3279</v>
      </c>
      <c r="B800" s="34" t="s">
        <v>1612</v>
      </c>
      <c r="C800" s="34" t="s">
        <v>92</v>
      </c>
      <c r="D800" s="34">
        <v>0.01</v>
      </c>
      <c r="E800" s="34">
        <v>45.99</v>
      </c>
      <c r="F800" s="34">
        <v>4.99</v>
      </c>
      <c r="G800" s="34" t="s">
        <v>14</v>
      </c>
      <c r="H800" s="34" t="s">
        <v>47</v>
      </c>
      <c r="I800" s="34" t="s">
        <v>16</v>
      </c>
      <c r="J800" s="34" t="s">
        <v>111</v>
      </c>
      <c r="K800" s="34" t="s">
        <v>49</v>
      </c>
      <c r="L800" s="34" t="s">
        <v>1422</v>
      </c>
      <c r="M800" s="34">
        <v>0.56000000000000005</v>
      </c>
      <c r="N800" s="34" t="s">
        <v>8</v>
      </c>
      <c r="O800" s="34" t="s">
        <v>9</v>
      </c>
      <c r="P800" s="34" t="s">
        <v>247</v>
      </c>
      <c r="Q800" s="34" t="s">
        <v>1613</v>
      </c>
      <c r="R800" s="34">
        <v>29203</v>
      </c>
      <c r="S800" s="36">
        <v>42077</v>
      </c>
      <c r="T800" s="36">
        <v>42079</v>
      </c>
      <c r="U800" s="61">
        <v>24.018000000000001</v>
      </c>
      <c r="V800" s="34">
        <v>3</v>
      </c>
      <c r="W800" s="34">
        <v>125.19</v>
      </c>
      <c r="X800" s="34">
        <v>90767</v>
      </c>
      <c r="Y800" s="34" t="s">
        <v>3215</v>
      </c>
      <c r="Z800" s="34">
        <v>445.63716574128364</v>
      </c>
    </row>
    <row r="801" spans="1:26" customFormat="1" x14ac:dyDescent="0.2">
      <c r="A801" s="34">
        <v>373</v>
      </c>
      <c r="B801" s="34" t="s">
        <v>1614</v>
      </c>
      <c r="C801" s="34" t="s">
        <v>46</v>
      </c>
      <c r="D801" s="34">
        <v>0.02</v>
      </c>
      <c r="E801" s="34">
        <v>200.98</v>
      </c>
      <c r="F801" s="34">
        <v>55.96</v>
      </c>
      <c r="G801" s="34" t="s">
        <v>2</v>
      </c>
      <c r="H801" s="34" t="s">
        <v>3</v>
      </c>
      <c r="I801" s="34" t="s">
        <v>4</v>
      </c>
      <c r="J801" s="34" t="s">
        <v>93</v>
      </c>
      <c r="K801" s="34" t="s">
        <v>6</v>
      </c>
      <c r="L801" s="34" t="s">
        <v>1615</v>
      </c>
      <c r="M801" s="34">
        <v>0.75</v>
      </c>
      <c r="N801" s="34" t="s">
        <v>8</v>
      </c>
      <c r="O801" s="34" t="s">
        <v>28</v>
      </c>
      <c r="P801" s="34" t="s">
        <v>265</v>
      </c>
      <c r="Q801" s="34" t="s">
        <v>1139</v>
      </c>
      <c r="R801" s="34">
        <v>48234</v>
      </c>
      <c r="S801" s="36">
        <v>42077</v>
      </c>
      <c r="T801" s="36">
        <v>42079</v>
      </c>
      <c r="U801" s="61">
        <v>-163.63</v>
      </c>
      <c r="V801" s="34">
        <v>45</v>
      </c>
      <c r="W801" s="34">
        <v>9539.6</v>
      </c>
      <c r="X801" s="34">
        <v>24193</v>
      </c>
      <c r="Y801" s="34" t="s">
        <v>3216</v>
      </c>
      <c r="Z801" s="34">
        <v>2644.4084045820359</v>
      </c>
    </row>
    <row r="802" spans="1:26" customFormat="1" x14ac:dyDescent="0.2">
      <c r="A802" s="34">
        <v>373</v>
      </c>
      <c r="B802" s="34" t="s">
        <v>1614</v>
      </c>
      <c r="C802" s="34" t="s">
        <v>46</v>
      </c>
      <c r="D802" s="34">
        <v>0.02</v>
      </c>
      <c r="E802" s="34">
        <v>4.28</v>
      </c>
      <c r="F802" s="34">
        <v>5.17</v>
      </c>
      <c r="G802" s="34" t="s">
        <v>14</v>
      </c>
      <c r="H802" s="34" t="s">
        <v>3</v>
      </c>
      <c r="I802" s="34" t="s">
        <v>24</v>
      </c>
      <c r="J802" s="34" t="s">
        <v>64</v>
      </c>
      <c r="K802" s="34" t="s">
        <v>49</v>
      </c>
      <c r="L802" s="34" t="s">
        <v>1230</v>
      </c>
      <c r="M802" s="34">
        <v>0.4</v>
      </c>
      <c r="N802" s="34" t="s">
        <v>8</v>
      </c>
      <c r="O802" s="34" t="s">
        <v>28</v>
      </c>
      <c r="P802" s="34" t="s">
        <v>265</v>
      </c>
      <c r="Q802" s="34" t="s">
        <v>1139</v>
      </c>
      <c r="R802" s="34">
        <v>48234</v>
      </c>
      <c r="S802" s="36">
        <v>42077</v>
      </c>
      <c r="T802" s="36">
        <v>42078</v>
      </c>
      <c r="U802" s="61">
        <v>-63.87</v>
      </c>
      <c r="V802" s="34">
        <v>24</v>
      </c>
      <c r="W802" s="34">
        <v>109.86</v>
      </c>
      <c r="X802" s="34">
        <v>24193</v>
      </c>
      <c r="Y802" s="34" t="s">
        <v>3216</v>
      </c>
      <c r="Z802" s="34">
        <v>239.12049379602485</v>
      </c>
    </row>
    <row r="803" spans="1:26" customFormat="1" x14ac:dyDescent="0.2">
      <c r="A803" s="34">
        <v>373</v>
      </c>
      <c r="B803" s="34" t="s">
        <v>1614</v>
      </c>
      <c r="C803" s="34" t="s">
        <v>46</v>
      </c>
      <c r="D803" s="34">
        <v>0.04</v>
      </c>
      <c r="E803" s="34">
        <v>85.99</v>
      </c>
      <c r="F803" s="34">
        <v>0.99</v>
      </c>
      <c r="G803" s="34" t="s">
        <v>14</v>
      </c>
      <c r="H803" s="34" t="s">
        <v>3</v>
      </c>
      <c r="I803" s="34" t="s">
        <v>16</v>
      </c>
      <c r="J803" s="34" t="s">
        <v>111</v>
      </c>
      <c r="K803" s="34" t="s">
        <v>26</v>
      </c>
      <c r="L803" s="34" t="s">
        <v>1572</v>
      </c>
      <c r="M803" s="34">
        <v>0.85</v>
      </c>
      <c r="N803" s="34" t="s">
        <v>8</v>
      </c>
      <c r="O803" s="34" t="s">
        <v>28</v>
      </c>
      <c r="P803" s="34" t="s">
        <v>265</v>
      </c>
      <c r="Q803" s="34" t="s">
        <v>1139</v>
      </c>
      <c r="R803" s="34">
        <v>48234</v>
      </c>
      <c r="S803" s="36">
        <v>42077</v>
      </c>
      <c r="T803" s="36">
        <v>42079</v>
      </c>
      <c r="U803" s="61">
        <v>-175.17500000000001</v>
      </c>
      <c r="V803" s="34">
        <v>19</v>
      </c>
      <c r="W803" s="34">
        <v>1426.51</v>
      </c>
      <c r="X803" s="34">
        <v>24193</v>
      </c>
      <c r="Y803" s="34" t="s">
        <v>3216</v>
      </c>
      <c r="Z803" s="34">
        <v>626.43658724750776</v>
      </c>
    </row>
    <row r="804" spans="1:26" customFormat="1" x14ac:dyDescent="0.2">
      <c r="A804" s="34">
        <v>375</v>
      </c>
      <c r="B804" s="34" t="s">
        <v>1616</v>
      </c>
      <c r="C804" s="34" t="s">
        <v>46</v>
      </c>
      <c r="D804" s="34">
        <v>0.02</v>
      </c>
      <c r="E804" s="34">
        <v>200.98</v>
      </c>
      <c r="F804" s="34">
        <v>55.96</v>
      </c>
      <c r="G804" s="34" t="s">
        <v>2</v>
      </c>
      <c r="H804" s="34" t="s">
        <v>3</v>
      </c>
      <c r="I804" s="34" t="s">
        <v>4</v>
      </c>
      <c r="J804" s="34" t="s">
        <v>93</v>
      </c>
      <c r="K804" s="34" t="s">
        <v>6</v>
      </c>
      <c r="L804" s="34" t="s">
        <v>1615</v>
      </c>
      <c r="M804" s="34">
        <v>0.75</v>
      </c>
      <c r="N804" s="34" t="s">
        <v>8</v>
      </c>
      <c r="O804" s="34" t="s">
        <v>9</v>
      </c>
      <c r="P804" s="34" t="s">
        <v>376</v>
      </c>
      <c r="Q804" s="34" t="s">
        <v>1617</v>
      </c>
      <c r="R804" s="34">
        <v>37814</v>
      </c>
      <c r="S804" s="36">
        <v>42077</v>
      </c>
      <c r="T804" s="36">
        <v>42079</v>
      </c>
      <c r="U804" s="61">
        <v>-224.9478</v>
      </c>
      <c r="V804" s="34">
        <v>11</v>
      </c>
      <c r="W804" s="34">
        <v>2331.9</v>
      </c>
      <c r="X804" s="34">
        <v>90917</v>
      </c>
      <c r="Y804" s="34" t="s">
        <v>3215</v>
      </c>
      <c r="Z804" s="34">
        <v>2581.6174001421386</v>
      </c>
    </row>
    <row r="805" spans="1:26" customFormat="1" x14ac:dyDescent="0.2">
      <c r="A805" s="34">
        <v>375</v>
      </c>
      <c r="B805" s="34" t="s">
        <v>1616</v>
      </c>
      <c r="C805" s="34" t="s">
        <v>46</v>
      </c>
      <c r="D805" s="34">
        <v>0.02</v>
      </c>
      <c r="E805" s="34">
        <v>4.28</v>
      </c>
      <c r="F805" s="34">
        <v>5.17</v>
      </c>
      <c r="G805" s="34" t="s">
        <v>14</v>
      </c>
      <c r="H805" s="34" t="s">
        <v>3</v>
      </c>
      <c r="I805" s="34" t="s">
        <v>24</v>
      </c>
      <c r="J805" s="34" t="s">
        <v>64</v>
      </c>
      <c r="K805" s="34" t="s">
        <v>49</v>
      </c>
      <c r="L805" s="34" t="s">
        <v>1230</v>
      </c>
      <c r="M805" s="34">
        <v>0.4</v>
      </c>
      <c r="N805" s="34" t="s">
        <v>8</v>
      </c>
      <c r="O805" s="34" t="s">
        <v>9</v>
      </c>
      <c r="P805" s="34" t="s">
        <v>376</v>
      </c>
      <c r="Q805" s="34" t="s">
        <v>1617</v>
      </c>
      <c r="R805" s="34">
        <v>37814</v>
      </c>
      <c r="S805" s="36">
        <v>42077</v>
      </c>
      <c r="T805" s="36">
        <v>42078</v>
      </c>
      <c r="U805" s="61">
        <v>196.8</v>
      </c>
      <c r="V805" s="34">
        <v>6</v>
      </c>
      <c r="W805" s="34">
        <v>27.47</v>
      </c>
      <c r="X805" s="34">
        <v>90917</v>
      </c>
      <c r="Y805" s="34" t="s">
        <v>3215</v>
      </c>
      <c r="Z805" s="34">
        <v>506.05327884943557</v>
      </c>
    </row>
    <row r="806" spans="1:26" customFormat="1" x14ac:dyDescent="0.2">
      <c r="A806" s="34">
        <v>1682</v>
      </c>
      <c r="B806" s="34" t="s">
        <v>1162</v>
      </c>
      <c r="C806" s="34" t="s">
        <v>46</v>
      </c>
      <c r="D806" s="34">
        <v>0.08</v>
      </c>
      <c r="E806" s="34">
        <v>4.9800000000000004</v>
      </c>
      <c r="F806" s="34">
        <v>4.7</v>
      </c>
      <c r="G806" s="34" t="s">
        <v>14</v>
      </c>
      <c r="H806" s="34" t="s">
        <v>15</v>
      </c>
      <c r="I806" s="34" t="s">
        <v>24</v>
      </c>
      <c r="J806" s="34" t="s">
        <v>64</v>
      </c>
      <c r="K806" s="34" t="s">
        <v>49</v>
      </c>
      <c r="L806" s="34" t="s">
        <v>1310</v>
      </c>
      <c r="M806" s="34">
        <v>0.38</v>
      </c>
      <c r="N806" s="34" t="s">
        <v>8</v>
      </c>
      <c r="O806" s="34" t="s">
        <v>28</v>
      </c>
      <c r="P806" s="34" t="s">
        <v>79</v>
      </c>
      <c r="Q806" s="34" t="s">
        <v>509</v>
      </c>
      <c r="R806" s="34">
        <v>60611</v>
      </c>
      <c r="S806" s="36">
        <v>42077</v>
      </c>
      <c r="T806" s="36">
        <v>42078</v>
      </c>
      <c r="U806" s="61">
        <v>-56.35</v>
      </c>
      <c r="V806" s="34">
        <v>47</v>
      </c>
      <c r="W806" s="34">
        <v>225.98</v>
      </c>
      <c r="X806" s="34">
        <v>38080</v>
      </c>
      <c r="Y806" s="34" t="s">
        <v>3216</v>
      </c>
      <c r="Z806" s="34">
        <v>159.85074172670994</v>
      </c>
    </row>
    <row r="807" spans="1:26" customFormat="1" x14ac:dyDescent="0.2">
      <c r="A807" s="34">
        <v>1683</v>
      </c>
      <c r="B807" s="34" t="s">
        <v>1163</v>
      </c>
      <c r="C807" s="34" t="s">
        <v>46</v>
      </c>
      <c r="D807" s="34">
        <v>0.08</v>
      </c>
      <c r="E807" s="34">
        <v>4.9800000000000004</v>
      </c>
      <c r="F807" s="34">
        <v>4.7</v>
      </c>
      <c r="G807" s="34" t="s">
        <v>14</v>
      </c>
      <c r="H807" s="34" t="s">
        <v>15</v>
      </c>
      <c r="I807" s="34" t="s">
        <v>24</v>
      </c>
      <c r="J807" s="34" t="s">
        <v>64</v>
      </c>
      <c r="K807" s="34" t="s">
        <v>49</v>
      </c>
      <c r="L807" s="34" t="s">
        <v>1310</v>
      </c>
      <c r="M807" s="34">
        <v>0.38</v>
      </c>
      <c r="N807" s="34" t="s">
        <v>8</v>
      </c>
      <c r="O807" s="34" t="s">
        <v>28</v>
      </c>
      <c r="P807" s="34" t="s">
        <v>163</v>
      </c>
      <c r="Q807" s="34" t="s">
        <v>1164</v>
      </c>
      <c r="R807" s="34">
        <v>77301</v>
      </c>
      <c r="S807" s="36">
        <v>42077</v>
      </c>
      <c r="T807" s="36">
        <v>42078</v>
      </c>
      <c r="U807" s="61">
        <v>-56.35</v>
      </c>
      <c r="V807" s="34">
        <v>12</v>
      </c>
      <c r="W807" s="34">
        <v>57.7</v>
      </c>
      <c r="X807" s="34">
        <v>90613</v>
      </c>
      <c r="Y807" s="34" t="s">
        <v>3216</v>
      </c>
      <c r="Z807" s="34">
        <v>159.85074172670994</v>
      </c>
    </row>
    <row r="808" spans="1:26" customFormat="1" x14ac:dyDescent="0.2">
      <c r="A808" s="34">
        <v>3177</v>
      </c>
      <c r="B808" s="34" t="s">
        <v>1618</v>
      </c>
      <c r="C808" s="34" t="s">
        <v>46</v>
      </c>
      <c r="D808" s="34">
        <v>0.1</v>
      </c>
      <c r="E808" s="34">
        <v>62.18</v>
      </c>
      <c r="F808" s="34">
        <v>10.84</v>
      </c>
      <c r="G808" s="34" t="s">
        <v>14</v>
      </c>
      <c r="H808" s="34" t="s">
        <v>15</v>
      </c>
      <c r="I808" s="34" t="s">
        <v>4</v>
      </c>
      <c r="J808" s="34" t="s">
        <v>102</v>
      </c>
      <c r="K808" s="34" t="s">
        <v>120</v>
      </c>
      <c r="L808" s="34" t="s">
        <v>1207</v>
      </c>
      <c r="M808" s="34">
        <v>0.63</v>
      </c>
      <c r="N808" s="34" t="s">
        <v>8</v>
      </c>
      <c r="O808" s="34" t="s">
        <v>9</v>
      </c>
      <c r="P808" s="34" t="s">
        <v>99</v>
      </c>
      <c r="Q808" s="34" t="s">
        <v>1619</v>
      </c>
      <c r="R808" s="34">
        <v>33458</v>
      </c>
      <c r="S808" s="36">
        <v>42077</v>
      </c>
      <c r="T808" s="36">
        <v>42079</v>
      </c>
      <c r="U808" s="61">
        <v>-29.666</v>
      </c>
      <c r="V808" s="34">
        <v>9</v>
      </c>
      <c r="W808" s="34">
        <v>511.57</v>
      </c>
      <c r="X808" s="34">
        <v>90818</v>
      </c>
      <c r="Y808" s="34" t="s">
        <v>3215</v>
      </c>
      <c r="Z808" s="34">
        <v>730.67825504792381</v>
      </c>
    </row>
    <row r="809" spans="1:26" customFormat="1" x14ac:dyDescent="0.2">
      <c r="A809" s="34">
        <v>594</v>
      </c>
      <c r="B809" s="34" t="s">
        <v>1620</v>
      </c>
      <c r="C809" s="34" t="s">
        <v>1</v>
      </c>
      <c r="D809" s="34">
        <v>0.09</v>
      </c>
      <c r="E809" s="34">
        <v>13.79</v>
      </c>
      <c r="F809" s="34">
        <v>8.7799999999999994</v>
      </c>
      <c r="G809" s="34" t="s">
        <v>14</v>
      </c>
      <c r="H809" s="34" t="s">
        <v>15</v>
      </c>
      <c r="I809" s="34" t="s">
        <v>4</v>
      </c>
      <c r="J809" s="34" t="s">
        <v>102</v>
      </c>
      <c r="K809" s="34" t="s">
        <v>49</v>
      </c>
      <c r="L809" s="34" t="s">
        <v>1302</v>
      </c>
      <c r="M809" s="34">
        <v>0.43</v>
      </c>
      <c r="N809" s="34" t="s">
        <v>8</v>
      </c>
      <c r="O809" s="34" t="s">
        <v>28</v>
      </c>
      <c r="P809" s="34" t="s">
        <v>29</v>
      </c>
      <c r="Q809" s="34" t="s">
        <v>1621</v>
      </c>
      <c r="R809" s="34">
        <v>46016</v>
      </c>
      <c r="S809" s="36">
        <v>42078</v>
      </c>
      <c r="T809" s="36">
        <v>42080</v>
      </c>
      <c r="U809" s="61">
        <v>-22.12</v>
      </c>
      <c r="V809" s="34">
        <v>1</v>
      </c>
      <c r="W809" s="34">
        <v>17.440000000000001</v>
      </c>
      <c r="X809" s="34">
        <v>86309</v>
      </c>
      <c r="Y809" s="34" t="s">
        <v>3216</v>
      </c>
      <c r="Z809" s="34">
        <v>459.20776211638554</v>
      </c>
    </row>
    <row r="810" spans="1:26" customFormat="1" x14ac:dyDescent="0.2">
      <c r="A810" s="34">
        <v>83</v>
      </c>
      <c r="B810" s="34" t="s">
        <v>1622</v>
      </c>
      <c r="C810" s="34" t="s">
        <v>13</v>
      </c>
      <c r="D810" s="34">
        <v>0.04</v>
      </c>
      <c r="E810" s="34">
        <v>296.18</v>
      </c>
      <c r="F810" s="34">
        <v>54.12</v>
      </c>
      <c r="G810" s="34" t="s">
        <v>2</v>
      </c>
      <c r="H810" s="34" t="s">
        <v>70</v>
      </c>
      <c r="I810" s="34" t="s">
        <v>4</v>
      </c>
      <c r="J810" s="34" t="s">
        <v>5</v>
      </c>
      <c r="K810" s="34" t="s">
        <v>6</v>
      </c>
      <c r="L810" s="34" t="s">
        <v>1055</v>
      </c>
      <c r="M810" s="34">
        <v>0.76</v>
      </c>
      <c r="N810" s="34" t="s">
        <v>8</v>
      </c>
      <c r="O810" s="34" t="s">
        <v>87</v>
      </c>
      <c r="P810" s="34" t="s">
        <v>293</v>
      </c>
      <c r="Q810" s="34" t="s">
        <v>973</v>
      </c>
      <c r="R810" s="34">
        <v>44708</v>
      </c>
      <c r="S810" s="36">
        <v>42078</v>
      </c>
      <c r="T810" s="36">
        <v>42078</v>
      </c>
      <c r="U810" s="61">
        <v>-715.77820599999995</v>
      </c>
      <c r="V810" s="34">
        <v>6</v>
      </c>
      <c r="W810" s="34">
        <v>1821.89</v>
      </c>
      <c r="X810" s="34">
        <v>87365</v>
      </c>
      <c r="Y810" s="34" t="s">
        <v>3218</v>
      </c>
      <c r="Z810" s="34">
        <v>2127.0303445544855</v>
      </c>
    </row>
    <row r="811" spans="1:26" customFormat="1" x14ac:dyDescent="0.2">
      <c r="A811" s="34">
        <v>1123</v>
      </c>
      <c r="B811" s="34" t="s">
        <v>1623</v>
      </c>
      <c r="C811" s="34" t="s">
        <v>13</v>
      </c>
      <c r="D811" s="34">
        <v>0.03</v>
      </c>
      <c r="E811" s="34">
        <v>7.3</v>
      </c>
      <c r="F811" s="34">
        <v>7.72</v>
      </c>
      <c r="G811" s="34" t="s">
        <v>14</v>
      </c>
      <c r="H811" s="34" t="s">
        <v>3</v>
      </c>
      <c r="I811" s="34" t="s">
        <v>24</v>
      </c>
      <c r="J811" s="34" t="s">
        <v>48</v>
      </c>
      <c r="K811" s="34" t="s">
        <v>49</v>
      </c>
      <c r="L811" s="34" t="s">
        <v>1624</v>
      </c>
      <c r="M811" s="34">
        <v>0.38</v>
      </c>
      <c r="N811" s="34" t="s">
        <v>8</v>
      </c>
      <c r="O811" s="34" t="s">
        <v>35</v>
      </c>
      <c r="P811" s="34" t="s">
        <v>66</v>
      </c>
      <c r="Q811" s="34" t="s">
        <v>1625</v>
      </c>
      <c r="R811" s="34">
        <v>95661</v>
      </c>
      <c r="S811" s="36">
        <v>42078</v>
      </c>
      <c r="T811" s="36">
        <v>42081</v>
      </c>
      <c r="U811" s="61">
        <v>-127.05200000000001</v>
      </c>
      <c r="V811" s="34">
        <v>14</v>
      </c>
      <c r="W811" s="34">
        <v>103.61</v>
      </c>
      <c r="X811" s="34">
        <v>87015</v>
      </c>
      <c r="Y811" s="34" t="s">
        <v>3217</v>
      </c>
      <c r="Z811" s="34">
        <v>27.613281318705969</v>
      </c>
    </row>
    <row r="812" spans="1:26" customFormat="1" x14ac:dyDescent="0.2">
      <c r="A812" s="34">
        <v>2426</v>
      </c>
      <c r="B812" s="34" t="s">
        <v>1626</v>
      </c>
      <c r="C812" s="34" t="s">
        <v>13</v>
      </c>
      <c r="D812" s="34">
        <v>0.08</v>
      </c>
      <c r="E812" s="34">
        <v>30.93</v>
      </c>
      <c r="F812" s="34">
        <v>3.92</v>
      </c>
      <c r="G812" s="34" t="s">
        <v>14</v>
      </c>
      <c r="H812" s="34" t="s">
        <v>3</v>
      </c>
      <c r="I812" s="34" t="s">
        <v>4</v>
      </c>
      <c r="J812" s="34" t="s">
        <v>102</v>
      </c>
      <c r="K812" s="34" t="s">
        <v>18</v>
      </c>
      <c r="L812" s="34" t="s">
        <v>1627</v>
      </c>
      <c r="M812" s="34">
        <v>0.44</v>
      </c>
      <c r="N812" s="34" t="s">
        <v>8</v>
      </c>
      <c r="O812" s="34" t="s">
        <v>28</v>
      </c>
      <c r="P812" s="34" t="s">
        <v>163</v>
      </c>
      <c r="Q812" s="34" t="s">
        <v>1628</v>
      </c>
      <c r="R812" s="34">
        <v>75061</v>
      </c>
      <c r="S812" s="36">
        <v>42078</v>
      </c>
      <c r="T812" s="36">
        <v>42079</v>
      </c>
      <c r="U812" s="61">
        <v>63.059100000000001</v>
      </c>
      <c r="V812" s="34">
        <v>3</v>
      </c>
      <c r="W812" s="34">
        <v>91.39</v>
      </c>
      <c r="X812" s="34">
        <v>90859</v>
      </c>
      <c r="Y812" s="34" t="s">
        <v>3216</v>
      </c>
      <c r="Z812" s="34">
        <v>208.12845239125247</v>
      </c>
    </row>
    <row r="813" spans="1:26" customFormat="1" x14ac:dyDescent="0.2">
      <c r="A813" s="34">
        <v>724</v>
      </c>
      <c r="B813" s="34" t="s">
        <v>1629</v>
      </c>
      <c r="C813" s="34" t="s">
        <v>92</v>
      </c>
      <c r="D813" s="34">
        <v>0.09</v>
      </c>
      <c r="E813" s="34">
        <v>125.99</v>
      </c>
      <c r="F813" s="34">
        <v>8.99</v>
      </c>
      <c r="G813" s="34" t="s">
        <v>14</v>
      </c>
      <c r="H813" s="34" t="s">
        <v>15</v>
      </c>
      <c r="I813" s="34" t="s">
        <v>16</v>
      </c>
      <c r="J813" s="34" t="s">
        <v>111</v>
      </c>
      <c r="K813" s="34" t="s">
        <v>49</v>
      </c>
      <c r="L813" s="34" t="s">
        <v>1630</v>
      </c>
      <c r="M813" s="34">
        <v>0.55000000000000004</v>
      </c>
      <c r="N813" s="34" t="s">
        <v>8</v>
      </c>
      <c r="O813" s="34" t="s">
        <v>87</v>
      </c>
      <c r="P813" s="34" t="s">
        <v>224</v>
      </c>
      <c r="Q813" s="34" t="s">
        <v>1631</v>
      </c>
      <c r="R813" s="34">
        <v>6614</v>
      </c>
      <c r="S813" s="36">
        <v>42078</v>
      </c>
      <c r="T813" s="36">
        <v>42079</v>
      </c>
      <c r="U813" s="61">
        <v>-605.37400000000002</v>
      </c>
      <c r="V813" s="34">
        <v>1</v>
      </c>
      <c r="W813" s="34">
        <v>100.38</v>
      </c>
      <c r="X813" s="34">
        <v>90359</v>
      </c>
      <c r="Y813" s="34" t="s">
        <v>3218</v>
      </c>
      <c r="Z813" s="34">
        <v>41.781187608290303</v>
      </c>
    </row>
    <row r="814" spans="1:26" customFormat="1" x14ac:dyDescent="0.2">
      <c r="A814" s="34">
        <v>727</v>
      </c>
      <c r="B814" s="34" t="s">
        <v>1632</v>
      </c>
      <c r="C814" s="34" t="s">
        <v>92</v>
      </c>
      <c r="D814" s="34">
        <v>0.1</v>
      </c>
      <c r="E814" s="34">
        <v>17.98</v>
      </c>
      <c r="F814" s="34">
        <v>4</v>
      </c>
      <c r="G814" s="34" t="s">
        <v>14</v>
      </c>
      <c r="H814" s="34" t="s">
        <v>15</v>
      </c>
      <c r="I814" s="34" t="s">
        <v>16</v>
      </c>
      <c r="J814" s="34" t="s">
        <v>17</v>
      </c>
      <c r="K814" s="34" t="s">
        <v>49</v>
      </c>
      <c r="L814" s="34" t="s">
        <v>1633</v>
      </c>
      <c r="M814" s="34">
        <v>0.79</v>
      </c>
      <c r="N814" s="34" t="s">
        <v>8</v>
      </c>
      <c r="O814" s="34" t="s">
        <v>87</v>
      </c>
      <c r="P814" s="34" t="s">
        <v>307</v>
      </c>
      <c r="Q814" s="34" t="s">
        <v>1634</v>
      </c>
      <c r="R814" s="34">
        <v>4240</v>
      </c>
      <c r="S814" s="36">
        <v>42078</v>
      </c>
      <c r="T814" s="36">
        <v>42079</v>
      </c>
      <c r="U814" s="61">
        <v>-99.55</v>
      </c>
      <c r="V814" s="34">
        <v>4</v>
      </c>
      <c r="W814" s="34">
        <v>66.319999999999993</v>
      </c>
      <c r="X814" s="34">
        <v>90359</v>
      </c>
      <c r="Y814" s="34" t="s">
        <v>3218</v>
      </c>
      <c r="Z814" s="34">
        <v>276.29908454353102</v>
      </c>
    </row>
    <row r="815" spans="1:26" customFormat="1" x14ac:dyDescent="0.2">
      <c r="A815" s="34">
        <v>2356</v>
      </c>
      <c r="B815" s="34" t="s">
        <v>1635</v>
      </c>
      <c r="C815" s="34" t="s">
        <v>92</v>
      </c>
      <c r="D815" s="34">
        <v>0</v>
      </c>
      <c r="E815" s="34">
        <v>29.34</v>
      </c>
      <c r="F815" s="34">
        <v>7.87</v>
      </c>
      <c r="G815" s="34" t="s">
        <v>14</v>
      </c>
      <c r="H815" s="34" t="s">
        <v>15</v>
      </c>
      <c r="I815" s="34" t="s">
        <v>4</v>
      </c>
      <c r="J815" s="34" t="s">
        <v>102</v>
      </c>
      <c r="K815" s="34" t="s">
        <v>49</v>
      </c>
      <c r="L815" s="34" t="s">
        <v>1636</v>
      </c>
      <c r="M815" s="34">
        <v>0.54</v>
      </c>
      <c r="N815" s="34" t="s">
        <v>8</v>
      </c>
      <c r="O815" s="34" t="s">
        <v>35</v>
      </c>
      <c r="P815" s="34" t="s">
        <v>1036</v>
      </c>
      <c r="Q815" s="34" t="s">
        <v>1637</v>
      </c>
      <c r="R815" s="34">
        <v>82901</v>
      </c>
      <c r="S815" s="36">
        <v>42078</v>
      </c>
      <c r="T815" s="36">
        <v>42080</v>
      </c>
      <c r="U815" s="61">
        <v>385.37</v>
      </c>
      <c r="V815" s="34">
        <v>22</v>
      </c>
      <c r="W815" s="34">
        <v>668.38</v>
      </c>
      <c r="X815" s="34">
        <v>91305</v>
      </c>
      <c r="Y815" s="34" t="s">
        <v>3217</v>
      </c>
      <c r="Z815" s="34">
        <v>773.71470283081919</v>
      </c>
    </row>
    <row r="816" spans="1:26" customFormat="1" x14ac:dyDescent="0.2">
      <c r="A816" s="34">
        <v>2372</v>
      </c>
      <c r="B816" s="34" t="s">
        <v>1638</v>
      </c>
      <c r="C816" s="34" t="s">
        <v>92</v>
      </c>
      <c r="D816" s="34">
        <v>0.01</v>
      </c>
      <c r="E816" s="34">
        <v>1.76</v>
      </c>
      <c r="F816" s="34">
        <v>0.7</v>
      </c>
      <c r="G816" s="34" t="s">
        <v>14</v>
      </c>
      <c r="H816" s="34" t="s">
        <v>70</v>
      </c>
      <c r="I816" s="34" t="s">
        <v>24</v>
      </c>
      <c r="J816" s="34" t="s">
        <v>25</v>
      </c>
      <c r="K816" s="34" t="s">
        <v>26</v>
      </c>
      <c r="L816" s="34" t="s">
        <v>1639</v>
      </c>
      <c r="M816" s="34">
        <v>0.56000000000000005</v>
      </c>
      <c r="N816" s="34" t="s">
        <v>8</v>
      </c>
      <c r="O816" s="34" t="s">
        <v>28</v>
      </c>
      <c r="P816" s="34" t="s">
        <v>60</v>
      </c>
      <c r="Q816" s="34" t="s">
        <v>1640</v>
      </c>
      <c r="R816" s="34">
        <v>55803</v>
      </c>
      <c r="S816" s="36">
        <v>42078</v>
      </c>
      <c r="T816" s="36">
        <v>42079</v>
      </c>
      <c r="U816" s="61">
        <v>-1.56</v>
      </c>
      <c r="V816" s="34">
        <v>4</v>
      </c>
      <c r="W816" s="34">
        <v>7.2</v>
      </c>
      <c r="X816" s="34">
        <v>90714</v>
      </c>
      <c r="Y816" s="34" t="s">
        <v>3216</v>
      </c>
      <c r="Z816" s="34">
        <v>131.85237163323038</v>
      </c>
    </row>
    <row r="817" spans="1:26" customFormat="1" x14ac:dyDescent="0.2">
      <c r="A817" s="34">
        <v>871</v>
      </c>
      <c r="B817" s="34" t="s">
        <v>1641</v>
      </c>
      <c r="C817" s="34" t="s">
        <v>46</v>
      </c>
      <c r="D817" s="34">
        <v>0.03</v>
      </c>
      <c r="E817" s="34">
        <v>14.2</v>
      </c>
      <c r="F817" s="34">
        <v>5.3</v>
      </c>
      <c r="G817" s="34" t="s">
        <v>14</v>
      </c>
      <c r="H817" s="34" t="s">
        <v>47</v>
      </c>
      <c r="I817" s="34" t="s">
        <v>4</v>
      </c>
      <c r="J817" s="34" t="s">
        <v>102</v>
      </c>
      <c r="K817" s="34" t="s">
        <v>26</v>
      </c>
      <c r="L817" s="34" t="s">
        <v>264</v>
      </c>
      <c r="M817" s="34">
        <v>0.46</v>
      </c>
      <c r="N817" s="34" t="s">
        <v>8</v>
      </c>
      <c r="O817" s="34" t="s">
        <v>35</v>
      </c>
      <c r="P817" s="34" t="s">
        <v>272</v>
      </c>
      <c r="Q817" s="34" t="s">
        <v>1642</v>
      </c>
      <c r="R817" s="34">
        <v>89502</v>
      </c>
      <c r="S817" s="36">
        <v>42078</v>
      </c>
      <c r="T817" s="36">
        <v>42080</v>
      </c>
      <c r="U817" s="61">
        <v>21.555599999999998</v>
      </c>
      <c r="V817" s="34">
        <v>2</v>
      </c>
      <c r="W817" s="34">
        <v>31.24</v>
      </c>
      <c r="X817" s="34">
        <v>90577</v>
      </c>
      <c r="Y817" s="34" t="s">
        <v>3217</v>
      </c>
      <c r="Z817" s="34">
        <v>444.01107828332238</v>
      </c>
    </row>
    <row r="818" spans="1:26" customFormat="1" x14ac:dyDescent="0.2">
      <c r="A818" s="34">
        <v>1646</v>
      </c>
      <c r="B818" s="34" t="s">
        <v>1643</v>
      </c>
      <c r="C818" s="34" t="s">
        <v>46</v>
      </c>
      <c r="D818" s="34">
        <v>0.06</v>
      </c>
      <c r="E818" s="34">
        <v>3.29</v>
      </c>
      <c r="F818" s="34">
        <v>1.35</v>
      </c>
      <c r="G818" s="34" t="s">
        <v>14</v>
      </c>
      <c r="H818" s="34" t="s">
        <v>3</v>
      </c>
      <c r="I818" s="34" t="s">
        <v>24</v>
      </c>
      <c r="J818" s="34" t="s">
        <v>152</v>
      </c>
      <c r="K818" s="34" t="s">
        <v>26</v>
      </c>
      <c r="L818" s="34" t="s">
        <v>1644</v>
      </c>
      <c r="M818" s="34">
        <v>0.4</v>
      </c>
      <c r="N818" s="34" t="s">
        <v>8</v>
      </c>
      <c r="O818" s="34" t="s">
        <v>87</v>
      </c>
      <c r="P818" s="34" t="s">
        <v>88</v>
      </c>
      <c r="Q818" s="34" t="s">
        <v>1645</v>
      </c>
      <c r="R818" s="34">
        <v>11714</v>
      </c>
      <c r="S818" s="36">
        <v>42078</v>
      </c>
      <c r="T818" s="36">
        <v>42080</v>
      </c>
      <c r="U818" s="61">
        <v>8.5299999999999994</v>
      </c>
      <c r="V818" s="34">
        <v>11</v>
      </c>
      <c r="W818" s="34">
        <v>35.97</v>
      </c>
      <c r="X818" s="34">
        <v>90932</v>
      </c>
      <c r="Y818" s="34" t="s">
        <v>3218</v>
      </c>
      <c r="Z818" s="34">
        <v>178.14225773752645</v>
      </c>
    </row>
    <row r="819" spans="1:26" customFormat="1" x14ac:dyDescent="0.2">
      <c r="A819" s="34">
        <v>853</v>
      </c>
      <c r="B819" s="34" t="s">
        <v>1646</v>
      </c>
      <c r="C819" s="34" t="s">
        <v>13</v>
      </c>
      <c r="D819" s="34">
        <v>0.05</v>
      </c>
      <c r="E819" s="34">
        <v>4.24</v>
      </c>
      <c r="F819" s="34">
        <v>5.41</v>
      </c>
      <c r="G819" s="34" t="s">
        <v>14</v>
      </c>
      <c r="H819" s="34" t="s">
        <v>3</v>
      </c>
      <c r="I819" s="34" t="s">
        <v>24</v>
      </c>
      <c r="J819" s="34" t="s">
        <v>48</v>
      </c>
      <c r="K819" s="34" t="s">
        <v>49</v>
      </c>
      <c r="L819" s="34" t="s">
        <v>1647</v>
      </c>
      <c r="M819" s="34">
        <v>0.35</v>
      </c>
      <c r="N819" s="34" t="s">
        <v>8</v>
      </c>
      <c r="O819" s="34" t="s">
        <v>35</v>
      </c>
      <c r="P819" s="34" t="s">
        <v>66</v>
      </c>
      <c r="Q819" s="34" t="s">
        <v>1648</v>
      </c>
      <c r="R819" s="34">
        <v>92345</v>
      </c>
      <c r="S819" s="36">
        <v>42079</v>
      </c>
      <c r="T819" s="36">
        <v>42081</v>
      </c>
      <c r="U819" s="61">
        <v>-89.216999999999999</v>
      </c>
      <c r="V819" s="34">
        <v>12</v>
      </c>
      <c r="W819" s="34">
        <v>50.83</v>
      </c>
      <c r="X819" s="34">
        <v>88570</v>
      </c>
      <c r="Y819" s="34" t="s">
        <v>3217</v>
      </c>
      <c r="Z819" s="34">
        <v>-45.229404023507328</v>
      </c>
    </row>
    <row r="820" spans="1:26" customFormat="1" x14ac:dyDescent="0.2">
      <c r="A820" s="34">
        <v>2272</v>
      </c>
      <c r="B820" s="34" t="s">
        <v>1649</v>
      </c>
      <c r="C820" s="34" t="s">
        <v>13</v>
      </c>
      <c r="D820" s="34">
        <v>0.08</v>
      </c>
      <c r="E820" s="34">
        <v>15.73</v>
      </c>
      <c r="F820" s="34">
        <v>7.42</v>
      </c>
      <c r="G820" s="34" t="s">
        <v>63</v>
      </c>
      <c r="H820" s="34" t="s">
        <v>70</v>
      </c>
      <c r="I820" s="34" t="s">
        <v>24</v>
      </c>
      <c r="J820" s="34" t="s">
        <v>544</v>
      </c>
      <c r="K820" s="34" t="s">
        <v>18</v>
      </c>
      <c r="L820" s="34" t="s">
        <v>931</v>
      </c>
      <c r="M820" s="34">
        <v>0.56000000000000005</v>
      </c>
      <c r="N820" s="34" t="s">
        <v>8</v>
      </c>
      <c r="O820" s="34" t="s">
        <v>28</v>
      </c>
      <c r="P820" s="34" t="s">
        <v>163</v>
      </c>
      <c r="Q820" s="34" t="s">
        <v>1650</v>
      </c>
      <c r="R820" s="34">
        <v>76543</v>
      </c>
      <c r="S820" s="36">
        <v>42079</v>
      </c>
      <c r="T820" s="36">
        <v>42081</v>
      </c>
      <c r="U820" s="61">
        <v>-37.6</v>
      </c>
      <c r="V820" s="34">
        <v>5</v>
      </c>
      <c r="W820" s="34">
        <v>78.08</v>
      </c>
      <c r="X820" s="34">
        <v>90110</v>
      </c>
      <c r="Y820" s="34" t="s">
        <v>3216</v>
      </c>
      <c r="Z820" s="34">
        <v>180.72715749966525</v>
      </c>
    </row>
    <row r="821" spans="1:26" customFormat="1" x14ac:dyDescent="0.2">
      <c r="A821" s="34">
        <v>2323</v>
      </c>
      <c r="B821" s="34" t="s">
        <v>1651</v>
      </c>
      <c r="C821" s="34" t="s">
        <v>13</v>
      </c>
      <c r="D821" s="34">
        <v>0.08</v>
      </c>
      <c r="E821" s="34">
        <v>68.81</v>
      </c>
      <c r="F821" s="34">
        <v>60</v>
      </c>
      <c r="G821" s="34" t="s">
        <v>2</v>
      </c>
      <c r="H821" s="34" t="s">
        <v>3</v>
      </c>
      <c r="I821" s="34" t="s">
        <v>24</v>
      </c>
      <c r="J821" s="34" t="s">
        <v>71</v>
      </c>
      <c r="K821" s="34" t="s">
        <v>33</v>
      </c>
      <c r="L821" s="34" t="s">
        <v>1652</v>
      </c>
      <c r="M821" s="34">
        <v>0.41</v>
      </c>
      <c r="N821" s="34" t="s">
        <v>8</v>
      </c>
      <c r="O821" s="34" t="s">
        <v>35</v>
      </c>
      <c r="P821" s="34" t="s">
        <v>66</v>
      </c>
      <c r="Q821" s="34" t="s">
        <v>1190</v>
      </c>
      <c r="R821" s="34">
        <v>92236</v>
      </c>
      <c r="S821" s="36">
        <v>42079</v>
      </c>
      <c r="T821" s="36">
        <v>42080</v>
      </c>
      <c r="U821" s="61">
        <v>-550.42999999999995</v>
      </c>
      <c r="V821" s="34">
        <v>5</v>
      </c>
      <c r="W821" s="34">
        <v>337.86</v>
      </c>
      <c r="X821" s="34">
        <v>88721</v>
      </c>
      <c r="Y821" s="34" t="s">
        <v>3217</v>
      </c>
      <c r="Z821" s="34">
        <v>1420.0958689053036</v>
      </c>
    </row>
    <row r="822" spans="1:26" customFormat="1" x14ac:dyDescent="0.2">
      <c r="A822" s="34">
        <v>2323</v>
      </c>
      <c r="B822" s="34" t="s">
        <v>1651</v>
      </c>
      <c r="C822" s="34" t="s">
        <v>13</v>
      </c>
      <c r="D822" s="34">
        <v>0.04</v>
      </c>
      <c r="E822" s="34">
        <v>21.38</v>
      </c>
      <c r="F822" s="34">
        <v>8.99</v>
      </c>
      <c r="G822" s="34" t="s">
        <v>14</v>
      </c>
      <c r="H822" s="34" t="s">
        <v>3</v>
      </c>
      <c r="I822" s="34" t="s">
        <v>24</v>
      </c>
      <c r="J822" s="34" t="s">
        <v>25</v>
      </c>
      <c r="K822" s="34" t="s">
        <v>18</v>
      </c>
      <c r="L822" s="34" t="s">
        <v>1653</v>
      </c>
      <c r="M822" s="34">
        <v>0.59</v>
      </c>
      <c r="N822" s="34" t="s">
        <v>8</v>
      </c>
      <c r="O822" s="34" t="s">
        <v>35</v>
      </c>
      <c r="P822" s="34" t="s">
        <v>66</v>
      </c>
      <c r="Q822" s="34" t="s">
        <v>1190</v>
      </c>
      <c r="R822" s="34">
        <v>92236</v>
      </c>
      <c r="S822" s="36">
        <v>42079</v>
      </c>
      <c r="T822" s="36">
        <v>42081</v>
      </c>
      <c r="U822" s="61">
        <v>-52.12</v>
      </c>
      <c r="V822" s="34">
        <v>4</v>
      </c>
      <c r="W822" s="34">
        <v>84.21</v>
      </c>
      <c r="X822" s="34">
        <v>88721</v>
      </c>
      <c r="Y822" s="34" t="s">
        <v>3217</v>
      </c>
      <c r="Z822" s="34">
        <v>351.50287983555603</v>
      </c>
    </row>
    <row r="823" spans="1:26" customFormat="1" x14ac:dyDescent="0.2">
      <c r="A823" s="34">
        <v>145</v>
      </c>
      <c r="B823" s="34" t="s">
        <v>504</v>
      </c>
      <c r="C823" s="34" t="s">
        <v>23</v>
      </c>
      <c r="D823" s="34">
        <v>7.0000000000000007E-2</v>
      </c>
      <c r="E823" s="34">
        <v>154.13</v>
      </c>
      <c r="F823" s="34">
        <v>69</v>
      </c>
      <c r="G823" s="34" t="s">
        <v>63</v>
      </c>
      <c r="H823" s="34" t="s">
        <v>47</v>
      </c>
      <c r="I823" s="34" t="s">
        <v>4</v>
      </c>
      <c r="J823" s="34" t="s">
        <v>5</v>
      </c>
      <c r="K823" s="34" t="s">
        <v>40</v>
      </c>
      <c r="L823" s="34" t="s">
        <v>900</v>
      </c>
      <c r="M823" s="34">
        <v>0.68</v>
      </c>
      <c r="N823" s="34" t="s">
        <v>8</v>
      </c>
      <c r="O823" s="34" t="s">
        <v>87</v>
      </c>
      <c r="P823" s="34" t="s">
        <v>296</v>
      </c>
      <c r="Q823" s="34" t="s">
        <v>506</v>
      </c>
      <c r="R823" s="34">
        <v>15122</v>
      </c>
      <c r="S823" s="36">
        <v>42079</v>
      </c>
      <c r="T823" s="36">
        <v>42079</v>
      </c>
      <c r="U823" s="61">
        <v>-634.73410000000001</v>
      </c>
      <c r="V823" s="34">
        <v>3</v>
      </c>
      <c r="W823" s="34">
        <v>453.62</v>
      </c>
      <c r="X823" s="34">
        <v>91089</v>
      </c>
      <c r="Y823" s="34" t="s">
        <v>3218</v>
      </c>
      <c r="Z823" s="34">
        <v>1923.9552078253141</v>
      </c>
    </row>
    <row r="824" spans="1:26" customFormat="1" x14ac:dyDescent="0.2">
      <c r="A824" s="34">
        <v>1068</v>
      </c>
      <c r="B824" s="34" t="s">
        <v>1654</v>
      </c>
      <c r="C824" s="34" t="s">
        <v>23</v>
      </c>
      <c r="D824" s="34">
        <v>0.04</v>
      </c>
      <c r="E824" s="34">
        <v>22.84</v>
      </c>
      <c r="F824" s="34">
        <v>16.87</v>
      </c>
      <c r="G824" s="34" t="s">
        <v>14</v>
      </c>
      <c r="H824" s="34" t="s">
        <v>47</v>
      </c>
      <c r="I824" s="34" t="s">
        <v>24</v>
      </c>
      <c r="J824" s="34" t="s">
        <v>64</v>
      </c>
      <c r="K824" s="34" t="s">
        <v>49</v>
      </c>
      <c r="L824" s="34" t="s">
        <v>1655</v>
      </c>
      <c r="M824" s="34">
        <v>0.39</v>
      </c>
      <c r="N824" s="34" t="s">
        <v>8</v>
      </c>
      <c r="O824" s="34" t="s">
        <v>28</v>
      </c>
      <c r="P824" s="34" t="s">
        <v>79</v>
      </c>
      <c r="Q824" s="34" t="s">
        <v>1656</v>
      </c>
      <c r="R824" s="34">
        <v>60409</v>
      </c>
      <c r="S824" s="36">
        <v>42079</v>
      </c>
      <c r="T824" s="36">
        <v>42079</v>
      </c>
      <c r="U824" s="61">
        <v>-97.28</v>
      </c>
      <c r="V824" s="34">
        <v>12</v>
      </c>
      <c r="W824" s="34">
        <v>286.39999999999998</v>
      </c>
      <c r="X824" s="34">
        <v>87109</v>
      </c>
      <c r="Y824" s="34" t="s">
        <v>3216</v>
      </c>
      <c r="Z824" s="34">
        <v>483.12607980941937</v>
      </c>
    </row>
    <row r="825" spans="1:26" customFormat="1" x14ac:dyDescent="0.2">
      <c r="A825" s="34">
        <v>2157</v>
      </c>
      <c r="B825" s="34" t="s">
        <v>1657</v>
      </c>
      <c r="C825" s="34" t="s">
        <v>23</v>
      </c>
      <c r="D825" s="34">
        <v>0.05</v>
      </c>
      <c r="E825" s="34">
        <v>55.5</v>
      </c>
      <c r="F825" s="34">
        <v>52.2</v>
      </c>
      <c r="G825" s="34" t="s">
        <v>14</v>
      </c>
      <c r="H825" s="34" t="s">
        <v>47</v>
      </c>
      <c r="I825" s="34" t="s">
        <v>4</v>
      </c>
      <c r="J825" s="34" t="s">
        <v>102</v>
      </c>
      <c r="K825" s="34" t="s">
        <v>120</v>
      </c>
      <c r="L825" s="34" t="s">
        <v>1658</v>
      </c>
      <c r="M825" s="34">
        <v>0.72</v>
      </c>
      <c r="N825" s="34" t="s">
        <v>8</v>
      </c>
      <c r="O825" s="34" t="s">
        <v>28</v>
      </c>
      <c r="P825" s="34" t="s">
        <v>265</v>
      </c>
      <c r="Q825" s="34" t="s">
        <v>1659</v>
      </c>
      <c r="R825" s="34">
        <v>48093</v>
      </c>
      <c r="S825" s="36">
        <v>42079</v>
      </c>
      <c r="T825" s="36">
        <v>42079</v>
      </c>
      <c r="U825" s="61">
        <v>-118.54</v>
      </c>
      <c r="V825" s="34">
        <v>4</v>
      </c>
      <c r="W825" s="34">
        <v>253.87</v>
      </c>
      <c r="X825" s="34">
        <v>90385</v>
      </c>
      <c r="Y825" s="34" t="s">
        <v>3216</v>
      </c>
      <c r="Z825" s="34">
        <v>1807.8651558116371</v>
      </c>
    </row>
    <row r="826" spans="1:26" customFormat="1" x14ac:dyDescent="0.2">
      <c r="A826" s="34">
        <v>2157</v>
      </c>
      <c r="B826" s="34" t="s">
        <v>1657</v>
      </c>
      <c r="C826" s="34" t="s">
        <v>23</v>
      </c>
      <c r="D826" s="34">
        <v>0.05</v>
      </c>
      <c r="E826" s="34">
        <v>442.14</v>
      </c>
      <c r="F826" s="34">
        <v>14.7</v>
      </c>
      <c r="G826" s="34" t="s">
        <v>2</v>
      </c>
      <c r="H826" s="34" t="s">
        <v>47</v>
      </c>
      <c r="I826" s="34" t="s">
        <v>16</v>
      </c>
      <c r="J826" s="34" t="s">
        <v>32</v>
      </c>
      <c r="K826" s="34" t="s">
        <v>33</v>
      </c>
      <c r="L826" s="34" t="s">
        <v>1288</v>
      </c>
      <c r="M826" s="34">
        <v>0.56000000000000005</v>
      </c>
      <c r="N826" s="34" t="s">
        <v>8</v>
      </c>
      <c r="O826" s="34" t="s">
        <v>28</v>
      </c>
      <c r="P826" s="34" t="s">
        <v>265</v>
      </c>
      <c r="Q826" s="34" t="s">
        <v>1659</v>
      </c>
      <c r="R826" s="34">
        <v>48093</v>
      </c>
      <c r="S826" s="36">
        <v>42079</v>
      </c>
      <c r="T826" s="36">
        <v>42088</v>
      </c>
      <c r="U826" s="61">
        <v>2963.48</v>
      </c>
      <c r="V826" s="34">
        <v>14</v>
      </c>
      <c r="W826" s="34">
        <v>5880.46</v>
      </c>
      <c r="X826" s="34">
        <v>90385</v>
      </c>
      <c r="Y826" s="34" t="s">
        <v>3216</v>
      </c>
      <c r="Z826" s="34">
        <v>5202.311454923677</v>
      </c>
    </row>
    <row r="827" spans="1:26" customFormat="1" x14ac:dyDescent="0.2">
      <c r="A827" s="34">
        <v>1241</v>
      </c>
      <c r="B827" s="34" t="s">
        <v>1660</v>
      </c>
      <c r="C827" s="34" t="s">
        <v>46</v>
      </c>
      <c r="D827" s="34">
        <v>0</v>
      </c>
      <c r="E827" s="34">
        <v>387.99</v>
      </c>
      <c r="F827" s="34">
        <v>19.989999999999998</v>
      </c>
      <c r="G827" s="34" t="s">
        <v>14</v>
      </c>
      <c r="H827" s="34" t="s">
        <v>70</v>
      </c>
      <c r="I827" s="34" t="s">
        <v>24</v>
      </c>
      <c r="J827" s="34" t="s">
        <v>48</v>
      </c>
      <c r="K827" s="34" t="s">
        <v>49</v>
      </c>
      <c r="L827" s="34" t="s">
        <v>1661</v>
      </c>
      <c r="M827" s="34">
        <v>0.38</v>
      </c>
      <c r="N827" s="34" t="s">
        <v>8</v>
      </c>
      <c r="O827" s="34" t="s">
        <v>9</v>
      </c>
      <c r="P827" s="34" t="s">
        <v>140</v>
      </c>
      <c r="Q827" s="34" t="s">
        <v>1180</v>
      </c>
      <c r="R827" s="34">
        <v>36830</v>
      </c>
      <c r="S827" s="36">
        <v>42079</v>
      </c>
      <c r="T827" s="36">
        <v>42080</v>
      </c>
      <c r="U827" s="61">
        <v>-70.14</v>
      </c>
      <c r="V827" s="34">
        <v>23</v>
      </c>
      <c r="W827" s="34">
        <v>9280.7199999999993</v>
      </c>
      <c r="X827" s="34">
        <v>90880</v>
      </c>
      <c r="Y827" s="34" t="s">
        <v>3215</v>
      </c>
      <c r="Z827" s="34">
        <v>1850.1754526576406</v>
      </c>
    </row>
    <row r="828" spans="1:26" customFormat="1" x14ac:dyDescent="0.2">
      <c r="A828" s="34">
        <v>1711</v>
      </c>
      <c r="B828" s="34" t="s">
        <v>1662</v>
      </c>
      <c r="C828" s="34" t="s">
        <v>46</v>
      </c>
      <c r="D828" s="34">
        <v>7.0000000000000007E-2</v>
      </c>
      <c r="E828" s="34">
        <v>7.59</v>
      </c>
      <c r="F828" s="34">
        <v>4</v>
      </c>
      <c r="G828" s="34" t="s">
        <v>14</v>
      </c>
      <c r="H828" s="34" t="s">
        <v>70</v>
      </c>
      <c r="I828" s="34" t="s">
        <v>4</v>
      </c>
      <c r="J828" s="34" t="s">
        <v>102</v>
      </c>
      <c r="K828" s="34" t="s">
        <v>26</v>
      </c>
      <c r="L828" s="34" t="s">
        <v>1663</v>
      </c>
      <c r="M828" s="34">
        <v>0.42</v>
      </c>
      <c r="N828" s="34" t="s">
        <v>8</v>
      </c>
      <c r="O828" s="34" t="s">
        <v>9</v>
      </c>
      <c r="P828" s="34" t="s">
        <v>51</v>
      </c>
      <c r="Q828" s="34" t="s">
        <v>1664</v>
      </c>
      <c r="R828" s="34">
        <v>30062</v>
      </c>
      <c r="S828" s="36">
        <v>42079</v>
      </c>
      <c r="T828" s="36">
        <v>42081</v>
      </c>
      <c r="U828" s="61">
        <v>-167.048</v>
      </c>
      <c r="V828" s="34">
        <v>3</v>
      </c>
      <c r="W828" s="34">
        <v>22.48</v>
      </c>
      <c r="X828" s="34">
        <v>87747</v>
      </c>
      <c r="Y828" s="34" t="s">
        <v>3215</v>
      </c>
      <c r="Z828" s="34">
        <v>104.11467331453059</v>
      </c>
    </row>
    <row r="829" spans="1:26" customFormat="1" x14ac:dyDescent="0.2">
      <c r="A829" s="34">
        <v>2030</v>
      </c>
      <c r="B829" s="34" t="s">
        <v>1665</v>
      </c>
      <c r="C829" s="34" t="s">
        <v>1</v>
      </c>
      <c r="D829" s="34">
        <v>0.04</v>
      </c>
      <c r="E829" s="34">
        <v>120.97</v>
      </c>
      <c r="F829" s="34">
        <v>7.11</v>
      </c>
      <c r="G829" s="34" t="s">
        <v>14</v>
      </c>
      <c r="H829" s="34" t="s">
        <v>70</v>
      </c>
      <c r="I829" s="34" t="s">
        <v>16</v>
      </c>
      <c r="J829" s="34" t="s">
        <v>32</v>
      </c>
      <c r="K829" s="34" t="s">
        <v>120</v>
      </c>
      <c r="L829" s="34" t="s">
        <v>1666</v>
      </c>
      <c r="M829" s="34">
        <v>0.36</v>
      </c>
      <c r="N829" s="34" t="s">
        <v>8</v>
      </c>
      <c r="O829" s="34" t="s">
        <v>28</v>
      </c>
      <c r="P829" s="34" t="s">
        <v>163</v>
      </c>
      <c r="Q829" s="34" t="s">
        <v>1003</v>
      </c>
      <c r="R829" s="34">
        <v>75401</v>
      </c>
      <c r="S829" s="36">
        <v>42080</v>
      </c>
      <c r="T829" s="36">
        <v>42080</v>
      </c>
      <c r="U829" s="61">
        <v>1320.5496000000001</v>
      </c>
      <c r="V829" s="34">
        <v>16</v>
      </c>
      <c r="W829" s="34">
        <v>1913.84</v>
      </c>
      <c r="X829" s="34">
        <v>91059</v>
      </c>
      <c r="Y829" s="34" t="s">
        <v>3216</v>
      </c>
      <c r="Z829" s="34">
        <v>2127.586839080016</v>
      </c>
    </row>
    <row r="830" spans="1:26" customFormat="1" x14ac:dyDescent="0.2">
      <c r="A830" s="34">
        <v>2030</v>
      </c>
      <c r="B830" s="34" t="s">
        <v>1665</v>
      </c>
      <c r="C830" s="34" t="s">
        <v>1</v>
      </c>
      <c r="D830" s="34">
        <v>0</v>
      </c>
      <c r="E830" s="34">
        <v>195.99</v>
      </c>
      <c r="F830" s="34">
        <v>4.2</v>
      </c>
      <c r="G830" s="34" t="s">
        <v>14</v>
      </c>
      <c r="H830" s="34" t="s">
        <v>70</v>
      </c>
      <c r="I830" s="34" t="s">
        <v>16</v>
      </c>
      <c r="J830" s="34" t="s">
        <v>111</v>
      </c>
      <c r="K830" s="34" t="s">
        <v>49</v>
      </c>
      <c r="L830" s="34" t="s">
        <v>1667</v>
      </c>
      <c r="M830" s="34">
        <v>0.6</v>
      </c>
      <c r="N830" s="34" t="s">
        <v>8</v>
      </c>
      <c r="O830" s="34" t="s">
        <v>28</v>
      </c>
      <c r="P830" s="34" t="s">
        <v>163</v>
      </c>
      <c r="Q830" s="34" t="s">
        <v>1003</v>
      </c>
      <c r="R830" s="34">
        <v>75401</v>
      </c>
      <c r="S830" s="36">
        <v>42080</v>
      </c>
      <c r="T830" s="36">
        <v>42082</v>
      </c>
      <c r="U830" s="61">
        <v>1585.5029999999999</v>
      </c>
      <c r="V830" s="34">
        <v>16</v>
      </c>
      <c r="W830" s="34">
        <v>2692.12</v>
      </c>
      <c r="X830" s="34">
        <v>91059</v>
      </c>
      <c r="Y830" s="34" t="s">
        <v>3216</v>
      </c>
      <c r="Z830" s="34">
        <v>2779.4439588727591</v>
      </c>
    </row>
    <row r="831" spans="1:26" customFormat="1" x14ac:dyDescent="0.2">
      <c r="A831" s="34">
        <v>2647</v>
      </c>
      <c r="B831" s="34" t="s">
        <v>1668</v>
      </c>
      <c r="C831" s="34" t="s">
        <v>23</v>
      </c>
      <c r="D831" s="34">
        <v>0.1</v>
      </c>
      <c r="E831" s="34">
        <v>10.98</v>
      </c>
      <c r="F831" s="34">
        <v>3.99</v>
      </c>
      <c r="G831" s="34" t="s">
        <v>14</v>
      </c>
      <c r="H831" s="34" t="s">
        <v>70</v>
      </c>
      <c r="I831" s="34" t="s">
        <v>24</v>
      </c>
      <c r="J831" s="34" t="s">
        <v>71</v>
      </c>
      <c r="K831" s="34" t="s">
        <v>49</v>
      </c>
      <c r="L831" s="34" t="s">
        <v>1669</v>
      </c>
      <c r="M831" s="34">
        <v>0.57999999999999996</v>
      </c>
      <c r="N831" s="34" t="s">
        <v>8</v>
      </c>
      <c r="O831" s="34" t="s">
        <v>35</v>
      </c>
      <c r="P831" s="34" t="s">
        <v>66</v>
      </c>
      <c r="Q831" s="34" t="s">
        <v>1670</v>
      </c>
      <c r="R831" s="34">
        <v>93309</v>
      </c>
      <c r="S831" s="36">
        <v>42080</v>
      </c>
      <c r="T831" s="36">
        <v>42087</v>
      </c>
      <c r="U831" s="61">
        <v>-21.03</v>
      </c>
      <c r="V831" s="34">
        <v>5</v>
      </c>
      <c r="W831" s="34">
        <v>52.21</v>
      </c>
      <c r="X831" s="34">
        <v>91386</v>
      </c>
      <c r="Y831" s="34" t="s">
        <v>3217</v>
      </c>
      <c r="Z831" s="34">
        <v>255.88929658839933</v>
      </c>
    </row>
    <row r="832" spans="1:26" customFormat="1" x14ac:dyDescent="0.2">
      <c r="A832" s="34">
        <v>2647</v>
      </c>
      <c r="B832" s="34" t="s">
        <v>1668</v>
      </c>
      <c r="C832" s="34" t="s">
        <v>23</v>
      </c>
      <c r="D832" s="34">
        <v>0.01</v>
      </c>
      <c r="E832" s="34">
        <v>39.979999999999997</v>
      </c>
      <c r="F832" s="34">
        <v>9.1999999999999993</v>
      </c>
      <c r="G832" s="34" t="s">
        <v>14</v>
      </c>
      <c r="H832" s="34" t="s">
        <v>70</v>
      </c>
      <c r="I832" s="34" t="s">
        <v>4</v>
      </c>
      <c r="J832" s="34" t="s">
        <v>102</v>
      </c>
      <c r="K832" s="34" t="s">
        <v>26</v>
      </c>
      <c r="L832" s="34" t="s">
        <v>1671</v>
      </c>
      <c r="M832" s="34">
        <v>0.65</v>
      </c>
      <c r="N832" s="34" t="s">
        <v>8</v>
      </c>
      <c r="O832" s="34" t="s">
        <v>35</v>
      </c>
      <c r="P832" s="34" t="s">
        <v>66</v>
      </c>
      <c r="Q832" s="34" t="s">
        <v>1670</v>
      </c>
      <c r="R832" s="34">
        <v>93309</v>
      </c>
      <c r="S832" s="36">
        <v>42080</v>
      </c>
      <c r="T832" s="36">
        <v>42082</v>
      </c>
      <c r="U832" s="61">
        <v>117.52079999999999</v>
      </c>
      <c r="V832" s="34">
        <v>4</v>
      </c>
      <c r="W832" s="34">
        <v>170.32</v>
      </c>
      <c r="X832" s="34">
        <v>91386</v>
      </c>
      <c r="Y832" s="34" t="s">
        <v>3217</v>
      </c>
      <c r="Z832" s="34">
        <v>750.29033207039822</v>
      </c>
    </row>
    <row r="833" spans="1:26" customFormat="1" x14ac:dyDescent="0.2">
      <c r="A833" s="34">
        <v>339</v>
      </c>
      <c r="B833" s="34" t="s">
        <v>1672</v>
      </c>
      <c r="C833" s="34" t="s">
        <v>92</v>
      </c>
      <c r="D833" s="34">
        <v>0.08</v>
      </c>
      <c r="E833" s="34">
        <v>7.77</v>
      </c>
      <c r="F833" s="34">
        <v>9.23</v>
      </c>
      <c r="G833" s="34" t="s">
        <v>14</v>
      </c>
      <c r="H833" s="34" t="s">
        <v>70</v>
      </c>
      <c r="I833" s="34" t="s">
        <v>24</v>
      </c>
      <c r="J833" s="34" t="s">
        <v>71</v>
      </c>
      <c r="K833" s="34" t="s">
        <v>49</v>
      </c>
      <c r="L833" s="34" t="s">
        <v>453</v>
      </c>
      <c r="M833" s="34">
        <v>0.57999999999999996</v>
      </c>
      <c r="N833" s="34" t="s">
        <v>8</v>
      </c>
      <c r="O833" s="34" t="s">
        <v>87</v>
      </c>
      <c r="P833" s="34" t="s">
        <v>293</v>
      </c>
      <c r="Q833" s="34" t="s">
        <v>1459</v>
      </c>
      <c r="R833" s="34">
        <v>43229</v>
      </c>
      <c r="S833" s="36">
        <v>42080</v>
      </c>
      <c r="T833" s="36">
        <v>42081</v>
      </c>
      <c r="U833" s="61">
        <v>-83.65</v>
      </c>
      <c r="V833" s="34">
        <v>5</v>
      </c>
      <c r="W833" s="34">
        <v>40.299999999999997</v>
      </c>
      <c r="X833" s="34">
        <v>90583</v>
      </c>
      <c r="Y833" s="34" t="s">
        <v>3218</v>
      </c>
      <c r="Z833" s="34">
        <v>272.74905271306602</v>
      </c>
    </row>
    <row r="834" spans="1:26" customFormat="1" x14ac:dyDescent="0.2">
      <c r="A834" s="34">
        <v>339</v>
      </c>
      <c r="B834" s="34" t="s">
        <v>1672</v>
      </c>
      <c r="C834" s="34" t="s">
        <v>92</v>
      </c>
      <c r="D834" s="34">
        <v>7.0000000000000007E-2</v>
      </c>
      <c r="E834" s="34">
        <v>7.59</v>
      </c>
      <c r="F834" s="34">
        <v>4</v>
      </c>
      <c r="G834" s="34" t="s">
        <v>14</v>
      </c>
      <c r="H834" s="34" t="s">
        <v>70</v>
      </c>
      <c r="I834" s="34" t="s">
        <v>4</v>
      </c>
      <c r="J834" s="34" t="s">
        <v>102</v>
      </c>
      <c r="K834" s="34" t="s">
        <v>26</v>
      </c>
      <c r="L834" s="34" t="s">
        <v>1663</v>
      </c>
      <c r="M834" s="34">
        <v>0.42</v>
      </c>
      <c r="N834" s="34" t="s">
        <v>8</v>
      </c>
      <c r="O834" s="34" t="s">
        <v>87</v>
      </c>
      <c r="P834" s="34" t="s">
        <v>293</v>
      </c>
      <c r="Q834" s="34" t="s">
        <v>1459</v>
      </c>
      <c r="R834" s="34">
        <v>43229</v>
      </c>
      <c r="S834" s="36">
        <v>42080</v>
      </c>
      <c r="T834" s="36">
        <v>42082</v>
      </c>
      <c r="U834" s="61">
        <v>24.39</v>
      </c>
      <c r="V834" s="34">
        <v>15</v>
      </c>
      <c r="W834" s="34">
        <v>111.88</v>
      </c>
      <c r="X834" s="34">
        <v>90583</v>
      </c>
      <c r="Y834" s="34" t="s">
        <v>3218</v>
      </c>
      <c r="Z834" s="34">
        <v>111.88601618746875</v>
      </c>
    </row>
    <row r="835" spans="1:26" customFormat="1" x14ac:dyDescent="0.2">
      <c r="A835" s="34">
        <v>1808</v>
      </c>
      <c r="B835" s="34" t="s">
        <v>1673</v>
      </c>
      <c r="C835" s="34" t="s">
        <v>92</v>
      </c>
      <c r="D835" s="34">
        <v>0.01</v>
      </c>
      <c r="E835" s="34">
        <v>8.1199999999999992</v>
      </c>
      <c r="F835" s="34">
        <v>2.83</v>
      </c>
      <c r="G835" s="34" t="s">
        <v>63</v>
      </c>
      <c r="H835" s="34" t="s">
        <v>47</v>
      </c>
      <c r="I835" s="34" t="s">
        <v>16</v>
      </c>
      <c r="J835" s="34" t="s">
        <v>17</v>
      </c>
      <c r="K835" s="34" t="s">
        <v>18</v>
      </c>
      <c r="L835" s="34" t="s">
        <v>1674</v>
      </c>
      <c r="M835" s="34">
        <v>0.77</v>
      </c>
      <c r="N835" s="34" t="s">
        <v>8</v>
      </c>
      <c r="O835" s="34" t="s">
        <v>87</v>
      </c>
      <c r="P835" s="34" t="s">
        <v>879</v>
      </c>
      <c r="Q835" s="34" t="s">
        <v>1675</v>
      </c>
      <c r="R835" s="34">
        <v>26101</v>
      </c>
      <c r="S835" s="36">
        <v>42080</v>
      </c>
      <c r="T835" s="36">
        <v>42081</v>
      </c>
      <c r="U835" s="61">
        <v>-40.76</v>
      </c>
      <c r="V835" s="34">
        <v>10</v>
      </c>
      <c r="W835" s="34">
        <v>88.64</v>
      </c>
      <c r="X835" s="34">
        <v>89251</v>
      </c>
      <c r="Y835" s="34" t="s">
        <v>3218</v>
      </c>
      <c r="Z835" s="34">
        <v>293.28120787463581</v>
      </c>
    </row>
    <row r="836" spans="1:26" customFormat="1" x14ac:dyDescent="0.2">
      <c r="A836" s="34">
        <v>1364</v>
      </c>
      <c r="B836" s="34" t="s">
        <v>1676</v>
      </c>
      <c r="C836" s="34" t="s">
        <v>46</v>
      </c>
      <c r="D836" s="34">
        <v>0.1</v>
      </c>
      <c r="E836" s="34">
        <v>5.98</v>
      </c>
      <c r="F836" s="34">
        <v>5.35</v>
      </c>
      <c r="G836" s="34" t="s">
        <v>14</v>
      </c>
      <c r="H836" s="34" t="s">
        <v>47</v>
      </c>
      <c r="I836" s="34" t="s">
        <v>24</v>
      </c>
      <c r="J836" s="34" t="s">
        <v>64</v>
      </c>
      <c r="K836" s="34" t="s">
        <v>49</v>
      </c>
      <c r="L836" s="34" t="s">
        <v>785</v>
      </c>
      <c r="M836" s="34">
        <v>0.4</v>
      </c>
      <c r="N836" s="34" t="s">
        <v>8</v>
      </c>
      <c r="O836" s="34" t="s">
        <v>87</v>
      </c>
      <c r="P836" s="34" t="s">
        <v>394</v>
      </c>
      <c r="Q836" s="34" t="s">
        <v>1677</v>
      </c>
      <c r="R836" s="34">
        <v>20746</v>
      </c>
      <c r="S836" s="36">
        <v>42080</v>
      </c>
      <c r="T836" s="36">
        <v>42080</v>
      </c>
      <c r="U836" s="61">
        <v>-90.26</v>
      </c>
      <c r="V836" s="34">
        <v>10</v>
      </c>
      <c r="W836" s="34">
        <v>57.34</v>
      </c>
      <c r="X836" s="34">
        <v>89994</v>
      </c>
      <c r="Y836" s="34" t="s">
        <v>3218</v>
      </c>
      <c r="Z836" s="34">
        <v>209.00653615952049</v>
      </c>
    </row>
    <row r="837" spans="1:26" customFormat="1" x14ac:dyDescent="0.2">
      <c r="A837" s="34">
        <v>3001</v>
      </c>
      <c r="B837" s="34" t="s">
        <v>1678</v>
      </c>
      <c r="C837" s="34" t="s">
        <v>46</v>
      </c>
      <c r="D837" s="34">
        <v>0.03</v>
      </c>
      <c r="E837" s="34">
        <v>5.4</v>
      </c>
      <c r="F837" s="34">
        <v>7.78</v>
      </c>
      <c r="G837" s="34" t="s">
        <v>14</v>
      </c>
      <c r="H837" s="34" t="s">
        <v>15</v>
      </c>
      <c r="I837" s="34" t="s">
        <v>24</v>
      </c>
      <c r="J837" s="34" t="s">
        <v>48</v>
      </c>
      <c r="K837" s="34" t="s">
        <v>49</v>
      </c>
      <c r="L837" s="34" t="s">
        <v>1460</v>
      </c>
      <c r="M837" s="34">
        <v>0.37</v>
      </c>
      <c r="N837" s="34" t="s">
        <v>8</v>
      </c>
      <c r="O837" s="34" t="s">
        <v>28</v>
      </c>
      <c r="P837" s="34" t="s">
        <v>265</v>
      </c>
      <c r="Q837" s="34" t="s">
        <v>1512</v>
      </c>
      <c r="R837" s="34">
        <v>48060</v>
      </c>
      <c r="S837" s="36">
        <v>42080</v>
      </c>
      <c r="T837" s="36">
        <v>42082</v>
      </c>
      <c r="U837" s="61">
        <v>-237.54400000000001</v>
      </c>
      <c r="V837" s="34">
        <v>21</v>
      </c>
      <c r="W837" s="34">
        <v>117.87</v>
      </c>
      <c r="X837" s="34">
        <v>87043</v>
      </c>
      <c r="Y837" s="34" t="s">
        <v>3216</v>
      </c>
      <c r="Z837" s="34">
        <v>85.478648328621546</v>
      </c>
    </row>
    <row r="838" spans="1:26" customFormat="1" x14ac:dyDescent="0.2">
      <c r="A838" s="34">
        <v>2127</v>
      </c>
      <c r="B838" s="34" t="s">
        <v>1679</v>
      </c>
      <c r="C838" s="34" t="s">
        <v>1</v>
      </c>
      <c r="D838" s="34">
        <v>0.1</v>
      </c>
      <c r="E838" s="34">
        <v>5.98</v>
      </c>
      <c r="F838" s="34">
        <v>5.14</v>
      </c>
      <c r="G838" s="34" t="s">
        <v>14</v>
      </c>
      <c r="H838" s="34" t="s">
        <v>47</v>
      </c>
      <c r="I838" s="34" t="s">
        <v>24</v>
      </c>
      <c r="J838" s="34" t="s">
        <v>64</v>
      </c>
      <c r="K838" s="34" t="s">
        <v>49</v>
      </c>
      <c r="L838" s="34" t="s">
        <v>1680</v>
      </c>
      <c r="M838" s="34">
        <v>0.36</v>
      </c>
      <c r="N838" s="34" t="s">
        <v>8</v>
      </c>
      <c r="O838" s="34" t="s">
        <v>28</v>
      </c>
      <c r="P838" s="34" t="s">
        <v>265</v>
      </c>
      <c r="Q838" s="34" t="s">
        <v>1681</v>
      </c>
      <c r="R838" s="34">
        <v>48310</v>
      </c>
      <c r="S838" s="36">
        <v>42081</v>
      </c>
      <c r="T838" s="36">
        <v>42083</v>
      </c>
      <c r="U838" s="61">
        <v>-49.53</v>
      </c>
      <c r="V838" s="34">
        <v>6</v>
      </c>
      <c r="W838" s="34">
        <v>33.950000000000003</v>
      </c>
      <c r="X838" s="34">
        <v>88418</v>
      </c>
      <c r="Y838" s="34" t="s">
        <v>3216</v>
      </c>
      <c r="Z838" s="34">
        <v>300.64549762303756</v>
      </c>
    </row>
    <row r="839" spans="1:26" customFormat="1" x14ac:dyDescent="0.2">
      <c r="A839" s="34">
        <v>3191</v>
      </c>
      <c r="B839" s="34" t="s">
        <v>1682</v>
      </c>
      <c r="C839" s="34" t="s">
        <v>1</v>
      </c>
      <c r="D839" s="34">
        <v>0.01</v>
      </c>
      <c r="E839" s="34">
        <v>20.99</v>
      </c>
      <c r="F839" s="34">
        <v>4.8099999999999996</v>
      </c>
      <c r="G839" s="34" t="s">
        <v>14</v>
      </c>
      <c r="H839" s="34" t="s">
        <v>70</v>
      </c>
      <c r="I839" s="34" t="s">
        <v>16</v>
      </c>
      <c r="J839" s="34" t="s">
        <v>111</v>
      </c>
      <c r="K839" s="34" t="s">
        <v>120</v>
      </c>
      <c r="L839" s="34" t="s">
        <v>1407</v>
      </c>
      <c r="M839" s="34">
        <v>0.57999999999999996</v>
      </c>
      <c r="N839" s="34" t="s">
        <v>8</v>
      </c>
      <c r="O839" s="34" t="s">
        <v>28</v>
      </c>
      <c r="P839" s="34" t="s">
        <v>333</v>
      </c>
      <c r="Q839" s="34" t="s">
        <v>1683</v>
      </c>
      <c r="R839" s="34">
        <v>54481</v>
      </c>
      <c r="S839" s="36">
        <v>42081</v>
      </c>
      <c r="T839" s="36">
        <v>42081</v>
      </c>
      <c r="U839" s="61">
        <v>-9.1080000000000005</v>
      </c>
      <c r="V839" s="34">
        <v>5</v>
      </c>
      <c r="W839" s="34">
        <v>93.81</v>
      </c>
      <c r="X839" s="34">
        <v>86447</v>
      </c>
      <c r="Y839" s="34" t="s">
        <v>3216</v>
      </c>
      <c r="Z839" s="34">
        <v>591.84348200635566</v>
      </c>
    </row>
    <row r="840" spans="1:26" customFormat="1" x14ac:dyDescent="0.2">
      <c r="A840" s="34">
        <v>1197</v>
      </c>
      <c r="B840" s="34" t="s">
        <v>1684</v>
      </c>
      <c r="C840" s="34" t="s">
        <v>13</v>
      </c>
      <c r="D840" s="34">
        <v>0.08</v>
      </c>
      <c r="E840" s="34">
        <v>355.98</v>
      </c>
      <c r="F840" s="34">
        <v>58.92</v>
      </c>
      <c r="G840" s="34" t="s">
        <v>2</v>
      </c>
      <c r="H840" s="34" t="s">
        <v>3</v>
      </c>
      <c r="I840" s="34" t="s">
        <v>4</v>
      </c>
      <c r="J840" s="34" t="s">
        <v>85</v>
      </c>
      <c r="K840" s="34" t="s">
        <v>33</v>
      </c>
      <c r="L840" s="34" t="s">
        <v>670</v>
      </c>
      <c r="M840" s="34">
        <v>0.64</v>
      </c>
      <c r="N840" s="34" t="s">
        <v>8</v>
      </c>
      <c r="O840" s="34" t="s">
        <v>87</v>
      </c>
      <c r="P840" s="34" t="s">
        <v>379</v>
      </c>
      <c r="Q840" s="34" t="s">
        <v>1685</v>
      </c>
      <c r="R840" s="34">
        <v>1776</v>
      </c>
      <c r="S840" s="36">
        <v>42081</v>
      </c>
      <c r="T840" s="36">
        <v>42083</v>
      </c>
      <c r="U840" s="61">
        <v>103.83</v>
      </c>
      <c r="V840" s="34">
        <v>4</v>
      </c>
      <c r="W840" s="34">
        <v>1350.94</v>
      </c>
      <c r="X840" s="34">
        <v>87583</v>
      </c>
      <c r="Y840" s="34" t="s">
        <v>3218</v>
      </c>
      <c r="Z840" s="34">
        <v>3151.1507708488675</v>
      </c>
    </row>
    <row r="841" spans="1:26" customFormat="1" x14ac:dyDescent="0.2">
      <c r="A841" s="34">
        <v>1894</v>
      </c>
      <c r="B841" s="34" t="s">
        <v>1315</v>
      </c>
      <c r="C841" s="34" t="s">
        <v>13</v>
      </c>
      <c r="D841" s="34">
        <v>0.01</v>
      </c>
      <c r="E841" s="34">
        <v>26.17</v>
      </c>
      <c r="F841" s="34">
        <v>1.39</v>
      </c>
      <c r="G841" s="34" t="s">
        <v>14</v>
      </c>
      <c r="H841" s="34" t="s">
        <v>15</v>
      </c>
      <c r="I841" s="34" t="s">
        <v>24</v>
      </c>
      <c r="J841" s="34" t="s">
        <v>321</v>
      </c>
      <c r="K841" s="34" t="s">
        <v>49</v>
      </c>
      <c r="L841" s="34" t="s">
        <v>1686</v>
      </c>
      <c r="M841" s="34">
        <v>0.38</v>
      </c>
      <c r="N841" s="34" t="s">
        <v>8</v>
      </c>
      <c r="O841" s="34" t="s">
        <v>28</v>
      </c>
      <c r="P841" s="34" t="s">
        <v>333</v>
      </c>
      <c r="Q841" s="34" t="s">
        <v>1317</v>
      </c>
      <c r="R841" s="34">
        <v>54915</v>
      </c>
      <c r="S841" s="36">
        <v>42081</v>
      </c>
      <c r="T841" s="36">
        <v>42082</v>
      </c>
      <c r="U841" s="61">
        <v>237.04259999999999</v>
      </c>
      <c r="V841" s="34">
        <v>13</v>
      </c>
      <c r="W841" s="34">
        <v>343.54</v>
      </c>
      <c r="X841" s="34">
        <v>91263</v>
      </c>
      <c r="Y841" s="34" t="s">
        <v>3216</v>
      </c>
      <c r="Z841" s="34">
        <v>277.93911995884395</v>
      </c>
    </row>
    <row r="842" spans="1:26" customFormat="1" x14ac:dyDescent="0.2">
      <c r="A842" s="34">
        <v>1015</v>
      </c>
      <c r="B842" s="34" t="s">
        <v>1687</v>
      </c>
      <c r="C842" s="34" t="s">
        <v>92</v>
      </c>
      <c r="D842" s="34">
        <v>0</v>
      </c>
      <c r="E842" s="34">
        <v>43.98</v>
      </c>
      <c r="F842" s="34">
        <v>8.99</v>
      </c>
      <c r="G842" s="34" t="s">
        <v>14</v>
      </c>
      <c r="H842" s="34" t="s">
        <v>47</v>
      </c>
      <c r="I842" s="34" t="s">
        <v>24</v>
      </c>
      <c r="J842" s="34" t="s">
        <v>25</v>
      </c>
      <c r="K842" s="34" t="s">
        <v>18</v>
      </c>
      <c r="L842" s="34" t="s">
        <v>798</v>
      </c>
      <c r="M842" s="34">
        <v>0.57999999999999996</v>
      </c>
      <c r="N842" s="34" t="s">
        <v>8</v>
      </c>
      <c r="O842" s="34" t="s">
        <v>9</v>
      </c>
      <c r="P842" s="34" t="s">
        <v>73</v>
      </c>
      <c r="Q842" s="34" t="s">
        <v>1688</v>
      </c>
      <c r="R842" s="34">
        <v>27502</v>
      </c>
      <c r="S842" s="36">
        <v>42081</v>
      </c>
      <c r="T842" s="36">
        <v>42081</v>
      </c>
      <c r="U842" s="61">
        <v>829.46699999999998</v>
      </c>
      <c r="V842" s="34">
        <v>14</v>
      </c>
      <c r="W842" s="34">
        <v>650.70000000000005</v>
      </c>
      <c r="X842" s="34">
        <v>88390</v>
      </c>
      <c r="Y842" s="34" t="s">
        <v>3215</v>
      </c>
      <c r="Z842" s="34">
        <v>1397.9294235375432</v>
      </c>
    </row>
    <row r="843" spans="1:26" customFormat="1" x14ac:dyDescent="0.2">
      <c r="A843" s="34">
        <v>1967</v>
      </c>
      <c r="B843" s="34" t="s">
        <v>1689</v>
      </c>
      <c r="C843" s="34" t="s">
        <v>92</v>
      </c>
      <c r="D843" s="34">
        <v>0.01</v>
      </c>
      <c r="E843" s="34">
        <v>78.650000000000006</v>
      </c>
      <c r="F843" s="34">
        <v>13.99</v>
      </c>
      <c r="G843" s="34" t="s">
        <v>63</v>
      </c>
      <c r="H843" s="34" t="s">
        <v>3</v>
      </c>
      <c r="I843" s="34" t="s">
        <v>24</v>
      </c>
      <c r="J843" s="34" t="s">
        <v>71</v>
      </c>
      <c r="K843" s="34" t="s">
        <v>120</v>
      </c>
      <c r="L843" s="34" t="s">
        <v>1690</v>
      </c>
      <c r="M843" s="34">
        <v>0.52</v>
      </c>
      <c r="N843" s="34" t="s">
        <v>8</v>
      </c>
      <c r="O843" s="34" t="s">
        <v>28</v>
      </c>
      <c r="P843" s="34" t="s">
        <v>189</v>
      </c>
      <c r="Q843" s="34" t="s">
        <v>11</v>
      </c>
      <c r="R843" s="34">
        <v>52732</v>
      </c>
      <c r="S843" s="36">
        <v>42081</v>
      </c>
      <c r="T843" s="36">
        <v>42082</v>
      </c>
      <c r="U843" s="61">
        <v>442.36590000000001</v>
      </c>
      <c r="V843" s="34">
        <v>8</v>
      </c>
      <c r="W843" s="34">
        <v>641.11</v>
      </c>
      <c r="X843" s="34">
        <v>89456</v>
      </c>
      <c r="Y843" s="34" t="s">
        <v>3216</v>
      </c>
      <c r="Z843" s="34">
        <v>1070.1808435056932</v>
      </c>
    </row>
    <row r="844" spans="1:26" customFormat="1" x14ac:dyDescent="0.2">
      <c r="A844" s="34">
        <v>2030</v>
      </c>
      <c r="B844" s="34" t="s">
        <v>1665</v>
      </c>
      <c r="C844" s="34" t="s">
        <v>92</v>
      </c>
      <c r="D844" s="34">
        <v>0.03</v>
      </c>
      <c r="E844" s="34">
        <v>55.98</v>
      </c>
      <c r="F844" s="34">
        <v>4.8600000000000003</v>
      </c>
      <c r="G844" s="34" t="s">
        <v>14</v>
      </c>
      <c r="H844" s="34" t="s">
        <v>70</v>
      </c>
      <c r="I844" s="34" t="s">
        <v>24</v>
      </c>
      <c r="J844" s="34" t="s">
        <v>64</v>
      </c>
      <c r="K844" s="34" t="s">
        <v>49</v>
      </c>
      <c r="L844" s="34" t="s">
        <v>1691</v>
      </c>
      <c r="M844" s="34">
        <v>0.36</v>
      </c>
      <c r="N844" s="34" t="s">
        <v>8</v>
      </c>
      <c r="O844" s="34" t="s">
        <v>28</v>
      </c>
      <c r="P844" s="34" t="s">
        <v>163</v>
      </c>
      <c r="Q844" s="34" t="s">
        <v>1003</v>
      </c>
      <c r="R844" s="34">
        <v>75401</v>
      </c>
      <c r="S844" s="36">
        <v>42081</v>
      </c>
      <c r="T844" s="36">
        <v>42083</v>
      </c>
      <c r="U844" s="61">
        <v>526.04219999999998</v>
      </c>
      <c r="V844" s="34">
        <v>13</v>
      </c>
      <c r="W844" s="34">
        <v>762.38</v>
      </c>
      <c r="X844" s="34">
        <v>91060</v>
      </c>
      <c r="Y844" s="34" t="s">
        <v>3216</v>
      </c>
      <c r="Z844" s="34">
        <v>777.53750113532283</v>
      </c>
    </row>
    <row r="845" spans="1:26" customFormat="1" x14ac:dyDescent="0.2">
      <c r="A845" s="34">
        <v>2745</v>
      </c>
      <c r="B845" s="34" t="s">
        <v>1692</v>
      </c>
      <c r="C845" s="34" t="s">
        <v>92</v>
      </c>
      <c r="D845" s="34">
        <v>0.01</v>
      </c>
      <c r="E845" s="34">
        <v>220.98</v>
      </c>
      <c r="F845" s="34">
        <v>64.66</v>
      </c>
      <c r="G845" s="34" t="s">
        <v>2</v>
      </c>
      <c r="H845" s="34" t="s">
        <v>70</v>
      </c>
      <c r="I845" s="34" t="s">
        <v>4</v>
      </c>
      <c r="J845" s="34" t="s">
        <v>93</v>
      </c>
      <c r="K845" s="34" t="s">
        <v>6</v>
      </c>
      <c r="L845" s="34" t="s">
        <v>1693</v>
      </c>
      <c r="M845" s="34">
        <v>0.62</v>
      </c>
      <c r="N845" s="34" t="s">
        <v>8</v>
      </c>
      <c r="O845" s="34" t="s">
        <v>35</v>
      </c>
      <c r="P845" s="34" t="s">
        <v>564</v>
      </c>
      <c r="Q845" s="34" t="s">
        <v>1694</v>
      </c>
      <c r="R845" s="34">
        <v>85224</v>
      </c>
      <c r="S845" s="36">
        <v>42081</v>
      </c>
      <c r="T845" s="36">
        <v>42082</v>
      </c>
      <c r="U845" s="61">
        <v>1049.03</v>
      </c>
      <c r="V845" s="34">
        <v>11</v>
      </c>
      <c r="W845" s="34">
        <v>2591.09</v>
      </c>
      <c r="X845" s="34">
        <v>86184</v>
      </c>
      <c r="Y845" s="34" t="s">
        <v>3217</v>
      </c>
      <c r="Z845" s="34">
        <v>3908.6542407454435</v>
      </c>
    </row>
    <row r="846" spans="1:26" customFormat="1" x14ac:dyDescent="0.2">
      <c r="A846" s="34">
        <v>2747</v>
      </c>
      <c r="B846" s="34" t="s">
        <v>982</v>
      </c>
      <c r="C846" s="34" t="s">
        <v>92</v>
      </c>
      <c r="D846" s="34">
        <v>0.01</v>
      </c>
      <c r="E846" s="34">
        <v>220.98</v>
      </c>
      <c r="F846" s="34">
        <v>64.66</v>
      </c>
      <c r="G846" s="34" t="s">
        <v>2</v>
      </c>
      <c r="H846" s="34" t="s">
        <v>70</v>
      </c>
      <c r="I846" s="34" t="s">
        <v>4</v>
      </c>
      <c r="J846" s="34" t="s">
        <v>93</v>
      </c>
      <c r="K846" s="34" t="s">
        <v>6</v>
      </c>
      <c r="L846" s="34" t="s">
        <v>1693</v>
      </c>
      <c r="M846" s="34">
        <v>0.62</v>
      </c>
      <c r="N846" s="34" t="s">
        <v>8</v>
      </c>
      <c r="O846" s="34" t="s">
        <v>87</v>
      </c>
      <c r="P846" s="34" t="s">
        <v>88</v>
      </c>
      <c r="Q846" s="34" t="s">
        <v>89</v>
      </c>
      <c r="R846" s="34">
        <v>10115</v>
      </c>
      <c r="S846" s="36">
        <v>42081</v>
      </c>
      <c r="T846" s="36">
        <v>42082</v>
      </c>
      <c r="U846" s="61">
        <v>1049.03</v>
      </c>
      <c r="V846" s="34">
        <v>44</v>
      </c>
      <c r="W846" s="34">
        <v>10364.36</v>
      </c>
      <c r="X846" s="34">
        <v>23751</v>
      </c>
      <c r="Y846" s="34" t="s">
        <v>3218</v>
      </c>
      <c r="Z846" s="34">
        <v>3908.6542407454435</v>
      </c>
    </row>
    <row r="847" spans="1:26" customFormat="1" x14ac:dyDescent="0.2">
      <c r="A847" s="34">
        <v>485</v>
      </c>
      <c r="B847" s="34" t="s">
        <v>1695</v>
      </c>
      <c r="C847" s="34" t="s">
        <v>46</v>
      </c>
      <c r="D847" s="34">
        <v>0.05</v>
      </c>
      <c r="E847" s="34">
        <v>2.88</v>
      </c>
      <c r="F847" s="34">
        <v>0.5</v>
      </c>
      <c r="G847" s="34" t="s">
        <v>14</v>
      </c>
      <c r="H847" s="34" t="s">
        <v>70</v>
      </c>
      <c r="I847" s="34" t="s">
        <v>24</v>
      </c>
      <c r="J847" s="34" t="s">
        <v>128</v>
      </c>
      <c r="K847" s="34" t="s">
        <v>49</v>
      </c>
      <c r="L847" s="34" t="s">
        <v>1696</v>
      </c>
      <c r="M847" s="34">
        <v>0.36</v>
      </c>
      <c r="N847" s="34" t="s">
        <v>8</v>
      </c>
      <c r="O847" s="34" t="s">
        <v>35</v>
      </c>
      <c r="P847" s="34" t="s">
        <v>66</v>
      </c>
      <c r="Q847" s="34" t="s">
        <v>1697</v>
      </c>
      <c r="R847" s="34">
        <v>93727</v>
      </c>
      <c r="S847" s="36">
        <v>42081</v>
      </c>
      <c r="T847" s="36">
        <v>42083</v>
      </c>
      <c r="U847" s="61">
        <v>6.0513000000000003</v>
      </c>
      <c r="V847" s="34">
        <v>3</v>
      </c>
      <c r="W847" s="34">
        <v>8.77</v>
      </c>
      <c r="X847" s="34">
        <v>91062</v>
      </c>
      <c r="Y847" s="34" t="s">
        <v>3217</v>
      </c>
      <c r="Z847" s="34">
        <v>133.22359049118938</v>
      </c>
    </row>
    <row r="848" spans="1:26" customFormat="1" x14ac:dyDescent="0.2">
      <c r="A848" s="34">
        <v>383</v>
      </c>
      <c r="B848" s="34" t="s">
        <v>1698</v>
      </c>
      <c r="C848" s="34" t="s">
        <v>1</v>
      </c>
      <c r="D848" s="34">
        <v>0.06</v>
      </c>
      <c r="E848" s="34">
        <v>5.34</v>
      </c>
      <c r="F848" s="34">
        <v>5.63</v>
      </c>
      <c r="G848" s="34" t="s">
        <v>14</v>
      </c>
      <c r="H848" s="34" t="s">
        <v>70</v>
      </c>
      <c r="I848" s="34" t="s">
        <v>24</v>
      </c>
      <c r="J848" s="34" t="s">
        <v>48</v>
      </c>
      <c r="K848" s="34" t="s">
        <v>49</v>
      </c>
      <c r="L848" s="34" t="s">
        <v>1699</v>
      </c>
      <c r="M848" s="34">
        <v>0.39</v>
      </c>
      <c r="N848" s="34" t="s">
        <v>8</v>
      </c>
      <c r="O848" s="34" t="s">
        <v>87</v>
      </c>
      <c r="P848" s="34" t="s">
        <v>296</v>
      </c>
      <c r="Q848" s="34" t="s">
        <v>1700</v>
      </c>
      <c r="R848" s="34">
        <v>19026</v>
      </c>
      <c r="S848" s="36">
        <v>42082</v>
      </c>
      <c r="T848" s="36">
        <v>42082</v>
      </c>
      <c r="U848" s="61">
        <v>-82.822999999999993</v>
      </c>
      <c r="V848" s="34">
        <v>7</v>
      </c>
      <c r="W848" s="34">
        <v>38.65</v>
      </c>
      <c r="X848" s="34">
        <v>88928</v>
      </c>
      <c r="Y848" s="34" t="s">
        <v>3218</v>
      </c>
      <c r="Z848" s="34">
        <v>299.02061114264603</v>
      </c>
    </row>
    <row r="849" spans="1:26" customFormat="1" x14ac:dyDescent="0.2">
      <c r="A849" s="34">
        <v>383</v>
      </c>
      <c r="B849" s="34" t="s">
        <v>1698</v>
      </c>
      <c r="C849" s="34" t="s">
        <v>1</v>
      </c>
      <c r="D849" s="34">
        <v>7.0000000000000007E-2</v>
      </c>
      <c r="E849" s="34">
        <v>65.989999999999995</v>
      </c>
      <c r="F849" s="34">
        <v>5.26</v>
      </c>
      <c r="G849" s="34" t="s">
        <v>63</v>
      </c>
      <c r="H849" s="34" t="s">
        <v>70</v>
      </c>
      <c r="I849" s="34" t="s">
        <v>16</v>
      </c>
      <c r="J849" s="34" t="s">
        <v>111</v>
      </c>
      <c r="K849" s="34" t="s">
        <v>49</v>
      </c>
      <c r="L849" s="34" t="s">
        <v>1701</v>
      </c>
      <c r="M849" s="34">
        <v>0.56000000000000005</v>
      </c>
      <c r="N849" s="34" t="s">
        <v>8</v>
      </c>
      <c r="O849" s="34" t="s">
        <v>87</v>
      </c>
      <c r="P849" s="34" t="s">
        <v>296</v>
      </c>
      <c r="Q849" s="34" t="s">
        <v>1700</v>
      </c>
      <c r="R849" s="34">
        <v>19026</v>
      </c>
      <c r="S849" s="36">
        <v>42082</v>
      </c>
      <c r="T849" s="36">
        <v>42084</v>
      </c>
      <c r="U849" s="61">
        <v>107.08199999999999</v>
      </c>
      <c r="V849" s="34">
        <v>5</v>
      </c>
      <c r="W849" s="34">
        <v>279.83</v>
      </c>
      <c r="X849" s="34">
        <v>88928</v>
      </c>
      <c r="Y849" s="34" t="s">
        <v>3218</v>
      </c>
      <c r="Z849" s="34">
        <v>725.76574038448177</v>
      </c>
    </row>
    <row r="850" spans="1:26" customFormat="1" x14ac:dyDescent="0.2">
      <c r="A850" s="34">
        <v>770</v>
      </c>
      <c r="B850" s="34" t="s">
        <v>1702</v>
      </c>
      <c r="C850" s="34" t="s">
        <v>1</v>
      </c>
      <c r="D850" s="34">
        <v>0.08</v>
      </c>
      <c r="E850" s="34">
        <v>30.73</v>
      </c>
      <c r="F850" s="34">
        <v>4</v>
      </c>
      <c r="G850" s="34" t="s">
        <v>14</v>
      </c>
      <c r="H850" s="34" t="s">
        <v>3</v>
      </c>
      <c r="I850" s="34" t="s">
        <v>16</v>
      </c>
      <c r="J850" s="34" t="s">
        <v>17</v>
      </c>
      <c r="K850" s="34" t="s">
        <v>49</v>
      </c>
      <c r="L850" s="34" t="s">
        <v>650</v>
      </c>
      <c r="M850" s="34">
        <v>0.75</v>
      </c>
      <c r="N850" s="34" t="s">
        <v>8</v>
      </c>
      <c r="O850" s="34" t="s">
        <v>35</v>
      </c>
      <c r="P850" s="34" t="s">
        <v>115</v>
      </c>
      <c r="Q850" s="34" t="s">
        <v>1090</v>
      </c>
      <c r="R850" s="34">
        <v>97062</v>
      </c>
      <c r="S850" s="36">
        <v>42082</v>
      </c>
      <c r="T850" s="36">
        <v>42082</v>
      </c>
      <c r="U850" s="61">
        <v>-45.07</v>
      </c>
      <c r="V850" s="34">
        <v>14</v>
      </c>
      <c r="W850" s="34">
        <v>429.33</v>
      </c>
      <c r="X850" s="34">
        <v>88667</v>
      </c>
      <c r="Y850" s="34" t="s">
        <v>3217</v>
      </c>
      <c r="Z850" s="34">
        <v>649.152667052222</v>
      </c>
    </row>
    <row r="851" spans="1:26" customFormat="1" x14ac:dyDescent="0.2">
      <c r="A851" s="34">
        <v>771</v>
      </c>
      <c r="B851" s="34" t="s">
        <v>1703</v>
      </c>
      <c r="C851" s="34" t="s">
        <v>1</v>
      </c>
      <c r="D851" s="34">
        <v>0.05</v>
      </c>
      <c r="E851" s="34">
        <v>14.56</v>
      </c>
      <c r="F851" s="34">
        <v>3.5</v>
      </c>
      <c r="G851" s="34" t="s">
        <v>14</v>
      </c>
      <c r="H851" s="34" t="s">
        <v>3</v>
      </c>
      <c r="I851" s="34" t="s">
        <v>24</v>
      </c>
      <c r="J851" s="34" t="s">
        <v>71</v>
      </c>
      <c r="K851" s="34" t="s">
        <v>49</v>
      </c>
      <c r="L851" s="34" t="s">
        <v>310</v>
      </c>
      <c r="M851" s="34">
        <v>0.57999999999999996</v>
      </c>
      <c r="N851" s="34" t="s">
        <v>8</v>
      </c>
      <c r="O851" s="34" t="s">
        <v>35</v>
      </c>
      <c r="P851" s="34" t="s">
        <v>115</v>
      </c>
      <c r="Q851" s="34" t="s">
        <v>1704</v>
      </c>
      <c r="R851" s="34">
        <v>97068</v>
      </c>
      <c r="S851" s="36">
        <v>42082</v>
      </c>
      <c r="T851" s="36">
        <v>42084</v>
      </c>
      <c r="U851" s="61">
        <v>-8.5299999999999994</v>
      </c>
      <c r="V851" s="34">
        <v>3</v>
      </c>
      <c r="W851" s="34">
        <v>44.66</v>
      </c>
      <c r="X851" s="34">
        <v>88667</v>
      </c>
      <c r="Y851" s="34" t="s">
        <v>3217</v>
      </c>
      <c r="Z851" s="34">
        <v>500.61135529277863</v>
      </c>
    </row>
    <row r="852" spans="1:26" customFormat="1" x14ac:dyDescent="0.2">
      <c r="A852" s="34">
        <v>771</v>
      </c>
      <c r="B852" s="34" t="s">
        <v>1703</v>
      </c>
      <c r="C852" s="34" t="s">
        <v>1</v>
      </c>
      <c r="D852" s="34">
        <v>0</v>
      </c>
      <c r="E852" s="34">
        <v>299.99</v>
      </c>
      <c r="F852" s="34">
        <v>11.64</v>
      </c>
      <c r="G852" s="34" t="s">
        <v>14</v>
      </c>
      <c r="H852" s="34" t="s">
        <v>3</v>
      </c>
      <c r="I852" s="34" t="s">
        <v>16</v>
      </c>
      <c r="J852" s="34" t="s">
        <v>39</v>
      </c>
      <c r="K852" s="34" t="s">
        <v>40</v>
      </c>
      <c r="L852" s="34" t="s">
        <v>1705</v>
      </c>
      <c r="M852" s="34">
        <v>0.5</v>
      </c>
      <c r="N852" s="34" t="s">
        <v>8</v>
      </c>
      <c r="O852" s="34" t="s">
        <v>35</v>
      </c>
      <c r="P852" s="34" t="s">
        <v>115</v>
      </c>
      <c r="Q852" s="34" t="s">
        <v>1704</v>
      </c>
      <c r="R852" s="34">
        <v>97068</v>
      </c>
      <c r="S852" s="36">
        <v>42082</v>
      </c>
      <c r="T852" s="36">
        <v>42084</v>
      </c>
      <c r="U852" s="61">
        <v>285.95</v>
      </c>
      <c r="V852" s="34">
        <v>5</v>
      </c>
      <c r="W852" s="34">
        <v>1619.95</v>
      </c>
      <c r="X852" s="34">
        <v>88667</v>
      </c>
      <c r="Y852" s="34" t="s">
        <v>3217</v>
      </c>
      <c r="Z852" s="34">
        <v>1888.0002664253136</v>
      </c>
    </row>
    <row r="853" spans="1:26" customFormat="1" x14ac:dyDescent="0.2">
      <c r="A853" s="34">
        <v>2502</v>
      </c>
      <c r="B853" s="34" t="s">
        <v>1706</v>
      </c>
      <c r="C853" s="34" t="s">
        <v>13</v>
      </c>
      <c r="D853" s="34">
        <v>0.1</v>
      </c>
      <c r="E853" s="34">
        <v>24.92</v>
      </c>
      <c r="F853" s="34">
        <v>12.98</v>
      </c>
      <c r="G853" s="34" t="s">
        <v>14</v>
      </c>
      <c r="H853" s="34" t="s">
        <v>47</v>
      </c>
      <c r="I853" s="34" t="s">
        <v>24</v>
      </c>
      <c r="J853" s="34" t="s">
        <v>48</v>
      </c>
      <c r="K853" s="34" t="s">
        <v>49</v>
      </c>
      <c r="L853" s="34" t="s">
        <v>1707</v>
      </c>
      <c r="M853" s="34">
        <v>0.39</v>
      </c>
      <c r="N853" s="34" t="s">
        <v>8</v>
      </c>
      <c r="O853" s="34" t="s">
        <v>28</v>
      </c>
      <c r="P853" s="34" t="s">
        <v>29</v>
      </c>
      <c r="Q853" s="34" t="s">
        <v>1708</v>
      </c>
      <c r="R853" s="34">
        <v>46321</v>
      </c>
      <c r="S853" s="36">
        <v>42082</v>
      </c>
      <c r="T853" s="36">
        <v>42082</v>
      </c>
      <c r="U853" s="61">
        <v>-45.816000000000003</v>
      </c>
      <c r="V853" s="34">
        <v>3</v>
      </c>
      <c r="W853" s="34">
        <v>70.819999999999993</v>
      </c>
      <c r="X853" s="34">
        <v>91310</v>
      </c>
      <c r="Y853" s="34" t="s">
        <v>3216</v>
      </c>
      <c r="Z853" s="34">
        <v>312.91937234212708</v>
      </c>
    </row>
    <row r="854" spans="1:26" customFormat="1" x14ac:dyDescent="0.2">
      <c r="A854" s="34">
        <v>2502</v>
      </c>
      <c r="B854" s="34" t="s">
        <v>1706</v>
      </c>
      <c r="C854" s="34" t="s">
        <v>13</v>
      </c>
      <c r="D854" s="34">
        <v>0</v>
      </c>
      <c r="E854" s="34">
        <v>12.28</v>
      </c>
      <c r="F854" s="34">
        <v>6.35</v>
      </c>
      <c r="G854" s="34" t="s">
        <v>63</v>
      </c>
      <c r="H854" s="34" t="s">
        <v>47</v>
      </c>
      <c r="I854" s="34" t="s">
        <v>24</v>
      </c>
      <c r="J854" s="34" t="s">
        <v>64</v>
      </c>
      <c r="K854" s="34" t="s">
        <v>49</v>
      </c>
      <c r="L854" s="34" t="s">
        <v>1709</v>
      </c>
      <c r="M854" s="34">
        <v>0.38</v>
      </c>
      <c r="N854" s="34" t="s">
        <v>8</v>
      </c>
      <c r="O854" s="34" t="s">
        <v>28</v>
      </c>
      <c r="P854" s="34" t="s">
        <v>29</v>
      </c>
      <c r="Q854" s="34" t="s">
        <v>1708</v>
      </c>
      <c r="R854" s="34">
        <v>46321</v>
      </c>
      <c r="S854" s="36">
        <v>42082</v>
      </c>
      <c r="T854" s="36">
        <v>42083</v>
      </c>
      <c r="U854" s="61">
        <v>30.63</v>
      </c>
      <c r="V854" s="34">
        <v>7</v>
      </c>
      <c r="W854" s="34">
        <v>90.44</v>
      </c>
      <c r="X854" s="34">
        <v>91310</v>
      </c>
      <c r="Y854" s="34" t="s">
        <v>3216</v>
      </c>
      <c r="Z854" s="34">
        <v>143.90601159396965</v>
      </c>
    </row>
    <row r="855" spans="1:26" customFormat="1" x14ac:dyDescent="0.2">
      <c r="A855" s="34">
        <v>2621</v>
      </c>
      <c r="B855" s="34" t="s">
        <v>1710</v>
      </c>
      <c r="C855" s="34" t="s">
        <v>13</v>
      </c>
      <c r="D855" s="34">
        <v>0.03</v>
      </c>
      <c r="E855" s="34">
        <v>40.97</v>
      </c>
      <c r="F855" s="34">
        <v>8.99</v>
      </c>
      <c r="G855" s="34" t="s">
        <v>63</v>
      </c>
      <c r="H855" s="34" t="s">
        <v>70</v>
      </c>
      <c r="I855" s="34" t="s">
        <v>24</v>
      </c>
      <c r="J855" s="34" t="s">
        <v>25</v>
      </c>
      <c r="K855" s="34" t="s">
        <v>18</v>
      </c>
      <c r="L855" s="34" t="s">
        <v>1711</v>
      </c>
      <c r="M855" s="34">
        <v>0.59</v>
      </c>
      <c r="N855" s="34" t="s">
        <v>8</v>
      </c>
      <c r="O855" s="34" t="s">
        <v>9</v>
      </c>
      <c r="P855" s="34" t="s">
        <v>376</v>
      </c>
      <c r="Q855" s="34" t="s">
        <v>1712</v>
      </c>
      <c r="R855" s="34">
        <v>37027</v>
      </c>
      <c r="S855" s="36">
        <v>42082</v>
      </c>
      <c r="T855" s="36">
        <v>42083</v>
      </c>
      <c r="U855" s="61">
        <v>-177.05799999999999</v>
      </c>
      <c r="V855" s="34">
        <v>5</v>
      </c>
      <c r="W855" s="34">
        <v>207.22</v>
      </c>
      <c r="X855" s="34">
        <v>88016</v>
      </c>
      <c r="Y855" s="34" t="s">
        <v>3215</v>
      </c>
      <c r="Z855" s="34">
        <v>218.37116351201425</v>
      </c>
    </row>
    <row r="856" spans="1:26" customFormat="1" x14ac:dyDescent="0.2">
      <c r="A856" s="34">
        <v>2840</v>
      </c>
      <c r="B856" s="34" t="s">
        <v>1713</v>
      </c>
      <c r="C856" s="34" t="s">
        <v>13</v>
      </c>
      <c r="D856" s="34">
        <v>0</v>
      </c>
      <c r="E856" s="34">
        <v>21.98</v>
      </c>
      <c r="F856" s="34">
        <v>2.87</v>
      </c>
      <c r="G856" s="34" t="s">
        <v>14</v>
      </c>
      <c r="H856" s="34" t="s">
        <v>70</v>
      </c>
      <c r="I856" s="34" t="s">
        <v>24</v>
      </c>
      <c r="J856" s="34" t="s">
        <v>25</v>
      </c>
      <c r="K856" s="34" t="s">
        <v>18</v>
      </c>
      <c r="L856" s="34" t="s">
        <v>1714</v>
      </c>
      <c r="M856" s="34">
        <v>0.55000000000000004</v>
      </c>
      <c r="N856" s="34" t="s">
        <v>8</v>
      </c>
      <c r="O856" s="34" t="s">
        <v>9</v>
      </c>
      <c r="P856" s="34" t="s">
        <v>99</v>
      </c>
      <c r="Q856" s="34" t="s">
        <v>1715</v>
      </c>
      <c r="R856" s="34">
        <v>33161</v>
      </c>
      <c r="S856" s="36">
        <v>42082</v>
      </c>
      <c r="T856" s="36">
        <v>42083</v>
      </c>
      <c r="U856" s="61">
        <v>21.096</v>
      </c>
      <c r="V856" s="34">
        <v>16</v>
      </c>
      <c r="W856" s="34">
        <v>360.03</v>
      </c>
      <c r="X856" s="34">
        <v>87884</v>
      </c>
      <c r="Y856" s="34" t="s">
        <v>3215</v>
      </c>
      <c r="Z856" s="34">
        <v>261.42785844918933</v>
      </c>
    </row>
    <row r="857" spans="1:26" customFormat="1" x14ac:dyDescent="0.2">
      <c r="A857" s="34">
        <v>2882</v>
      </c>
      <c r="B857" s="34" t="s">
        <v>647</v>
      </c>
      <c r="C857" s="34" t="s">
        <v>13</v>
      </c>
      <c r="D857" s="34">
        <v>7.0000000000000007E-2</v>
      </c>
      <c r="E857" s="34">
        <v>28.99</v>
      </c>
      <c r="F857" s="34">
        <v>8.59</v>
      </c>
      <c r="G857" s="34" t="s">
        <v>14</v>
      </c>
      <c r="H857" s="34" t="s">
        <v>15</v>
      </c>
      <c r="I857" s="34" t="s">
        <v>16</v>
      </c>
      <c r="J857" s="34" t="s">
        <v>111</v>
      </c>
      <c r="K857" s="34" t="s">
        <v>120</v>
      </c>
      <c r="L857" s="34" t="s">
        <v>1005</v>
      </c>
      <c r="M857" s="34">
        <v>0.56000000000000005</v>
      </c>
      <c r="N857" s="34" t="s">
        <v>8</v>
      </c>
      <c r="O857" s="34" t="s">
        <v>9</v>
      </c>
      <c r="P857" s="34" t="s">
        <v>73</v>
      </c>
      <c r="Q857" s="34" t="s">
        <v>649</v>
      </c>
      <c r="R857" s="34">
        <v>28206</v>
      </c>
      <c r="S857" s="36">
        <v>42082</v>
      </c>
      <c r="T857" s="36">
        <v>42082</v>
      </c>
      <c r="U857" s="61">
        <v>-16.063739999999999</v>
      </c>
      <c r="V857" s="34">
        <v>39</v>
      </c>
      <c r="W857" s="34">
        <v>936.8</v>
      </c>
      <c r="X857" s="34">
        <v>16676</v>
      </c>
      <c r="Y857" s="34" t="s">
        <v>3215</v>
      </c>
      <c r="Z857" s="34">
        <v>336.55331816048368</v>
      </c>
    </row>
    <row r="858" spans="1:26" customFormat="1" x14ac:dyDescent="0.2">
      <c r="A858" s="34">
        <v>2884</v>
      </c>
      <c r="B858" s="34" t="s">
        <v>1716</v>
      </c>
      <c r="C858" s="34" t="s">
        <v>13</v>
      </c>
      <c r="D858" s="34">
        <v>7.0000000000000007E-2</v>
      </c>
      <c r="E858" s="34">
        <v>28.99</v>
      </c>
      <c r="F858" s="34">
        <v>8.59</v>
      </c>
      <c r="G858" s="34" t="s">
        <v>14</v>
      </c>
      <c r="H858" s="34" t="s">
        <v>15</v>
      </c>
      <c r="I858" s="34" t="s">
        <v>16</v>
      </c>
      <c r="J858" s="34" t="s">
        <v>111</v>
      </c>
      <c r="K858" s="34" t="s">
        <v>120</v>
      </c>
      <c r="L858" s="34" t="s">
        <v>1005</v>
      </c>
      <c r="M858" s="34">
        <v>0.56000000000000005</v>
      </c>
      <c r="N858" s="34" t="s">
        <v>8</v>
      </c>
      <c r="O858" s="34" t="s">
        <v>87</v>
      </c>
      <c r="P858" s="34" t="s">
        <v>293</v>
      </c>
      <c r="Q858" s="34" t="s">
        <v>1717</v>
      </c>
      <c r="R858" s="34">
        <v>44039</v>
      </c>
      <c r="S858" s="36">
        <v>42082</v>
      </c>
      <c r="T858" s="36">
        <v>42082</v>
      </c>
      <c r="U858" s="61">
        <v>-12.077999999999999</v>
      </c>
      <c r="V858" s="34">
        <v>10</v>
      </c>
      <c r="W858" s="34">
        <v>240.21</v>
      </c>
      <c r="X858" s="34">
        <v>87631</v>
      </c>
      <c r="Y858" s="34" t="s">
        <v>3218</v>
      </c>
      <c r="Z858" s="34">
        <v>340.63481844321194</v>
      </c>
    </row>
    <row r="859" spans="1:26" customFormat="1" x14ac:dyDescent="0.2">
      <c r="A859" s="34">
        <v>3222</v>
      </c>
      <c r="B859" s="34" t="s">
        <v>1718</v>
      </c>
      <c r="C859" s="34" t="s">
        <v>13</v>
      </c>
      <c r="D859" s="34">
        <v>0.04</v>
      </c>
      <c r="E859" s="34">
        <v>39.479999999999997</v>
      </c>
      <c r="F859" s="34">
        <v>1.99</v>
      </c>
      <c r="G859" s="34" t="s">
        <v>63</v>
      </c>
      <c r="H859" s="34" t="s">
        <v>70</v>
      </c>
      <c r="I859" s="34" t="s">
        <v>16</v>
      </c>
      <c r="J859" s="34" t="s">
        <v>17</v>
      </c>
      <c r="K859" s="34" t="s">
        <v>18</v>
      </c>
      <c r="L859" s="34" t="s">
        <v>1233</v>
      </c>
      <c r="M859" s="34">
        <v>0.54</v>
      </c>
      <c r="N859" s="34" t="s">
        <v>8</v>
      </c>
      <c r="O859" s="34" t="s">
        <v>9</v>
      </c>
      <c r="P859" s="34" t="s">
        <v>99</v>
      </c>
      <c r="Q859" s="34" t="s">
        <v>1719</v>
      </c>
      <c r="R859" s="34">
        <v>32303</v>
      </c>
      <c r="S859" s="36">
        <v>42082</v>
      </c>
      <c r="T859" s="36">
        <v>42082</v>
      </c>
      <c r="U859" s="61">
        <v>-1535.4864</v>
      </c>
      <c r="V859" s="34">
        <v>8</v>
      </c>
      <c r="W859" s="34">
        <v>332.16</v>
      </c>
      <c r="X859" s="34">
        <v>90814</v>
      </c>
      <c r="Y859" s="34" t="s">
        <v>3215</v>
      </c>
      <c r="Z859" s="34">
        <v>-1419.0058895951997</v>
      </c>
    </row>
    <row r="860" spans="1:26" customFormat="1" x14ac:dyDescent="0.2">
      <c r="A860" s="34">
        <v>3222</v>
      </c>
      <c r="B860" s="34" t="s">
        <v>1718</v>
      </c>
      <c r="C860" s="34" t="s">
        <v>13</v>
      </c>
      <c r="D860" s="34">
        <v>0</v>
      </c>
      <c r="E860" s="34">
        <v>8.1199999999999992</v>
      </c>
      <c r="F860" s="34">
        <v>2.83</v>
      </c>
      <c r="G860" s="34" t="s">
        <v>14</v>
      </c>
      <c r="H860" s="34" t="s">
        <v>70</v>
      </c>
      <c r="I860" s="34" t="s">
        <v>16</v>
      </c>
      <c r="J860" s="34" t="s">
        <v>17</v>
      </c>
      <c r="K860" s="34" t="s">
        <v>18</v>
      </c>
      <c r="L860" s="34" t="s">
        <v>1674</v>
      </c>
      <c r="M860" s="34">
        <v>0.77</v>
      </c>
      <c r="N860" s="34" t="s">
        <v>8</v>
      </c>
      <c r="O860" s="34" t="s">
        <v>9</v>
      </c>
      <c r="P860" s="34" t="s">
        <v>99</v>
      </c>
      <c r="Q860" s="34" t="s">
        <v>1719</v>
      </c>
      <c r="R860" s="34">
        <v>32303</v>
      </c>
      <c r="S860" s="36">
        <v>42082</v>
      </c>
      <c r="T860" s="36">
        <v>42083</v>
      </c>
      <c r="U860" s="61">
        <v>-159.32</v>
      </c>
      <c r="V860" s="34">
        <v>17</v>
      </c>
      <c r="W860" s="34">
        <v>147.62</v>
      </c>
      <c r="X860" s="34">
        <v>90814</v>
      </c>
      <c r="Y860" s="34" t="s">
        <v>3215</v>
      </c>
      <c r="Z860" s="34">
        <v>215.00629623687863</v>
      </c>
    </row>
    <row r="861" spans="1:26" customFormat="1" x14ac:dyDescent="0.2">
      <c r="A861" s="34">
        <v>1852</v>
      </c>
      <c r="B861" s="34" t="s">
        <v>1720</v>
      </c>
      <c r="C861" s="34" t="s">
        <v>46</v>
      </c>
      <c r="D861" s="34">
        <v>0.06</v>
      </c>
      <c r="E861" s="34">
        <v>6.48</v>
      </c>
      <c r="F861" s="34">
        <v>5.14</v>
      </c>
      <c r="G861" s="34" t="s">
        <v>63</v>
      </c>
      <c r="H861" s="34" t="s">
        <v>47</v>
      </c>
      <c r="I861" s="34" t="s">
        <v>24</v>
      </c>
      <c r="J861" s="34" t="s">
        <v>64</v>
      </c>
      <c r="K861" s="34" t="s">
        <v>49</v>
      </c>
      <c r="L861" s="34" t="s">
        <v>1721</v>
      </c>
      <c r="M861" s="34">
        <v>0.37</v>
      </c>
      <c r="N861" s="34" t="s">
        <v>8</v>
      </c>
      <c r="O861" s="34" t="s">
        <v>35</v>
      </c>
      <c r="P861" s="34" t="s">
        <v>66</v>
      </c>
      <c r="Q861" s="34" t="s">
        <v>1722</v>
      </c>
      <c r="R861" s="34">
        <v>92008</v>
      </c>
      <c r="S861" s="36">
        <v>42082</v>
      </c>
      <c r="T861" s="36">
        <v>42084</v>
      </c>
      <c r="U861" s="61">
        <v>-28.45</v>
      </c>
      <c r="V861" s="34">
        <v>10</v>
      </c>
      <c r="W861" s="34">
        <v>68.34</v>
      </c>
      <c r="X861" s="34">
        <v>86847</v>
      </c>
      <c r="Y861" s="34" t="s">
        <v>3217</v>
      </c>
      <c r="Z861" s="34">
        <v>187.34604597880067</v>
      </c>
    </row>
    <row r="862" spans="1:26" customFormat="1" x14ac:dyDescent="0.2">
      <c r="A862" s="34">
        <v>1854</v>
      </c>
      <c r="B862" s="34" t="s">
        <v>1723</v>
      </c>
      <c r="C862" s="34" t="s">
        <v>46</v>
      </c>
      <c r="D862" s="34">
        <v>0.02</v>
      </c>
      <c r="E862" s="34">
        <v>30.73</v>
      </c>
      <c r="F862" s="34">
        <v>4</v>
      </c>
      <c r="G862" s="34" t="s">
        <v>14</v>
      </c>
      <c r="H862" s="34" t="s">
        <v>47</v>
      </c>
      <c r="I862" s="34" t="s">
        <v>16</v>
      </c>
      <c r="J862" s="34" t="s">
        <v>17</v>
      </c>
      <c r="K862" s="34" t="s">
        <v>49</v>
      </c>
      <c r="L862" s="34" t="s">
        <v>650</v>
      </c>
      <c r="M862" s="34">
        <v>0.75</v>
      </c>
      <c r="N862" s="34" t="s">
        <v>8</v>
      </c>
      <c r="O862" s="34" t="s">
        <v>87</v>
      </c>
      <c r="P862" s="34" t="s">
        <v>224</v>
      </c>
      <c r="Q862" s="34" t="s">
        <v>1724</v>
      </c>
      <c r="R862" s="34">
        <v>6478</v>
      </c>
      <c r="S862" s="36">
        <v>42082</v>
      </c>
      <c r="T862" s="36">
        <v>42085</v>
      </c>
      <c r="U862" s="61">
        <v>72.78</v>
      </c>
      <c r="V862" s="34">
        <v>16</v>
      </c>
      <c r="W862" s="34">
        <v>522.22</v>
      </c>
      <c r="X862" s="34">
        <v>86847</v>
      </c>
      <c r="Y862" s="34" t="s">
        <v>3218</v>
      </c>
      <c r="Z862" s="34">
        <v>759.97813523389209</v>
      </c>
    </row>
    <row r="863" spans="1:26" customFormat="1" x14ac:dyDescent="0.2">
      <c r="A863" s="34">
        <v>2639</v>
      </c>
      <c r="B863" s="34" t="s">
        <v>1725</v>
      </c>
      <c r="C863" s="34" t="s">
        <v>46</v>
      </c>
      <c r="D863" s="34">
        <v>0.05</v>
      </c>
      <c r="E863" s="34">
        <v>4.9800000000000004</v>
      </c>
      <c r="F863" s="34">
        <v>0.49</v>
      </c>
      <c r="G863" s="34" t="s">
        <v>14</v>
      </c>
      <c r="H863" s="34" t="s">
        <v>15</v>
      </c>
      <c r="I863" s="34" t="s">
        <v>24</v>
      </c>
      <c r="J863" s="34" t="s">
        <v>128</v>
      </c>
      <c r="K863" s="34" t="s">
        <v>49</v>
      </c>
      <c r="L863" s="34" t="s">
        <v>1079</v>
      </c>
      <c r="M863" s="34">
        <v>0.39</v>
      </c>
      <c r="N863" s="34" t="s">
        <v>8</v>
      </c>
      <c r="O863" s="34" t="s">
        <v>35</v>
      </c>
      <c r="P863" s="34" t="s">
        <v>616</v>
      </c>
      <c r="Q863" s="34" t="s">
        <v>171</v>
      </c>
      <c r="R863" s="34">
        <v>88201</v>
      </c>
      <c r="S863" s="36">
        <v>42082</v>
      </c>
      <c r="T863" s="36">
        <v>42082</v>
      </c>
      <c r="U863" s="61">
        <v>3.84</v>
      </c>
      <c r="V863" s="34">
        <v>3</v>
      </c>
      <c r="W863" s="34">
        <v>14.2</v>
      </c>
      <c r="X863" s="34">
        <v>90952</v>
      </c>
      <c r="Y863" s="34" t="s">
        <v>3217</v>
      </c>
      <c r="Z863" s="34">
        <v>133.26221304117217</v>
      </c>
    </row>
    <row r="864" spans="1:26" customFormat="1" x14ac:dyDescent="0.2">
      <c r="A864" s="34">
        <v>3105</v>
      </c>
      <c r="B864" s="34" t="s">
        <v>1726</v>
      </c>
      <c r="C864" s="34" t="s">
        <v>1</v>
      </c>
      <c r="D864" s="34">
        <v>0.04</v>
      </c>
      <c r="E864" s="34">
        <v>3.08</v>
      </c>
      <c r="F864" s="34">
        <v>0.99</v>
      </c>
      <c r="G864" s="34" t="s">
        <v>14</v>
      </c>
      <c r="H864" s="34" t="s">
        <v>47</v>
      </c>
      <c r="I864" s="34" t="s">
        <v>24</v>
      </c>
      <c r="J864" s="34" t="s">
        <v>128</v>
      </c>
      <c r="K864" s="34" t="s">
        <v>49</v>
      </c>
      <c r="L864" s="34" t="s">
        <v>634</v>
      </c>
      <c r="M864" s="34">
        <v>0.37</v>
      </c>
      <c r="N864" s="34" t="s">
        <v>8</v>
      </c>
      <c r="O864" s="34" t="s">
        <v>9</v>
      </c>
      <c r="P864" s="34" t="s">
        <v>364</v>
      </c>
      <c r="Q864" s="34" t="s">
        <v>925</v>
      </c>
      <c r="R864" s="34">
        <v>42071</v>
      </c>
      <c r="S864" s="36">
        <v>42083</v>
      </c>
      <c r="T864" s="36">
        <v>42084</v>
      </c>
      <c r="U864" s="61">
        <v>13.8</v>
      </c>
      <c r="V864" s="34">
        <v>19</v>
      </c>
      <c r="W864" s="34">
        <v>60.01</v>
      </c>
      <c r="X864" s="34">
        <v>86327</v>
      </c>
      <c r="Y864" s="34" t="s">
        <v>3215</v>
      </c>
      <c r="Z864" s="34">
        <v>289.6697284051092</v>
      </c>
    </row>
    <row r="865" spans="1:26" customFormat="1" x14ac:dyDescent="0.2">
      <c r="A865" s="34">
        <v>3105</v>
      </c>
      <c r="B865" s="34" t="s">
        <v>1726</v>
      </c>
      <c r="C865" s="34" t="s">
        <v>1</v>
      </c>
      <c r="D865" s="34">
        <v>0.02</v>
      </c>
      <c r="E865" s="34">
        <v>6.48</v>
      </c>
      <c r="F865" s="34">
        <v>5.9</v>
      </c>
      <c r="G865" s="34" t="s">
        <v>14</v>
      </c>
      <c r="H865" s="34" t="s">
        <v>47</v>
      </c>
      <c r="I865" s="34" t="s">
        <v>24</v>
      </c>
      <c r="J865" s="34" t="s">
        <v>64</v>
      </c>
      <c r="K865" s="34" t="s">
        <v>49</v>
      </c>
      <c r="L865" s="34" t="s">
        <v>1727</v>
      </c>
      <c r="M865" s="34">
        <v>0.37</v>
      </c>
      <c r="N865" s="34" t="s">
        <v>8</v>
      </c>
      <c r="O865" s="34" t="s">
        <v>9</v>
      </c>
      <c r="P865" s="34" t="s">
        <v>364</v>
      </c>
      <c r="Q865" s="34" t="s">
        <v>925</v>
      </c>
      <c r="R865" s="34">
        <v>42071</v>
      </c>
      <c r="S865" s="36">
        <v>42083</v>
      </c>
      <c r="T865" s="36">
        <v>42084</v>
      </c>
      <c r="U865" s="61">
        <v>4.3920000000000003</v>
      </c>
      <c r="V865" s="34">
        <v>13</v>
      </c>
      <c r="W865" s="34">
        <v>90.98</v>
      </c>
      <c r="X865" s="34">
        <v>86327</v>
      </c>
      <c r="Y865" s="34" t="s">
        <v>3215</v>
      </c>
      <c r="Z865" s="34">
        <v>439.61445394483201</v>
      </c>
    </row>
    <row r="866" spans="1:26" customFormat="1" x14ac:dyDescent="0.2">
      <c r="A866" s="34">
        <v>3105</v>
      </c>
      <c r="B866" s="34" t="s">
        <v>1726</v>
      </c>
      <c r="C866" s="34" t="s">
        <v>1</v>
      </c>
      <c r="D866" s="34">
        <v>0.04</v>
      </c>
      <c r="E866" s="34">
        <v>125.99</v>
      </c>
      <c r="F866" s="34">
        <v>4.2</v>
      </c>
      <c r="G866" s="34" t="s">
        <v>14</v>
      </c>
      <c r="H866" s="34" t="s">
        <v>47</v>
      </c>
      <c r="I866" s="34" t="s">
        <v>16</v>
      </c>
      <c r="J866" s="34" t="s">
        <v>111</v>
      </c>
      <c r="K866" s="34" t="s">
        <v>49</v>
      </c>
      <c r="L866" s="34" t="s">
        <v>1402</v>
      </c>
      <c r="M866" s="34">
        <v>0.59</v>
      </c>
      <c r="N866" s="34" t="s">
        <v>8</v>
      </c>
      <c r="O866" s="34" t="s">
        <v>9</v>
      </c>
      <c r="P866" s="34" t="s">
        <v>364</v>
      </c>
      <c r="Q866" s="34" t="s">
        <v>925</v>
      </c>
      <c r="R866" s="34">
        <v>42071</v>
      </c>
      <c r="S866" s="36">
        <v>42083</v>
      </c>
      <c r="T866" s="36">
        <v>42085</v>
      </c>
      <c r="U866" s="61">
        <v>-236.25</v>
      </c>
      <c r="V866" s="34">
        <v>12</v>
      </c>
      <c r="W866" s="34">
        <v>1270.7</v>
      </c>
      <c r="X866" s="34">
        <v>86327</v>
      </c>
      <c r="Y866" s="34" t="s">
        <v>3215</v>
      </c>
      <c r="Z866" s="34">
        <v>690.29345721621837</v>
      </c>
    </row>
    <row r="867" spans="1:26" customFormat="1" x14ac:dyDescent="0.2">
      <c r="A867" s="34">
        <v>3106</v>
      </c>
      <c r="B867" s="34" t="s">
        <v>1728</v>
      </c>
      <c r="C867" s="34" t="s">
        <v>1</v>
      </c>
      <c r="D867" s="34">
        <v>0.04</v>
      </c>
      <c r="E867" s="34">
        <v>3.08</v>
      </c>
      <c r="F867" s="34">
        <v>0.99</v>
      </c>
      <c r="G867" s="34" t="s">
        <v>14</v>
      </c>
      <c r="H867" s="34" t="s">
        <v>47</v>
      </c>
      <c r="I867" s="34" t="s">
        <v>24</v>
      </c>
      <c r="J867" s="34" t="s">
        <v>128</v>
      </c>
      <c r="K867" s="34" t="s">
        <v>49</v>
      </c>
      <c r="L867" s="34" t="s">
        <v>634</v>
      </c>
      <c r="M867" s="34">
        <v>0.37</v>
      </c>
      <c r="N867" s="34" t="s">
        <v>8</v>
      </c>
      <c r="O867" s="34" t="s">
        <v>28</v>
      </c>
      <c r="P867" s="34" t="s">
        <v>163</v>
      </c>
      <c r="Q867" s="34" t="s">
        <v>1729</v>
      </c>
      <c r="R867" s="34">
        <v>77041</v>
      </c>
      <c r="S867" s="36">
        <v>42083</v>
      </c>
      <c r="T867" s="36">
        <v>42084</v>
      </c>
      <c r="U867" s="61">
        <v>36.020000000000003</v>
      </c>
      <c r="V867" s="34">
        <v>75</v>
      </c>
      <c r="W867" s="34">
        <v>236.87</v>
      </c>
      <c r="X867" s="34">
        <v>548</v>
      </c>
      <c r="Y867" s="34" t="s">
        <v>3216</v>
      </c>
      <c r="Z867" s="34">
        <v>312.42357995644534</v>
      </c>
    </row>
    <row r="868" spans="1:26" customFormat="1" x14ac:dyDescent="0.2">
      <c r="A868" s="34">
        <v>3106</v>
      </c>
      <c r="B868" s="34" t="s">
        <v>1728</v>
      </c>
      <c r="C868" s="34" t="s">
        <v>1</v>
      </c>
      <c r="D868" s="34">
        <v>0.02</v>
      </c>
      <c r="E868" s="34">
        <v>6.48</v>
      </c>
      <c r="F868" s="34">
        <v>5.9</v>
      </c>
      <c r="G868" s="34" t="s">
        <v>14</v>
      </c>
      <c r="H868" s="34" t="s">
        <v>47</v>
      </c>
      <c r="I868" s="34" t="s">
        <v>24</v>
      </c>
      <c r="J868" s="34" t="s">
        <v>64</v>
      </c>
      <c r="K868" s="34" t="s">
        <v>49</v>
      </c>
      <c r="L868" s="34" t="s">
        <v>1727</v>
      </c>
      <c r="M868" s="34">
        <v>0.37</v>
      </c>
      <c r="N868" s="34" t="s">
        <v>8</v>
      </c>
      <c r="O868" s="34" t="s">
        <v>28</v>
      </c>
      <c r="P868" s="34" t="s">
        <v>163</v>
      </c>
      <c r="Q868" s="34" t="s">
        <v>1729</v>
      </c>
      <c r="R868" s="34">
        <v>77041</v>
      </c>
      <c r="S868" s="36">
        <v>42083</v>
      </c>
      <c r="T868" s="36">
        <v>42084</v>
      </c>
      <c r="U868" s="61">
        <v>-50.64</v>
      </c>
      <c r="V868" s="34">
        <v>53</v>
      </c>
      <c r="W868" s="34">
        <v>370.91</v>
      </c>
      <c r="X868" s="34">
        <v>548</v>
      </c>
      <c r="Y868" s="34" t="s">
        <v>3216</v>
      </c>
      <c r="Z868" s="34">
        <v>383.26027039068572</v>
      </c>
    </row>
    <row r="869" spans="1:26" customFormat="1" x14ac:dyDescent="0.2">
      <c r="A869" s="34">
        <v>3106</v>
      </c>
      <c r="B869" s="34" t="s">
        <v>1728</v>
      </c>
      <c r="C869" s="34" t="s">
        <v>1</v>
      </c>
      <c r="D869" s="34">
        <v>0.04</v>
      </c>
      <c r="E869" s="34">
        <v>125.99</v>
      </c>
      <c r="F869" s="34">
        <v>4.2</v>
      </c>
      <c r="G869" s="34" t="s">
        <v>14</v>
      </c>
      <c r="H869" s="34" t="s">
        <v>47</v>
      </c>
      <c r="I869" s="34" t="s">
        <v>16</v>
      </c>
      <c r="J869" s="34" t="s">
        <v>111</v>
      </c>
      <c r="K869" s="34" t="s">
        <v>49</v>
      </c>
      <c r="L869" s="34" t="s">
        <v>1402</v>
      </c>
      <c r="M869" s="34">
        <v>0.59</v>
      </c>
      <c r="N869" s="34" t="s">
        <v>8</v>
      </c>
      <c r="O869" s="34" t="s">
        <v>28</v>
      </c>
      <c r="P869" s="34" t="s">
        <v>163</v>
      </c>
      <c r="Q869" s="34" t="s">
        <v>1729</v>
      </c>
      <c r="R869" s="34">
        <v>77041</v>
      </c>
      <c r="S869" s="36">
        <v>42083</v>
      </c>
      <c r="T869" s="36">
        <v>42085</v>
      </c>
      <c r="U869" s="61">
        <v>510.48899999999998</v>
      </c>
      <c r="V869" s="34">
        <v>47</v>
      </c>
      <c r="W869" s="34">
        <v>4976.92</v>
      </c>
      <c r="X869" s="34">
        <v>548</v>
      </c>
      <c r="Y869" s="34" t="s">
        <v>3216</v>
      </c>
      <c r="Z869" s="34">
        <v>1454.9734011223027</v>
      </c>
    </row>
    <row r="870" spans="1:26" customFormat="1" x14ac:dyDescent="0.2">
      <c r="A870" s="34">
        <v>637</v>
      </c>
      <c r="B870" s="34" t="s">
        <v>1730</v>
      </c>
      <c r="C870" s="34" t="s">
        <v>23</v>
      </c>
      <c r="D870" s="34">
        <v>0.06</v>
      </c>
      <c r="E870" s="34">
        <v>160.97999999999999</v>
      </c>
      <c r="F870" s="34">
        <v>35.020000000000003</v>
      </c>
      <c r="G870" s="34" t="s">
        <v>2</v>
      </c>
      <c r="H870" s="34" t="s">
        <v>15</v>
      </c>
      <c r="I870" s="34" t="s">
        <v>4</v>
      </c>
      <c r="J870" s="34" t="s">
        <v>93</v>
      </c>
      <c r="K870" s="34" t="s">
        <v>6</v>
      </c>
      <c r="L870" s="34" t="s">
        <v>1731</v>
      </c>
      <c r="M870" s="34">
        <v>0.72</v>
      </c>
      <c r="N870" s="34" t="s">
        <v>8</v>
      </c>
      <c r="O870" s="34" t="s">
        <v>35</v>
      </c>
      <c r="P870" s="34" t="s">
        <v>66</v>
      </c>
      <c r="Q870" s="34" t="s">
        <v>1732</v>
      </c>
      <c r="R870" s="34">
        <v>95051</v>
      </c>
      <c r="S870" s="36">
        <v>42083</v>
      </c>
      <c r="T870" s="36">
        <v>42087</v>
      </c>
      <c r="U870" s="61">
        <v>-229.68</v>
      </c>
      <c r="V870" s="34">
        <v>8</v>
      </c>
      <c r="W870" s="34">
        <v>1232.01</v>
      </c>
      <c r="X870" s="34">
        <v>87953</v>
      </c>
      <c r="Y870" s="34" t="s">
        <v>3217</v>
      </c>
      <c r="Z870" s="34">
        <v>1680.1474914301386</v>
      </c>
    </row>
    <row r="871" spans="1:26" customFormat="1" x14ac:dyDescent="0.2">
      <c r="A871" s="34">
        <v>640</v>
      </c>
      <c r="B871" s="34" t="s">
        <v>1161</v>
      </c>
      <c r="C871" s="34" t="s">
        <v>23</v>
      </c>
      <c r="D871" s="34">
        <v>0.06</v>
      </c>
      <c r="E871" s="34">
        <v>160.97999999999999</v>
      </c>
      <c r="F871" s="34">
        <v>35.020000000000003</v>
      </c>
      <c r="G871" s="34" t="s">
        <v>2</v>
      </c>
      <c r="H871" s="34" t="s">
        <v>15</v>
      </c>
      <c r="I871" s="34" t="s">
        <v>4</v>
      </c>
      <c r="J871" s="34" t="s">
        <v>93</v>
      </c>
      <c r="K871" s="34" t="s">
        <v>6</v>
      </c>
      <c r="L871" s="34" t="s">
        <v>1731</v>
      </c>
      <c r="M871" s="34">
        <v>0.72</v>
      </c>
      <c r="N871" s="34" t="s">
        <v>8</v>
      </c>
      <c r="O871" s="34" t="s">
        <v>35</v>
      </c>
      <c r="P871" s="34" t="s">
        <v>42</v>
      </c>
      <c r="Q871" s="34" t="s">
        <v>118</v>
      </c>
      <c r="R871" s="34">
        <v>98119</v>
      </c>
      <c r="S871" s="36">
        <v>42083</v>
      </c>
      <c r="T871" s="36">
        <v>42087</v>
      </c>
      <c r="U871" s="61">
        <v>-229.68</v>
      </c>
      <c r="V871" s="34">
        <v>30</v>
      </c>
      <c r="W871" s="34">
        <v>4620.05</v>
      </c>
      <c r="X871" s="34">
        <v>11077</v>
      </c>
      <c r="Y871" s="34" t="s">
        <v>3217</v>
      </c>
      <c r="Z871" s="34">
        <v>1680.1474914301386</v>
      </c>
    </row>
    <row r="872" spans="1:26" customFormat="1" x14ac:dyDescent="0.2">
      <c r="A872" s="34">
        <v>314</v>
      </c>
      <c r="B872" s="34" t="s">
        <v>1733</v>
      </c>
      <c r="C872" s="34" t="s">
        <v>92</v>
      </c>
      <c r="D872" s="34">
        <v>0.04</v>
      </c>
      <c r="E872" s="34">
        <v>1637.53</v>
      </c>
      <c r="F872" s="34">
        <v>24.49</v>
      </c>
      <c r="G872" s="34" t="s">
        <v>14</v>
      </c>
      <c r="H872" s="34" t="s">
        <v>70</v>
      </c>
      <c r="I872" s="34" t="s">
        <v>24</v>
      </c>
      <c r="J872" s="34" t="s">
        <v>544</v>
      </c>
      <c r="K872" s="34" t="s">
        <v>120</v>
      </c>
      <c r="L872" s="34" t="s">
        <v>1734</v>
      </c>
      <c r="M872" s="34">
        <v>0.81</v>
      </c>
      <c r="N872" s="34" t="s">
        <v>8</v>
      </c>
      <c r="O872" s="34" t="s">
        <v>28</v>
      </c>
      <c r="P872" s="34" t="s">
        <v>79</v>
      </c>
      <c r="Q872" s="34" t="s">
        <v>1735</v>
      </c>
      <c r="R872" s="34">
        <v>60130</v>
      </c>
      <c r="S872" s="36">
        <v>42083</v>
      </c>
      <c r="T872" s="36">
        <v>42085</v>
      </c>
      <c r="U872" s="61">
        <v>-1759.58</v>
      </c>
      <c r="V872" s="34">
        <v>2</v>
      </c>
      <c r="W872" s="34">
        <v>3206.94</v>
      </c>
      <c r="X872" s="34">
        <v>89166</v>
      </c>
      <c r="Y872" s="34" t="s">
        <v>3216</v>
      </c>
      <c r="Z872" s="34">
        <v>4302.2601388949088</v>
      </c>
    </row>
    <row r="873" spans="1:26" customFormat="1" x14ac:dyDescent="0.2">
      <c r="A873" s="34">
        <v>315</v>
      </c>
      <c r="B873" s="34" t="s">
        <v>1736</v>
      </c>
      <c r="C873" s="34" t="s">
        <v>92</v>
      </c>
      <c r="D873" s="34">
        <v>0.01</v>
      </c>
      <c r="E873" s="34">
        <v>19.98</v>
      </c>
      <c r="F873" s="34">
        <v>4</v>
      </c>
      <c r="G873" s="34" t="s">
        <v>14</v>
      </c>
      <c r="H873" s="34" t="s">
        <v>70</v>
      </c>
      <c r="I873" s="34" t="s">
        <v>16</v>
      </c>
      <c r="J873" s="34" t="s">
        <v>17</v>
      </c>
      <c r="K873" s="34" t="s">
        <v>49</v>
      </c>
      <c r="L873" s="34" t="s">
        <v>1737</v>
      </c>
      <c r="M873" s="34">
        <v>0.68</v>
      </c>
      <c r="N873" s="34" t="s">
        <v>8</v>
      </c>
      <c r="O873" s="34" t="s">
        <v>87</v>
      </c>
      <c r="P873" s="34" t="s">
        <v>379</v>
      </c>
      <c r="Q873" s="34" t="s">
        <v>1738</v>
      </c>
      <c r="R873" s="34">
        <v>1007</v>
      </c>
      <c r="S873" s="36">
        <v>42083</v>
      </c>
      <c r="T873" s="36">
        <v>42083</v>
      </c>
      <c r="U873" s="61">
        <v>-72.23</v>
      </c>
      <c r="V873" s="34">
        <v>2</v>
      </c>
      <c r="W873" s="34">
        <v>43.08</v>
      </c>
      <c r="X873" s="34">
        <v>89166</v>
      </c>
      <c r="Y873" s="34" t="s">
        <v>3218</v>
      </c>
      <c r="Z873" s="34">
        <v>307.52283571297505</v>
      </c>
    </row>
    <row r="874" spans="1:26" customFormat="1" x14ac:dyDescent="0.2">
      <c r="A874" s="34">
        <v>669</v>
      </c>
      <c r="B874" s="34" t="s">
        <v>1739</v>
      </c>
      <c r="C874" s="34" t="s">
        <v>92</v>
      </c>
      <c r="D874" s="34">
        <v>0.09</v>
      </c>
      <c r="E874" s="34">
        <v>2.89</v>
      </c>
      <c r="F874" s="34">
        <v>0.5</v>
      </c>
      <c r="G874" s="34" t="s">
        <v>14</v>
      </c>
      <c r="H874" s="34" t="s">
        <v>47</v>
      </c>
      <c r="I874" s="34" t="s">
        <v>24</v>
      </c>
      <c r="J874" s="34" t="s">
        <v>128</v>
      </c>
      <c r="K874" s="34" t="s">
        <v>49</v>
      </c>
      <c r="L874" s="34" t="s">
        <v>705</v>
      </c>
      <c r="M874" s="34">
        <v>0.38</v>
      </c>
      <c r="N874" s="34" t="s">
        <v>8</v>
      </c>
      <c r="O874" s="34" t="s">
        <v>28</v>
      </c>
      <c r="P874" s="34" t="s">
        <v>189</v>
      </c>
      <c r="Q874" s="34" t="s">
        <v>1740</v>
      </c>
      <c r="R874" s="34">
        <v>52501</v>
      </c>
      <c r="S874" s="36">
        <v>42083</v>
      </c>
      <c r="T874" s="36">
        <v>42085</v>
      </c>
      <c r="U874" s="61">
        <v>40.482300000000002</v>
      </c>
      <c r="V874" s="34">
        <v>22</v>
      </c>
      <c r="W874" s="34">
        <v>58.67</v>
      </c>
      <c r="X874" s="34">
        <v>88475</v>
      </c>
      <c r="Y874" s="34" t="s">
        <v>3216</v>
      </c>
      <c r="Z874" s="34">
        <v>0.87629654666644896</v>
      </c>
    </row>
    <row r="875" spans="1:26" customFormat="1" x14ac:dyDescent="0.2">
      <c r="A875" s="34">
        <v>669</v>
      </c>
      <c r="B875" s="34" t="s">
        <v>1739</v>
      </c>
      <c r="C875" s="34" t="s">
        <v>92</v>
      </c>
      <c r="D875" s="34">
        <v>0.02</v>
      </c>
      <c r="E875" s="34">
        <v>48.91</v>
      </c>
      <c r="F875" s="34">
        <v>5.81</v>
      </c>
      <c r="G875" s="34" t="s">
        <v>14</v>
      </c>
      <c r="H875" s="34" t="s">
        <v>47</v>
      </c>
      <c r="I875" s="34" t="s">
        <v>24</v>
      </c>
      <c r="J875" s="34" t="s">
        <v>64</v>
      </c>
      <c r="K875" s="34" t="s">
        <v>49</v>
      </c>
      <c r="L875" s="34" t="s">
        <v>1741</v>
      </c>
      <c r="M875" s="34">
        <v>0.38</v>
      </c>
      <c r="N875" s="34" t="s">
        <v>8</v>
      </c>
      <c r="O875" s="34" t="s">
        <v>28</v>
      </c>
      <c r="P875" s="34" t="s">
        <v>189</v>
      </c>
      <c r="Q875" s="34" t="s">
        <v>1740</v>
      </c>
      <c r="R875" s="34">
        <v>52501</v>
      </c>
      <c r="S875" s="36">
        <v>42083</v>
      </c>
      <c r="T875" s="36">
        <v>42084</v>
      </c>
      <c r="U875" s="61">
        <v>32.86</v>
      </c>
      <c r="V875" s="34">
        <v>2</v>
      </c>
      <c r="W875" s="34">
        <v>101.06</v>
      </c>
      <c r="X875" s="34">
        <v>88475</v>
      </c>
      <c r="Y875" s="34" t="s">
        <v>3216</v>
      </c>
      <c r="Z875" s="34">
        <v>330.28325226257471</v>
      </c>
    </row>
    <row r="876" spans="1:26" customFormat="1" x14ac:dyDescent="0.2">
      <c r="A876" s="34">
        <v>1679</v>
      </c>
      <c r="B876" s="34" t="s">
        <v>1742</v>
      </c>
      <c r="C876" s="34" t="s">
        <v>92</v>
      </c>
      <c r="D876" s="34">
        <v>7.0000000000000007E-2</v>
      </c>
      <c r="E876" s="34">
        <v>13.73</v>
      </c>
      <c r="F876" s="34">
        <v>6.85</v>
      </c>
      <c r="G876" s="34" t="s">
        <v>14</v>
      </c>
      <c r="H876" s="34" t="s">
        <v>15</v>
      </c>
      <c r="I876" s="34" t="s">
        <v>4</v>
      </c>
      <c r="J876" s="34" t="s">
        <v>102</v>
      </c>
      <c r="K876" s="34" t="s">
        <v>26</v>
      </c>
      <c r="L876" s="34" t="s">
        <v>1743</v>
      </c>
      <c r="M876" s="34">
        <v>0.54</v>
      </c>
      <c r="N876" s="34" t="s">
        <v>8</v>
      </c>
      <c r="O876" s="34" t="s">
        <v>87</v>
      </c>
      <c r="P876" s="34" t="s">
        <v>293</v>
      </c>
      <c r="Q876" s="34" t="s">
        <v>1744</v>
      </c>
      <c r="R876" s="34">
        <v>45324</v>
      </c>
      <c r="S876" s="36">
        <v>42083</v>
      </c>
      <c r="T876" s="36">
        <v>42084</v>
      </c>
      <c r="U876" s="61">
        <v>-22.72</v>
      </c>
      <c r="V876" s="34">
        <v>21</v>
      </c>
      <c r="W876" s="34">
        <v>276.64</v>
      </c>
      <c r="X876" s="34">
        <v>86646</v>
      </c>
      <c r="Y876" s="34" t="s">
        <v>3218</v>
      </c>
      <c r="Z876" s="34">
        <v>232.46031916270766</v>
      </c>
    </row>
    <row r="877" spans="1:26" customFormat="1" x14ac:dyDescent="0.2">
      <c r="A877" s="34">
        <v>2794</v>
      </c>
      <c r="B877" s="34" t="s">
        <v>1745</v>
      </c>
      <c r="C877" s="34" t="s">
        <v>92</v>
      </c>
      <c r="D877" s="34">
        <v>0.06</v>
      </c>
      <c r="E877" s="34">
        <v>2.61</v>
      </c>
      <c r="F877" s="34">
        <v>0.5</v>
      </c>
      <c r="G877" s="34" t="s">
        <v>14</v>
      </c>
      <c r="H877" s="34" t="s">
        <v>70</v>
      </c>
      <c r="I877" s="34" t="s">
        <v>24</v>
      </c>
      <c r="J877" s="34" t="s">
        <v>128</v>
      </c>
      <c r="K877" s="34" t="s">
        <v>49</v>
      </c>
      <c r="L877" s="34" t="s">
        <v>1545</v>
      </c>
      <c r="M877" s="34">
        <v>0.39</v>
      </c>
      <c r="N877" s="34" t="s">
        <v>8</v>
      </c>
      <c r="O877" s="34" t="s">
        <v>28</v>
      </c>
      <c r="P877" s="34" t="s">
        <v>189</v>
      </c>
      <c r="Q877" s="34" t="s">
        <v>1746</v>
      </c>
      <c r="R877" s="34">
        <v>50158</v>
      </c>
      <c r="S877" s="36">
        <v>42083</v>
      </c>
      <c r="T877" s="36">
        <v>42085</v>
      </c>
      <c r="U877" s="61">
        <v>3.5949</v>
      </c>
      <c r="V877" s="34">
        <v>2</v>
      </c>
      <c r="W877" s="34">
        <v>5.21</v>
      </c>
      <c r="X877" s="34">
        <v>87554</v>
      </c>
      <c r="Y877" s="34" t="s">
        <v>3216</v>
      </c>
      <c r="Z877" s="34">
        <v>-40.076750224969828</v>
      </c>
    </row>
    <row r="878" spans="1:26" customFormat="1" x14ac:dyDescent="0.2">
      <c r="A878" s="34">
        <v>3360</v>
      </c>
      <c r="B878" s="34" t="s">
        <v>1747</v>
      </c>
      <c r="C878" s="34" t="s">
        <v>46</v>
      </c>
      <c r="D878" s="34">
        <v>0.02</v>
      </c>
      <c r="E878" s="34">
        <v>9.11</v>
      </c>
      <c r="F878" s="34">
        <v>2.15</v>
      </c>
      <c r="G878" s="34" t="s">
        <v>14</v>
      </c>
      <c r="H878" s="34" t="s">
        <v>47</v>
      </c>
      <c r="I878" s="34" t="s">
        <v>24</v>
      </c>
      <c r="J878" s="34" t="s">
        <v>64</v>
      </c>
      <c r="K878" s="34" t="s">
        <v>26</v>
      </c>
      <c r="L878" s="34" t="s">
        <v>65</v>
      </c>
      <c r="M878" s="34">
        <v>0.4</v>
      </c>
      <c r="N878" s="34" t="s">
        <v>8</v>
      </c>
      <c r="O878" s="34" t="s">
        <v>28</v>
      </c>
      <c r="P878" s="34" t="s">
        <v>333</v>
      </c>
      <c r="Q878" s="34" t="s">
        <v>1748</v>
      </c>
      <c r="R878" s="34">
        <v>53214</v>
      </c>
      <c r="S878" s="36">
        <v>42083</v>
      </c>
      <c r="T878" s="36">
        <v>42085</v>
      </c>
      <c r="U878" s="61">
        <v>18.41</v>
      </c>
      <c r="V878" s="34">
        <v>3</v>
      </c>
      <c r="W878" s="34">
        <v>27.37</v>
      </c>
      <c r="X878" s="34">
        <v>91435</v>
      </c>
      <c r="Y878" s="34" t="s">
        <v>3216</v>
      </c>
      <c r="Z878" s="34">
        <v>294.51545939474431</v>
      </c>
    </row>
    <row r="879" spans="1:26" customFormat="1" x14ac:dyDescent="0.2">
      <c r="A879" s="34">
        <v>3361</v>
      </c>
      <c r="B879" s="34" t="s">
        <v>786</v>
      </c>
      <c r="C879" s="34" t="s">
        <v>46</v>
      </c>
      <c r="D879" s="34">
        <v>0.06</v>
      </c>
      <c r="E879" s="34">
        <v>12.64</v>
      </c>
      <c r="F879" s="34">
        <v>4.9800000000000004</v>
      </c>
      <c r="G879" s="34" t="s">
        <v>14</v>
      </c>
      <c r="H879" s="34" t="s">
        <v>47</v>
      </c>
      <c r="I879" s="34" t="s">
        <v>4</v>
      </c>
      <c r="J879" s="34" t="s">
        <v>102</v>
      </c>
      <c r="K879" s="34" t="s">
        <v>18</v>
      </c>
      <c r="L879" s="34" t="s">
        <v>1749</v>
      </c>
      <c r="M879" s="34">
        <v>0.48</v>
      </c>
      <c r="N879" s="34" t="s">
        <v>8</v>
      </c>
      <c r="O879" s="34" t="s">
        <v>28</v>
      </c>
      <c r="P879" s="34" t="s">
        <v>333</v>
      </c>
      <c r="Q879" s="34" t="s">
        <v>788</v>
      </c>
      <c r="R879" s="34">
        <v>53095</v>
      </c>
      <c r="S879" s="36">
        <v>42083</v>
      </c>
      <c r="T879" s="36">
        <v>42085</v>
      </c>
      <c r="U879" s="61">
        <v>65.63</v>
      </c>
      <c r="V879" s="34">
        <v>8</v>
      </c>
      <c r="W879" s="34">
        <v>98.16</v>
      </c>
      <c r="X879" s="34">
        <v>91435</v>
      </c>
      <c r="Y879" s="34" t="s">
        <v>3216</v>
      </c>
      <c r="Z879" s="34">
        <v>472.21056327420217</v>
      </c>
    </row>
    <row r="880" spans="1:26" customFormat="1" x14ac:dyDescent="0.2">
      <c r="A880" s="34">
        <v>691</v>
      </c>
      <c r="B880" s="34" t="s">
        <v>1750</v>
      </c>
      <c r="C880" s="34" t="s">
        <v>13</v>
      </c>
      <c r="D880" s="34">
        <v>0.09</v>
      </c>
      <c r="E880" s="34">
        <v>6.48</v>
      </c>
      <c r="F880" s="34">
        <v>6.35</v>
      </c>
      <c r="G880" s="34" t="s">
        <v>14</v>
      </c>
      <c r="H880" s="34" t="s">
        <v>47</v>
      </c>
      <c r="I880" s="34" t="s">
        <v>24</v>
      </c>
      <c r="J880" s="34" t="s">
        <v>64</v>
      </c>
      <c r="K880" s="34" t="s">
        <v>49</v>
      </c>
      <c r="L880" s="34" t="s">
        <v>1751</v>
      </c>
      <c r="M880" s="34">
        <v>0.37</v>
      </c>
      <c r="N880" s="34" t="s">
        <v>8</v>
      </c>
      <c r="O880" s="34" t="s">
        <v>35</v>
      </c>
      <c r="P880" s="34" t="s">
        <v>42</v>
      </c>
      <c r="Q880" s="34" t="s">
        <v>1752</v>
      </c>
      <c r="R880" s="34">
        <v>98408</v>
      </c>
      <c r="S880" s="36">
        <v>42084</v>
      </c>
      <c r="T880" s="36">
        <v>42085</v>
      </c>
      <c r="U880" s="61">
        <v>-88.6</v>
      </c>
      <c r="V880" s="34">
        <v>8</v>
      </c>
      <c r="W880" s="34">
        <v>49.81</v>
      </c>
      <c r="X880" s="34">
        <v>89915</v>
      </c>
      <c r="Y880" s="34" t="s">
        <v>3217</v>
      </c>
      <c r="Z880" s="34">
        <v>18.067551701210657</v>
      </c>
    </row>
    <row r="881" spans="1:26" customFormat="1" x14ac:dyDescent="0.2">
      <c r="A881" s="34">
        <v>1471</v>
      </c>
      <c r="B881" s="34" t="s">
        <v>1753</v>
      </c>
      <c r="C881" s="34" t="s">
        <v>13</v>
      </c>
      <c r="D881" s="34">
        <v>0.03</v>
      </c>
      <c r="E881" s="34">
        <v>420.98</v>
      </c>
      <c r="F881" s="34">
        <v>19.989999999999998</v>
      </c>
      <c r="G881" s="34" t="s">
        <v>14</v>
      </c>
      <c r="H881" s="34" t="s">
        <v>47</v>
      </c>
      <c r="I881" s="34" t="s">
        <v>24</v>
      </c>
      <c r="J881" s="34" t="s">
        <v>48</v>
      </c>
      <c r="K881" s="34" t="s">
        <v>49</v>
      </c>
      <c r="L881" s="34" t="s">
        <v>843</v>
      </c>
      <c r="M881" s="34">
        <v>0.35</v>
      </c>
      <c r="N881" s="34" t="s">
        <v>8</v>
      </c>
      <c r="O881" s="34" t="s">
        <v>87</v>
      </c>
      <c r="P881" s="34" t="s">
        <v>293</v>
      </c>
      <c r="Q881" s="34" t="s">
        <v>1114</v>
      </c>
      <c r="R881" s="34">
        <v>43081</v>
      </c>
      <c r="S881" s="36">
        <v>42084</v>
      </c>
      <c r="T881" s="36">
        <v>42085</v>
      </c>
      <c r="U881" s="61">
        <v>3043.0311000000002</v>
      </c>
      <c r="V881" s="34">
        <v>10</v>
      </c>
      <c r="W881" s="34">
        <v>4410.1899999999996</v>
      </c>
      <c r="X881" s="34">
        <v>87077</v>
      </c>
      <c r="Y881" s="34" t="s">
        <v>3218</v>
      </c>
      <c r="Z881" s="34">
        <v>4923.6669609428163</v>
      </c>
    </row>
    <row r="882" spans="1:26" customFormat="1" x14ac:dyDescent="0.2">
      <c r="A882" s="34">
        <v>2601</v>
      </c>
      <c r="B882" s="34" t="s">
        <v>1754</v>
      </c>
      <c r="C882" s="34" t="s">
        <v>23</v>
      </c>
      <c r="D882" s="34">
        <v>0.05</v>
      </c>
      <c r="E882" s="34">
        <v>5.74</v>
      </c>
      <c r="F882" s="34">
        <v>5.3</v>
      </c>
      <c r="G882" s="34" t="s">
        <v>14</v>
      </c>
      <c r="H882" s="34" t="s">
        <v>70</v>
      </c>
      <c r="I882" s="34" t="s">
        <v>24</v>
      </c>
      <c r="J882" s="34" t="s">
        <v>544</v>
      </c>
      <c r="K882" s="34" t="s">
        <v>18</v>
      </c>
      <c r="L882" s="34" t="s">
        <v>1755</v>
      </c>
      <c r="M882" s="34">
        <v>0.55000000000000004</v>
      </c>
      <c r="N882" s="34" t="s">
        <v>8</v>
      </c>
      <c r="O882" s="34" t="s">
        <v>87</v>
      </c>
      <c r="P882" s="34" t="s">
        <v>1332</v>
      </c>
      <c r="Q882" s="34" t="s">
        <v>1756</v>
      </c>
      <c r="R882" s="34">
        <v>3054</v>
      </c>
      <c r="S882" s="36">
        <v>42084</v>
      </c>
      <c r="T882" s="36">
        <v>42089</v>
      </c>
      <c r="U882" s="61">
        <v>-50.75</v>
      </c>
      <c r="V882" s="34">
        <v>7</v>
      </c>
      <c r="W882" s="34">
        <v>42.02</v>
      </c>
      <c r="X882" s="34">
        <v>87382</v>
      </c>
      <c r="Y882" s="34" t="s">
        <v>3218</v>
      </c>
      <c r="Z882" s="34">
        <v>253.35138349631379</v>
      </c>
    </row>
    <row r="883" spans="1:26" customFormat="1" x14ac:dyDescent="0.2">
      <c r="A883" s="34">
        <v>3275</v>
      </c>
      <c r="B883" s="34" t="s">
        <v>38</v>
      </c>
      <c r="C883" s="34" t="s">
        <v>23</v>
      </c>
      <c r="D883" s="34">
        <v>0.02</v>
      </c>
      <c r="E883" s="34">
        <v>13.48</v>
      </c>
      <c r="F883" s="34">
        <v>4.51</v>
      </c>
      <c r="G883" s="34" t="s">
        <v>14</v>
      </c>
      <c r="H883" s="34" t="s">
        <v>47</v>
      </c>
      <c r="I883" s="34" t="s">
        <v>24</v>
      </c>
      <c r="J883" s="34" t="s">
        <v>54</v>
      </c>
      <c r="K883" s="34" t="s">
        <v>49</v>
      </c>
      <c r="L883" s="34" t="s">
        <v>1757</v>
      </c>
      <c r="M883" s="34">
        <v>0.59</v>
      </c>
      <c r="N883" s="34" t="s">
        <v>8</v>
      </c>
      <c r="O883" s="34" t="s">
        <v>35</v>
      </c>
      <c r="P883" s="34" t="s">
        <v>42</v>
      </c>
      <c r="Q883" s="34" t="s">
        <v>43</v>
      </c>
      <c r="R883" s="34">
        <v>98273</v>
      </c>
      <c r="S883" s="36">
        <v>42084</v>
      </c>
      <c r="T883" s="36">
        <v>42086</v>
      </c>
      <c r="U883" s="61">
        <v>34.520000000000003</v>
      </c>
      <c r="V883" s="34">
        <v>9</v>
      </c>
      <c r="W883" s="34">
        <v>127.12</v>
      </c>
      <c r="X883" s="34">
        <v>86233</v>
      </c>
      <c r="Y883" s="34" t="s">
        <v>3217</v>
      </c>
      <c r="Z883" s="34">
        <v>426.59739221011557</v>
      </c>
    </row>
    <row r="884" spans="1:26" customFormat="1" x14ac:dyDescent="0.2">
      <c r="A884" s="34">
        <v>247</v>
      </c>
      <c r="B884" s="34" t="s">
        <v>1311</v>
      </c>
      <c r="C884" s="34" t="s">
        <v>92</v>
      </c>
      <c r="D884" s="34">
        <v>0.09</v>
      </c>
      <c r="E884" s="34">
        <v>2.88</v>
      </c>
      <c r="F884" s="34">
        <v>0.99</v>
      </c>
      <c r="G884" s="34" t="s">
        <v>14</v>
      </c>
      <c r="H884" s="34" t="s">
        <v>70</v>
      </c>
      <c r="I884" s="34" t="s">
        <v>24</v>
      </c>
      <c r="J884" s="34" t="s">
        <v>128</v>
      </c>
      <c r="K884" s="34" t="s">
        <v>49</v>
      </c>
      <c r="L884" s="34" t="s">
        <v>198</v>
      </c>
      <c r="M884" s="34">
        <v>0.36</v>
      </c>
      <c r="N884" s="34" t="s">
        <v>8</v>
      </c>
      <c r="O884" s="34" t="s">
        <v>9</v>
      </c>
      <c r="P884" s="34" t="s">
        <v>376</v>
      </c>
      <c r="Q884" s="34" t="s">
        <v>1312</v>
      </c>
      <c r="R884" s="34">
        <v>37804</v>
      </c>
      <c r="S884" s="36">
        <v>42084</v>
      </c>
      <c r="T884" s="36">
        <v>42086</v>
      </c>
      <c r="U884" s="61">
        <v>-145.08199999999999</v>
      </c>
      <c r="V884" s="34">
        <v>10</v>
      </c>
      <c r="W884" s="34">
        <v>28.73</v>
      </c>
      <c r="X884" s="34">
        <v>89140</v>
      </c>
      <c r="Y884" s="34" t="s">
        <v>3215</v>
      </c>
      <c r="Z884" s="34">
        <v>-222.6971668048684</v>
      </c>
    </row>
    <row r="885" spans="1:26" customFormat="1" x14ac:dyDescent="0.2">
      <c r="A885" s="34">
        <v>1185</v>
      </c>
      <c r="B885" s="34" t="s">
        <v>1758</v>
      </c>
      <c r="C885" s="34" t="s">
        <v>92</v>
      </c>
      <c r="D885" s="34">
        <v>0</v>
      </c>
      <c r="E885" s="34">
        <v>3174.835</v>
      </c>
      <c r="F885" s="34">
        <v>24.49</v>
      </c>
      <c r="G885" s="34" t="s">
        <v>14</v>
      </c>
      <c r="H885" s="34" t="s">
        <v>15</v>
      </c>
      <c r="I885" s="34" t="s">
        <v>16</v>
      </c>
      <c r="J885" s="34" t="s">
        <v>32</v>
      </c>
      <c r="K885" s="34" t="s">
        <v>40</v>
      </c>
      <c r="L885" s="34" t="s">
        <v>290</v>
      </c>
      <c r="M885" s="34">
        <v>0.39</v>
      </c>
      <c r="N885" s="34" t="s">
        <v>8</v>
      </c>
      <c r="O885" s="34" t="s">
        <v>9</v>
      </c>
      <c r="P885" s="34" t="s">
        <v>140</v>
      </c>
      <c r="Q885" s="34" t="s">
        <v>334</v>
      </c>
      <c r="R885" s="34">
        <v>35756</v>
      </c>
      <c r="S885" s="36">
        <v>42084</v>
      </c>
      <c r="T885" s="36">
        <v>42085</v>
      </c>
      <c r="U885" s="61">
        <v>4.1100000000000003</v>
      </c>
      <c r="V885" s="34">
        <v>3</v>
      </c>
      <c r="W885" s="34">
        <v>20552.55</v>
      </c>
      <c r="X885" s="34">
        <v>85938</v>
      </c>
      <c r="Y885" s="34" t="s">
        <v>3215</v>
      </c>
      <c r="Z885" s="34">
        <v>21878.448370430986</v>
      </c>
    </row>
    <row r="886" spans="1:26" customFormat="1" x14ac:dyDescent="0.2">
      <c r="A886" s="34">
        <v>3258</v>
      </c>
      <c r="B886" s="34" t="s">
        <v>1759</v>
      </c>
      <c r="C886" s="34" t="s">
        <v>46</v>
      </c>
      <c r="D886" s="34">
        <v>0.02</v>
      </c>
      <c r="E886" s="34">
        <v>55.94</v>
      </c>
      <c r="F886" s="34">
        <v>6.55</v>
      </c>
      <c r="G886" s="34" t="s">
        <v>14</v>
      </c>
      <c r="H886" s="34" t="s">
        <v>15</v>
      </c>
      <c r="I886" s="34" t="s">
        <v>16</v>
      </c>
      <c r="J886" s="34" t="s">
        <v>17</v>
      </c>
      <c r="K886" s="34" t="s">
        <v>49</v>
      </c>
      <c r="L886" s="34" t="s">
        <v>1760</v>
      </c>
      <c r="M886" s="34">
        <v>0.68</v>
      </c>
      <c r="N886" s="34" t="s">
        <v>8</v>
      </c>
      <c r="O886" s="34" t="s">
        <v>35</v>
      </c>
      <c r="P886" s="34" t="s">
        <v>42</v>
      </c>
      <c r="Q886" s="34" t="s">
        <v>1761</v>
      </c>
      <c r="R886" s="34">
        <v>98037</v>
      </c>
      <c r="S886" s="36">
        <v>42084</v>
      </c>
      <c r="T886" s="36">
        <v>42086</v>
      </c>
      <c r="U886" s="61">
        <v>401.85</v>
      </c>
      <c r="V886" s="34">
        <v>11</v>
      </c>
      <c r="W886" s="34">
        <v>646.88</v>
      </c>
      <c r="X886" s="34">
        <v>88824</v>
      </c>
      <c r="Y886" s="34" t="s">
        <v>3217</v>
      </c>
      <c r="Z886" s="34">
        <v>1128.8642383611514</v>
      </c>
    </row>
    <row r="887" spans="1:26" customFormat="1" x14ac:dyDescent="0.2">
      <c r="A887" s="34">
        <v>87</v>
      </c>
      <c r="B887" s="34" t="s">
        <v>1762</v>
      </c>
      <c r="C887" s="34" t="s">
        <v>13</v>
      </c>
      <c r="D887" s="34">
        <v>0.09</v>
      </c>
      <c r="E887" s="34">
        <v>4.91</v>
      </c>
      <c r="F887" s="34">
        <v>0.5</v>
      </c>
      <c r="G887" s="34" t="s">
        <v>14</v>
      </c>
      <c r="H887" s="34" t="s">
        <v>70</v>
      </c>
      <c r="I887" s="34" t="s">
        <v>24</v>
      </c>
      <c r="J887" s="34" t="s">
        <v>128</v>
      </c>
      <c r="K887" s="34" t="s">
        <v>49</v>
      </c>
      <c r="L887" s="34" t="s">
        <v>949</v>
      </c>
      <c r="M887" s="34">
        <v>0.36</v>
      </c>
      <c r="N887" s="34" t="s">
        <v>8</v>
      </c>
      <c r="O887" s="34" t="s">
        <v>35</v>
      </c>
      <c r="P887" s="34" t="s">
        <v>66</v>
      </c>
      <c r="Q887" s="34" t="s">
        <v>1763</v>
      </c>
      <c r="R887" s="34">
        <v>95687</v>
      </c>
      <c r="S887" s="36">
        <v>42085</v>
      </c>
      <c r="T887" s="36">
        <v>42086</v>
      </c>
      <c r="U887" s="61">
        <v>28.855799999999999</v>
      </c>
      <c r="V887" s="34">
        <v>9</v>
      </c>
      <c r="W887" s="34">
        <v>41.82</v>
      </c>
      <c r="X887" s="34">
        <v>90597</v>
      </c>
      <c r="Y887" s="34" t="s">
        <v>3217</v>
      </c>
      <c r="Z887" s="34">
        <v>-67.014897954353501</v>
      </c>
    </row>
    <row r="888" spans="1:26" customFormat="1" x14ac:dyDescent="0.2">
      <c r="A888" s="34">
        <v>87</v>
      </c>
      <c r="B888" s="34" t="s">
        <v>1762</v>
      </c>
      <c r="C888" s="34" t="s">
        <v>13</v>
      </c>
      <c r="D888" s="34">
        <v>0.01</v>
      </c>
      <c r="E888" s="34">
        <v>296.18</v>
      </c>
      <c r="F888" s="34">
        <v>54.12</v>
      </c>
      <c r="G888" s="34" t="s">
        <v>2</v>
      </c>
      <c r="H888" s="34" t="s">
        <v>70</v>
      </c>
      <c r="I888" s="34" t="s">
        <v>4</v>
      </c>
      <c r="J888" s="34" t="s">
        <v>5</v>
      </c>
      <c r="K888" s="34" t="s">
        <v>6</v>
      </c>
      <c r="L888" s="34" t="s">
        <v>1055</v>
      </c>
      <c r="M888" s="34">
        <v>0.76</v>
      </c>
      <c r="N888" s="34" t="s">
        <v>8</v>
      </c>
      <c r="O888" s="34" t="s">
        <v>35</v>
      </c>
      <c r="P888" s="34" t="s">
        <v>66</v>
      </c>
      <c r="Q888" s="34" t="s">
        <v>1763</v>
      </c>
      <c r="R888" s="34">
        <v>95687</v>
      </c>
      <c r="S888" s="36">
        <v>42085</v>
      </c>
      <c r="T888" s="36">
        <v>42088</v>
      </c>
      <c r="U888" s="61">
        <v>173.48</v>
      </c>
      <c r="V888" s="34">
        <v>9</v>
      </c>
      <c r="W888" s="34">
        <v>2875.72</v>
      </c>
      <c r="X888" s="34">
        <v>90597</v>
      </c>
      <c r="Y888" s="34" t="s">
        <v>3217</v>
      </c>
      <c r="Z888" s="34">
        <v>3057.4787885694423</v>
      </c>
    </row>
    <row r="889" spans="1:26" customFormat="1" x14ac:dyDescent="0.2">
      <c r="A889" s="34">
        <v>2014</v>
      </c>
      <c r="B889" s="34" t="s">
        <v>1764</v>
      </c>
      <c r="C889" s="34" t="s">
        <v>13</v>
      </c>
      <c r="D889" s="34">
        <v>7.0000000000000007E-2</v>
      </c>
      <c r="E889" s="34">
        <v>39.479999999999997</v>
      </c>
      <c r="F889" s="34">
        <v>1.99</v>
      </c>
      <c r="G889" s="34" t="s">
        <v>14</v>
      </c>
      <c r="H889" s="34" t="s">
        <v>47</v>
      </c>
      <c r="I889" s="34" t="s">
        <v>16</v>
      </c>
      <c r="J889" s="34" t="s">
        <v>17</v>
      </c>
      <c r="K889" s="34" t="s">
        <v>18</v>
      </c>
      <c r="L889" s="34" t="s">
        <v>1233</v>
      </c>
      <c r="M889" s="34">
        <v>0.54</v>
      </c>
      <c r="N889" s="34" t="s">
        <v>8</v>
      </c>
      <c r="O889" s="34" t="s">
        <v>28</v>
      </c>
      <c r="P889" s="34" t="s">
        <v>189</v>
      </c>
      <c r="Q889" s="34" t="s">
        <v>1765</v>
      </c>
      <c r="R889" s="34">
        <v>51503</v>
      </c>
      <c r="S889" s="36">
        <v>42085</v>
      </c>
      <c r="T889" s="36">
        <v>42087</v>
      </c>
      <c r="U889" s="61">
        <v>88.72</v>
      </c>
      <c r="V889" s="34">
        <v>4</v>
      </c>
      <c r="W889" s="34">
        <v>151.27000000000001</v>
      </c>
      <c r="X889" s="34">
        <v>88367</v>
      </c>
      <c r="Y889" s="34" t="s">
        <v>3216</v>
      </c>
      <c r="Z889" s="34">
        <v>337.05307807344775</v>
      </c>
    </row>
    <row r="890" spans="1:26" customFormat="1" x14ac:dyDescent="0.2">
      <c r="A890" s="34">
        <v>2014</v>
      </c>
      <c r="B890" s="34" t="s">
        <v>1764</v>
      </c>
      <c r="C890" s="34" t="s">
        <v>13</v>
      </c>
      <c r="D890" s="34">
        <v>0</v>
      </c>
      <c r="E890" s="34">
        <v>4.91</v>
      </c>
      <c r="F890" s="34">
        <v>0.5</v>
      </c>
      <c r="G890" s="34" t="s">
        <v>14</v>
      </c>
      <c r="H890" s="34" t="s">
        <v>47</v>
      </c>
      <c r="I890" s="34" t="s">
        <v>24</v>
      </c>
      <c r="J890" s="34" t="s">
        <v>128</v>
      </c>
      <c r="K890" s="34" t="s">
        <v>49</v>
      </c>
      <c r="L890" s="34" t="s">
        <v>949</v>
      </c>
      <c r="M890" s="34">
        <v>0.36</v>
      </c>
      <c r="N890" s="34" t="s">
        <v>8</v>
      </c>
      <c r="O890" s="34" t="s">
        <v>28</v>
      </c>
      <c r="P890" s="34" t="s">
        <v>189</v>
      </c>
      <c r="Q890" s="34" t="s">
        <v>1765</v>
      </c>
      <c r="R890" s="34">
        <v>51503</v>
      </c>
      <c r="S890" s="36">
        <v>42085</v>
      </c>
      <c r="T890" s="36">
        <v>42087</v>
      </c>
      <c r="U890" s="61">
        <v>7.2519</v>
      </c>
      <c r="V890" s="34">
        <v>2</v>
      </c>
      <c r="W890" s="34">
        <v>10.51</v>
      </c>
      <c r="X890" s="34">
        <v>88367</v>
      </c>
      <c r="Y890" s="34" t="s">
        <v>3216</v>
      </c>
      <c r="Z890" s="34">
        <v>0.77677148132643126</v>
      </c>
    </row>
    <row r="891" spans="1:26" customFormat="1" x14ac:dyDescent="0.2">
      <c r="A891" s="34">
        <v>949</v>
      </c>
      <c r="B891" s="34" t="s">
        <v>75</v>
      </c>
      <c r="C891" s="34" t="s">
        <v>23</v>
      </c>
      <c r="D891" s="34">
        <v>0.02</v>
      </c>
      <c r="E891" s="34">
        <v>48.04</v>
      </c>
      <c r="F891" s="34">
        <v>5.09</v>
      </c>
      <c r="G891" s="34" t="s">
        <v>14</v>
      </c>
      <c r="H891" s="34" t="s">
        <v>15</v>
      </c>
      <c r="I891" s="34" t="s">
        <v>24</v>
      </c>
      <c r="J891" s="34" t="s">
        <v>64</v>
      </c>
      <c r="K891" s="34" t="s">
        <v>49</v>
      </c>
      <c r="L891" s="34" t="s">
        <v>438</v>
      </c>
      <c r="M891" s="34">
        <v>0.37</v>
      </c>
      <c r="N891" s="34" t="s">
        <v>8</v>
      </c>
      <c r="O891" s="34" t="s">
        <v>35</v>
      </c>
      <c r="P891" s="34" t="s">
        <v>66</v>
      </c>
      <c r="Q891" s="34" t="s">
        <v>76</v>
      </c>
      <c r="R891" s="34">
        <v>90049</v>
      </c>
      <c r="S891" s="36">
        <v>42085</v>
      </c>
      <c r="T891" s="36">
        <v>42089</v>
      </c>
      <c r="U891" s="61">
        <v>373.67</v>
      </c>
      <c r="V891" s="34">
        <v>18</v>
      </c>
      <c r="W891" s="34">
        <v>881.32</v>
      </c>
      <c r="X891" s="34">
        <v>8257</v>
      </c>
      <c r="Y891" s="34" t="s">
        <v>3217</v>
      </c>
      <c r="Z891" s="34">
        <v>655.97377703213169</v>
      </c>
    </row>
    <row r="892" spans="1:26" customFormat="1" x14ac:dyDescent="0.2">
      <c r="A892" s="34">
        <v>950</v>
      </c>
      <c r="B892" s="34" t="s">
        <v>58</v>
      </c>
      <c r="C892" s="34" t="s">
        <v>23</v>
      </c>
      <c r="D892" s="34">
        <v>0.05</v>
      </c>
      <c r="E892" s="34">
        <v>1500.97</v>
      </c>
      <c r="F892" s="34">
        <v>29.7</v>
      </c>
      <c r="G892" s="34" t="s">
        <v>2</v>
      </c>
      <c r="H892" s="34" t="s">
        <v>15</v>
      </c>
      <c r="I892" s="34" t="s">
        <v>16</v>
      </c>
      <c r="J892" s="34" t="s">
        <v>32</v>
      </c>
      <c r="K892" s="34" t="s">
        <v>33</v>
      </c>
      <c r="L892" s="34" t="s">
        <v>1766</v>
      </c>
      <c r="M892" s="34">
        <v>0.56999999999999995</v>
      </c>
      <c r="N892" s="34" t="s">
        <v>8</v>
      </c>
      <c r="O892" s="34" t="s">
        <v>28</v>
      </c>
      <c r="P892" s="34" t="s">
        <v>60</v>
      </c>
      <c r="Q892" s="34" t="s">
        <v>61</v>
      </c>
      <c r="R892" s="34">
        <v>55372</v>
      </c>
      <c r="S892" s="36">
        <v>42085</v>
      </c>
      <c r="T892" s="36">
        <v>42085</v>
      </c>
      <c r="U892" s="61">
        <v>-2561.3235</v>
      </c>
      <c r="V892" s="34">
        <v>1</v>
      </c>
      <c r="W892" s="34">
        <v>1497.22</v>
      </c>
      <c r="X892" s="34">
        <v>89084</v>
      </c>
      <c r="Y892" s="34" t="s">
        <v>3216</v>
      </c>
      <c r="Z892" s="34">
        <v>3225.7980364202863</v>
      </c>
    </row>
    <row r="893" spans="1:26" customFormat="1" x14ac:dyDescent="0.2">
      <c r="A893" s="34">
        <v>950</v>
      </c>
      <c r="B893" s="34" t="s">
        <v>58</v>
      </c>
      <c r="C893" s="34" t="s">
        <v>23</v>
      </c>
      <c r="D893" s="34">
        <v>0.02</v>
      </c>
      <c r="E893" s="34">
        <v>48.04</v>
      </c>
      <c r="F893" s="34">
        <v>5.09</v>
      </c>
      <c r="G893" s="34" t="s">
        <v>14</v>
      </c>
      <c r="H893" s="34" t="s">
        <v>15</v>
      </c>
      <c r="I893" s="34" t="s">
        <v>24</v>
      </c>
      <c r="J893" s="34" t="s">
        <v>64</v>
      </c>
      <c r="K893" s="34" t="s">
        <v>49</v>
      </c>
      <c r="L893" s="34" t="s">
        <v>438</v>
      </c>
      <c r="M893" s="34">
        <v>0.37</v>
      </c>
      <c r="N893" s="34" t="s">
        <v>8</v>
      </c>
      <c r="O893" s="34" t="s">
        <v>28</v>
      </c>
      <c r="P893" s="34" t="s">
        <v>60</v>
      </c>
      <c r="Q893" s="34" t="s">
        <v>61</v>
      </c>
      <c r="R893" s="34">
        <v>55372</v>
      </c>
      <c r="S893" s="36">
        <v>42085</v>
      </c>
      <c r="T893" s="36">
        <v>42089</v>
      </c>
      <c r="U893" s="61">
        <v>168.91890000000001</v>
      </c>
      <c r="V893" s="34">
        <v>5</v>
      </c>
      <c r="W893" s="34">
        <v>244.81</v>
      </c>
      <c r="X893" s="34">
        <v>89084</v>
      </c>
      <c r="Y893" s="34" t="s">
        <v>3216</v>
      </c>
      <c r="Z893" s="34">
        <v>446.30338394604809</v>
      </c>
    </row>
    <row r="894" spans="1:26" customFormat="1" x14ac:dyDescent="0.2">
      <c r="A894" s="34">
        <v>950</v>
      </c>
      <c r="B894" s="34" t="s">
        <v>58</v>
      </c>
      <c r="C894" s="34" t="s">
        <v>23</v>
      </c>
      <c r="D894" s="34">
        <v>0.03</v>
      </c>
      <c r="E894" s="34">
        <v>4.28</v>
      </c>
      <c r="F894" s="34">
        <v>1.6</v>
      </c>
      <c r="G894" s="34" t="s">
        <v>14</v>
      </c>
      <c r="H894" s="34" t="s">
        <v>15</v>
      </c>
      <c r="I894" s="34" t="s">
        <v>24</v>
      </c>
      <c r="J894" s="34" t="s">
        <v>25</v>
      </c>
      <c r="K894" s="34" t="s">
        <v>26</v>
      </c>
      <c r="L894" s="34" t="s">
        <v>1767</v>
      </c>
      <c r="M894" s="34">
        <v>0.57999999999999996</v>
      </c>
      <c r="N894" s="34" t="s">
        <v>8</v>
      </c>
      <c r="O894" s="34" t="s">
        <v>28</v>
      </c>
      <c r="P894" s="34" t="s">
        <v>60</v>
      </c>
      <c r="Q894" s="34" t="s">
        <v>61</v>
      </c>
      <c r="R894" s="34">
        <v>55372</v>
      </c>
      <c r="S894" s="36">
        <v>42085</v>
      </c>
      <c r="T894" s="36">
        <v>42092</v>
      </c>
      <c r="U894" s="61">
        <v>-6.2</v>
      </c>
      <c r="V894" s="34">
        <v>1</v>
      </c>
      <c r="W894" s="34">
        <v>4.55</v>
      </c>
      <c r="X894" s="34">
        <v>89084</v>
      </c>
      <c r="Y894" s="34" t="s">
        <v>3216</v>
      </c>
      <c r="Z894" s="34">
        <v>201.34826973332375</v>
      </c>
    </row>
    <row r="895" spans="1:26" customFormat="1" x14ac:dyDescent="0.2">
      <c r="A895" s="34">
        <v>1938</v>
      </c>
      <c r="B895" s="34" t="s">
        <v>1768</v>
      </c>
      <c r="C895" s="34" t="s">
        <v>92</v>
      </c>
      <c r="D895" s="34">
        <v>0.1</v>
      </c>
      <c r="E895" s="34">
        <v>152.47999999999999</v>
      </c>
      <c r="F895" s="34">
        <v>4</v>
      </c>
      <c r="G895" s="34" t="s">
        <v>63</v>
      </c>
      <c r="H895" s="34" t="s">
        <v>70</v>
      </c>
      <c r="I895" s="34" t="s">
        <v>16</v>
      </c>
      <c r="J895" s="34" t="s">
        <v>17</v>
      </c>
      <c r="K895" s="34" t="s">
        <v>49</v>
      </c>
      <c r="L895" s="34" t="s">
        <v>1769</v>
      </c>
      <c r="M895" s="34">
        <v>0.79</v>
      </c>
      <c r="N895" s="34" t="s">
        <v>8</v>
      </c>
      <c r="O895" s="34" t="s">
        <v>28</v>
      </c>
      <c r="P895" s="34" t="s">
        <v>513</v>
      </c>
      <c r="Q895" s="34" t="s">
        <v>1770</v>
      </c>
      <c r="R895" s="34">
        <v>66801</v>
      </c>
      <c r="S895" s="36">
        <v>42085</v>
      </c>
      <c r="T895" s="36">
        <v>42086</v>
      </c>
      <c r="U895" s="61">
        <v>-521.09</v>
      </c>
      <c r="V895" s="34">
        <v>4</v>
      </c>
      <c r="W895" s="34">
        <v>558.16999999999996</v>
      </c>
      <c r="X895" s="34">
        <v>88870</v>
      </c>
      <c r="Y895" s="34" t="s">
        <v>3216</v>
      </c>
      <c r="Z895" s="34">
        <v>212.76325439112443</v>
      </c>
    </row>
    <row r="896" spans="1:26" customFormat="1" x14ac:dyDescent="0.2">
      <c r="A896" s="34">
        <v>1940</v>
      </c>
      <c r="B896" s="34" t="s">
        <v>1771</v>
      </c>
      <c r="C896" s="34" t="s">
        <v>92</v>
      </c>
      <c r="D896" s="34">
        <v>0.08</v>
      </c>
      <c r="E896" s="34">
        <v>6.84</v>
      </c>
      <c r="F896" s="34">
        <v>8.3699999999999992</v>
      </c>
      <c r="G896" s="34" t="s">
        <v>14</v>
      </c>
      <c r="H896" s="34" t="s">
        <v>70</v>
      </c>
      <c r="I896" s="34" t="s">
        <v>24</v>
      </c>
      <c r="J896" s="34" t="s">
        <v>544</v>
      </c>
      <c r="K896" s="34" t="s">
        <v>18</v>
      </c>
      <c r="L896" s="34" t="s">
        <v>712</v>
      </c>
      <c r="M896" s="34">
        <v>0.57999999999999996</v>
      </c>
      <c r="N896" s="34" t="s">
        <v>8</v>
      </c>
      <c r="O896" s="34" t="s">
        <v>35</v>
      </c>
      <c r="P896" s="34" t="s">
        <v>122</v>
      </c>
      <c r="Q896" s="34" t="s">
        <v>123</v>
      </c>
      <c r="R896" s="34">
        <v>84020</v>
      </c>
      <c r="S896" s="36">
        <v>42085</v>
      </c>
      <c r="T896" s="36">
        <v>42087</v>
      </c>
      <c r="U896" s="61">
        <v>-29.49</v>
      </c>
      <c r="V896" s="34">
        <v>1</v>
      </c>
      <c r="W896" s="34">
        <v>8.39</v>
      </c>
      <c r="X896" s="34">
        <v>88870</v>
      </c>
      <c r="Y896" s="34" t="s">
        <v>3217</v>
      </c>
      <c r="Z896" s="34">
        <v>301.52659576105714</v>
      </c>
    </row>
    <row r="897" spans="1:26" customFormat="1" x14ac:dyDescent="0.2">
      <c r="A897" s="34">
        <v>959</v>
      </c>
      <c r="B897" s="34" t="s">
        <v>1772</v>
      </c>
      <c r="C897" s="34" t="s">
        <v>46</v>
      </c>
      <c r="D897" s="34">
        <v>0.01</v>
      </c>
      <c r="E897" s="34">
        <v>145.44999999999999</v>
      </c>
      <c r="F897" s="34">
        <v>17.850000000000001</v>
      </c>
      <c r="G897" s="34" t="s">
        <v>2</v>
      </c>
      <c r="H897" s="34" t="s">
        <v>70</v>
      </c>
      <c r="I897" s="34" t="s">
        <v>16</v>
      </c>
      <c r="J897" s="34" t="s">
        <v>32</v>
      </c>
      <c r="K897" s="34" t="s">
        <v>33</v>
      </c>
      <c r="L897" s="34" t="s">
        <v>186</v>
      </c>
      <c r="M897" s="34">
        <v>0.56000000000000005</v>
      </c>
      <c r="N897" s="34" t="s">
        <v>8</v>
      </c>
      <c r="O897" s="34" t="s">
        <v>28</v>
      </c>
      <c r="P897" s="34" t="s">
        <v>163</v>
      </c>
      <c r="Q897" s="34" t="s">
        <v>173</v>
      </c>
      <c r="R897" s="34">
        <v>76028</v>
      </c>
      <c r="S897" s="36">
        <v>42085</v>
      </c>
      <c r="T897" s="36">
        <v>42086</v>
      </c>
      <c r="U897" s="61">
        <v>837.6807</v>
      </c>
      <c r="V897" s="34">
        <v>8</v>
      </c>
      <c r="W897" s="34">
        <v>1214.03</v>
      </c>
      <c r="X897" s="34">
        <v>91581</v>
      </c>
      <c r="Y897" s="34" t="s">
        <v>3216</v>
      </c>
      <c r="Z897" s="34">
        <v>2300.1756864499202</v>
      </c>
    </row>
    <row r="898" spans="1:26" customFormat="1" x14ac:dyDescent="0.2">
      <c r="A898" s="34">
        <v>1553</v>
      </c>
      <c r="B898" s="34" t="s">
        <v>1773</v>
      </c>
      <c r="C898" s="34" t="s">
        <v>46</v>
      </c>
      <c r="D898" s="34">
        <v>0.03</v>
      </c>
      <c r="E898" s="34">
        <v>12.28</v>
      </c>
      <c r="F898" s="34">
        <v>6.35</v>
      </c>
      <c r="G898" s="34" t="s">
        <v>14</v>
      </c>
      <c r="H898" s="34" t="s">
        <v>3</v>
      </c>
      <c r="I898" s="34" t="s">
        <v>24</v>
      </c>
      <c r="J898" s="34" t="s">
        <v>64</v>
      </c>
      <c r="K898" s="34" t="s">
        <v>49</v>
      </c>
      <c r="L898" s="34" t="s">
        <v>1709</v>
      </c>
      <c r="M898" s="34">
        <v>0.38</v>
      </c>
      <c r="N898" s="34" t="s">
        <v>8</v>
      </c>
      <c r="O898" s="34" t="s">
        <v>9</v>
      </c>
      <c r="P898" s="34" t="s">
        <v>10</v>
      </c>
      <c r="Q898" s="34" t="s">
        <v>1003</v>
      </c>
      <c r="R898" s="34">
        <v>38701</v>
      </c>
      <c r="S898" s="36">
        <v>42085</v>
      </c>
      <c r="T898" s="36">
        <v>42087</v>
      </c>
      <c r="U898" s="61">
        <v>68.676000000000002</v>
      </c>
      <c r="V898" s="34">
        <v>7</v>
      </c>
      <c r="W898" s="34">
        <v>87.53</v>
      </c>
      <c r="X898" s="34">
        <v>87484</v>
      </c>
      <c r="Y898" s="34" t="s">
        <v>3215</v>
      </c>
      <c r="Z898" s="34">
        <v>409.29877282040417</v>
      </c>
    </row>
    <row r="899" spans="1:26" customFormat="1" x14ac:dyDescent="0.2">
      <c r="A899" s="34">
        <v>2561</v>
      </c>
      <c r="B899" s="34" t="s">
        <v>1774</v>
      </c>
      <c r="C899" s="34" t="s">
        <v>46</v>
      </c>
      <c r="D899" s="34">
        <v>0.03</v>
      </c>
      <c r="E899" s="34">
        <v>160.97999999999999</v>
      </c>
      <c r="F899" s="34">
        <v>30</v>
      </c>
      <c r="G899" s="34" t="s">
        <v>2</v>
      </c>
      <c r="H899" s="34" t="s">
        <v>15</v>
      </c>
      <c r="I899" s="34" t="s">
        <v>4</v>
      </c>
      <c r="J899" s="34" t="s">
        <v>85</v>
      </c>
      <c r="K899" s="34" t="s">
        <v>33</v>
      </c>
      <c r="L899" s="34" t="s">
        <v>868</v>
      </c>
      <c r="M899" s="34">
        <v>0.62</v>
      </c>
      <c r="N899" s="34" t="s">
        <v>8</v>
      </c>
      <c r="O899" s="34" t="s">
        <v>87</v>
      </c>
      <c r="P899" s="34" t="s">
        <v>88</v>
      </c>
      <c r="Q899" s="34" t="s">
        <v>1775</v>
      </c>
      <c r="R899" s="34">
        <v>10562</v>
      </c>
      <c r="S899" s="36">
        <v>42085</v>
      </c>
      <c r="T899" s="36">
        <v>42088</v>
      </c>
      <c r="U899" s="61">
        <v>1261.4718</v>
      </c>
      <c r="V899" s="34">
        <v>11</v>
      </c>
      <c r="W899" s="34">
        <v>1828.22</v>
      </c>
      <c r="X899" s="34">
        <v>86465</v>
      </c>
      <c r="Y899" s="34" t="s">
        <v>3218</v>
      </c>
      <c r="Z899" s="34">
        <v>3126.3434466404547</v>
      </c>
    </row>
    <row r="900" spans="1:26" customFormat="1" x14ac:dyDescent="0.2">
      <c r="A900" s="34">
        <v>1976</v>
      </c>
      <c r="B900" s="34" t="s">
        <v>353</v>
      </c>
      <c r="C900" s="34" t="s">
        <v>1</v>
      </c>
      <c r="D900" s="34">
        <v>0.06</v>
      </c>
      <c r="E900" s="34">
        <v>40.99</v>
      </c>
      <c r="F900" s="34">
        <v>17.48</v>
      </c>
      <c r="G900" s="34" t="s">
        <v>14</v>
      </c>
      <c r="H900" s="34" t="s">
        <v>15</v>
      </c>
      <c r="I900" s="34" t="s">
        <v>24</v>
      </c>
      <c r="J900" s="34" t="s">
        <v>64</v>
      </c>
      <c r="K900" s="34" t="s">
        <v>49</v>
      </c>
      <c r="L900" s="34" t="s">
        <v>1374</v>
      </c>
      <c r="M900" s="34">
        <v>0.36</v>
      </c>
      <c r="N900" s="34" t="s">
        <v>8</v>
      </c>
      <c r="O900" s="34" t="s">
        <v>28</v>
      </c>
      <c r="P900" s="34" t="s">
        <v>265</v>
      </c>
      <c r="Q900" s="34" t="s">
        <v>355</v>
      </c>
      <c r="R900" s="34">
        <v>48823</v>
      </c>
      <c r="S900" s="36">
        <v>42086</v>
      </c>
      <c r="T900" s="36">
        <v>42088</v>
      </c>
      <c r="U900" s="61">
        <v>214.23</v>
      </c>
      <c r="V900" s="34">
        <v>14</v>
      </c>
      <c r="W900" s="34">
        <v>585.08000000000004</v>
      </c>
      <c r="X900" s="34">
        <v>89041</v>
      </c>
      <c r="Y900" s="34" t="s">
        <v>3216</v>
      </c>
      <c r="Z900" s="34">
        <v>988.56321683076567</v>
      </c>
    </row>
    <row r="901" spans="1:26" customFormat="1" x14ac:dyDescent="0.2">
      <c r="A901" s="34">
        <v>2618</v>
      </c>
      <c r="B901" s="34" t="s">
        <v>583</v>
      </c>
      <c r="C901" s="34" t="s">
        <v>1</v>
      </c>
      <c r="D901" s="34">
        <v>0.1</v>
      </c>
      <c r="E901" s="34">
        <v>20.27</v>
      </c>
      <c r="F901" s="34">
        <v>3.99</v>
      </c>
      <c r="G901" s="34" t="s">
        <v>14</v>
      </c>
      <c r="H901" s="34" t="s">
        <v>70</v>
      </c>
      <c r="I901" s="34" t="s">
        <v>24</v>
      </c>
      <c r="J901" s="34" t="s">
        <v>71</v>
      </c>
      <c r="K901" s="34" t="s">
        <v>49</v>
      </c>
      <c r="L901" s="34" t="s">
        <v>1776</v>
      </c>
      <c r="M901" s="34">
        <v>0.56999999999999995</v>
      </c>
      <c r="N901" s="34" t="s">
        <v>8</v>
      </c>
      <c r="O901" s="34" t="s">
        <v>87</v>
      </c>
      <c r="P901" s="34" t="s">
        <v>88</v>
      </c>
      <c r="Q901" s="34" t="s">
        <v>89</v>
      </c>
      <c r="R901" s="34">
        <v>10004</v>
      </c>
      <c r="S901" s="36">
        <v>42086</v>
      </c>
      <c r="T901" s="36">
        <v>42087</v>
      </c>
      <c r="U901" s="61">
        <v>84.05</v>
      </c>
      <c r="V901" s="34">
        <v>53</v>
      </c>
      <c r="W901" s="34">
        <v>1051.52</v>
      </c>
      <c r="X901" s="34">
        <v>53153</v>
      </c>
      <c r="Y901" s="34" t="s">
        <v>3218</v>
      </c>
      <c r="Z901" s="34">
        <v>594.53218051884551</v>
      </c>
    </row>
    <row r="902" spans="1:26" customFormat="1" x14ac:dyDescent="0.2">
      <c r="A902" s="34">
        <v>2620</v>
      </c>
      <c r="B902" s="34" t="s">
        <v>1777</v>
      </c>
      <c r="C902" s="34" t="s">
        <v>1</v>
      </c>
      <c r="D902" s="34">
        <v>0.1</v>
      </c>
      <c r="E902" s="34">
        <v>20.27</v>
      </c>
      <c r="F902" s="34">
        <v>3.99</v>
      </c>
      <c r="G902" s="34" t="s">
        <v>14</v>
      </c>
      <c r="H902" s="34" t="s">
        <v>70</v>
      </c>
      <c r="I902" s="34" t="s">
        <v>24</v>
      </c>
      <c r="J902" s="34" t="s">
        <v>71</v>
      </c>
      <c r="K902" s="34" t="s">
        <v>49</v>
      </c>
      <c r="L902" s="34" t="s">
        <v>1776</v>
      </c>
      <c r="M902" s="34">
        <v>0.56999999999999995</v>
      </c>
      <c r="N902" s="34" t="s">
        <v>8</v>
      </c>
      <c r="O902" s="34" t="s">
        <v>9</v>
      </c>
      <c r="P902" s="34" t="s">
        <v>376</v>
      </c>
      <c r="Q902" s="34" t="s">
        <v>1778</v>
      </c>
      <c r="R902" s="34">
        <v>38134</v>
      </c>
      <c r="S902" s="36">
        <v>42086</v>
      </c>
      <c r="T902" s="36">
        <v>42087</v>
      </c>
      <c r="U902" s="61">
        <v>381.61799999999999</v>
      </c>
      <c r="V902" s="34">
        <v>13</v>
      </c>
      <c r="W902" s="34">
        <v>257.92</v>
      </c>
      <c r="X902" s="34">
        <v>88017</v>
      </c>
      <c r="Y902" s="34" t="s">
        <v>3215</v>
      </c>
      <c r="Z902" s="34">
        <v>899.24946667672077</v>
      </c>
    </row>
    <row r="903" spans="1:26" customFormat="1" x14ac:dyDescent="0.2">
      <c r="A903" s="34">
        <v>2618</v>
      </c>
      <c r="B903" s="34" t="s">
        <v>583</v>
      </c>
      <c r="C903" s="34" t="s">
        <v>13</v>
      </c>
      <c r="D903" s="34">
        <v>0.05</v>
      </c>
      <c r="E903" s="34">
        <v>4.84</v>
      </c>
      <c r="F903" s="34">
        <v>0.71</v>
      </c>
      <c r="G903" s="34" t="s">
        <v>63</v>
      </c>
      <c r="H903" s="34" t="s">
        <v>70</v>
      </c>
      <c r="I903" s="34" t="s">
        <v>24</v>
      </c>
      <c r="J903" s="34" t="s">
        <v>25</v>
      </c>
      <c r="K903" s="34" t="s">
        <v>26</v>
      </c>
      <c r="L903" s="34" t="s">
        <v>27</v>
      </c>
      <c r="M903" s="34">
        <v>0.52</v>
      </c>
      <c r="N903" s="34" t="s">
        <v>8</v>
      </c>
      <c r="O903" s="34" t="s">
        <v>87</v>
      </c>
      <c r="P903" s="34" t="s">
        <v>88</v>
      </c>
      <c r="Q903" s="34" t="s">
        <v>89</v>
      </c>
      <c r="R903" s="34">
        <v>10004</v>
      </c>
      <c r="S903" s="36">
        <v>42086</v>
      </c>
      <c r="T903" s="36">
        <v>42086</v>
      </c>
      <c r="U903" s="61">
        <v>29.17</v>
      </c>
      <c r="V903" s="34">
        <v>20</v>
      </c>
      <c r="W903" s="34">
        <v>103.39</v>
      </c>
      <c r="X903" s="34">
        <v>34017</v>
      </c>
      <c r="Y903" s="34" t="s">
        <v>3218</v>
      </c>
      <c r="Z903" s="34">
        <v>16.098879884512201</v>
      </c>
    </row>
    <row r="904" spans="1:26" customFormat="1" x14ac:dyDescent="0.2">
      <c r="A904" s="34">
        <v>2618</v>
      </c>
      <c r="B904" s="34" t="s">
        <v>583</v>
      </c>
      <c r="C904" s="34" t="s">
        <v>13</v>
      </c>
      <c r="D904" s="34">
        <v>0.01</v>
      </c>
      <c r="E904" s="34">
        <v>14.98</v>
      </c>
      <c r="F904" s="34">
        <v>7.69</v>
      </c>
      <c r="G904" s="34" t="s">
        <v>14</v>
      </c>
      <c r="H904" s="34" t="s">
        <v>70</v>
      </c>
      <c r="I904" s="34" t="s">
        <v>24</v>
      </c>
      <c r="J904" s="34" t="s">
        <v>54</v>
      </c>
      <c r="K904" s="34" t="s">
        <v>49</v>
      </c>
      <c r="L904" s="34" t="s">
        <v>664</v>
      </c>
      <c r="M904" s="34">
        <v>0.56999999999999995</v>
      </c>
      <c r="N904" s="34" t="s">
        <v>8</v>
      </c>
      <c r="O904" s="34" t="s">
        <v>87</v>
      </c>
      <c r="P904" s="34" t="s">
        <v>88</v>
      </c>
      <c r="Q904" s="34" t="s">
        <v>89</v>
      </c>
      <c r="R904" s="34">
        <v>10004</v>
      </c>
      <c r="S904" s="36">
        <v>42086</v>
      </c>
      <c r="T904" s="36">
        <v>42088</v>
      </c>
      <c r="U904" s="61">
        <v>-48.97</v>
      </c>
      <c r="V904" s="34">
        <v>28</v>
      </c>
      <c r="W904" s="34">
        <v>435.39</v>
      </c>
      <c r="X904" s="34">
        <v>34017</v>
      </c>
      <c r="Y904" s="34" t="s">
        <v>3218</v>
      </c>
      <c r="Z904" s="34">
        <v>310.98317448702983</v>
      </c>
    </row>
    <row r="905" spans="1:26" customFormat="1" x14ac:dyDescent="0.2">
      <c r="A905" s="34">
        <v>2619</v>
      </c>
      <c r="B905" s="34" t="s">
        <v>1046</v>
      </c>
      <c r="C905" s="34" t="s">
        <v>13</v>
      </c>
      <c r="D905" s="34">
        <v>0.05</v>
      </c>
      <c r="E905" s="34">
        <v>4.84</v>
      </c>
      <c r="F905" s="34">
        <v>0.71</v>
      </c>
      <c r="G905" s="34" t="s">
        <v>63</v>
      </c>
      <c r="H905" s="34" t="s">
        <v>70</v>
      </c>
      <c r="I905" s="34" t="s">
        <v>24</v>
      </c>
      <c r="J905" s="34" t="s">
        <v>25</v>
      </c>
      <c r="K905" s="34" t="s">
        <v>26</v>
      </c>
      <c r="L905" s="34" t="s">
        <v>27</v>
      </c>
      <c r="M905" s="34">
        <v>0.52</v>
      </c>
      <c r="N905" s="34" t="s">
        <v>8</v>
      </c>
      <c r="O905" s="34" t="s">
        <v>28</v>
      </c>
      <c r="P905" s="34" t="s">
        <v>1047</v>
      </c>
      <c r="Q905" s="34" t="s">
        <v>1048</v>
      </c>
      <c r="R905" s="34">
        <v>57103</v>
      </c>
      <c r="S905" s="36">
        <v>42086</v>
      </c>
      <c r="T905" s="36">
        <v>42086</v>
      </c>
      <c r="U905" s="61">
        <v>17.836500000000001</v>
      </c>
      <c r="V905" s="34">
        <v>5</v>
      </c>
      <c r="W905" s="34">
        <v>25.85</v>
      </c>
      <c r="X905" s="34">
        <v>88014</v>
      </c>
      <c r="Y905" s="34" t="s">
        <v>3216</v>
      </c>
      <c r="Z905" s="34">
        <v>4.4930843598916965</v>
      </c>
    </row>
    <row r="906" spans="1:26" customFormat="1" x14ac:dyDescent="0.2">
      <c r="A906" s="34">
        <v>2958</v>
      </c>
      <c r="B906" s="34" t="s">
        <v>1779</v>
      </c>
      <c r="C906" s="34" t="s">
        <v>23</v>
      </c>
      <c r="D906" s="34">
        <v>0.06</v>
      </c>
      <c r="E906" s="34">
        <v>20.99</v>
      </c>
      <c r="F906" s="34">
        <v>0.99</v>
      </c>
      <c r="G906" s="34" t="s">
        <v>14</v>
      </c>
      <c r="H906" s="34" t="s">
        <v>70</v>
      </c>
      <c r="I906" s="34" t="s">
        <v>16</v>
      </c>
      <c r="J906" s="34" t="s">
        <v>111</v>
      </c>
      <c r="K906" s="34" t="s">
        <v>26</v>
      </c>
      <c r="L906" s="34" t="s">
        <v>1780</v>
      </c>
      <c r="M906" s="34">
        <v>0.37</v>
      </c>
      <c r="N906" s="34" t="s">
        <v>8</v>
      </c>
      <c r="O906" s="34" t="s">
        <v>28</v>
      </c>
      <c r="P906" s="34" t="s">
        <v>333</v>
      </c>
      <c r="Q906" s="34" t="s">
        <v>1781</v>
      </c>
      <c r="R906" s="34">
        <v>54956</v>
      </c>
      <c r="S906" s="36">
        <v>42086</v>
      </c>
      <c r="T906" s="36">
        <v>42091</v>
      </c>
      <c r="U906" s="61">
        <v>224.9607</v>
      </c>
      <c r="V906" s="34">
        <v>18</v>
      </c>
      <c r="W906" s="34">
        <v>326.02999999999997</v>
      </c>
      <c r="X906" s="34">
        <v>90265</v>
      </c>
      <c r="Y906" s="34" t="s">
        <v>3216</v>
      </c>
      <c r="Z906" s="34">
        <v>308.12009818797117</v>
      </c>
    </row>
    <row r="907" spans="1:26" customFormat="1" x14ac:dyDescent="0.2">
      <c r="A907" s="34">
        <v>1368</v>
      </c>
      <c r="B907" s="34" t="s">
        <v>1782</v>
      </c>
      <c r="C907" s="34" t="s">
        <v>92</v>
      </c>
      <c r="D907" s="34">
        <v>0.09</v>
      </c>
      <c r="E907" s="34">
        <v>4.55</v>
      </c>
      <c r="F907" s="34">
        <v>1.49</v>
      </c>
      <c r="G907" s="34" t="s">
        <v>14</v>
      </c>
      <c r="H907" s="34" t="s">
        <v>15</v>
      </c>
      <c r="I907" s="34" t="s">
        <v>24</v>
      </c>
      <c r="J907" s="34" t="s">
        <v>48</v>
      </c>
      <c r="K907" s="34" t="s">
        <v>49</v>
      </c>
      <c r="L907" s="34" t="s">
        <v>1479</v>
      </c>
      <c r="M907" s="34">
        <v>0.35</v>
      </c>
      <c r="N907" s="34" t="s">
        <v>8</v>
      </c>
      <c r="O907" s="34" t="s">
        <v>28</v>
      </c>
      <c r="P907" s="34" t="s">
        <v>163</v>
      </c>
      <c r="Q907" s="34" t="s">
        <v>1783</v>
      </c>
      <c r="R907" s="34">
        <v>75901</v>
      </c>
      <c r="S907" s="36">
        <v>42086</v>
      </c>
      <c r="T907" s="36">
        <v>42088</v>
      </c>
      <c r="U907" s="61">
        <v>16.898</v>
      </c>
      <c r="V907" s="34">
        <v>6</v>
      </c>
      <c r="W907" s="34">
        <v>25.45</v>
      </c>
      <c r="X907" s="34">
        <v>90514</v>
      </c>
      <c r="Y907" s="34" t="s">
        <v>3216</v>
      </c>
      <c r="Z907" s="34">
        <v>-75.020983747460292</v>
      </c>
    </row>
    <row r="908" spans="1:26" customFormat="1" x14ac:dyDescent="0.2">
      <c r="A908" s="34">
        <v>1369</v>
      </c>
      <c r="B908" s="34" t="s">
        <v>1784</v>
      </c>
      <c r="C908" s="34" t="s">
        <v>92</v>
      </c>
      <c r="D908" s="34">
        <v>7.0000000000000007E-2</v>
      </c>
      <c r="E908" s="34">
        <v>9.7799999999999994</v>
      </c>
      <c r="F908" s="34">
        <v>5.76</v>
      </c>
      <c r="G908" s="34" t="s">
        <v>63</v>
      </c>
      <c r="H908" s="34" t="s">
        <v>15</v>
      </c>
      <c r="I908" s="34" t="s">
        <v>24</v>
      </c>
      <c r="J908" s="34" t="s">
        <v>321</v>
      </c>
      <c r="K908" s="34" t="s">
        <v>49</v>
      </c>
      <c r="L908" s="34" t="s">
        <v>1487</v>
      </c>
      <c r="M908" s="34">
        <v>0.35</v>
      </c>
      <c r="N908" s="34" t="s">
        <v>8</v>
      </c>
      <c r="O908" s="34" t="s">
        <v>28</v>
      </c>
      <c r="P908" s="34" t="s">
        <v>163</v>
      </c>
      <c r="Q908" s="34" t="s">
        <v>1430</v>
      </c>
      <c r="R908" s="34">
        <v>76063</v>
      </c>
      <c r="S908" s="36">
        <v>42086</v>
      </c>
      <c r="T908" s="36">
        <v>42088</v>
      </c>
      <c r="U908" s="61">
        <v>20.14</v>
      </c>
      <c r="V908" s="34">
        <v>11</v>
      </c>
      <c r="W908" s="34">
        <v>110.72</v>
      </c>
      <c r="X908" s="34">
        <v>90514</v>
      </c>
      <c r="Y908" s="34" t="s">
        <v>3216</v>
      </c>
      <c r="Z908" s="34">
        <v>-6.2936881216905718</v>
      </c>
    </row>
    <row r="909" spans="1:26" customFormat="1" x14ac:dyDescent="0.2">
      <c r="A909" s="34">
        <v>2395</v>
      </c>
      <c r="B909" s="34" t="s">
        <v>1785</v>
      </c>
      <c r="C909" s="34" t="s">
        <v>46</v>
      </c>
      <c r="D909" s="34">
        <v>0.04</v>
      </c>
      <c r="E909" s="34">
        <v>60.97</v>
      </c>
      <c r="F909" s="34">
        <v>4.5</v>
      </c>
      <c r="G909" s="34" t="s">
        <v>14</v>
      </c>
      <c r="H909" s="34" t="s">
        <v>70</v>
      </c>
      <c r="I909" s="34" t="s">
        <v>24</v>
      </c>
      <c r="J909" s="34" t="s">
        <v>71</v>
      </c>
      <c r="K909" s="34" t="s">
        <v>49</v>
      </c>
      <c r="L909" s="34" t="s">
        <v>72</v>
      </c>
      <c r="M909" s="34">
        <v>0.56000000000000005</v>
      </c>
      <c r="N909" s="34" t="s">
        <v>8</v>
      </c>
      <c r="O909" s="34" t="s">
        <v>9</v>
      </c>
      <c r="P909" s="34" t="s">
        <v>51</v>
      </c>
      <c r="Q909" s="34" t="s">
        <v>1786</v>
      </c>
      <c r="R909" s="34">
        <v>31401</v>
      </c>
      <c r="S909" s="36">
        <v>42086</v>
      </c>
      <c r="T909" s="36">
        <v>42087</v>
      </c>
      <c r="U909" s="61">
        <v>79.423199999999994</v>
      </c>
      <c r="V909" s="34">
        <v>15</v>
      </c>
      <c r="W909" s="34">
        <v>904.31</v>
      </c>
      <c r="X909" s="34">
        <v>86952</v>
      </c>
      <c r="Y909" s="34" t="s">
        <v>3215</v>
      </c>
      <c r="Z909" s="34">
        <v>673.76701616913851</v>
      </c>
    </row>
    <row r="910" spans="1:26" customFormat="1" x14ac:dyDescent="0.2">
      <c r="A910" s="34">
        <v>3381</v>
      </c>
      <c r="B910" s="34" t="s">
        <v>1787</v>
      </c>
      <c r="C910" s="34" t="s">
        <v>46</v>
      </c>
      <c r="D910" s="34">
        <v>0.05</v>
      </c>
      <c r="E910" s="34">
        <v>11.97</v>
      </c>
      <c r="F910" s="34">
        <v>5.81</v>
      </c>
      <c r="G910" s="34" t="s">
        <v>14</v>
      </c>
      <c r="H910" s="34" t="s">
        <v>70</v>
      </c>
      <c r="I910" s="34" t="s">
        <v>24</v>
      </c>
      <c r="J910" s="34" t="s">
        <v>25</v>
      </c>
      <c r="K910" s="34" t="s">
        <v>18</v>
      </c>
      <c r="L910" s="34" t="s">
        <v>1788</v>
      </c>
      <c r="M910" s="34">
        <v>0.6</v>
      </c>
      <c r="N910" s="34" t="s">
        <v>8</v>
      </c>
      <c r="O910" s="34" t="s">
        <v>9</v>
      </c>
      <c r="P910" s="34" t="s">
        <v>51</v>
      </c>
      <c r="Q910" s="34" t="s">
        <v>1789</v>
      </c>
      <c r="R910" s="34">
        <v>31204</v>
      </c>
      <c r="S910" s="36">
        <v>42086</v>
      </c>
      <c r="T910" s="36">
        <v>42088</v>
      </c>
      <c r="U910" s="61">
        <v>349.05930000000001</v>
      </c>
      <c r="V910" s="34">
        <v>2</v>
      </c>
      <c r="W910" s="34">
        <v>25.31</v>
      </c>
      <c r="X910" s="34">
        <v>88836</v>
      </c>
      <c r="Y910" s="34" t="s">
        <v>3215</v>
      </c>
      <c r="Z910" s="34">
        <v>859.20222145083903</v>
      </c>
    </row>
    <row r="911" spans="1:26" customFormat="1" x14ac:dyDescent="0.2">
      <c r="A911" s="34">
        <v>618</v>
      </c>
      <c r="B911" s="34" t="s">
        <v>1790</v>
      </c>
      <c r="C911" s="34" t="s">
        <v>1</v>
      </c>
      <c r="D911" s="34">
        <v>0.06</v>
      </c>
      <c r="E911" s="34">
        <v>17.98</v>
      </c>
      <c r="F911" s="34">
        <v>4</v>
      </c>
      <c r="G911" s="34" t="s">
        <v>14</v>
      </c>
      <c r="H911" s="34" t="s">
        <v>15</v>
      </c>
      <c r="I911" s="34" t="s">
        <v>16</v>
      </c>
      <c r="J911" s="34" t="s">
        <v>17</v>
      </c>
      <c r="K911" s="34" t="s">
        <v>49</v>
      </c>
      <c r="L911" s="34" t="s">
        <v>1633</v>
      </c>
      <c r="M911" s="34">
        <v>0.79</v>
      </c>
      <c r="N911" s="34" t="s">
        <v>8</v>
      </c>
      <c r="O911" s="34" t="s">
        <v>35</v>
      </c>
      <c r="P911" s="34" t="s">
        <v>36</v>
      </c>
      <c r="Q911" s="34" t="s">
        <v>1791</v>
      </c>
      <c r="R911" s="34">
        <v>81007</v>
      </c>
      <c r="S911" s="36">
        <v>42087</v>
      </c>
      <c r="T911" s="36">
        <v>42088</v>
      </c>
      <c r="U911" s="61">
        <v>-78.13</v>
      </c>
      <c r="V911" s="34">
        <v>4</v>
      </c>
      <c r="W911" s="34">
        <v>70.06</v>
      </c>
      <c r="X911" s="34">
        <v>88197</v>
      </c>
      <c r="Y911" s="34" t="s">
        <v>3217</v>
      </c>
      <c r="Z911" s="34">
        <v>601.9153760192346</v>
      </c>
    </row>
    <row r="912" spans="1:26" customFormat="1" x14ac:dyDescent="0.2">
      <c r="A912" s="34">
        <v>3309</v>
      </c>
      <c r="B912" s="34" t="s">
        <v>1792</v>
      </c>
      <c r="C912" s="34" t="s">
        <v>1</v>
      </c>
      <c r="D912" s="34">
        <v>0.1</v>
      </c>
      <c r="E912" s="34">
        <v>6.64</v>
      </c>
      <c r="F912" s="34">
        <v>54.95</v>
      </c>
      <c r="G912" s="34" t="s">
        <v>14</v>
      </c>
      <c r="H912" s="34" t="s">
        <v>3</v>
      </c>
      <c r="I912" s="34" t="s">
        <v>4</v>
      </c>
      <c r="J912" s="34" t="s">
        <v>102</v>
      </c>
      <c r="K912" s="34" t="s">
        <v>18</v>
      </c>
      <c r="L912" s="34" t="s">
        <v>244</v>
      </c>
      <c r="M912" s="34">
        <v>0.37</v>
      </c>
      <c r="N912" s="34" t="s">
        <v>8</v>
      </c>
      <c r="O912" s="34" t="s">
        <v>87</v>
      </c>
      <c r="P912" s="34" t="s">
        <v>379</v>
      </c>
      <c r="Q912" s="34" t="s">
        <v>1793</v>
      </c>
      <c r="R912" s="34">
        <v>1760</v>
      </c>
      <c r="S912" s="36">
        <v>42087</v>
      </c>
      <c r="T912" s="36">
        <v>42089</v>
      </c>
      <c r="U912" s="61">
        <v>-25</v>
      </c>
      <c r="V912" s="34">
        <v>4</v>
      </c>
      <c r="W912" s="34">
        <v>25.31</v>
      </c>
      <c r="X912" s="34">
        <v>90460</v>
      </c>
      <c r="Y912" s="34" t="s">
        <v>3218</v>
      </c>
      <c r="Z912" s="34">
        <v>1673.3846484292346</v>
      </c>
    </row>
    <row r="913" spans="1:26" customFormat="1" x14ac:dyDescent="0.2">
      <c r="A913" s="34">
        <v>3310</v>
      </c>
      <c r="B913" s="34" t="s">
        <v>1794</v>
      </c>
      <c r="C913" s="34" t="s">
        <v>1</v>
      </c>
      <c r="D913" s="34">
        <v>0.05</v>
      </c>
      <c r="E913" s="34">
        <v>90.48</v>
      </c>
      <c r="F913" s="34">
        <v>19.989999999999998</v>
      </c>
      <c r="G913" s="34" t="s">
        <v>14</v>
      </c>
      <c r="H913" s="34" t="s">
        <v>3</v>
      </c>
      <c r="I913" s="34" t="s">
        <v>24</v>
      </c>
      <c r="J913" s="34" t="s">
        <v>321</v>
      </c>
      <c r="K913" s="34" t="s">
        <v>49</v>
      </c>
      <c r="L913" s="34" t="s">
        <v>478</v>
      </c>
      <c r="M913" s="34">
        <v>0.4</v>
      </c>
      <c r="N913" s="34" t="s">
        <v>8</v>
      </c>
      <c r="O913" s="34" t="s">
        <v>87</v>
      </c>
      <c r="P913" s="34" t="s">
        <v>379</v>
      </c>
      <c r="Q913" s="34" t="s">
        <v>1795</v>
      </c>
      <c r="R913" s="34">
        <v>2563</v>
      </c>
      <c r="S913" s="36">
        <v>42087</v>
      </c>
      <c r="T913" s="36">
        <v>42088</v>
      </c>
      <c r="U913" s="61">
        <v>255.1482</v>
      </c>
      <c r="V913" s="34">
        <v>4</v>
      </c>
      <c r="W913" s="34">
        <v>369.78</v>
      </c>
      <c r="X913" s="34">
        <v>90460</v>
      </c>
      <c r="Y913" s="34" t="s">
        <v>3218</v>
      </c>
      <c r="Z913" s="34">
        <v>1314.6550108181129</v>
      </c>
    </row>
    <row r="914" spans="1:26" customFormat="1" x14ac:dyDescent="0.2">
      <c r="A914" s="34">
        <v>1689</v>
      </c>
      <c r="B914" s="34" t="s">
        <v>1796</v>
      </c>
      <c r="C914" s="34" t="s">
        <v>13</v>
      </c>
      <c r="D914" s="34">
        <v>0</v>
      </c>
      <c r="E914" s="34">
        <v>48.91</v>
      </c>
      <c r="F914" s="34">
        <v>35</v>
      </c>
      <c r="G914" s="34" t="s">
        <v>14</v>
      </c>
      <c r="H914" s="34" t="s">
        <v>70</v>
      </c>
      <c r="I914" s="34" t="s">
        <v>24</v>
      </c>
      <c r="J914" s="34" t="s">
        <v>54</v>
      </c>
      <c r="K914" s="34" t="s">
        <v>40</v>
      </c>
      <c r="L914" s="34" t="s">
        <v>1797</v>
      </c>
      <c r="M914" s="34">
        <v>0.83</v>
      </c>
      <c r="N914" s="34" t="s">
        <v>8</v>
      </c>
      <c r="O914" s="34" t="s">
        <v>28</v>
      </c>
      <c r="P914" s="34" t="s">
        <v>29</v>
      </c>
      <c r="Q914" s="34" t="s">
        <v>1798</v>
      </c>
      <c r="R914" s="34">
        <v>46322</v>
      </c>
      <c r="S914" s="36">
        <v>42087</v>
      </c>
      <c r="T914" s="36">
        <v>42088</v>
      </c>
      <c r="U914" s="61">
        <v>-628.38</v>
      </c>
      <c r="V914" s="34">
        <v>10</v>
      </c>
      <c r="W914" s="34">
        <v>514.79</v>
      </c>
      <c r="X914" s="34">
        <v>91077</v>
      </c>
      <c r="Y914" s="34" t="s">
        <v>3216</v>
      </c>
      <c r="Z914" s="34">
        <v>801.50778666753718</v>
      </c>
    </row>
    <row r="915" spans="1:26" customFormat="1" x14ac:dyDescent="0.2">
      <c r="A915" s="34">
        <v>2308</v>
      </c>
      <c r="B915" s="34" t="s">
        <v>1799</v>
      </c>
      <c r="C915" s="34" t="s">
        <v>23</v>
      </c>
      <c r="D915" s="34">
        <v>0.08</v>
      </c>
      <c r="E915" s="34">
        <v>9.48</v>
      </c>
      <c r="F915" s="34">
        <v>7.29</v>
      </c>
      <c r="G915" s="34" t="s">
        <v>14</v>
      </c>
      <c r="H915" s="34" t="s">
        <v>3</v>
      </c>
      <c r="I915" s="34" t="s">
        <v>4</v>
      </c>
      <c r="J915" s="34" t="s">
        <v>102</v>
      </c>
      <c r="K915" s="34" t="s">
        <v>18</v>
      </c>
      <c r="L915" s="34" t="s">
        <v>480</v>
      </c>
      <c r="M915" s="34">
        <v>0.45</v>
      </c>
      <c r="N915" s="34" t="s">
        <v>8</v>
      </c>
      <c r="O915" s="34" t="s">
        <v>9</v>
      </c>
      <c r="P915" s="34" t="s">
        <v>99</v>
      </c>
      <c r="Q915" s="34" t="s">
        <v>1800</v>
      </c>
      <c r="R915" s="34">
        <v>33971</v>
      </c>
      <c r="S915" s="36">
        <v>42087</v>
      </c>
      <c r="T915" s="36">
        <v>42089</v>
      </c>
      <c r="U915" s="61">
        <v>-50.4</v>
      </c>
      <c r="V915" s="34">
        <v>2</v>
      </c>
      <c r="W915" s="34">
        <v>20.22</v>
      </c>
      <c r="X915" s="34">
        <v>90557</v>
      </c>
      <c r="Y915" s="34" t="s">
        <v>3215</v>
      </c>
      <c r="Z915" s="34">
        <v>208.45001618310434</v>
      </c>
    </row>
    <row r="916" spans="1:26" customFormat="1" x14ac:dyDescent="0.2">
      <c r="A916" s="34">
        <v>2308</v>
      </c>
      <c r="B916" s="34" t="s">
        <v>1799</v>
      </c>
      <c r="C916" s="34" t="s">
        <v>23</v>
      </c>
      <c r="D916" s="34">
        <v>0.03</v>
      </c>
      <c r="E916" s="34">
        <v>193.17</v>
      </c>
      <c r="F916" s="34">
        <v>19.989999999999998</v>
      </c>
      <c r="G916" s="34" t="s">
        <v>14</v>
      </c>
      <c r="H916" s="34" t="s">
        <v>3</v>
      </c>
      <c r="I916" s="34" t="s">
        <v>24</v>
      </c>
      <c r="J916" s="34" t="s">
        <v>54</v>
      </c>
      <c r="K916" s="34" t="s">
        <v>49</v>
      </c>
      <c r="L916" s="34" t="s">
        <v>1558</v>
      </c>
      <c r="M916" s="34">
        <v>0.71</v>
      </c>
      <c r="N916" s="34" t="s">
        <v>8</v>
      </c>
      <c r="O916" s="34" t="s">
        <v>9</v>
      </c>
      <c r="P916" s="34" t="s">
        <v>99</v>
      </c>
      <c r="Q916" s="34" t="s">
        <v>1800</v>
      </c>
      <c r="R916" s="34">
        <v>33971</v>
      </c>
      <c r="S916" s="36">
        <v>42087</v>
      </c>
      <c r="T916" s="36">
        <v>42091</v>
      </c>
      <c r="U916" s="61">
        <v>-348.75400000000002</v>
      </c>
      <c r="V916" s="34">
        <v>8</v>
      </c>
      <c r="W916" s="34">
        <v>1548.97</v>
      </c>
      <c r="X916" s="34">
        <v>90557</v>
      </c>
      <c r="Y916" s="34" t="s">
        <v>3215</v>
      </c>
      <c r="Z916" s="34">
        <v>1078.6303041697345</v>
      </c>
    </row>
    <row r="917" spans="1:26" customFormat="1" x14ac:dyDescent="0.2">
      <c r="A917" s="34">
        <v>1060</v>
      </c>
      <c r="B917" s="34" t="s">
        <v>1801</v>
      </c>
      <c r="C917" s="34" t="s">
        <v>92</v>
      </c>
      <c r="D917" s="34">
        <v>0.09</v>
      </c>
      <c r="E917" s="34">
        <v>138.75</v>
      </c>
      <c r="F917" s="34">
        <v>52.42</v>
      </c>
      <c r="G917" s="34" t="s">
        <v>2</v>
      </c>
      <c r="H917" s="34" t="s">
        <v>3</v>
      </c>
      <c r="I917" s="34" t="s">
        <v>4</v>
      </c>
      <c r="J917" s="34" t="s">
        <v>5</v>
      </c>
      <c r="K917" s="34" t="s">
        <v>6</v>
      </c>
      <c r="L917" s="34" t="s">
        <v>1802</v>
      </c>
      <c r="M917" s="34">
        <v>0.74</v>
      </c>
      <c r="N917" s="34" t="s">
        <v>8</v>
      </c>
      <c r="O917" s="34" t="s">
        <v>9</v>
      </c>
      <c r="P917" s="34" t="s">
        <v>51</v>
      </c>
      <c r="Q917" s="34" t="s">
        <v>337</v>
      </c>
      <c r="R917" s="34">
        <v>30318</v>
      </c>
      <c r="S917" s="36">
        <v>42087</v>
      </c>
      <c r="T917" s="36">
        <v>42088</v>
      </c>
      <c r="U917" s="61">
        <v>-445.97177625</v>
      </c>
      <c r="V917" s="34">
        <v>23</v>
      </c>
      <c r="W917" s="34">
        <v>2527.79</v>
      </c>
      <c r="X917" s="34">
        <v>58628</v>
      </c>
      <c r="Y917" s="34" t="s">
        <v>3215</v>
      </c>
      <c r="Z917" s="34">
        <v>1819.6257085429538</v>
      </c>
    </row>
    <row r="918" spans="1:26" customFormat="1" x14ac:dyDescent="0.2">
      <c r="A918" s="34">
        <v>1062</v>
      </c>
      <c r="B918" s="34" t="s">
        <v>1803</v>
      </c>
      <c r="C918" s="34" t="s">
        <v>92</v>
      </c>
      <c r="D918" s="34">
        <v>0.09</v>
      </c>
      <c r="E918" s="34">
        <v>138.75</v>
      </c>
      <c r="F918" s="34">
        <v>52.42</v>
      </c>
      <c r="G918" s="34" t="s">
        <v>2</v>
      </c>
      <c r="H918" s="34" t="s">
        <v>3</v>
      </c>
      <c r="I918" s="34" t="s">
        <v>4</v>
      </c>
      <c r="J918" s="34" t="s">
        <v>5</v>
      </c>
      <c r="K918" s="34" t="s">
        <v>6</v>
      </c>
      <c r="L918" s="34" t="s">
        <v>1802</v>
      </c>
      <c r="M918" s="34">
        <v>0.74</v>
      </c>
      <c r="N918" s="34" t="s">
        <v>8</v>
      </c>
      <c r="O918" s="34" t="s">
        <v>87</v>
      </c>
      <c r="P918" s="34" t="s">
        <v>88</v>
      </c>
      <c r="Q918" s="34" t="s">
        <v>1804</v>
      </c>
      <c r="R918" s="34">
        <v>11727</v>
      </c>
      <c r="S918" s="36">
        <v>42087</v>
      </c>
      <c r="T918" s="36">
        <v>42088</v>
      </c>
      <c r="U918" s="61">
        <v>-335.31712499999998</v>
      </c>
      <c r="V918" s="34">
        <v>6</v>
      </c>
      <c r="W918" s="34">
        <v>659.42</v>
      </c>
      <c r="X918" s="34">
        <v>91354</v>
      </c>
      <c r="Y918" s="34" t="s">
        <v>3218</v>
      </c>
      <c r="Z918" s="34">
        <v>1932.9389177242035</v>
      </c>
    </row>
    <row r="919" spans="1:26" customFormat="1" x14ac:dyDescent="0.2">
      <c r="A919" s="34">
        <v>1254</v>
      </c>
      <c r="B919" s="34" t="s">
        <v>1566</v>
      </c>
      <c r="C919" s="34" t="s">
        <v>92</v>
      </c>
      <c r="D919" s="34">
        <v>0.06</v>
      </c>
      <c r="E919" s="34">
        <v>3.95</v>
      </c>
      <c r="F919" s="34">
        <v>2</v>
      </c>
      <c r="G919" s="34" t="s">
        <v>14</v>
      </c>
      <c r="H919" s="34" t="s">
        <v>47</v>
      </c>
      <c r="I919" s="34" t="s">
        <v>24</v>
      </c>
      <c r="J919" s="34" t="s">
        <v>152</v>
      </c>
      <c r="K919" s="34" t="s">
        <v>26</v>
      </c>
      <c r="L919" s="34" t="s">
        <v>1805</v>
      </c>
      <c r="M919" s="34">
        <v>0.53</v>
      </c>
      <c r="N919" s="34" t="s">
        <v>8</v>
      </c>
      <c r="O919" s="34" t="s">
        <v>28</v>
      </c>
      <c r="P919" s="34" t="s">
        <v>163</v>
      </c>
      <c r="Q919" s="34" t="s">
        <v>1567</v>
      </c>
      <c r="R919" s="34">
        <v>77530</v>
      </c>
      <c r="S919" s="36">
        <v>42087</v>
      </c>
      <c r="T919" s="36">
        <v>42088</v>
      </c>
      <c r="U919" s="61">
        <v>-9.68</v>
      </c>
      <c r="V919" s="34">
        <v>5</v>
      </c>
      <c r="W919" s="34">
        <v>19.66</v>
      </c>
      <c r="X919" s="34">
        <v>89984</v>
      </c>
      <c r="Y919" s="34" t="s">
        <v>3216</v>
      </c>
      <c r="Z919" s="34">
        <v>138.79174166792691</v>
      </c>
    </row>
    <row r="920" spans="1:26" customFormat="1" x14ac:dyDescent="0.2">
      <c r="A920" s="34">
        <v>2256</v>
      </c>
      <c r="B920" s="34" t="s">
        <v>69</v>
      </c>
      <c r="C920" s="34" t="s">
        <v>92</v>
      </c>
      <c r="D920" s="34">
        <v>7.0000000000000007E-2</v>
      </c>
      <c r="E920" s="34">
        <v>70.98</v>
      </c>
      <c r="F920" s="34">
        <v>30</v>
      </c>
      <c r="G920" s="34" t="s">
        <v>2</v>
      </c>
      <c r="H920" s="34" t="s">
        <v>70</v>
      </c>
      <c r="I920" s="34" t="s">
        <v>4</v>
      </c>
      <c r="J920" s="34" t="s">
        <v>85</v>
      </c>
      <c r="K920" s="34" t="s">
        <v>33</v>
      </c>
      <c r="L920" s="34" t="s">
        <v>1806</v>
      </c>
      <c r="M920" s="34">
        <v>0.73</v>
      </c>
      <c r="N920" s="34" t="s">
        <v>8</v>
      </c>
      <c r="O920" s="34" t="s">
        <v>9</v>
      </c>
      <c r="P920" s="34" t="s">
        <v>73</v>
      </c>
      <c r="Q920" s="34" t="s">
        <v>74</v>
      </c>
      <c r="R920" s="34">
        <v>28560</v>
      </c>
      <c r="S920" s="36">
        <v>42087</v>
      </c>
      <c r="T920" s="36">
        <v>42089</v>
      </c>
      <c r="U920" s="61">
        <v>-222.95</v>
      </c>
      <c r="V920" s="34">
        <v>20</v>
      </c>
      <c r="W920" s="34">
        <v>1373.47</v>
      </c>
      <c r="X920" s="34">
        <v>87964</v>
      </c>
      <c r="Y920" s="34" t="s">
        <v>3215</v>
      </c>
      <c r="Z920" s="34">
        <v>1229.9378526589521</v>
      </c>
    </row>
    <row r="921" spans="1:26" customFormat="1" x14ac:dyDescent="0.2">
      <c r="A921" s="34">
        <v>2330</v>
      </c>
      <c r="B921" s="34" t="s">
        <v>1807</v>
      </c>
      <c r="C921" s="34" t="s">
        <v>92</v>
      </c>
      <c r="D921" s="34">
        <v>0.06</v>
      </c>
      <c r="E921" s="34">
        <v>28.53</v>
      </c>
      <c r="F921" s="34">
        <v>1.49</v>
      </c>
      <c r="G921" s="34" t="s">
        <v>14</v>
      </c>
      <c r="H921" s="34" t="s">
        <v>47</v>
      </c>
      <c r="I921" s="34" t="s">
        <v>24</v>
      </c>
      <c r="J921" s="34" t="s">
        <v>48</v>
      </c>
      <c r="K921" s="34" t="s">
        <v>49</v>
      </c>
      <c r="L921" s="34" t="s">
        <v>1808</v>
      </c>
      <c r="M921" s="34">
        <v>0.38</v>
      </c>
      <c r="N921" s="34" t="s">
        <v>8</v>
      </c>
      <c r="O921" s="34" t="s">
        <v>28</v>
      </c>
      <c r="P921" s="34" t="s">
        <v>189</v>
      </c>
      <c r="Q921" s="34" t="s">
        <v>1809</v>
      </c>
      <c r="R921" s="34">
        <v>52302</v>
      </c>
      <c r="S921" s="36">
        <v>42087</v>
      </c>
      <c r="T921" s="36">
        <v>42090</v>
      </c>
      <c r="U921" s="61">
        <v>74.638499999999993</v>
      </c>
      <c r="V921" s="34">
        <v>5</v>
      </c>
      <c r="W921" s="34">
        <v>134.09</v>
      </c>
      <c r="X921" s="34">
        <v>90964</v>
      </c>
      <c r="Y921" s="34" t="s">
        <v>3216</v>
      </c>
      <c r="Z921" s="34">
        <v>163.37586514285235</v>
      </c>
    </row>
    <row r="922" spans="1:26" customFormat="1" x14ac:dyDescent="0.2">
      <c r="A922" s="34">
        <v>3143</v>
      </c>
      <c r="B922" s="34" t="s">
        <v>1810</v>
      </c>
      <c r="C922" s="34" t="s">
        <v>92</v>
      </c>
      <c r="D922" s="34">
        <v>0.02</v>
      </c>
      <c r="E922" s="34">
        <v>15.42</v>
      </c>
      <c r="F922" s="34">
        <v>5.41</v>
      </c>
      <c r="G922" s="34" t="s">
        <v>14</v>
      </c>
      <c r="H922" s="34" t="s">
        <v>15</v>
      </c>
      <c r="I922" s="34" t="s">
        <v>24</v>
      </c>
      <c r="J922" s="34" t="s">
        <v>54</v>
      </c>
      <c r="K922" s="34" t="s">
        <v>49</v>
      </c>
      <c r="L922" s="34" t="s">
        <v>1811</v>
      </c>
      <c r="M922" s="34">
        <v>0.59</v>
      </c>
      <c r="N922" s="34" t="s">
        <v>8</v>
      </c>
      <c r="O922" s="34" t="s">
        <v>28</v>
      </c>
      <c r="P922" s="34" t="s">
        <v>163</v>
      </c>
      <c r="Q922" s="34" t="s">
        <v>1812</v>
      </c>
      <c r="R922" s="34">
        <v>78660</v>
      </c>
      <c r="S922" s="36">
        <v>42087</v>
      </c>
      <c r="T922" s="36">
        <v>42088</v>
      </c>
      <c r="U922" s="61">
        <v>-16.37</v>
      </c>
      <c r="V922" s="34">
        <v>2</v>
      </c>
      <c r="W922" s="34">
        <v>33.840000000000003</v>
      </c>
      <c r="X922" s="34">
        <v>86368</v>
      </c>
      <c r="Y922" s="34" t="s">
        <v>3216</v>
      </c>
      <c r="Z922" s="34">
        <v>279.05843094104733</v>
      </c>
    </row>
    <row r="923" spans="1:26" customFormat="1" x14ac:dyDescent="0.2">
      <c r="A923" s="34">
        <v>2430</v>
      </c>
      <c r="B923" s="34" t="s">
        <v>1813</v>
      </c>
      <c r="C923" s="34" t="s">
        <v>46</v>
      </c>
      <c r="D923" s="34">
        <v>0.1</v>
      </c>
      <c r="E923" s="34">
        <v>14.28</v>
      </c>
      <c r="F923" s="34">
        <v>2.99</v>
      </c>
      <c r="G923" s="34" t="s">
        <v>14</v>
      </c>
      <c r="H923" s="34" t="s">
        <v>47</v>
      </c>
      <c r="I923" s="34" t="s">
        <v>24</v>
      </c>
      <c r="J923" s="34" t="s">
        <v>48</v>
      </c>
      <c r="K923" s="34" t="s">
        <v>49</v>
      </c>
      <c r="L923" s="34" t="s">
        <v>661</v>
      </c>
      <c r="M923" s="34">
        <v>0.39</v>
      </c>
      <c r="N923" s="34" t="s">
        <v>8</v>
      </c>
      <c r="O923" s="34" t="s">
        <v>28</v>
      </c>
      <c r="P923" s="34" t="s">
        <v>163</v>
      </c>
      <c r="Q923" s="34" t="s">
        <v>1814</v>
      </c>
      <c r="R923" s="34">
        <v>76541</v>
      </c>
      <c r="S923" s="36">
        <v>42087</v>
      </c>
      <c r="T923" s="36">
        <v>42088</v>
      </c>
      <c r="U923" s="61">
        <v>104.9145</v>
      </c>
      <c r="V923" s="34">
        <v>11</v>
      </c>
      <c r="W923" s="34">
        <v>152.05000000000001</v>
      </c>
      <c r="X923" s="34">
        <v>91108</v>
      </c>
      <c r="Y923" s="34" t="s">
        <v>3216</v>
      </c>
      <c r="Z923" s="34">
        <v>361.3349089517709</v>
      </c>
    </row>
    <row r="924" spans="1:26" customFormat="1" x14ac:dyDescent="0.2">
      <c r="A924" s="34">
        <v>880</v>
      </c>
      <c r="B924" s="34" t="s">
        <v>1815</v>
      </c>
      <c r="C924" s="34" t="s">
        <v>1</v>
      </c>
      <c r="D924" s="34">
        <v>7.0000000000000007E-2</v>
      </c>
      <c r="E924" s="34">
        <v>5.68</v>
      </c>
      <c r="F924" s="34">
        <v>1.39</v>
      </c>
      <c r="G924" s="34" t="s">
        <v>14</v>
      </c>
      <c r="H924" s="34" t="s">
        <v>3</v>
      </c>
      <c r="I924" s="34" t="s">
        <v>24</v>
      </c>
      <c r="J924" s="34" t="s">
        <v>321</v>
      </c>
      <c r="K924" s="34" t="s">
        <v>49</v>
      </c>
      <c r="L924" s="34" t="s">
        <v>574</v>
      </c>
      <c r="M924" s="34">
        <v>0.38</v>
      </c>
      <c r="N924" s="34" t="s">
        <v>8</v>
      </c>
      <c r="O924" s="34" t="s">
        <v>35</v>
      </c>
      <c r="P924" s="34" t="s">
        <v>564</v>
      </c>
      <c r="Q924" s="34" t="s">
        <v>1816</v>
      </c>
      <c r="R924" s="34">
        <v>85254</v>
      </c>
      <c r="S924" s="36">
        <v>42088</v>
      </c>
      <c r="T924" s="36">
        <v>42090</v>
      </c>
      <c r="U924" s="61">
        <v>18.643799999999999</v>
      </c>
      <c r="V924" s="34">
        <v>5</v>
      </c>
      <c r="W924" s="34">
        <v>27.02</v>
      </c>
      <c r="X924" s="34">
        <v>86153</v>
      </c>
      <c r="Y924" s="34" t="s">
        <v>3217</v>
      </c>
      <c r="Z924" s="34">
        <v>262.84285703761554</v>
      </c>
    </row>
    <row r="925" spans="1:26" customFormat="1" x14ac:dyDescent="0.2">
      <c r="A925" s="34">
        <v>880</v>
      </c>
      <c r="B925" s="34" t="s">
        <v>1815</v>
      </c>
      <c r="C925" s="34" t="s">
        <v>1</v>
      </c>
      <c r="D925" s="34">
        <v>0.06</v>
      </c>
      <c r="E925" s="34">
        <v>22.84</v>
      </c>
      <c r="F925" s="34">
        <v>11.54</v>
      </c>
      <c r="G925" s="34" t="s">
        <v>14</v>
      </c>
      <c r="H925" s="34" t="s">
        <v>3</v>
      </c>
      <c r="I925" s="34" t="s">
        <v>24</v>
      </c>
      <c r="J925" s="34" t="s">
        <v>64</v>
      </c>
      <c r="K925" s="34" t="s">
        <v>49</v>
      </c>
      <c r="L925" s="34" t="s">
        <v>1817</v>
      </c>
      <c r="M925" s="34">
        <v>0.39</v>
      </c>
      <c r="N925" s="34" t="s">
        <v>8</v>
      </c>
      <c r="O925" s="34" t="s">
        <v>35</v>
      </c>
      <c r="P925" s="34" t="s">
        <v>564</v>
      </c>
      <c r="Q925" s="34" t="s">
        <v>1816</v>
      </c>
      <c r="R925" s="34">
        <v>85254</v>
      </c>
      <c r="S925" s="36">
        <v>42088</v>
      </c>
      <c r="T925" s="36">
        <v>42090</v>
      </c>
      <c r="U925" s="61">
        <v>-31.24</v>
      </c>
      <c r="V925" s="34">
        <v>1</v>
      </c>
      <c r="W925" s="34">
        <v>27.67</v>
      </c>
      <c r="X925" s="34">
        <v>86153</v>
      </c>
      <c r="Y925" s="34" t="s">
        <v>3217</v>
      </c>
      <c r="Z925" s="34">
        <v>560.98543627111178</v>
      </c>
    </row>
    <row r="926" spans="1:26" customFormat="1" x14ac:dyDescent="0.2">
      <c r="A926" s="34">
        <v>1241</v>
      </c>
      <c r="B926" s="34" t="s">
        <v>1660</v>
      </c>
      <c r="C926" s="34" t="s">
        <v>1</v>
      </c>
      <c r="D926" s="34">
        <v>0.06</v>
      </c>
      <c r="E926" s="34">
        <v>200.97</v>
      </c>
      <c r="F926" s="34">
        <v>15.59</v>
      </c>
      <c r="G926" s="34" t="s">
        <v>2</v>
      </c>
      <c r="H926" s="34" t="s">
        <v>3</v>
      </c>
      <c r="I926" s="34" t="s">
        <v>16</v>
      </c>
      <c r="J926" s="34" t="s">
        <v>32</v>
      </c>
      <c r="K926" s="34" t="s">
        <v>33</v>
      </c>
      <c r="L926" s="34" t="s">
        <v>916</v>
      </c>
      <c r="M926" s="34">
        <v>0.36</v>
      </c>
      <c r="N926" s="34" t="s">
        <v>8</v>
      </c>
      <c r="O926" s="34" t="s">
        <v>9</v>
      </c>
      <c r="P926" s="34" t="s">
        <v>140</v>
      </c>
      <c r="Q926" s="34" t="s">
        <v>1180</v>
      </c>
      <c r="R926" s="34">
        <v>36830</v>
      </c>
      <c r="S926" s="36">
        <v>42088</v>
      </c>
      <c r="T926" s="36">
        <v>42088</v>
      </c>
      <c r="U926" s="61">
        <v>531.61800000000005</v>
      </c>
      <c r="V926" s="34">
        <v>7</v>
      </c>
      <c r="W926" s="34">
        <v>1348.83</v>
      </c>
      <c r="X926" s="34">
        <v>90881</v>
      </c>
      <c r="Y926" s="34" t="s">
        <v>3215</v>
      </c>
      <c r="Z926" s="34">
        <v>1978.9152948442002</v>
      </c>
    </row>
    <row r="927" spans="1:26" customFormat="1" x14ac:dyDescent="0.2">
      <c r="A927" s="34">
        <v>1648</v>
      </c>
      <c r="B927" s="34" t="s">
        <v>1818</v>
      </c>
      <c r="C927" s="34" t="s">
        <v>1</v>
      </c>
      <c r="D927" s="34">
        <v>0.08</v>
      </c>
      <c r="E927" s="34">
        <v>46.89</v>
      </c>
      <c r="F927" s="34">
        <v>5.0999999999999996</v>
      </c>
      <c r="G927" s="34" t="s">
        <v>14</v>
      </c>
      <c r="H927" s="34" t="s">
        <v>70</v>
      </c>
      <c r="I927" s="34" t="s">
        <v>24</v>
      </c>
      <c r="J927" s="34" t="s">
        <v>71</v>
      </c>
      <c r="K927" s="34" t="s">
        <v>120</v>
      </c>
      <c r="L927" s="34" t="s">
        <v>1819</v>
      </c>
      <c r="M927" s="34">
        <v>0.46</v>
      </c>
      <c r="N927" s="34" t="s">
        <v>8</v>
      </c>
      <c r="O927" s="34" t="s">
        <v>28</v>
      </c>
      <c r="P927" s="34" t="s">
        <v>79</v>
      </c>
      <c r="Q927" s="34" t="s">
        <v>640</v>
      </c>
      <c r="R927" s="34">
        <v>60098</v>
      </c>
      <c r="S927" s="36">
        <v>42088</v>
      </c>
      <c r="T927" s="36">
        <v>42090</v>
      </c>
      <c r="U927" s="61">
        <v>507.63299999999998</v>
      </c>
      <c r="V927" s="34">
        <v>17</v>
      </c>
      <c r="W927" s="34">
        <v>735.7</v>
      </c>
      <c r="X927" s="34">
        <v>91043</v>
      </c>
      <c r="Y927" s="34" t="s">
        <v>3216</v>
      </c>
      <c r="Z927" s="34">
        <v>1064.1634286589351</v>
      </c>
    </row>
    <row r="928" spans="1:26" customFormat="1" x14ac:dyDescent="0.2">
      <c r="A928" s="34">
        <v>1648</v>
      </c>
      <c r="B928" s="34" t="s">
        <v>1818</v>
      </c>
      <c r="C928" s="34" t="s">
        <v>1</v>
      </c>
      <c r="D928" s="34">
        <v>0.05</v>
      </c>
      <c r="E928" s="34">
        <v>12.98</v>
      </c>
      <c r="F928" s="34">
        <v>3.14</v>
      </c>
      <c r="G928" s="34" t="s">
        <v>14</v>
      </c>
      <c r="H928" s="34" t="s">
        <v>70</v>
      </c>
      <c r="I928" s="34" t="s">
        <v>24</v>
      </c>
      <c r="J928" s="34" t="s">
        <v>544</v>
      </c>
      <c r="K928" s="34" t="s">
        <v>18</v>
      </c>
      <c r="L928" s="34" t="s">
        <v>545</v>
      </c>
      <c r="M928" s="34">
        <v>0.6</v>
      </c>
      <c r="N928" s="34" t="s">
        <v>8</v>
      </c>
      <c r="O928" s="34" t="s">
        <v>28</v>
      </c>
      <c r="P928" s="34" t="s">
        <v>79</v>
      </c>
      <c r="Q928" s="34" t="s">
        <v>640</v>
      </c>
      <c r="R928" s="34">
        <v>60098</v>
      </c>
      <c r="S928" s="36">
        <v>42088</v>
      </c>
      <c r="T928" s="36">
        <v>42088</v>
      </c>
      <c r="U928" s="61">
        <v>38.229999999999997</v>
      </c>
      <c r="V928" s="34">
        <v>18</v>
      </c>
      <c r="W928" s="34">
        <v>225.59</v>
      </c>
      <c r="X928" s="34">
        <v>91043</v>
      </c>
      <c r="Y928" s="34" t="s">
        <v>3216</v>
      </c>
      <c r="Z928" s="34">
        <v>559.2544897959599</v>
      </c>
    </row>
    <row r="929" spans="1:26" customFormat="1" x14ac:dyDescent="0.2">
      <c r="A929" s="34">
        <v>1829</v>
      </c>
      <c r="B929" s="34" t="s">
        <v>230</v>
      </c>
      <c r="C929" s="34" t="s">
        <v>1</v>
      </c>
      <c r="D929" s="34">
        <v>0.01</v>
      </c>
      <c r="E929" s="34">
        <v>10.64</v>
      </c>
      <c r="F929" s="34">
        <v>5.16</v>
      </c>
      <c r="G929" s="34" t="s">
        <v>63</v>
      </c>
      <c r="H929" s="34" t="s">
        <v>70</v>
      </c>
      <c r="I929" s="34" t="s">
        <v>4</v>
      </c>
      <c r="J929" s="34" t="s">
        <v>102</v>
      </c>
      <c r="K929" s="34" t="s">
        <v>49</v>
      </c>
      <c r="L929" s="34" t="s">
        <v>1820</v>
      </c>
      <c r="M929" s="34">
        <v>0.56999999999999995</v>
      </c>
      <c r="N929" s="34" t="s">
        <v>8</v>
      </c>
      <c r="O929" s="34" t="s">
        <v>28</v>
      </c>
      <c r="P929" s="34" t="s">
        <v>189</v>
      </c>
      <c r="Q929" s="34" t="s">
        <v>232</v>
      </c>
      <c r="R929" s="34">
        <v>52402</v>
      </c>
      <c r="S929" s="36">
        <v>42088</v>
      </c>
      <c r="T929" s="36">
        <v>42090</v>
      </c>
      <c r="U929" s="61">
        <v>-11.69</v>
      </c>
      <c r="V929" s="34">
        <v>5</v>
      </c>
      <c r="W929" s="34">
        <v>58.52</v>
      </c>
      <c r="X929" s="34">
        <v>86957</v>
      </c>
      <c r="Y929" s="34" t="s">
        <v>3216</v>
      </c>
      <c r="Z929" s="34">
        <v>475.9171264820788</v>
      </c>
    </row>
    <row r="930" spans="1:26" customFormat="1" x14ac:dyDescent="0.2">
      <c r="A930" s="34">
        <v>2201</v>
      </c>
      <c r="B930" s="34" t="s">
        <v>1821</v>
      </c>
      <c r="C930" s="34" t="s">
        <v>1</v>
      </c>
      <c r="D930" s="34">
        <v>0.17</v>
      </c>
      <c r="E930" s="34">
        <v>14.89</v>
      </c>
      <c r="F930" s="34">
        <v>13.56</v>
      </c>
      <c r="G930" s="34" t="s">
        <v>14</v>
      </c>
      <c r="H930" s="34" t="s">
        <v>3</v>
      </c>
      <c r="I930" s="34" t="s">
        <v>4</v>
      </c>
      <c r="J930" s="34" t="s">
        <v>102</v>
      </c>
      <c r="K930" s="34" t="s">
        <v>40</v>
      </c>
      <c r="L930" s="34" t="s">
        <v>1822</v>
      </c>
      <c r="M930" s="34">
        <v>0.57999999999999996</v>
      </c>
      <c r="N930" s="34" t="s">
        <v>8</v>
      </c>
      <c r="O930" s="34" t="s">
        <v>28</v>
      </c>
      <c r="P930" s="34" t="s">
        <v>60</v>
      </c>
      <c r="Q930" s="34" t="s">
        <v>1823</v>
      </c>
      <c r="R930" s="34">
        <v>55420</v>
      </c>
      <c r="S930" s="36">
        <v>42088</v>
      </c>
      <c r="T930" s="36">
        <v>42090</v>
      </c>
      <c r="U930" s="61">
        <v>-9.1300000000000008</v>
      </c>
      <c r="V930" s="34">
        <v>1</v>
      </c>
      <c r="W930" s="34">
        <v>27.96</v>
      </c>
      <c r="X930" s="34">
        <v>86054</v>
      </c>
      <c r="Y930" s="34" t="s">
        <v>3216</v>
      </c>
      <c r="Z930" s="34">
        <v>699.78203039152868</v>
      </c>
    </row>
    <row r="931" spans="1:26" customFormat="1" x14ac:dyDescent="0.2">
      <c r="A931" s="34">
        <v>3100</v>
      </c>
      <c r="B931" s="34" t="s">
        <v>1824</v>
      </c>
      <c r="C931" s="34" t="s">
        <v>1</v>
      </c>
      <c r="D931" s="34">
        <v>7.0000000000000007E-2</v>
      </c>
      <c r="E931" s="34">
        <v>35.99</v>
      </c>
      <c r="F931" s="34">
        <v>5</v>
      </c>
      <c r="G931" s="34" t="s">
        <v>14</v>
      </c>
      <c r="H931" s="34" t="s">
        <v>15</v>
      </c>
      <c r="I931" s="34" t="s">
        <v>16</v>
      </c>
      <c r="J931" s="34" t="s">
        <v>111</v>
      </c>
      <c r="K931" s="34" t="s">
        <v>26</v>
      </c>
      <c r="L931" s="34" t="s">
        <v>1825</v>
      </c>
      <c r="M931" s="34">
        <v>0.82</v>
      </c>
      <c r="N931" s="34" t="s">
        <v>8</v>
      </c>
      <c r="O931" s="34" t="s">
        <v>9</v>
      </c>
      <c r="P931" s="34" t="s">
        <v>99</v>
      </c>
      <c r="Q931" s="34" t="s">
        <v>1826</v>
      </c>
      <c r="R931" s="34">
        <v>33334</v>
      </c>
      <c r="S931" s="36">
        <v>42088</v>
      </c>
      <c r="T931" s="36">
        <v>42090</v>
      </c>
      <c r="U931" s="61">
        <v>-299.81420000000003</v>
      </c>
      <c r="V931" s="34">
        <v>1</v>
      </c>
      <c r="W931" s="34">
        <v>31.71</v>
      </c>
      <c r="X931" s="34">
        <v>89988</v>
      </c>
      <c r="Y931" s="34" t="s">
        <v>3215</v>
      </c>
      <c r="Z931" s="34">
        <v>477.30001743902596</v>
      </c>
    </row>
    <row r="932" spans="1:26" customFormat="1" x14ac:dyDescent="0.2">
      <c r="A932" s="34">
        <v>693</v>
      </c>
      <c r="B932" s="34" t="s">
        <v>1525</v>
      </c>
      <c r="C932" s="34" t="s">
        <v>23</v>
      </c>
      <c r="D932" s="34">
        <v>0.02</v>
      </c>
      <c r="E932" s="34">
        <v>500.98</v>
      </c>
      <c r="F932" s="34">
        <v>41.44</v>
      </c>
      <c r="G932" s="34" t="s">
        <v>2</v>
      </c>
      <c r="H932" s="34" t="s">
        <v>3</v>
      </c>
      <c r="I932" s="34" t="s">
        <v>4</v>
      </c>
      <c r="J932" s="34" t="s">
        <v>93</v>
      </c>
      <c r="K932" s="34" t="s">
        <v>6</v>
      </c>
      <c r="L932" s="34" t="s">
        <v>1827</v>
      </c>
      <c r="M932" s="34">
        <v>0.66</v>
      </c>
      <c r="N932" s="34" t="s">
        <v>8</v>
      </c>
      <c r="O932" s="34" t="s">
        <v>35</v>
      </c>
      <c r="P932" s="34" t="s">
        <v>36</v>
      </c>
      <c r="Q932" s="34" t="s">
        <v>1526</v>
      </c>
      <c r="R932" s="34">
        <v>80229</v>
      </c>
      <c r="S932" s="36">
        <v>42088</v>
      </c>
      <c r="T932" s="36">
        <v>42088</v>
      </c>
      <c r="U932" s="61">
        <v>2568.4629</v>
      </c>
      <c r="V932" s="34">
        <v>7</v>
      </c>
      <c r="W932" s="34">
        <v>3722.41</v>
      </c>
      <c r="X932" s="34">
        <v>87811</v>
      </c>
      <c r="Y932" s="34" t="s">
        <v>3217</v>
      </c>
      <c r="Z932" s="34">
        <v>5784.7037639247928</v>
      </c>
    </row>
    <row r="933" spans="1:26" customFormat="1" x14ac:dyDescent="0.2">
      <c r="A933" s="34">
        <v>1557</v>
      </c>
      <c r="B933" s="34" t="s">
        <v>1828</v>
      </c>
      <c r="C933" s="34" t="s">
        <v>23</v>
      </c>
      <c r="D933" s="34">
        <v>0.09</v>
      </c>
      <c r="E933" s="34">
        <v>60.98</v>
      </c>
      <c r="F933" s="34">
        <v>49</v>
      </c>
      <c r="G933" s="34" t="s">
        <v>14</v>
      </c>
      <c r="H933" s="34" t="s">
        <v>15</v>
      </c>
      <c r="I933" s="34" t="s">
        <v>24</v>
      </c>
      <c r="J933" s="34" t="s">
        <v>71</v>
      </c>
      <c r="K933" s="34" t="s">
        <v>40</v>
      </c>
      <c r="L933" s="34" t="s">
        <v>1506</v>
      </c>
      <c r="M933" s="34">
        <v>0.59</v>
      </c>
      <c r="N933" s="34" t="s">
        <v>8</v>
      </c>
      <c r="O933" s="34" t="s">
        <v>9</v>
      </c>
      <c r="P933" s="34" t="s">
        <v>218</v>
      </c>
      <c r="Q933" s="34" t="s">
        <v>1829</v>
      </c>
      <c r="R933" s="34">
        <v>22003</v>
      </c>
      <c r="S933" s="36">
        <v>42088</v>
      </c>
      <c r="T933" s="36">
        <v>42096</v>
      </c>
      <c r="U933" s="61">
        <v>-954.75800000000004</v>
      </c>
      <c r="V933" s="34">
        <v>15</v>
      </c>
      <c r="W933" s="34">
        <v>879.62</v>
      </c>
      <c r="X933" s="34">
        <v>87426</v>
      </c>
      <c r="Y933" s="34" t="s">
        <v>3215</v>
      </c>
      <c r="Z933" s="34">
        <v>686.41799601602895</v>
      </c>
    </row>
    <row r="934" spans="1:26" customFormat="1" x14ac:dyDescent="0.2">
      <c r="A934" s="34">
        <v>1557</v>
      </c>
      <c r="B934" s="34" t="s">
        <v>1828</v>
      </c>
      <c r="C934" s="34" t="s">
        <v>23</v>
      </c>
      <c r="D934" s="34">
        <v>0.05</v>
      </c>
      <c r="E934" s="34">
        <v>29.89</v>
      </c>
      <c r="F934" s="34">
        <v>1.99</v>
      </c>
      <c r="G934" s="34" t="s">
        <v>14</v>
      </c>
      <c r="H934" s="34" t="s">
        <v>15</v>
      </c>
      <c r="I934" s="34" t="s">
        <v>16</v>
      </c>
      <c r="J934" s="34" t="s">
        <v>17</v>
      </c>
      <c r="K934" s="34" t="s">
        <v>18</v>
      </c>
      <c r="L934" s="34" t="s">
        <v>419</v>
      </c>
      <c r="M934" s="34">
        <v>0.5</v>
      </c>
      <c r="N934" s="34" t="s">
        <v>8</v>
      </c>
      <c r="O934" s="34" t="s">
        <v>9</v>
      </c>
      <c r="P934" s="34" t="s">
        <v>218</v>
      </c>
      <c r="Q934" s="34" t="s">
        <v>1829</v>
      </c>
      <c r="R934" s="34">
        <v>22003</v>
      </c>
      <c r="S934" s="36">
        <v>42088</v>
      </c>
      <c r="T934" s="36">
        <v>42090</v>
      </c>
      <c r="U934" s="61">
        <v>219.4734</v>
      </c>
      <c r="V934" s="34">
        <v>12</v>
      </c>
      <c r="W934" s="34">
        <v>361.19</v>
      </c>
      <c r="X934" s="34">
        <v>87426</v>
      </c>
      <c r="Y934" s="34" t="s">
        <v>3215</v>
      </c>
      <c r="Z934" s="34">
        <v>443.752120571273</v>
      </c>
    </row>
    <row r="935" spans="1:26" customFormat="1" x14ac:dyDescent="0.2">
      <c r="A935" s="34">
        <v>1699</v>
      </c>
      <c r="B935" s="34" t="s">
        <v>1830</v>
      </c>
      <c r="C935" s="34" t="s">
        <v>23</v>
      </c>
      <c r="D935" s="34">
        <v>0.05</v>
      </c>
      <c r="E935" s="34">
        <v>3.98</v>
      </c>
      <c r="F935" s="34">
        <v>5.26</v>
      </c>
      <c r="G935" s="34" t="s">
        <v>14</v>
      </c>
      <c r="H935" s="34" t="s">
        <v>3</v>
      </c>
      <c r="I935" s="34" t="s">
        <v>24</v>
      </c>
      <c r="J935" s="34" t="s">
        <v>48</v>
      </c>
      <c r="K935" s="34" t="s">
        <v>49</v>
      </c>
      <c r="L935" s="34" t="s">
        <v>1831</v>
      </c>
      <c r="M935" s="34">
        <v>0.38</v>
      </c>
      <c r="N935" s="34" t="s">
        <v>8</v>
      </c>
      <c r="O935" s="34" t="s">
        <v>87</v>
      </c>
      <c r="P935" s="34" t="s">
        <v>296</v>
      </c>
      <c r="Q935" s="34" t="s">
        <v>1832</v>
      </c>
      <c r="R935" s="34">
        <v>19057</v>
      </c>
      <c r="S935" s="36">
        <v>42088</v>
      </c>
      <c r="T935" s="36">
        <v>42092</v>
      </c>
      <c r="U935" s="61">
        <v>-152.52449999999999</v>
      </c>
      <c r="V935" s="34">
        <v>12</v>
      </c>
      <c r="W935" s="34">
        <v>49.44</v>
      </c>
      <c r="X935" s="34">
        <v>87345</v>
      </c>
      <c r="Y935" s="34" t="s">
        <v>3218</v>
      </c>
      <c r="Z935" s="34">
        <v>-7.8261382715989392</v>
      </c>
    </row>
    <row r="936" spans="1:26" customFormat="1" x14ac:dyDescent="0.2">
      <c r="A936" s="34">
        <v>1699</v>
      </c>
      <c r="B936" s="34" t="s">
        <v>1830</v>
      </c>
      <c r="C936" s="34" t="s">
        <v>23</v>
      </c>
      <c r="D936" s="34">
        <v>0.01</v>
      </c>
      <c r="E936" s="34">
        <v>6.48</v>
      </c>
      <c r="F936" s="34">
        <v>5.4</v>
      </c>
      <c r="G936" s="34" t="s">
        <v>14</v>
      </c>
      <c r="H936" s="34" t="s">
        <v>3</v>
      </c>
      <c r="I936" s="34" t="s">
        <v>24</v>
      </c>
      <c r="J936" s="34" t="s">
        <v>64</v>
      </c>
      <c r="K936" s="34" t="s">
        <v>49</v>
      </c>
      <c r="L936" s="34" t="s">
        <v>1833</v>
      </c>
      <c r="M936" s="34">
        <v>0.37</v>
      </c>
      <c r="N936" s="34" t="s">
        <v>8</v>
      </c>
      <c r="O936" s="34" t="s">
        <v>87</v>
      </c>
      <c r="P936" s="34" t="s">
        <v>296</v>
      </c>
      <c r="Q936" s="34" t="s">
        <v>1832</v>
      </c>
      <c r="R936" s="34">
        <v>19057</v>
      </c>
      <c r="S936" s="36">
        <v>42088</v>
      </c>
      <c r="T936" s="36">
        <v>42088</v>
      </c>
      <c r="U936" s="61">
        <v>-18.850000000000001</v>
      </c>
      <c r="V936" s="34">
        <v>2</v>
      </c>
      <c r="W936" s="34">
        <v>14.29</v>
      </c>
      <c r="X936" s="34">
        <v>87345</v>
      </c>
      <c r="Y936" s="34" t="s">
        <v>3218</v>
      </c>
      <c r="Z936" s="34">
        <v>158.88415313017899</v>
      </c>
    </row>
    <row r="937" spans="1:26" customFormat="1" x14ac:dyDescent="0.2">
      <c r="A937" s="34">
        <v>290</v>
      </c>
      <c r="B937" s="34" t="s">
        <v>1834</v>
      </c>
      <c r="C937" s="34" t="s">
        <v>46</v>
      </c>
      <c r="D937" s="34">
        <v>0.04</v>
      </c>
      <c r="E937" s="34">
        <v>4.9800000000000004</v>
      </c>
      <c r="F937" s="34">
        <v>4.62</v>
      </c>
      <c r="G937" s="34" t="s">
        <v>14</v>
      </c>
      <c r="H937" s="34" t="s">
        <v>3</v>
      </c>
      <c r="I937" s="34" t="s">
        <v>16</v>
      </c>
      <c r="J937" s="34" t="s">
        <v>17</v>
      </c>
      <c r="K937" s="34" t="s">
        <v>18</v>
      </c>
      <c r="L937" s="34" t="s">
        <v>1197</v>
      </c>
      <c r="M937" s="34">
        <v>0.64</v>
      </c>
      <c r="N937" s="34" t="s">
        <v>8</v>
      </c>
      <c r="O937" s="34" t="s">
        <v>35</v>
      </c>
      <c r="P937" s="34" t="s">
        <v>36</v>
      </c>
      <c r="Q937" s="34" t="s">
        <v>1835</v>
      </c>
      <c r="R937" s="34">
        <v>80538</v>
      </c>
      <c r="S937" s="36">
        <v>42088</v>
      </c>
      <c r="T937" s="36">
        <v>42089</v>
      </c>
      <c r="U937" s="61">
        <v>-135.16</v>
      </c>
      <c r="V937" s="34">
        <v>20</v>
      </c>
      <c r="W937" s="34">
        <v>102.54</v>
      </c>
      <c r="X937" s="34">
        <v>90837</v>
      </c>
      <c r="Y937" s="34" t="s">
        <v>3217</v>
      </c>
      <c r="Z937" s="34">
        <v>339.37663242311561</v>
      </c>
    </row>
    <row r="938" spans="1:26" customFormat="1" x14ac:dyDescent="0.2">
      <c r="A938" s="34">
        <v>2287</v>
      </c>
      <c r="B938" s="34" t="s">
        <v>1239</v>
      </c>
      <c r="C938" s="34" t="s">
        <v>46</v>
      </c>
      <c r="D938" s="34">
        <v>0.01</v>
      </c>
      <c r="E938" s="34">
        <v>18.97</v>
      </c>
      <c r="F938" s="34">
        <v>9.0299999999999994</v>
      </c>
      <c r="G938" s="34" t="s">
        <v>14</v>
      </c>
      <c r="H938" s="34" t="s">
        <v>70</v>
      </c>
      <c r="I938" s="34" t="s">
        <v>24</v>
      </c>
      <c r="J938" s="34" t="s">
        <v>64</v>
      </c>
      <c r="K938" s="34" t="s">
        <v>49</v>
      </c>
      <c r="L938" s="34" t="s">
        <v>606</v>
      </c>
      <c r="M938" s="34">
        <v>0.37</v>
      </c>
      <c r="N938" s="34" t="s">
        <v>8</v>
      </c>
      <c r="O938" s="34" t="s">
        <v>9</v>
      </c>
      <c r="P938" s="34" t="s">
        <v>247</v>
      </c>
      <c r="Q938" s="34" t="s">
        <v>1241</v>
      </c>
      <c r="R938" s="34">
        <v>29483</v>
      </c>
      <c r="S938" s="36">
        <v>42088</v>
      </c>
      <c r="T938" s="36">
        <v>42088</v>
      </c>
      <c r="U938" s="61">
        <v>-12.0267</v>
      </c>
      <c r="V938" s="34">
        <v>8</v>
      </c>
      <c r="W938" s="34">
        <v>164.67</v>
      </c>
      <c r="X938" s="34">
        <v>90146</v>
      </c>
      <c r="Y938" s="34" t="s">
        <v>3215</v>
      </c>
      <c r="Z938" s="34">
        <v>435.6330573557189</v>
      </c>
    </row>
    <row r="939" spans="1:26" customFormat="1" x14ac:dyDescent="0.2">
      <c r="A939" s="34">
        <v>2287</v>
      </c>
      <c r="B939" s="34" t="s">
        <v>1239</v>
      </c>
      <c r="C939" s="34" t="s">
        <v>46</v>
      </c>
      <c r="D939" s="34">
        <v>0.03</v>
      </c>
      <c r="E939" s="34">
        <v>12.28</v>
      </c>
      <c r="F939" s="34">
        <v>4.8600000000000003</v>
      </c>
      <c r="G939" s="34" t="s">
        <v>14</v>
      </c>
      <c r="H939" s="34" t="s">
        <v>70</v>
      </c>
      <c r="I939" s="34" t="s">
        <v>24</v>
      </c>
      <c r="J939" s="34" t="s">
        <v>64</v>
      </c>
      <c r="K939" s="34" t="s">
        <v>49</v>
      </c>
      <c r="L939" s="34" t="s">
        <v>1836</v>
      </c>
      <c r="M939" s="34">
        <v>0.38</v>
      </c>
      <c r="N939" s="34" t="s">
        <v>8</v>
      </c>
      <c r="O939" s="34" t="s">
        <v>9</v>
      </c>
      <c r="P939" s="34" t="s">
        <v>247</v>
      </c>
      <c r="Q939" s="34" t="s">
        <v>1241</v>
      </c>
      <c r="R939" s="34">
        <v>29483</v>
      </c>
      <c r="S939" s="36">
        <v>42088</v>
      </c>
      <c r="T939" s="36">
        <v>42089</v>
      </c>
      <c r="U939" s="61">
        <v>122.508</v>
      </c>
      <c r="V939" s="34">
        <v>6</v>
      </c>
      <c r="W939" s="34">
        <v>72.739999999999995</v>
      </c>
      <c r="X939" s="34">
        <v>90146</v>
      </c>
      <c r="Y939" s="34" t="s">
        <v>3215</v>
      </c>
      <c r="Z939" s="34">
        <v>432.27809745383172</v>
      </c>
    </row>
    <row r="940" spans="1:26" customFormat="1" x14ac:dyDescent="0.2">
      <c r="A940" s="34">
        <v>2287</v>
      </c>
      <c r="B940" s="34" t="s">
        <v>1239</v>
      </c>
      <c r="C940" s="34" t="s">
        <v>46</v>
      </c>
      <c r="D940" s="34">
        <v>0.05</v>
      </c>
      <c r="E940" s="34">
        <v>34.99</v>
      </c>
      <c r="F940" s="34">
        <v>7.73</v>
      </c>
      <c r="G940" s="34" t="s">
        <v>63</v>
      </c>
      <c r="H940" s="34" t="s">
        <v>70</v>
      </c>
      <c r="I940" s="34" t="s">
        <v>24</v>
      </c>
      <c r="J940" s="34" t="s">
        <v>25</v>
      </c>
      <c r="K940" s="34" t="s">
        <v>49</v>
      </c>
      <c r="L940" s="34" t="s">
        <v>1280</v>
      </c>
      <c r="M940" s="34">
        <v>0.59</v>
      </c>
      <c r="N940" s="34" t="s">
        <v>8</v>
      </c>
      <c r="O940" s="34" t="s">
        <v>9</v>
      </c>
      <c r="P940" s="34" t="s">
        <v>247</v>
      </c>
      <c r="Q940" s="34" t="s">
        <v>1241</v>
      </c>
      <c r="R940" s="34">
        <v>29483</v>
      </c>
      <c r="S940" s="36">
        <v>42088</v>
      </c>
      <c r="T940" s="36">
        <v>42090</v>
      </c>
      <c r="U940" s="61">
        <v>-12.0267</v>
      </c>
      <c r="V940" s="34">
        <v>12</v>
      </c>
      <c r="W940" s="34">
        <v>418.75</v>
      </c>
      <c r="X940" s="34">
        <v>90146</v>
      </c>
      <c r="Y940" s="34" t="s">
        <v>3215</v>
      </c>
      <c r="Z940" s="34">
        <v>524.1063898619235</v>
      </c>
    </row>
    <row r="941" spans="1:26" customFormat="1" x14ac:dyDescent="0.2">
      <c r="A941" s="34">
        <v>2833</v>
      </c>
      <c r="B941" s="34" t="s">
        <v>1837</v>
      </c>
      <c r="C941" s="34" t="s">
        <v>46</v>
      </c>
      <c r="D941" s="34">
        <v>0.03</v>
      </c>
      <c r="E941" s="34">
        <v>140.97999999999999</v>
      </c>
      <c r="F941" s="34">
        <v>36.090000000000003</v>
      </c>
      <c r="G941" s="34" t="s">
        <v>2</v>
      </c>
      <c r="H941" s="34" t="s">
        <v>3</v>
      </c>
      <c r="I941" s="34" t="s">
        <v>4</v>
      </c>
      <c r="J941" s="34" t="s">
        <v>93</v>
      </c>
      <c r="K941" s="34" t="s">
        <v>6</v>
      </c>
      <c r="L941" s="34" t="s">
        <v>1838</v>
      </c>
      <c r="M941" s="34">
        <v>0.77</v>
      </c>
      <c r="N941" s="34" t="s">
        <v>8</v>
      </c>
      <c r="O941" s="34" t="s">
        <v>28</v>
      </c>
      <c r="P941" s="34" t="s">
        <v>60</v>
      </c>
      <c r="Q941" s="34" t="s">
        <v>1839</v>
      </c>
      <c r="R941" s="34">
        <v>55076</v>
      </c>
      <c r="S941" s="36">
        <v>42088</v>
      </c>
      <c r="T941" s="36">
        <v>42090</v>
      </c>
      <c r="U941" s="61">
        <v>-221.5</v>
      </c>
      <c r="V941" s="34">
        <v>4</v>
      </c>
      <c r="W941" s="34">
        <v>608.80999999999995</v>
      </c>
      <c r="X941" s="34">
        <v>91030</v>
      </c>
      <c r="Y941" s="34" t="s">
        <v>3216</v>
      </c>
      <c r="Z941" s="34">
        <v>1857.9790015494325</v>
      </c>
    </row>
    <row r="942" spans="1:26" customFormat="1" x14ac:dyDescent="0.2">
      <c r="A942" s="34">
        <v>2833</v>
      </c>
      <c r="B942" s="34" t="s">
        <v>1837</v>
      </c>
      <c r="C942" s="34" t="s">
        <v>46</v>
      </c>
      <c r="D942" s="34">
        <v>0.08</v>
      </c>
      <c r="E942" s="34">
        <v>65.989999999999995</v>
      </c>
      <c r="F942" s="34">
        <v>8.99</v>
      </c>
      <c r="G942" s="34" t="s">
        <v>14</v>
      </c>
      <c r="H942" s="34" t="s">
        <v>3</v>
      </c>
      <c r="I942" s="34" t="s">
        <v>16</v>
      </c>
      <c r="J942" s="34" t="s">
        <v>111</v>
      </c>
      <c r="K942" s="34" t="s">
        <v>49</v>
      </c>
      <c r="L942" s="34" t="s">
        <v>1840</v>
      </c>
      <c r="M942" s="34">
        <v>0.56000000000000005</v>
      </c>
      <c r="N942" s="34" t="s">
        <v>8</v>
      </c>
      <c r="O942" s="34" t="s">
        <v>28</v>
      </c>
      <c r="P942" s="34" t="s">
        <v>60</v>
      </c>
      <c r="Q942" s="34" t="s">
        <v>1839</v>
      </c>
      <c r="R942" s="34">
        <v>55076</v>
      </c>
      <c r="S942" s="36">
        <v>42088</v>
      </c>
      <c r="T942" s="36">
        <v>42089</v>
      </c>
      <c r="U942" s="61">
        <v>206.352</v>
      </c>
      <c r="V942" s="34">
        <v>15</v>
      </c>
      <c r="W942" s="34">
        <v>808.61</v>
      </c>
      <c r="X942" s="34">
        <v>91030</v>
      </c>
      <c r="Y942" s="34" t="s">
        <v>3216</v>
      </c>
      <c r="Z942" s="34">
        <v>908.10442077376047</v>
      </c>
    </row>
    <row r="943" spans="1:26" customFormat="1" x14ac:dyDescent="0.2">
      <c r="A943" s="34">
        <v>1767</v>
      </c>
      <c r="B943" s="34" t="s">
        <v>1841</v>
      </c>
      <c r="C943" s="34" t="s">
        <v>1</v>
      </c>
      <c r="D943" s="34">
        <v>0.01</v>
      </c>
      <c r="E943" s="34">
        <v>50.98</v>
      </c>
      <c r="F943" s="34">
        <v>6.5</v>
      </c>
      <c r="G943" s="34" t="s">
        <v>14</v>
      </c>
      <c r="H943" s="34" t="s">
        <v>47</v>
      </c>
      <c r="I943" s="34" t="s">
        <v>16</v>
      </c>
      <c r="J943" s="34" t="s">
        <v>17</v>
      </c>
      <c r="K943" s="34" t="s">
        <v>49</v>
      </c>
      <c r="L943" s="34" t="s">
        <v>1842</v>
      </c>
      <c r="M943" s="34">
        <v>0.73</v>
      </c>
      <c r="N943" s="34" t="s">
        <v>8</v>
      </c>
      <c r="O943" s="34" t="s">
        <v>9</v>
      </c>
      <c r="P943" s="34" t="s">
        <v>51</v>
      </c>
      <c r="Q943" s="34" t="s">
        <v>1843</v>
      </c>
      <c r="R943" s="34">
        <v>30265</v>
      </c>
      <c r="S943" s="36">
        <v>42089</v>
      </c>
      <c r="T943" s="36">
        <v>42090</v>
      </c>
      <c r="U943" s="61">
        <v>5.3396999999999997</v>
      </c>
      <c r="V943" s="34">
        <v>16</v>
      </c>
      <c r="W943" s="34">
        <v>818.49</v>
      </c>
      <c r="X943" s="34">
        <v>89211</v>
      </c>
      <c r="Y943" s="34" t="s">
        <v>3215</v>
      </c>
      <c r="Z943" s="34">
        <v>902.4294245067656</v>
      </c>
    </row>
    <row r="944" spans="1:26" customFormat="1" x14ac:dyDescent="0.2">
      <c r="A944" s="34">
        <v>2114</v>
      </c>
      <c r="B944" s="34" t="s">
        <v>1351</v>
      </c>
      <c r="C944" s="34" t="s">
        <v>1</v>
      </c>
      <c r="D944" s="34">
        <v>0.08</v>
      </c>
      <c r="E944" s="34">
        <v>6.68</v>
      </c>
      <c r="F944" s="34">
        <v>1.5</v>
      </c>
      <c r="G944" s="34" t="s">
        <v>14</v>
      </c>
      <c r="H944" s="34" t="s">
        <v>70</v>
      </c>
      <c r="I944" s="34" t="s">
        <v>24</v>
      </c>
      <c r="J944" s="34" t="s">
        <v>25</v>
      </c>
      <c r="K944" s="34" t="s">
        <v>26</v>
      </c>
      <c r="L944" s="34" t="s">
        <v>1844</v>
      </c>
      <c r="M944" s="34">
        <v>0.48</v>
      </c>
      <c r="N944" s="34" t="s">
        <v>8</v>
      </c>
      <c r="O944" s="34" t="s">
        <v>9</v>
      </c>
      <c r="P944" s="34" t="s">
        <v>218</v>
      </c>
      <c r="Q944" s="34" t="s">
        <v>1353</v>
      </c>
      <c r="R944" s="34">
        <v>23518</v>
      </c>
      <c r="S944" s="36">
        <v>42089</v>
      </c>
      <c r="T944" s="36">
        <v>42091</v>
      </c>
      <c r="U944" s="61">
        <v>-601.80399999999997</v>
      </c>
      <c r="V944" s="34">
        <v>10</v>
      </c>
      <c r="W944" s="34">
        <v>66.12</v>
      </c>
      <c r="X944" s="34">
        <v>88403</v>
      </c>
      <c r="Y944" s="34" t="s">
        <v>3215</v>
      </c>
      <c r="Z944" s="34">
        <v>-280.79155254241533</v>
      </c>
    </row>
    <row r="945" spans="1:26" customFormat="1" x14ac:dyDescent="0.2">
      <c r="A945" s="34">
        <v>3379</v>
      </c>
      <c r="B945" s="34" t="s">
        <v>1845</v>
      </c>
      <c r="C945" s="34" t="s">
        <v>1</v>
      </c>
      <c r="D945" s="34">
        <v>0</v>
      </c>
      <c r="E945" s="34">
        <v>19.98</v>
      </c>
      <c r="F945" s="34">
        <v>5.97</v>
      </c>
      <c r="G945" s="34" t="s">
        <v>63</v>
      </c>
      <c r="H945" s="34" t="s">
        <v>70</v>
      </c>
      <c r="I945" s="34" t="s">
        <v>24</v>
      </c>
      <c r="J945" s="34" t="s">
        <v>64</v>
      </c>
      <c r="K945" s="34" t="s">
        <v>49</v>
      </c>
      <c r="L945" s="34" t="s">
        <v>1846</v>
      </c>
      <c r="M945" s="34">
        <v>0.38</v>
      </c>
      <c r="N945" s="34" t="s">
        <v>8</v>
      </c>
      <c r="O945" s="34" t="s">
        <v>9</v>
      </c>
      <c r="P945" s="34" t="s">
        <v>51</v>
      </c>
      <c r="Q945" s="34" t="s">
        <v>1847</v>
      </c>
      <c r="R945" s="34">
        <v>30144</v>
      </c>
      <c r="S945" s="36">
        <v>42089</v>
      </c>
      <c r="T945" s="36">
        <v>42092</v>
      </c>
      <c r="U945" s="61">
        <v>-189.714</v>
      </c>
      <c r="V945" s="34">
        <v>12</v>
      </c>
      <c r="W945" s="34">
        <v>249.07</v>
      </c>
      <c r="X945" s="34">
        <v>88837</v>
      </c>
      <c r="Y945" s="34" t="s">
        <v>3215</v>
      </c>
      <c r="Z945" s="34">
        <v>193.95115577128638</v>
      </c>
    </row>
    <row r="946" spans="1:26" customFormat="1" x14ac:dyDescent="0.2">
      <c r="A946" s="34">
        <v>2124</v>
      </c>
      <c r="B946" s="34" t="s">
        <v>12</v>
      </c>
      <c r="C946" s="34" t="s">
        <v>13</v>
      </c>
      <c r="D946" s="34">
        <v>0.03</v>
      </c>
      <c r="E946" s="34">
        <v>124.49</v>
      </c>
      <c r="F946" s="34">
        <v>51.94</v>
      </c>
      <c r="G946" s="34" t="s">
        <v>2</v>
      </c>
      <c r="H946" s="34" t="s">
        <v>70</v>
      </c>
      <c r="I946" s="34" t="s">
        <v>4</v>
      </c>
      <c r="J946" s="34" t="s">
        <v>5</v>
      </c>
      <c r="K946" s="34" t="s">
        <v>6</v>
      </c>
      <c r="L946" s="34" t="s">
        <v>1125</v>
      </c>
      <c r="M946" s="34">
        <v>0.63</v>
      </c>
      <c r="N946" s="34" t="s">
        <v>8</v>
      </c>
      <c r="O946" s="34" t="s">
        <v>9</v>
      </c>
      <c r="P946" s="34" t="s">
        <v>20</v>
      </c>
      <c r="Q946" s="34" t="s">
        <v>21</v>
      </c>
      <c r="R946" s="34">
        <v>72301</v>
      </c>
      <c r="S946" s="36">
        <v>42089</v>
      </c>
      <c r="T946" s="36">
        <v>42090</v>
      </c>
      <c r="U946" s="61">
        <v>18.173999999999999</v>
      </c>
      <c r="V946" s="34">
        <v>21</v>
      </c>
      <c r="W946" s="34">
        <v>2761.94</v>
      </c>
      <c r="X946" s="34">
        <v>89666</v>
      </c>
      <c r="Y946" s="34" t="s">
        <v>3215</v>
      </c>
      <c r="Z946" s="34">
        <v>2178.9820783766195</v>
      </c>
    </row>
    <row r="947" spans="1:26" customFormat="1" x14ac:dyDescent="0.2">
      <c r="A947" s="34">
        <v>2066</v>
      </c>
      <c r="B947" s="34" t="s">
        <v>1848</v>
      </c>
      <c r="C947" s="34" t="s">
        <v>92</v>
      </c>
      <c r="D947" s="34">
        <v>0.09</v>
      </c>
      <c r="E947" s="34">
        <v>20.89</v>
      </c>
      <c r="F947" s="34">
        <v>11.52</v>
      </c>
      <c r="G947" s="34" t="s">
        <v>14</v>
      </c>
      <c r="H947" s="34" t="s">
        <v>47</v>
      </c>
      <c r="I947" s="34" t="s">
        <v>24</v>
      </c>
      <c r="J947" s="34" t="s">
        <v>54</v>
      </c>
      <c r="K947" s="34" t="s">
        <v>49</v>
      </c>
      <c r="L947" s="34" t="s">
        <v>1849</v>
      </c>
      <c r="M947" s="34">
        <v>0.83</v>
      </c>
      <c r="N947" s="34" t="s">
        <v>8</v>
      </c>
      <c r="O947" s="34" t="s">
        <v>9</v>
      </c>
      <c r="P947" s="34" t="s">
        <v>73</v>
      </c>
      <c r="Q947" s="34" t="s">
        <v>1850</v>
      </c>
      <c r="R947" s="34">
        <v>28079</v>
      </c>
      <c r="S947" s="36">
        <v>42089</v>
      </c>
      <c r="T947" s="36">
        <v>42090</v>
      </c>
      <c r="U947" s="61">
        <v>-133.54599999999999</v>
      </c>
      <c r="V947" s="34">
        <v>7</v>
      </c>
      <c r="W947" s="34">
        <v>146.5</v>
      </c>
      <c r="X947" s="34">
        <v>85833</v>
      </c>
      <c r="Y947" s="34" t="s">
        <v>3215</v>
      </c>
      <c r="Z947" s="34">
        <v>557.68232337640541</v>
      </c>
    </row>
    <row r="948" spans="1:26" customFormat="1" x14ac:dyDescent="0.2">
      <c r="A948" s="34">
        <v>2419</v>
      </c>
      <c r="B948" s="34" t="s">
        <v>1851</v>
      </c>
      <c r="C948" s="34" t="s">
        <v>46</v>
      </c>
      <c r="D948" s="34">
        <v>7.0000000000000007E-2</v>
      </c>
      <c r="E948" s="34">
        <v>225.04</v>
      </c>
      <c r="F948" s="34">
        <v>11.79</v>
      </c>
      <c r="G948" s="34" t="s">
        <v>14</v>
      </c>
      <c r="H948" s="34" t="s">
        <v>15</v>
      </c>
      <c r="I948" s="34" t="s">
        <v>24</v>
      </c>
      <c r="J948" s="34" t="s">
        <v>71</v>
      </c>
      <c r="K948" s="34" t="s">
        <v>120</v>
      </c>
      <c r="L948" s="34" t="s">
        <v>1852</v>
      </c>
      <c r="M948" s="34">
        <v>0.42</v>
      </c>
      <c r="N948" s="34" t="s">
        <v>8</v>
      </c>
      <c r="O948" s="34" t="s">
        <v>9</v>
      </c>
      <c r="P948" s="34" t="s">
        <v>218</v>
      </c>
      <c r="Q948" s="34" t="s">
        <v>1853</v>
      </c>
      <c r="R948" s="34">
        <v>23701</v>
      </c>
      <c r="S948" s="36">
        <v>42089</v>
      </c>
      <c r="T948" s="36">
        <v>42089</v>
      </c>
      <c r="U948" s="61">
        <v>-162.91800000000001</v>
      </c>
      <c r="V948" s="34">
        <v>5</v>
      </c>
      <c r="W948" s="34">
        <v>1130.1500000000001</v>
      </c>
      <c r="X948" s="34">
        <v>86751</v>
      </c>
      <c r="Y948" s="34" t="s">
        <v>3215</v>
      </c>
      <c r="Z948" s="34">
        <v>976.02769110740451</v>
      </c>
    </row>
    <row r="949" spans="1:26" customFormat="1" x14ac:dyDescent="0.2">
      <c r="A949" s="34">
        <v>2419</v>
      </c>
      <c r="B949" s="34" t="s">
        <v>1851</v>
      </c>
      <c r="C949" s="34" t="s">
        <v>46</v>
      </c>
      <c r="D949" s="34">
        <v>0.03</v>
      </c>
      <c r="E949" s="34">
        <v>7.84</v>
      </c>
      <c r="F949" s="34">
        <v>4.71</v>
      </c>
      <c r="G949" s="34" t="s">
        <v>14</v>
      </c>
      <c r="H949" s="34" t="s">
        <v>15</v>
      </c>
      <c r="I949" s="34" t="s">
        <v>24</v>
      </c>
      <c r="J949" s="34" t="s">
        <v>48</v>
      </c>
      <c r="K949" s="34" t="s">
        <v>49</v>
      </c>
      <c r="L949" s="34" t="s">
        <v>655</v>
      </c>
      <c r="M949" s="34">
        <v>0.35</v>
      </c>
      <c r="N949" s="34" t="s">
        <v>8</v>
      </c>
      <c r="O949" s="34" t="s">
        <v>9</v>
      </c>
      <c r="P949" s="34" t="s">
        <v>218</v>
      </c>
      <c r="Q949" s="34" t="s">
        <v>1853</v>
      </c>
      <c r="R949" s="34">
        <v>23701</v>
      </c>
      <c r="S949" s="36">
        <v>42089</v>
      </c>
      <c r="T949" s="36">
        <v>42092</v>
      </c>
      <c r="U949" s="61">
        <v>859.71780000000001</v>
      </c>
      <c r="V949" s="34">
        <v>7</v>
      </c>
      <c r="W949" s="34">
        <v>54.37</v>
      </c>
      <c r="X949" s="34">
        <v>86751</v>
      </c>
      <c r="Y949" s="34" t="s">
        <v>3215</v>
      </c>
      <c r="Z949" s="34">
        <v>1115.2714374966226</v>
      </c>
    </row>
    <row r="950" spans="1:26" customFormat="1" x14ac:dyDescent="0.2">
      <c r="A950" s="34">
        <v>2773</v>
      </c>
      <c r="B950" s="34" t="s">
        <v>1854</v>
      </c>
      <c r="C950" s="34" t="s">
        <v>46</v>
      </c>
      <c r="D950" s="34">
        <v>0.1</v>
      </c>
      <c r="E950" s="34">
        <v>5.18</v>
      </c>
      <c r="F950" s="34">
        <v>5.74</v>
      </c>
      <c r="G950" s="34" t="s">
        <v>14</v>
      </c>
      <c r="H950" s="34" t="s">
        <v>70</v>
      </c>
      <c r="I950" s="34" t="s">
        <v>24</v>
      </c>
      <c r="J950" s="34" t="s">
        <v>48</v>
      </c>
      <c r="K950" s="34" t="s">
        <v>49</v>
      </c>
      <c r="L950" s="34" t="s">
        <v>826</v>
      </c>
      <c r="M950" s="34">
        <v>0.36</v>
      </c>
      <c r="N950" s="34" t="s">
        <v>8</v>
      </c>
      <c r="O950" s="34" t="s">
        <v>35</v>
      </c>
      <c r="P950" s="34" t="s">
        <v>66</v>
      </c>
      <c r="Q950" s="34" t="s">
        <v>1586</v>
      </c>
      <c r="R950" s="34">
        <v>94568</v>
      </c>
      <c r="S950" s="36">
        <v>42089</v>
      </c>
      <c r="T950" s="36">
        <v>42091</v>
      </c>
      <c r="U950" s="61">
        <v>-29.003</v>
      </c>
      <c r="V950" s="34">
        <v>2</v>
      </c>
      <c r="W950" s="34">
        <v>10.96</v>
      </c>
      <c r="X950" s="34">
        <v>91584</v>
      </c>
      <c r="Y950" s="34" t="s">
        <v>3217</v>
      </c>
      <c r="Z950" s="34">
        <v>216.32161232489153</v>
      </c>
    </row>
    <row r="951" spans="1:26" customFormat="1" x14ac:dyDescent="0.2">
      <c r="A951" s="34">
        <v>2059</v>
      </c>
      <c r="B951" s="34" t="s">
        <v>592</v>
      </c>
      <c r="C951" s="34" t="s">
        <v>1</v>
      </c>
      <c r="D951" s="34">
        <v>0.1</v>
      </c>
      <c r="E951" s="34">
        <v>9.85</v>
      </c>
      <c r="F951" s="34">
        <v>4.82</v>
      </c>
      <c r="G951" s="34" t="s">
        <v>14</v>
      </c>
      <c r="H951" s="34" t="s">
        <v>70</v>
      </c>
      <c r="I951" s="34" t="s">
        <v>24</v>
      </c>
      <c r="J951" s="34" t="s">
        <v>25</v>
      </c>
      <c r="K951" s="34" t="s">
        <v>26</v>
      </c>
      <c r="L951" s="34" t="s">
        <v>1855</v>
      </c>
      <c r="M951" s="34">
        <v>0.47</v>
      </c>
      <c r="N951" s="34" t="s">
        <v>8</v>
      </c>
      <c r="O951" s="34" t="s">
        <v>9</v>
      </c>
      <c r="P951" s="34" t="s">
        <v>73</v>
      </c>
      <c r="Q951" s="34" t="s">
        <v>593</v>
      </c>
      <c r="R951" s="34">
        <v>27260</v>
      </c>
      <c r="S951" s="36">
        <v>42090</v>
      </c>
      <c r="T951" s="36">
        <v>42091</v>
      </c>
      <c r="U951" s="61">
        <v>374.904</v>
      </c>
      <c r="V951" s="34">
        <v>12</v>
      </c>
      <c r="W951" s="34">
        <v>114.91</v>
      </c>
      <c r="X951" s="34">
        <v>88041</v>
      </c>
      <c r="Y951" s="34" t="s">
        <v>3215</v>
      </c>
      <c r="Z951" s="34">
        <v>799.5487382339852</v>
      </c>
    </row>
    <row r="952" spans="1:26" customFormat="1" x14ac:dyDescent="0.2">
      <c r="A952" s="34">
        <v>2059</v>
      </c>
      <c r="B952" s="34" t="s">
        <v>592</v>
      </c>
      <c r="C952" s="34" t="s">
        <v>1</v>
      </c>
      <c r="D952" s="34">
        <v>0.04</v>
      </c>
      <c r="E952" s="34">
        <v>125.99</v>
      </c>
      <c r="F952" s="34">
        <v>7.69</v>
      </c>
      <c r="G952" s="34" t="s">
        <v>14</v>
      </c>
      <c r="H952" s="34" t="s">
        <v>70</v>
      </c>
      <c r="I952" s="34" t="s">
        <v>16</v>
      </c>
      <c r="J952" s="34" t="s">
        <v>111</v>
      </c>
      <c r="K952" s="34" t="s">
        <v>49</v>
      </c>
      <c r="L952" s="34" t="s">
        <v>1025</v>
      </c>
      <c r="M952" s="34">
        <v>0.57999999999999996</v>
      </c>
      <c r="N952" s="34" t="s">
        <v>8</v>
      </c>
      <c r="O952" s="34" t="s">
        <v>9</v>
      </c>
      <c r="P952" s="34" t="s">
        <v>73</v>
      </c>
      <c r="Q952" s="34" t="s">
        <v>593</v>
      </c>
      <c r="R952" s="34">
        <v>27260</v>
      </c>
      <c r="S952" s="36">
        <v>42090</v>
      </c>
      <c r="T952" s="36">
        <v>42091</v>
      </c>
      <c r="U952" s="61">
        <v>-528.83600000000001</v>
      </c>
      <c r="V952" s="34">
        <v>9</v>
      </c>
      <c r="W952" s="34">
        <v>934.52</v>
      </c>
      <c r="X952" s="34">
        <v>88041</v>
      </c>
      <c r="Y952" s="34" t="s">
        <v>3215</v>
      </c>
      <c r="Z952" s="34">
        <v>448.38822585100598</v>
      </c>
    </row>
    <row r="953" spans="1:26" customFormat="1" x14ac:dyDescent="0.2">
      <c r="A953" s="34">
        <v>32</v>
      </c>
      <c r="B953" s="34" t="s">
        <v>620</v>
      </c>
      <c r="C953" s="34" t="s">
        <v>13</v>
      </c>
      <c r="D953" s="34">
        <v>0.01</v>
      </c>
      <c r="E953" s="34">
        <v>17.98</v>
      </c>
      <c r="F953" s="34">
        <v>8.51</v>
      </c>
      <c r="G953" s="34" t="s">
        <v>14</v>
      </c>
      <c r="H953" s="34" t="s">
        <v>70</v>
      </c>
      <c r="I953" s="34" t="s">
        <v>16</v>
      </c>
      <c r="J953" s="34" t="s">
        <v>32</v>
      </c>
      <c r="K953" s="34" t="s">
        <v>120</v>
      </c>
      <c r="L953" s="34" t="s">
        <v>1856</v>
      </c>
      <c r="M953" s="34">
        <v>0.4</v>
      </c>
      <c r="N953" s="34" t="s">
        <v>8</v>
      </c>
      <c r="O953" s="34" t="s">
        <v>35</v>
      </c>
      <c r="P953" s="34" t="s">
        <v>115</v>
      </c>
      <c r="Q953" s="34" t="s">
        <v>622</v>
      </c>
      <c r="R953" s="34">
        <v>97526</v>
      </c>
      <c r="S953" s="36">
        <v>42090</v>
      </c>
      <c r="T953" s="36">
        <v>42091</v>
      </c>
      <c r="U953" s="61">
        <v>-35.878799999999998</v>
      </c>
      <c r="V953" s="34">
        <v>2</v>
      </c>
      <c r="W953" s="34">
        <v>40.17</v>
      </c>
      <c r="X953" s="34">
        <v>89200</v>
      </c>
      <c r="Y953" s="34" t="s">
        <v>3217</v>
      </c>
      <c r="Z953" s="34">
        <v>215.15143287477778</v>
      </c>
    </row>
    <row r="954" spans="1:26" customFormat="1" x14ac:dyDescent="0.2">
      <c r="A954" s="34">
        <v>234</v>
      </c>
      <c r="B954" s="34" t="s">
        <v>961</v>
      </c>
      <c r="C954" s="34" t="s">
        <v>13</v>
      </c>
      <c r="D954" s="34">
        <v>0.03</v>
      </c>
      <c r="E954" s="34">
        <v>28.53</v>
      </c>
      <c r="F954" s="34">
        <v>1.49</v>
      </c>
      <c r="G954" s="34" t="s">
        <v>14</v>
      </c>
      <c r="H954" s="34" t="s">
        <v>3</v>
      </c>
      <c r="I954" s="34" t="s">
        <v>24</v>
      </c>
      <c r="J954" s="34" t="s">
        <v>48</v>
      </c>
      <c r="K954" s="34" t="s">
        <v>49</v>
      </c>
      <c r="L954" s="34" t="s">
        <v>1808</v>
      </c>
      <c r="M954" s="34">
        <v>0.38</v>
      </c>
      <c r="N954" s="34" t="s">
        <v>8</v>
      </c>
      <c r="O954" s="34" t="s">
        <v>28</v>
      </c>
      <c r="P954" s="34" t="s">
        <v>189</v>
      </c>
      <c r="Q954" s="34" t="s">
        <v>713</v>
      </c>
      <c r="R954" s="34">
        <v>50208</v>
      </c>
      <c r="S954" s="36">
        <v>42090</v>
      </c>
      <c r="T954" s="36">
        <v>42092</v>
      </c>
      <c r="U954" s="61">
        <v>136.33709999999999</v>
      </c>
      <c r="V954" s="34">
        <v>7</v>
      </c>
      <c r="W954" s="34">
        <v>197.59</v>
      </c>
      <c r="X954" s="34">
        <v>90238</v>
      </c>
      <c r="Y954" s="34" t="s">
        <v>3216</v>
      </c>
      <c r="Z954" s="34">
        <v>191.65469282728074</v>
      </c>
    </row>
    <row r="955" spans="1:26" customFormat="1" x14ac:dyDescent="0.2">
      <c r="A955" s="34">
        <v>234</v>
      </c>
      <c r="B955" s="34" t="s">
        <v>961</v>
      </c>
      <c r="C955" s="34" t="s">
        <v>13</v>
      </c>
      <c r="D955" s="34">
        <v>0.01</v>
      </c>
      <c r="E955" s="34">
        <v>15.28</v>
      </c>
      <c r="F955" s="34">
        <v>1.99</v>
      </c>
      <c r="G955" s="34" t="s">
        <v>14</v>
      </c>
      <c r="H955" s="34" t="s">
        <v>3</v>
      </c>
      <c r="I955" s="34" t="s">
        <v>16</v>
      </c>
      <c r="J955" s="34" t="s">
        <v>17</v>
      </c>
      <c r="K955" s="34" t="s">
        <v>18</v>
      </c>
      <c r="L955" s="34" t="s">
        <v>488</v>
      </c>
      <c r="M955" s="34">
        <v>0.42</v>
      </c>
      <c r="N955" s="34" t="s">
        <v>8</v>
      </c>
      <c r="O955" s="34" t="s">
        <v>28</v>
      </c>
      <c r="P955" s="34" t="s">
        <v>189</v>
      </c>
      <c r="Q955" s="34" t="s">
        <v>713</v>
      </c>
      <c r="R955" s="34">
        <v>50208</v>
      </c>
      <c r="S955" s="36">
        <v>42090</v>
      </c>
      <c r="T955" s="36">
        <v>42092</v>
      </c>
      <c r="U955" s="61">
        <v>-12.46</v>
      </c>
      <c r="V955" s="34">
        <v>2</v>
      </c>
      <c r="W955" s="34">
        <v>33.04</v>
      </c>
      <c r="X955" s="34">
        <v>90238</v>
      </c>
      <c r="Y955" s="34" t="s">
        <v>3216</v>
      </c>
      <c r="Z955" s="34">
        <v>58.051863587707473</v>
      </c>
    </row>
    <row r="956" spans="1:26" customFormat="1" x14ac:dyDescent="0.2">
      <c r="A956" s="34">
        <v>920</v>
      </c>
      <c r="B956" s="34" t="s">
        <v>1857</v>
      </c>
      <c r="C956" s="34" t="s">
        <v>23</v>
      </c>
      <c r="D956" s="34">
        <v>0.1</v>
      </c>
      <c r="E956" s="34">
        <v>15.98</v>
      </c>
      <c r="F956" s="34">
        <v>4</v>
      </c>
      <c r="G956" s="34" t="s">
        <v>14</v>
      </c>
      <c r="H956" s="34" t="s">
        <v>70</v>
      </c>
      <c r="I956" s="34" t="s">
        <v>16</v>
      </c>
      <c r="J956" s="34" t="s">
        <v>17</v>
      </c>
      <c r="K956" s="34" t="s">
        <v>49</v>
      </c>
      <c r="L956" s="34" t="s">
        <v>1858</v>
      </c>
      <c r="M956" s="34">
        <v>0.37</v>
      </c>
      <c r="N956" s="34" t="s">
        <v>8</v>
      </c>
      <c r="O956" s="34" t="s">
        <v>35</v>
      </c>
      <c r="P956" s="34" t="s">
        <v>66</v>
      </c>
      <c r="Q956" s="34" t="s">
        <v>1205</v>
      </c>
      <c r="R956" s="34">
        <v>92374</v>
      </c>
      <c r="S956" s="36">
        <v>42090</v>
      </c>
      <c r="T956" s="36">
        <v>42095</v>
      </c>
      <c r="U956" s="61">
        <v>92.722200000000001</v>
      </c>
      <c r="V956" s="34">
        <v>9</v>
      </c>
      <c r="W956" s="34">
        <v>134.38</v>
      </c>
      <c r="X956" s="34">
        <v>90491</v>
      </c>
      <c r="Y956" s="34" t="s">
        <v>3217</v>
      </c>
      <c r="Z956" s="34">
        <v>213.76813533199646</v>
      </c>
    </row>
    <row r="957" spans="1:26" customFormat="1" x14ac:dyDescent="0.2">
      <c r="A957" s="34">
        <v>696</v>
      </c>
      <c r="B957" s="34" t="s">
        <v>1859</v>
      </c>
      <c r="C957" s="34" t="s">
        <v>92</v>
      </c>
      <c r="D957" s="34">
        <v>0.06</v>
      </c>
      <c r="E957" s="34">
        <v>8.1199999999999992</v>
      </c>
      <c r="F957" s="34">
        <v>2.83</v>
      </c>
      <c r="G957" s="34" t="s">
        <v>14</v>
      </c>
      <c r="H957" s="34" t="s">
        <v>70</v>
      </c>
      <c r="I957" s="34" t="s">
        <v>16</v>
      </c>
      <c r="J957" s="34" t="s">
        <v>17</v>
      </c>
      <c r="K957" s="34" t="s">
        <v>18</v>
      </c>
      <c r="L957" s="34" t="s">
        <v>1674</v>
      </c>
      <c r="M957" s="34">
        <v>0.77</v>
      </c>
      <c r="N957" s="34" t="s">
        <v>8</v>
      </c>
      <c r="O957" s="34" t="s">
        <v>28</v>
      </c>
      <c r="P957" s="34" t="s">
        <v>29</v>
      </c>
      <c r="Q957" s="34" t="s">
        <v>1860</v>
      </c>
      <c r="R957" s="34">
        <v>46307</v>
      </c>
      <c r="S957" s="36">
        <v>42090</v>
      </c>
      <c r="T957" s="36">
        <v>42091</v>
      </c>
      <c r="U957" s="61">
        <v>-82.83</v>
      </c>
      <c r="V957" s="34">
        <v>10</v>
      </c>
      <c r="W957" s="34">
        <v>78.540000000000006</v>
      </c>
      <c r="X957" s="34">
        <v>89847</v>
      </c>
      <c r="Y957" s="34" t="s">
        <v>3216</v>
      </c>
      <c r="Z957" s="34">
        <v>268.93526909961781</v>
      </c>
    </row>
    <row r="958" spans="1:26" customFormat="1" x14ac:dyDescent="0.2">
      <c r="A958" s="34">
        <v>696</v>
      </c>
      <c r="B958" s="34" t="s">
        <v>1859</v>
      </c>
      <c r="C958" s="34" t="s">
        <v>92</v>
      </c>
      <c r="D958" s="34">
        <v>0.05</v>
      </c>
      <c r="E958" s="34">
        <v>51.65</v>
      </c>
      <c r="F958" s="34">
        <v>18.45</v>
      </c>
      <c r="G958" s="34" t="s">
        <v>14</v>
      </c>
      <c r="H958" s="34" t="s">
        <v>70</v>
      </c>
      <c r="I958" s="34" t="s">
        <v>4</v>
      </c>
      <c r="J958" s="34" t="s">
        <v>102</v>
      </c>
      <c r="K958" s="34" t="s">
        <v>120</v>
      </c>
      <c r="L958" s="34" t="s">
        <v>1861</v>
      </c>
      <c r="M958" s="34">
        <v>0.65</v>
      </c>
      <c r="N958" s="34" t="s">
        <v>8</v>
      </c>
      <c r="O958" s="34" t="s">
        <v>28</v>
      </c>
      <c r="P958" s="34" t="s">
        <v>29</v>
      </c>
      <c r="Q958" s="34" t="s">
        <v>1860</v>
      </c>
      <c r="R958" s="34">
        <v>46307</v>
      </c>
      <c r="S958" s="36">
        <v>42090</v>
      </c>
      <c r="T958" s="36">
        <v>42091</v>
      </c>
      <c r="U958" s="61">
        <v>25.04</v>
      </c>
      <c r="V958" s="34">
        <v>12</v>
      </c>
      <c r="W958" s="34">
        <v>605.1</v>
      </c>
      <c r="X958" s="34">
        <v>89847</v>
      </c>
      <c r="Y958" s="34" t="s">
        <v>3216</v>
      </c>
      <c r="Z958" s="34">
        <v>854.37695312620292</v>
      </c>
    </row>
    <row r="959" spans="1:26" customFormat="1" x14ac:dyDescent="0.2">
      <c r="A959" s="34">
        <v>697</v>
      </c>
      <c r="B959" s="34" t="s">
        <v>1017</v>
      </c>
      <c r="C959" s="34" t="s">
        <v>92</v>
      </c>
      <c r="D959" s="34">
        <v>0.1</v>
      </c>
      <c r="E959" s="34">
        <v>175.99</v>
      </c>
      <c r="F959" s="34">
        <v>8.99</v>
      </c>
      <c r="G959" s="34" t="s">
        <v>14</v>
      </c>
      <c r="H959" s="34" t="s">
        <v>70</v>
      </c>
      <c r="I959" s="34" t="s">
        <v>16</v>
      </c>
      <c r="J959" s="34" t="s">
        <v>111</v>
      </c>
      <c r="K959" s="34" t="s">
        <v>49</v>
      </c>
      <c r="L959" s="34" t="s">
        <v>1155</v>
      </c>
      <c r="M959" s="34">
        <v>0.56999999999999995</v>
      </c>
      <c r="N959" s="34" t="s">
        <v>8</v>
      </c>
      <c r="O959" s="34" t="s">
        <v>28</v>
      </c>
      <c r="P959" s="34" t="s">
        <v>29</v>
      </c>
      <c r="Q959" s="34" t="s">
        <v>1018</v>
      </c>
      <c r="R959" s="34">
        <v>46312</v>
      </c>
      <c r="S959" s="36">
        <v>42090</v>
      </c>
      <c r="T959" s="36">
        <v>42091</v>
      </c>
      <c r="U959" s="61">
        <v>928.96079999999995</v>
      </c>
      <c r="V959" s="34">
        <v>10</v>
      </c>
      <c r="W959" s="34">
        <v>1346.32</v>
      </c>
      <c r="X959" s="34">
        <v>89847</v>
      </c>
      <c r="Y959" s="34" t="s">
        <v>3216</v>
      </c>
      <c r="Z959" s="34">
        <v>1808.589298309922</v>
      </c>
    </row>
    <row r="960" spans="1:26" customFormat="1" x14ac:dyDescent="0.2">
      <c r="A960" s="34">
        <v>698</v>
      </c>
      <c r="B960" s="34" t="s">
        <v>1019</v>
      </c>
      <c r="C960" s="34" t="s">
        <v>92</v>
      </c>
      <c r="D960" s="34">
        <v>0.06</v>
      </c>
      <c r="E960" s="34">
        <v>8.1199999999999992</v>
      </c>
      <c r="F960" s="34">
        <v>2.83</v>
      </c>
      <c r="G960" s="34" t="s">
        <v>14</v>
      </c>
      <c r="H960" s="34" t="s">
        <v>70</v>
      </c>
      <c r="I960" s="34" t="s">
        <v>16</v>
      </c>
      <c r="J960" s="34" t="s">
        <v>17</v>
      </c>
      <c r="K960" s="34" t="s">
        <v>18</v>
      </c>
      <c r="L960" s="34" t="s">
        <v>1674</v>
      </c>
      <c r="M960" s="34">
        <v>0.77</v>
      </c>
      <c r="N960" s="34" t="s">
        <v>8</v>
      </c>
      <c r="O960" s="34" t="s">
        <v>35</v>
      </c>
      <c r="P960" s="34" t="s">
        <v>42</v>
      </c>
      <c r="Q960" s="34" t="s">
        <v>118</v>
      </c>
      <c r="R960" s="34">
        <v>98105</v>
      </c>
      <c r="S960" s="36">
        <v>42090</v>
      </c>
      <c r="T960" s="36">
        <v>42091</v>
      </c>
      <c r="U960" s="61">
        <v>-82.83</v>
      </c>
      <c r="V960" s="34">
        <v>41</v>
      </c>
      <c r="W960" s="34">
        <v>322.02999999999997</v>
      </c>
      <c r="X960" s="34">
        <v>32869</v>
      </c>
      <c r="Y960" s="34" t="s">
        <v>3217</v>
      </c>
      <c r="Z960" s="34">
        <v>268.93526909961781</v>
      </c>
    </row>
    <row r="961" spans="1:26" customFormat="1" x14ac:dyDescent="0.2">
      <c r="A961" s="34">
        <v>698</v>
      </c>
      <c r="B961" s="34" t="s">
        <v>1019</v>
      </c>
      <c r="C961" s="34" t="s">
        <v>92</v>
      </c>
      <c r="D961" s="34">
        <v>0.05</v>
      </c>
      <c r="E961" s="34">
        <v>51.65</v>
      </c>
      <c r="F961" s="34">
        <v>18.45</v>
      </c>
      <c r="G961" s="34" t="s">
        <v>14</v>
      </c>
      <c r="H961" s="34" t="s">
        <v>70</v>
      </c>
      <c r="I961" s="34" t="s">
        <v>4</v>
      </c>
      <c r="J961" s="34" t="s">
        <v>102</v>
      </c>
      <c r="K961" s="34" t="s">
        <v>120</v>
      </c>
      <c r="L961" s="34" t="s">
        <v>1861</v>
      </c>
      <c r="M961" s="34">
        <v>0.65</v>
      </c>
      <c r="N961" s="34" t="s">
        <v>8</v>
      </c>
      <c r="O961" s="34" t="s">
        <v>35</v>
      </c>
      <c r="P961" s="34" t="s">
        <v>42</v>
      </c>
      <c r="Q961" s="34" t="s">
        <v>118</v>
      </c>
      <c r="R961" s="34">
        <v>98105</v>
      </c>
      <c r="S961" s="36">
        <v>42090</v>
      </c>
      <c r="T961" s="36">
        <v>42091</v>
      </c>
      <c r="U961" s="61">
        <v>25.04</v>
      </c>
      <c r="V961" s="34">
        <v>49</v>
      </c>
      <c r="W961" s="34">
        <v>2470.84</v>
      </c>
      <c r="X961" s="34">
        <v>32869</v>
      </c>
      <c r="Y961" s="34" t="s">
        <v>3217</v>
      </c>
      <c r="Z961" s="34">
        <v>854.37695312620292</v>
      </c>
    </row>
    <row r="962" spans="1:26" customFormat="1" x14ac:dyDescent="0.2">
      <c r="A962" s="34">
        <v>698</v>
      </c>
      <c r="B962" s="34" t="s">
        <v>1019</v>
      </c>
      <c r="C962" s="34" t="s">
        <v>92</v>
      </c>
      <c r="D962" s="34">
        <v>0.1</v>
      </c>
      <c r="E962" s="34">
        <v>175.99</v>
      </c>
      <c r="F962" s="34">
        <v>8.99</v>
      </c>
      <c r="G962" s="34" t="s">
        <v>14</v>
      </c>
      <c r="H962" s="34" t="s">
        <v>70</v>
      </c>
      <c r="I962" s="34" t="s">
        <v>16</v>
      </c>
      <c r="J962" s="34" t="s">
        <v>111</v>
      </c>
      <c r="K962" s="34" t="s">
        <v>49</v>
      </c>
      <c r="L962" s="34" t="s">
        <v>1155</v>
      </c>
      <c r="M962" s="34">
        <v>0.56999999999999995</v>
      </c>
      <c r="N962" s="34" t="s">
        <v>8</v>
      </c>
      <c r="O962" s="34" t="s">
        <v>35</v>
      </c>
      <c r="P962" s="34" t="s">
        <v>42</v>
      </c>
      <c r="Q962" s="34" t="s">
        <v>118</v>
      </c>
      <c r="R962" s="34">
        <v>98105</v>
      </c>
      <c r="S962" s="36">
        <v>42090</v>
      </c>
      <c r="T962" s="36">
        <v>42091</v>
      </c>
      <c r="U962" s="61">
        <v>930.98699999999997</v>
      </c>
      <c r="V962" s="34">
        <v>39</v>
      </c>
      <c r="W962" s="34">
        <v>5250.66</v>
      </c>
      <c r="X962" s="34">
        <v>32869</v>
      </c>
      <c r="Y962" s="34" t="s">
        <v>3217</v>
      </c>
      <c r="Z962" s="34">
        <v>1810.6641792286132</v>
      </c>
    </row>
    <row r="963" spans="1:26" customFormat="1" x14ac:dyDescent="0.2">
      <c r="A963" s="34">
        <v>1625</v>
      </c>
      <c r="B963" s="34" t="s">
        <v>1199</v>
      </c>
      <c r="C963" s="34" t="s">
        <v>92</v>
      </c>
      <c r="D963" s="34">
        <v>0.08</v>
      </c>
      <c r="E963" s="34">
        <v>213.45</v>
      </c>
      <c r="F963" s="34">
        <v>14.7</v>
      </c>
      <c r="G963" s="34" t="s">
        <v>2</v>
      </c>
      <c r="H963" s="34" t="s">
        <v>47</v>
      </c>
      <c r="I963" s="34" t="s">
        <v>16</v>
      </c>
      <c r="J963" s="34" t="s">
        <v>32</v>
      </c>
      <c r="K963" s="34" t="s">
        <v>33</v>
      </c>
      <c r="L963" s="34" t="s">
        <v>156</v>
      </c>
      <c r="M963" s="34">
        <v>0.59</v>
      </c>
      <c r="N963" s="34" t="s">
        <v>8</v>
      </c>
      <c r="O963" s="34" t="s">
        <v>87</v>
      </c>
      <c r="P963" s="34" t="s">
        <v>88</v>
      </c>
      <c r="Q963" s="34" t="s">
        <v>1201</v>
      </c>
      <c r="R963" s="34">
        <v>11542</v>
      </c>
      <c r="S963" s="36">
        <v>42090</v>
      </c>
      <c r="T963" s="36">
        <v>42092</v>
      </c>
      <c r="U963" s="61">
        <v>1674.7542000000001</v>
      </c>
      <c r="V963" s="34">
        <v>12</v>
      </c>
      <c r="W963" s="34">
        <v>2427.1799999999998</v>
      </c>
      <c r="X963" s="34">
        <v>90600</v>
      </c>
      <c r="Y963" s="34" t="s">
        <v>3218</v>
      </c>
      <c r="Z963" s="34">
        <v>3104.2023017600595</v>
      </c>
    </row>
    <row r="964" spans="1:26" customFormat="1" x14ac:dyDescent="0.2">
      <c r="A964" s="34">
        <v>1625</v>
      </c>
      <c r="B964" s="34" t="s">
        <v>1199</v>
      </c>
      <c r="C964" s="34" t="s">
        <v>92</v>
      </c>
      <c r="D964" s="34">
        <v>0.1</v>
      </c>
      <c r="E964" s="34">
        <v>55.98</v>
      </c>
      <c r="F964" s="34">
        <v>13.88</v>
      </c>
      <c r="G964" s="34" t="s">
        <v>14</v>
      </c>
      <c r="H964" s="34" t="s">
        <v>47</v>
      </c>
      <c r="I964" s="34" t="s">
        <v>24</v>
      </c>
      <c r="J964" s="34" t="s">
        <v>64</v>
      </c>
      <c r="K964" s="34" t="s">
        <v>49</v>
      </c>
      <c r="L964" s="34" t="s">
        <v>1862</v>
      </c>
      <c r="M964" s="34">
        <v>0.36</v>
      </c>
      <c r="N964" s="34" t="s">
        <v>8</v>
      </c>
      <c r="O964" s="34" t="s">
        <v>87</v>
      </c>
      <c r="P964" s="34" t="s">
        <v>88</v>
      </c>
      <c r="Q964" s="34" t="s">
        <v>1201</v>
      </c>
      <c r="R964" s="34">
        <v>11542</v>
      </c>
      <c r="S964" s="36">
        <v>42090</v>
      </c>
      <c r="T964" s="36">
        <v>42092</v>
      </c>
      <c r="U964" s="61">
        <v>300.04649999999998</v>
      </c>
      <c r="V964" s="34">
        <v>8</v>
      </c>
      <c r="W964" s="34">
        <v>434.85</v>
      </c>
      <c r="X964" s="34">
        <v>90600</v>
      </c>
      <c r="Y964" s="34" t="s">
        <v>3218</v>
      </c>
      <c r="Z964" s="34">
        <v>779.59937731928824</v>
      </c>
    </row>
    <row r="965" spans="1:26" customFormat="1" x14ac:dyDescent="0.2">
      <c r="A965" s="34">
        <v>1625</v>
      </c>
      <c r="B965" s="34" t="s">
        <v>1199</v>
      </c>
      <c r="C965" s="34" t="s">
        <v>92</v>
      </c>
      <c r="D965" s="34">
        <v>0</v>
      </c>
      <c r="E965" s="34">
        <v>16.059999999999999</v>
      </c>
      <c r="F965" s="34">
        <v>8.34</v>
      </c>
      <c r="G965" s="34" t="s">
        <v>14</v>
      </c>
      <c r="H965" s="34" t="s">
        <v>47</v>
      </c>
      <c r="I965" s="34" t="s">
        <v>24</v>
      </c>
      <c r="J965" s="34" t="s">
        <v>54</v>
      </c>
      <c r="K965" s="34" t="s">
        <v>49</v>
      </c>
      <c r="L965" s="34" t="s">
        <v>1863</v>
      </c>
      <c r="M965" s="34">
        <v>0.59</v>
      </c>
      <c r="N965" s="34" t="s">
        <v>8</v>
      </c>
      <c r="O965" s="34" t="s">
        <v>87</v>
      </c>
      <c r="P965" s="34" t="s">
        <v>88</v>
      </c>
      <c r="Q965" s="34" t="s">
        <v>1201</v>
      </c>
      <c r="R965" s="34">
        <v>11542</v>
      </c>
      <c r="S965" s="36">
        <v>42090</v>
      </c>
      <c r="T965" s="36">
        <v>42091</v>
      </c>
      <c r="U965" s="61">
        <v>-28.09</v>
      </c>
      <c r="V965" s="34">
        <v>1</v>
      </c>
      <c r="W965" s="34">
        <v>19.16</v>
      </c>
      <c r="X965" s="34">
        <v>90600</v>
      </c>
      <c r="Y965" s="34" t="s">
        <v>3218</v>
      </c>
      <c r="Z965" s="34">
        <v>422.63699874621898</v>
      </c>
    </row>
    <row r="966" spans="1:26" customFormat="1" x14ac:dyDescent="0.2">
      <c r="A966" s="34">
        <v>1917</v>
      </c>
      <c r="B966" s="34" t="s">
        <v>1432</v>
      </c>
      <c r="C966" s="34" t="s">
        <v>92</v>
      </c>
      <c r="D966" s="34">
        <v>0.08</v>
      </c>
      <c r="E966" s="34">
        <v>18.7</v>
      </c>
      <c r="F966" s="34">
        <v>8.99</v>
      </c>
      <c r="G966" s="34" t="s">
        <v>14</v>
      </c>
      <c r="H966" s="34" t="s">
        <v>47</v>
      </c>
      <c r="I966" s="34" t="s">
        <v>4</v>
      </c>
      <c r="J966" s="34" t="s">
        <v>102</v>
      </c>
      <c r="K966" s="34" t="s">
        <v>18</v>
      </c>
      <c r="L966" s="34" t="s">
        <v>1864</v>
      </c>
      <c r="M966" s="34">
        <v>0.47</v>
      </c>
      <c r="N966" s="34" t="s">
        <v>8</v>
      </c>
      <c r="O966" s="34" t="s">
        <v>9</v>
      </c>
      <c r="P966" s="34" t="s">
        <v>20</v>
      </c>
      <c r="Q966" s="34" t="s">
        <v>1434</v>
      </c>
      <c r="R966" s="34">
        <v>72113</v>
      </c>
      <c r="S966" s="36">
        <v>42090</v>
      </c>
      <c r="T966" s="36">
        <v>42091</v>
      </c>
      <c r="U966" s="61">
        <v>16.136399999999998</v>
      </c>
      <c r="V966" s="34">
        <v>7</v>
      </c>
      <c r="W966" s="34">
        <v>132.22999999999999</v>
      </c>
      <c r="X966" s="34">
        <v>85894</v>
      </c>
      <c r="Y966" s="34" t="s">
        <v>3215</v>
      </c>
      <c r="Z966" s="34">
        <v>341.55395151859909</v>
      </c>
    </row>
    <row r="967" spans="1:26" customFormat="1" x14ac:dyDescent="0.2">
      <c r="A967" s="34">
        <v>1072</v>
      </c>
      <c r="B967" s="34" t="s">
        <v>1865</v>
      </c>
      <c r="C967" s="34" t="s">
        <v>46</v>
      </c>
      <c r="D967" s="34">
        <v>0.01</v>
      </c>
      <c r="E967" s="34">
        <v>150.88999999999999</v>
      </c>
      <c r="F967" s="34">
        <v>60.2</v>
      </c>
      <c r="G967" s="34" t="s">
        <v>2</v>
      </c>
      <c r="H967" s="34" t="s">
        <v>70</v>
      </c>
      <c r="I967" s="34" t="s">
        <v>4</v>
      </c>
      <c r="J967" s="34" t="s">
        <v>85</v>
      </c>
      <c r="K967" s="34" t="s">
        <v>33</v>
      </c>
      <c r="L967" s="34" t="s">
        <v>1279</v>
      </c>
      <c r="M967" s="34">
        <v>0.77</v>
      </c>
      <c r="N967" s="34" t="s">
        <v>8</v>
      </c>
      <c r="O967" s="34" t="s">
        <v>87</v>
      </c>
      <c r="P967" s="34" t="s">
        <v>296</v>
      </c>
      <c r="Q967" s="34" t="s">
        <v>1866</v>
      </c>
      <c r="R967" s="34">
        <v>18018</v>
      </c>
      <c r="S967" s="36">
        <v>42090</v>
      </c>
      <c r="T967" s="36">
        <v>42093</v>
      </c>
      <c r="U967" s="61">
        <v>-505.76</v>
      </c>
      <c r="V967" s="34">
        <v>3</v>
      </c>
      <c r="W967" s="34">
        <v>473.53</v>
      </c>
      <c r="X967" s="34">
        <v>89631</v>
      </c>
      <c r="Y967" s="34" t="s">
        <v>3218</v>
      </c>
      <c r="Z967" s="34">
        <v>2286.5772040518827</v>
      </c>
    </row>
    <row r="968" spans="1:26" customFormat="1" x14ac:dyDescent="0.2">
      <c r="A968" s="34">
        <v>1481</v>
      </c>
      <c r="B968" s="34" t="s">
        <v>1867</v>
      </c>
      <c r="C968" s="34" t="s">
        <v>46</v>
      </c>
      <c r="D968" s="34">
        <v>7.0000000000000007E-2</v>
      </c>
      <c r="E968" s="34">
        <v>8.9499999999999993</v>
      </c>
      <c r="F968" s="34">
        <v>2.0099999999999998</v>
      </c>
      <c r="G968" s="34" t="s">
        <v>14</v>
      </c>
      <c r="H968" s="34" t="s">
        <v>70</v>
      </c>
      <c r="I968" s="34" t="s">
        <v>24</v>
      </c>
      <c r="J968" s="34" t="s">
        <v>64</v>
      </c>
      <c r="K968" s="34" t="s">
        <v>26</v>
      </c>
      <c r="L968" s="34" t="s">
        <v>1868</v>
      </c>
      <c r="M968" s="34">
        <v>0.39</v>
      </c>
      <c r="N968" s="34" t="s">
        <v>8</v>
      </c>
      <c r="O968" s="34" t="s">
        <v>35</v>
      </c>
      <c r="P968" s="34" t="s">
        <v>66</v>
      </c>
      <c r="Q968" s="34" t="s">
        <v>76</v>
      </c>
      <c r="R968" s="34">
        <v>90049</v>
      </c>
      <c r="S968" s="36">
        <v>42090</v>
      </c>
      <c r="T968" s="36">
        <v>42091</v>
      </c>
      <c r="U968" s="61">
        <v>91.73</v>
      </c>
      <c r="V968" s="34">
        <v>36</v>
      </c>
      <c r="W968" s="34">
        <v>307.64999999999998</v>
      </c>
      <c r="X968" s="34">
        <v>53953</v>
      </c>
      <c r="Y968" s="34" t="s">
        <v>3217</v>
      </c>
      <c r="Z968" s="34">
        <v>293.43330787987134</v>
      </c>
    </row>
    <row r="969" spans="1:26" customFormat="1" x14ac:dyDescent="0.2">
      <c r="A969" s="34">
        <v>1482</v>
      </c>
      <c r="B969" s="34" t="s">
        <v>1414</v>
      </c>
      <c r="C969" s="34" t="s">
        <v>46</v>
      </c>
      <c r="D969" s="34">
        <v>7.0000000000000007E-2</v>
      </c>
      <c r="E969" s="34">
        <v>8.9499999999999993</v>
      </c>
      <c r="F969" s="34">
        <v>2.0099999999999998</v>
      </c>
      <c r="G969" s="34" t="s">
        <v>14</v>
      </c>
      <c r="H969" s="34" t="s">
        <v>70</v>
      </c>
      <c r="I969" s="34" t="s">
        <v>24</v>
      </c>
      <c r="J969" s="34" t="s">
        <v>64</v>
      </c>
      <c r="K969" s="34" t="s">
        <v>26</v>
      </c>
      <c r="L969" s="34" t="s">
        <v>1868</v>
      </c>
      <c r="M969" s="34">
        <v>0.39</v>
      </c>
      <c r="N969" s="34" t="s">
        <v>8</v>
      </c>
      <c r="O969" s="34" t="s">
        <v>28</v>
      </c>
      <c r="P969" s="34" t="s">
        <v>265</v>
      </c>
      <c r="Q969" s="34" t="s">
        <v>970</v>
      </c>
      <c r="R969" s="34">
        <v>48708</v>
      </c>
      <c r="S969" s="36">
        <v>42090</v>
      </c>
      <c r="T969" s="36">
        <v>42091</v>
      </c>
      <c r="U969" s="61">
        <v>53.067900000000002</v>
      </c>
      <c r="V969" s="34">
        <v>9</v>
      </c>
      <c r="W969" s="34">
        <v>76.91</v>
      </c>
      <c r="X969" s="34">
        <v>91362</v>
      </c>
      <c r="Y969" s="34" t="s">
        <v>3216</v>
      </c>
      <c r="Z969" s="34">
        <v>253.84232299855211</v>
      </c>
    </row>
    <row r="970" spans="1:26" customFormat="1" x14ac:dyDescent="0.2">
      <c r="A970" s="34">
        <v>3354</v>
      </c>
      <c r="B970" s="34" t="s">
        <v>1869</v>
      </c>
      <c r="C970" s="34" t="s">
        <v>46</v>
      </c>
      <c r="D970" s="34">
        <v>0.04</v>
      </c>
      <c r="E970" s="34">
        <v>3.69</v>
      </c>
      <c r="F970" s="34">
        <v>0.5</v>
      </c>
      <c r="G970" s="34" t="s">
        <v>14</v>
      </c>
      <c r="H970" s="34" t="s">
        <v>70</v>
      </c>
      <c r="I970" s="34" t="s">
        <v>24</v>
      </c>
      <c r="J970" s="34" t="s">
        <v>128</v>
      </c>
      <c r="K970" s="34" t="s">
        <v>49</v>
      </c>
      <c r="L970" s="34" t="s">
        <v>1870</v>
      </c>
      <c r="M970" s="34">
        <v>0.38</v>
      </c>
      <c r="N970" s="34" t="s">
        <v>8</v>
      </c>
      <c r="O970" s="34" t="s">
        <v>35</v>
      </c>
      <c r="P970" s="34" t="s">
        <v>66</v>
      </c>
      <c r="Q970" s="34" t="s">
        <v>1871</v>
      </c>
      <c r="R970" s="34">
        <v>92231</v>
      </c>
      <c r="S970" s="36">
        <v>42090</v>
      </c>
      <c r="T970" s="36">
        <v>42092</v>
      </c>
      <c r="U970" s="61">
        <v>47.527200000000001</v>
      </c>
      <c r="V970" s="34">
        <v>19</v>
      </c>
      <c r="W970" s="34">
        <v>68.88</v>
      </c>
      <c r="X970" s="34">
        <v>88590</v>
      </c>
      <c r="Y970" s="34" t="s">
        <v>3217</v>
      </c>
      <c r="Z970" s="34">
        <v>201.46591754614403</v>
      </c>
    </row>
    <row r="971" spans="1:26" customFormat="1" x14ac:dyDescent="0.2">
      <c r="A971" s="34">
        <v>2668</v>
      </c>
      <c r="B971" s="34" t="s">
        <v>1872</v>
      </c>
      <c r="C971" s="34" t="s">
        <v>13</v>
      </c>
      <c r="D971" s="34">
        <v>0.04</v>
      </c>
      <c r="E971" s="34">
        <v>10.4</v>
      </c>
      <c r="F971" s="34">
        <v>5.4</v>
      </c>
      <c r="G971" s="34" t="s">
        <v>14</v>
      </c>
      <c r="H971" s="34" t="s">
        <v>70</v>
      </c>
      <c r="I971" s="34" t="s">
        <v>4</v>
      </c>
      <c r="J971" s="34" t="s">
        <v>102</v>
      </c>
      <c r="K971" s="34" t="s">
        <v>18</v>
      </c>
      <c r="L971" s="34" t="s">
        <v>1873</v>
      </c>
      <c r="M971" s="34">
        <v>0.51</v>
      </c>
      <c r="N971" s="34" t="s">
        <v>8</v>
      </c>
      <c r="O971" s="34" t="s">
        <v>28</v>
      </c>
      <c r="P971" s="34" t="s">
        <v>1047</v>
      </c>
      <c r="Q971" s="34" t="s">
        <v>1874</v>
      </c>
      <c r="R971" s="34">
        <v>57701</v>
      </c>
      <c r="S971" s="36">
        <v>42091</v>
      </c>
      <c r="T971" s="36">
        <v>42092</v>
      </c>
      <c r="U971" s="61">
        <v>29.98</v>
      </c>
      <c r="V971" s="34">
        <v>12</v>
      </c>
      <c r="W971" s="34">
        <v>130.74</v>
      </c>
      <c r="X971" s="34">
        <v>87830</v>
      </c>
      <c r="Y971" s="34" t="s">
        <v>3216</v>
      </c>
      <c r="Z971" s="34">
        <v>244.4897617090742</v>
      </c>
    </row>
    <row r="972" spans="1:26" customFormat="1" x14ac:dyDescent="0.2">
      <c r="A972" s="34">
        <v>2668</v>
      </c>
      <c r="B972" s="34" t="s">
        <v>1872</v>
      </c>
      <c r="C972" s="34" t="s">
        <v>13</v>
      </c>
      <c r="D972" s="34">
        <v>0.08</v>
      </c>
      <c r="E972" s="34">
        <v>4.28</v>
      </c>
      <c r="F972" s="34">
        <v>4.79</v>
      </c>
      <c r="G972" s="34" t="s">
        <v>14</v>
      </c>
      <c r="H972" s="34" t="s">
        <v>70</v>
      </c>
      <c r="I972" s="34" t="s">
        <v>24</v>
      </c>
      <c r="J972" s="34" t="s">
        <v>64</v>
      </c>
      <c r="K972" s="34" t="s">
        <v>49</v>
      </c>
      <c r="L972" s="34" t="s">
        <v>1875</v>
      </c>
      <c r="M972" s="34">
        <v>0.4</v>
      </c>
      <c r="N972" s="34" t="s">
        <v>8</v>
      </c>
      <c r="O972" s="34" t="s">
        <v>28</v>
      </c>
      <c r="P972" s="34" t="s">
        <v>1047</v>
      </c>
      <c r="Q972" s="34" t="s">
        <v>1874</v>
      </c>
      <c r="R972" s="34">
        <v>57701</v>
      </c>
      <c r="S972" s="36">
        <v>42091</v>
      </c>
      <c r="T972" s="36">
        <v>42093</v>
      </c>
      <c r="U972" s="61">
        <v>-121.2</v>
      </c>
      <c r="V972" s="34">
        <v>12</v>
      </c>
      <c r="W972" s="34">
        <v>49.87</v>
      </c>
      <c r="X972" s="34">
        <v>87830</v>
      </c>
      <c r="Y972" s="34" t="s">
        <v>3216</v>
      </c>
      <c r="Z972" s="34">
        <v>-64.221263534301983</v>
      </c>
    </row>
    <row r="973" spans="1:26" customFormat="1" x14ac:dyDescent="0.2">
      <c r="A973" s="34">
        <v>2968</v>
      </c>
      <c r="B973" s="34" t="s">
        <v>1295</v>
      </c>
      <c r="C973" s="34" t="s">
        <v>13</v>
      </c>
      <c r="D973" s="34">
        <v>0.06</v>
      </c>
      <c r="E973" s="34">
        <v>363.25</v>
      </c>
      <c r="F973" s="34">
        <v>19.989999999999998</v>
      </c>
      <c r="G973" s="34" t="s">
        <v>14</v>
      </c>
      <c r="H973" s="34" t="s">
        <v>3</v>
      </c>
      <c r="I973" s="34" t="s">
        <v>24</v>
      </c>
      <c r="J973" s="34" t="s">
        <v>71</v>
      </c>
      <c r="K973" s="34" t="s">
        <v>49</v>
      </c>
      <c r="L973" s="34" t="s">
        <v>175</v>
      </c>
      <c r="M973" s="34">
        <v>0.56999999999999995</v>
      </c>
      <c r="N973" s="34" t="s">
        <v>8</v>
      </c>
      <c r="O973" s="34" t="s">
        <v>9</v>
      </c>
      <c r="P973" s="34" t="s">
        <v>99</v>
      </c>
      <c r="Q973" s="34" t="s">
        <v>1297</v>
      </c>
      <c r="R973" s="34">
        <v>33021</v>
      </c>
      <c r="S973" s="36">
        <v>42091</v>
      </c>
      <c r="T973" s="36">
        <v>42093</v>
      </c>
      <c r="U973" s="61">
        <v>36.164099999999998</v>
      </c>
      <c r="V973" s="34">
        <v>1</v>
      </c>
      <c r="W973" s="34">
        <v>344.87</v>
      </c>
      <c r="X973" s="34">
        <v>86086</v>
      </c>
      <c r="Y973" s="34" t="s">
        <v>3215</v>
      </c>
      <c r="Z973" s="34">
        <v>1787.2391515629654</v>
      </c>
    </row>
    <row r="974" spans="1:26" customFormat="1" x14ac:dyDescent="0.2">
      <c r="A974" s="34">
        <v>800</v>
      </c>
      <c r="B974" s="34" t="s">
        <v>1876</v>
      </c>
      <c r="C974" s="34" t="s">
        <v>23</v>
      </c>
      <c r="D974" s="34">
        <v>0.04</v>
      </c>
      <c r="E974" s="34">
        <v>50.98</v>
      </c>
      <c r="F974" s="34">
        <v>6.5</v>
      </c>
      <c r="G974" s="34" t="s">
        <v>14</v>
      </c>
      <c r="H974" s="34" t="s">
        <v>15</v>
      </c>
      <c r="I974" s="34" t="s">
        <v>16</v>
      </c>
      <c r="J974" s="34" t="s">
        <v>17</v>
      </c>
      <c r="K974" s="34" t="s">
        <v>49</v>
      </c>
      <c r="L974" s="34" t="s">
        <v>1842</v>
      </c>
      <c r="M974" s="34">
        <v>0.73</v>
      </c>
      <c r="N974" s="34" t="s">
        <v>8</v>
      </c>
      <c r="O974" s="34" t="s">
        <v>35</v>
      </c>
      <c r="P974" s="34" t="s">
        <v>122</v>
      </c>
      <c r="Q974" s="34" t="s">
        <v>1502</v>
      </c>
      <c r="R974" s="34">
        <v>84067</v>
      </c>
      <c r="S974" s="36">
        <v>42091</v>
      </c>
      <c r="T974" s="36">
        <v>42097</v>
      </c>
      <c r="U974" s="61">
        <v>-13.28</v>
      </c>
      <c r="V974" s="34">
        <v>11</v>
      </c>
      <c r="W974" s="34">
        <v>568.25</v>
      </c>
      <c r="X974" s="34">
        <v>89910</v>
      </c>
      <c r="Y974" s="34" t="s">
        <v>3217</v>
      </c>
      <c r="Z974" s="34">
        <v>593.91944953389952</v>
      </c>
    </row>
    <row r="975" spans="1:26" customFormat="1" x14ac:dyDescent="0.2">
      <c r="A975" s="34">
        <v>800</v>
      </c>
      <c r="B975" s="34" t="s">
        <v>1876</v>
      </c>
      <c r="C975" s="34" t="s">
        <v>23</v>
      </c>
      <c r="D975" s="34">
        <v>0.02</v>
      </c>
      <c r="E975" s="34">
        <v>6.48</v>
      </c>
      <c r="F975" s="34">
        <v>5.14</v>
      </c>
      <c r="G975" s="34" t="s">
        <v>14</v>
      </c>
      <c r="H975" s="34" t="s">
        <v>15</v>
      </c>
      <c r="I975" s="34" t="s">
        <v>24</v>
      </c>
      <c r="J975" s="34" t="s">
        <v>64</v>
      </c>
      <c r="K975" s="34" t="s">
        <v>49</v>
      </c>
      <c r="L975" s="34" t="s">
        <v>1721</v>
      </c>
      <c r="M975" s="34">
        <v>0.37</v>
      </c>
      <c r="N975" s="34" t="s">
        <v>8</v>
      </c>
      <c r="O975" s="34" t="s">
        <v>35</v>
      </c>
      <c r="P975" s="34" t="s">
        <v>122</v>
      </c>
      <c r="Q975" s="34" t="s">
        <v>1502</v>
      </c>
      <c r="R975" s="34">
        <v>84067</v>
      </c>
      <c r="S975" s="36">
        <v>42091</v>
      </c>
      <c r="T975" s="36">
        <v>42093</v>
      </c>
      <c r="U975" s="61">
        <v>-48.68</v>
      </c>
      <c r="V975" s="34">
        <v>19</v>
      </c>
      <c r="W975" s="34">
        <v>126.66</v>
      </c>
      <c r="X975" s="34">
        <v>89910</v>
      </c>
      <c r="Y975" s="34" t="s">
        <v>3217</v>
      </c>
      <c r="Z975" s="34">
        <v>94.643702546902603</v>
      </c>
    </row>
    <row r="976" spans="1:26" customFormat="1" x14ac:dyDescent="0.2">
      <c r="A976" s="34">
        <v>1738</v>
      </c>
      <c r="B976" s="34" t="s">
        <v>1877</v>
      </c>
      <c r="C976" s="34" t="s">
        <v>92</v>
      </c>
      <c r="D976" s="34">
        <v>0.08</v>
      </c>
      <c r="E976" s="34">
        <v>175.99</v>
      </c>
      <c r="F976" s="34">
        <v>4.99</v>
      </c>
      <c r="G976" s="34" t="s">
        <v>14</v>
      </c>
      <c r="H976" s="34" t="s">
        <v>70</v>
      </c>
      <c r="I976" s="34" t="s">
        <v>16</v>
      </c>
      <c r="J976" s="34" t="s">
        <v>111</v>
      </c>
      <c r="K976" s="34" t="s">
        <v>49</v>
      </c>
      <c r="L976" s="34" t="s">
        <v>1225</v>
      </c>
      <c r="M976" s="34">
        <v>0.59</v>
      </c>
      <c r="N976" s="34" t="s">
        <v>8</v>
      </c>
      <c r="O976" s="34" t="s">
        <v>9</v>
      </c>
      <c r="P976" s="34" t="s">
        <v>73</v>
      </c>
      <c r="Q976" s="34" t="s">
        <v>1878</v>
      </c>
      <c r="R976" s="34">
        <v>28052</v>
      </c>
      <c r="S976" s="36">
        <v>42091</v>
      </c>
      <c r="T976" s="36">
        <v>42091</v>
      </c>
      <c r="U976" s="61">
        <v>-16476.838</v>
      </c>
      <c r="V976" s="34">
        <v>10</v>
      </c>
      <c r="W976" s="34">
        <v>1486.34</v>
      </c>
      <c r="X976" s="34">
        <v>85865</v>
      </c>
      <c r="Y976" s="34" t="s">
        <v>3215</v>
      </c>
      <c r="Z976" s="34">
        <v>-16096.113316386231</v>
      </c>
    </row>
    <row r="977" spans="1:26" customFormat="1" x14ac:dyDescent="0.2">
      <c r="A977" s="34">
        <v>2880</v>
      </c>
      <c r="B977" s="34" t="s">
        <v>1879</v>
      </c>
      <c r="C977" s="34" t="s">
        <v>92</v>
      </c>
      <c r="D977" s="34">
        <v>0.05</v>
      </c>
      <c r="E977" s="34">
        <v>6.68</v>
      </c>
      <c r="F977" s="34">
        <v>6.93</v>
      </c>
      <c r="G977" s="34" t="s">
        <v>14</v>
      </c>
      <c r="H977" s="34" t="s">
        <v>3</v>
      </c>
      <c r="I977" s="34" t="s">
        <v>24</v>
      </c>
      <c r="J977" s="34" t="s">
        <v>64</v>
      </c>
      <c r="K977" s="34" t="s">
        <v>49</v>
      </c>
      <c r="L977" s="34" t="s">
        <v>952</v>
      </c>
      <c r="M977" s="34">
        <v>0.37</v>
      </c>
      <c r="N977" s="34" t="s">
        <v>8</v>
      </c>
      <c r="O977" s="34" t="s">
        <v>9</v>
      </c>
      <c r="P977" s="34" t="s">
        <v>99</v>
      </c>
      <c r="Q977" s="34" t="s">
        <v>1880</v>
      </c>
      <c r="R977" s="34">
        <v>33160</v>
      </c>
      <c r="S977" s="36">
        <v>42091</v>
      </c>
      <c r="T977" s="36">
        <v>42092</v>
      </c>
      <c r="U977" s="61">
        <v>-2.3519999999999999</v>
      </c>
      <c r="V977" s="34">
        <v>11</v>
      </c>
      <c r="W977" s="34">
        <v>77.2</v>
      </c>
      <c r="X977" s="34">
        <v>88626</v>
      </c>
      <c r="Y977" s="34" t="s">
        <v>3215</v>
      </c>
      <c r="Z977" s="34">
        <v>125.25460043916969</v>
      </c>
    </row>
    <row r="978" spans="1:26" customFormat="1" x14ac:dyDescent="0.2">
      <c r="A978" s="34">
        <v>152</v>
      </c>
      <c r="B978" s="34" t="s">
        <v>481</v>
      </c>
      <c r="C978" s="34" t="s">
        <v>13</v>
      </c>
      <c r="D978" s="34">
        <v>0.01</v>
      </c>
      <c r="E978" s="34">
        <v>65.989999999999995</v>
      </c>
      <c r="F978" s="34">
        <v>8.99</v>
      </c>
      <c r="G978" s="34" t="s">
        <v>14</v>
      </c>
      <c r="H978" s="34" t="s">
        <v>15</v>
      </c>
      <c r="I978" s="34" t="s">
        <v>16</v>
      </c>
      <c r="J978" s="34" t="s">
        <v>111</v>
      </c>
      <c r="K978" s="34" t="s">
        <v>49</v>
      </c>
      <c r="L978" s="34" t="s">
        <v>1881</v>
      </c>
      <c r="M978" s="34">
        <v>0.6</v>
      </c>
      <c r="N978" s="34" t="s">
        <v>8</v>
      </c>
      <c r="O978" s="34" t="s">
        <v>9</v>
      </c>
      <c r="P978" s="34" t="s">
        <v>376</v>
      </c>
      <c r="Q978" s="34" t="s">
        <v>483</v>
      </c>
      <c r="R978" s="34">
        <v>37918</v>
      </c>
      <c r="S978" s="36">
        <v>42092</v>
      </c>
      <c r="T978" s="36">
        <v>42095</v>
      </c>
      <c r="U978" s="61">
        <v>97.86</v>
      </c>
      <c r="V978" s="34">
        <v>5</v>
      </c>
      <c r="W978" s="34">
        <v>292.23</v>
      </c>
      <c r="X978" s="34">
        <v>89524</v>
      </c>
      <c r="Y978" s="34" t="s">
        <v>3215</v>
      </c>
      <c r="Z978" s="34">
        <v>653.09508253291074</v>
      </c>
    </row>
    <row r="979" spans="1:26" customFormat="1" x14ac:dyDescent="0.2">
      <c r="A979" s="34">
        <v>2338</v>
      </c>
      <c r="B979" s="34" t="s">
        <v>434</v>
      </c>
      <c r="C979" s="34" t="s">
        <v>13</v>
      </c>
      <c r="D979" s="34">
        <v>0.1</v>
      </c>
      <c r="E979" s="34">
        <v>6.75</v>
      </c>
      <c r="F979" s="34">
        <v>2.99</v>
      </c>
      <c r="G979" s="34" t="s">
        <v>14</v>
      </c>
      <c r="H979" s="34" t="s">
        <v>47</v>
      </c>
      <c r="I979" s="34" t="s">
        <v>24</v>
      </c>
      <c r="J979" s="34" t="s">
        <v>48</v>
      </c>
      <c r="K979" s="34" t="s">
        <v>49</v>
      </c>
      <c r="L979" s="34" t="s">
        <v>1882</v>
      </c>
      <c r="M979" s="34">
        <v>0.35</v>
      </c>
      <c r="N979" s="34" t="s">
        <v>8</v>
      </c>
      <c r="O979" s="34" t="s">
        <v>87</v>
      </c>
      <c r="P979" s="34" t="s">
        <v>394</v>
      </c>
      <c r="Q979" s="34" t="s">
        <v>436</v>
      </c>
      <c r="R979" s="34">
        <v>20740</v>
      </c>
      <c r="S979" s="36">
        <v>42092</v>
      </c>
      <c r="T979" s="36">
        <v>42092</v>
      </c>
      <c r="U979" s="61">
        <v>18.147500000000001</v>
      </c>
      <c r="V979" s="34">
        <v>15</v>
      </c>
      <c r="W979" s="34">
        <v>96.13</v>
      </c>
      <c r="X979" s="34">
        <v>91481</v>
      </c>
      <c r="Y979" s="34" t="s">
        <v>3218</v>
      </c>
      <c r="Z979" s="34">
        <v>12.125429081526544</v>
      </c>
    </row>
    <row r="980" spans="1:26" customFormat="1" x14ac:dyDescent="0.2">
      <c r="A980" s="34">
        <v>2530</v>
      </c>
      <c r="B980" s="34" t="s">
        <v>1883</v>
      </c>
      <c r="C980" s="34" t="s">
        <v>13</v>
      </c>
      <c r="D980" s="34">
        <v>0.04</v>
      </c>
      <c r="E980" s="34">
        <v>40.98</v>
      </c>
      <c r="F980" s="34">
        <v>6.5</v>
      </c>
      <c r="G980" s="34" t="s">
        <v>14</v>
      </c>
      <c r="H980" s="34" t="s">
        <v>3</v>
      </c>
      <c r="I980" s="34" t="s">
        <v>16</v>
      </c>
      <c r="J980" s="34" t="s">
        <v>17</v>
      </c>
      <c r="K980" s="34" t="s">
        <v>49</v>
      </c>
      <c r="L980" s="34" t="s">
        <v>422</v>
      </c>
      <c r="M980" s="34">
        <v>0.74</v>
      </c>
      <c r="N980" s="34" t="s">
        <v>8</v>
      </c>
      <c r="O980" s="34" t="s">
        <v>35</v>
      </c>
      <c r="P980" s="34" t="s">
        <v>66</v>
      </c>
      <c r="Q980" s="34" t="s">
        <v>1884</v>
      </c>
      <c r="R980" s="34">
        <v>92307</v>
      </c>
      <c r="S980" s="36">
        <v>42092</v>
      </c>
      <c r="T980" s="36">
        <v>42093</v>
      </c>
      <c r="U980" s="61">
        <v>-89.5</v>
      </c>
      <c r="V980" s="34">
        <v>7</v>
      </c>
      <c r="W980" s="34">
        <v>277.07</v>
      </c>
      <c r="X980" s="34">
        <v>87451</v>
      </c>
      <c r="Y980" s="34" t="s">
        <v>3217</v>
      </c>
      <c r="Z980" s="34">
        <v>430.49065044935963</v>
      </c>
    </row>
    <row r="981" spans="1:26" customFormat="1" x14ac:dyDescent="0.2">
      <c r="A981" s="34">
        <v>2534</v>
      </c>
      <c r="B981" s="34" t="s">
        <v>1885</v>
      </c>
      <c r="C981" s="34" t="s">
        <v>13</v>
      </c>
      <c r="D981" s="34">
        <v>0.05</v>
      </c>
      <c r="E981" s="34">
        <v>35.99</v>
      </c>
      <c r="F981" s="34">
        <v>3.3</v>
      </c>
      <c r="G981" s="34" t="s">
        <v>14</v>
      </c>
      <c r="H981" s="34" t="s">
        <v>3</v>
      </c>
      <c r="I981" s="34" t="s">
        <v>16</v>
      </c>
      <c r="J981" s="34" t="s">
        <v>111</v>
      </c>
      <c r="K981" s="34" t="s">
        <v>18</v>
      </c>
      <c r="L981" s="34" t="s">
        <v>1886</v>
      </c>
      <c r="M981" s="34">
        <v>0.39</v>
      </c>
      <c r="N981" s="34" t="s">
        <v>8</v>
      </c>
      <c r="O981" s="34" t="s">
        <v>87</v>
      </c>
      <c r="P981" s="34" t="s">
        <v>307</v>
      </c>
      <c r="Q981" s="34" t="s">
        <v>863</v>
      </c>
      <c r="R981" s="34">
        <v>4401</v>
      </c>
      <c r="S981" s="36">
        <v>42092</v>
      </c>
      <c r="T981" s="36">
        <v>42094</v>
      </c>
      <c r="U981" s="61">
        <v>103.2723</v>
      </c>
      <c r="V981" s="34">
        <v>5</v>
      </c>
      <c r="W981" s="34">
        <v>149.66999999999999</v>
      </c>
      <c r="X981" s="34">
        <v>87451</v>
      </c>
      <c r="Y981" s="34" t="s">
        <v>3218</v>
      </c>
      <c r="Z981" s="34">
        <v>226.29125217315308</v>
      </c>
    </row>
    <row r="982" spans="1:26" customFormat="1" x14ac:dyDescent="0.2">
      <c r="A982" s="34">
        <v>3151</v>
      </c>
      <c r="B982" s="34" t="s">
        <v>929</v>
      </c>
      <c r="C982" s="34" t="s">
        <v>13</v>
      </c>
      <c r="D982" s="34">
        <v>0.01</v>
      </c>
      <c r="E982" s="34">
        <v>99.23</v>
      </c>
      <c r="F982" s="34">
        <v>8.99</v>
      </c>
      <c r="G982" s="34" t="s">
        <v>14</v>
      </c>
      <c r="H982" s="34" t="s">
        <v>70</v>
      </c>
      <c r="I982" s="34" t="s">
        <v>4</v>
      </c>
      <c r="J982" s="34" t="s">
        <v>102</v>
      </c>
      <c r="K982" s="34" t="s">
        <v>18</v>
      </c>
      <c r="L982" s="34" t="s">
        <v>103</v>
      </c>
      <c r="M982" s="34">
        <v>0.35</v>
      </c>
      <c r="N982" s="34" t="s">
        <v>8</v>
      </c>
      <c r="O982" s="34" t="s">
        <v>35</v>
      </c>
      <c r="P982" s="34" t="s">
        <v>66</v>
      </c>
      <c r="Q982" s="34" t="s">
        <v>930</v>
      </c>
      <c r="R982" s="34">
        <v>92277</v>
      </c>
      <c r="S982" s="36">
        <v>42092</v>
      </c>
      <c r="T982" s="36">
        <v>42096</v>
      </c>
      <c r="U982" s="61">
        <v>-87.46</v>
      </c>
      <c r="V982" s="34">
        <v>1</v>
      </c>
      <c r="W982" s="34">
        <v>99.22</v>
      </c>
      <c r="X982" s="34">
        <v>88548</v>
      </c>
      <c r="Y982" s="34" t="s">
        <v>3217</v>
      </c>
      <c r="Z982" s="34">
        <v>388.60916712484754</v>
      </c>
    </row>
    <row r="983" spans="1:26" customFormat="1" x14ac:dyDescent="0.2">
      <c r="A983" s="34">
        <v>2430</v>
      </c>
      <c r="B983" s="34" t="s">
        <v>1813</v>
      </c>
      <c r="C983" s="34" t="s">
        <v>23</v>
      </c>
      <c r="D983" s="34">
        <v>0.03</v>
      </c>
      <c r="E983" s="34">
        <v>140.99</v>
      </c>
      <c r="F983" s="34">
        <v>4.2</v>
      </c>
      <c r="G983" s="34" t="s">
        <v>14</v>
      </c>
      <c r="H983" s="34" t="s">
        <v>47</v>
      </c>
      <c r="I983" s="34" t="s">
        <v>16</v>
      </c>
      <c r="J983" s="34" t="s">
        <v>111</v>
      </c>
      <c r="K983" s="34" t="s">
        <v>49</v>
      </c>
      <c r="L983" s="34" t="s">
        <v>1887</v>
      </c>
      <c r="M983" s="34">
        <v>0.59</v>
      </c>
      <c r="N983" s="34" t="s">
        <v>8</v>
      </c>
      <c r="O983" s="34" t="s">
        <v>28</v>
      </c>
      <c r="P983" s="34" t="s">
        <v>163</v>
      </c>
      <c r="Q983" s="34" t="s">
        <v>1814</v>
      </c>
      <c r="R983" s="34">
        <v>76541</v>
      </c>
      <c r="S983" s="36">
        <v>42092</v>
      </c>
      <c r="T983" s="36">
        <v>42100</v>
      </c>
      <c r="U983" s="61">
        <v>-458.74400000000003</v>
      </c>
      <c r="V983" s="34">
        <v>2</v>
      </c>
      <c r="W983" s="34">
        <v>246.44</v>
      </c>
      <c r="X983" s="34">
        <v>91110</v>
      </c>
      <c r="Y983" s="34" t="s">
        <v>3216</v>
      </c>
      <c r="Z983" s="34">
        <v>305.81700285095133</v>
      </c>
    </row>
    <row r="984" spans="1:26" customFormat="1" x14ac:dyDescent="0.2">
      <c r="A984" s="34">
        <v>1028</v>
      </c>
      <c r="B984" s="34" t="s">
        <v>1888</v>
      </c>
      <c r="C984" s="34" t="s">
        <v>92</v>
      </c>
      <c r="D984" s="34">
        <v>7.0000000000000007E-2</v>
      </c>
      <c r="E984" s="34">
        <v>7.08</v>
      </c>
      <c r="F984" s="34">
        <v>2.35</v>
      </c>
      <c r="G984" s="34" t="s">
        <v>63</v>
      </c>
      <c r="H984" s="34" t="s">
        <v>3</v>
      </c>
      <c r="I984" s="34" t="s">
        <v>24</v>
      </c>
      <c r="J984" s="34" t="s">
        <v>25</v>
      </c>
      <c r="K984" s="34" t="s">
        <v>26</v>
      </c>
      <c r="L984" s="34" t="s">
        <v>1889</v>
      </c>
      <c r="M984" s="34">
        <v>0.47</v>
      </c>
      <c r="N984" s="34" t="s">
        <v>8</v>
      </c>
      <c r="O984" s="34" t="s">
        <v>87</v>
      </c>
      <c r="P984" s="34" t="s">
        <v>88</v>
      </c>
      <c r="Q984" s="34" t="s">
        <v>1890</v>
      </c>
      <c r="R984" s="34">
        <v>11725</v>
      </c>
      <c r="S984" s="36">
        <v>42092</v>
      </c>
      <c r="T984" s="36">
        <v>42093</v>
      </c>
      <c r="U984" s="61">
        <v>30.49</v>
      </c>
      <c r="V984" s="34">
        <v>13</v>
      </c>
      <c r="W984" s="34">
        <v>93.82</v>
      </c>
      <c r="X984" s="34">
        <v>89006</v>
      </c>
      <c r="Y984" s="34" t="s">
        <v>3218</v>
      </c>
      <c r="Z984" s="34">
        <v>21.236445452390068</v>
      </c>
    </row>
    <row r="985" spans="1:26" customFormat="1" x14ac:dyDescent="0.2">
      <c r="A985" s="34">
        <v>1129</v>
      </c>
      <c r="B985" s="34" t="s">
        <v>762</v>
      </c>
      <c r="C985" s="34" t="s">
        <v>46</v>
      </c>
      <c r="D985" s="34">
        <v>0.05</v>
      </c>
      <c r="E985" s="34">
        <v>5.78</v>
      </c>
      <c r="F985" s="34">
        <v>7.64</v>
      </c>
      <c r="G985" s="34" t="s">
        <v>63</v>
      </c>
      <c r="H985" s="34" t="s">
        <v>70</v>
      </c>
      <c r="I985" s="34" t="s">
        <v>24</v>
      </c>
      <c r="J985" s="34" t="s">
        <v>64</v>
      </c>
      <c r="K985" s="34" t="s">
        <v>49</v>
      </c>
      <c r="L985" s="34" t="s">
        <v>1891</v>
      </c>
      <c r="M985" s="34">
        <v>0.36</v>
      </c>
      <c r="N985" s="34" t="s">
        <v>8</v>
      </c>
      <c r="O985" s="34" t="s">
        <v>87</v>
      </c>
      <c r="P985" s="34" t="s">
        <v>379</v>
      </c>
      <c r="Q985" s="34" t="s">
        <v>764</v>
      </c>
      <c r="R985" s="34">
        <v>2118</v>
      </c>
      <c r="S985" s="36">
        <v>42092</v>
      </c>
      <c r="T985" s="36">
        <v>42094</v>
      </c>
      <c r="U985" s="61">
        <v>-116.05</v>
      </c>
      <c r="V985" s="34">
        <v>29</v>
      </c>
      <c r="W985" s="34">
        <v>177.41</v>
      </c>
      <c r="X985" s="34">
        <v>49125</v>
      </c>
      <c r="Y985" s="34" t="s">
        <v>3218</v>
      </c>
      <c r="Z985" s="34">
        <v>132.40396587002687</v>
      </c>
    </row>
    <row r="986" spans="1:26" customFormat="1" x14ac:dyDescent="0.2">
      <c r="A986" s="34">
        <v>1237</v>
      </c>
      <c r="B986" s="34" t="s">
        <v>1892</v>
      </c>
      <c r="C986" s="34" t="s">
        <v>46</v>
      </c>
      <c r="D986" s="34">
        <v>0.02</v>
      </c>
      <c r="E986" s="34">
        <v>7.38</v>
      </c>
      <c r="F986" s="34">
        <v>5.21</v>
      </c>
      <c r="G986" s="34" t="s">
        <v>14</v>
      </c>
      <c r="H986" s="34" t="s">
        <v>70</v>
      </c>
      <c r="I986" s="34" t="s">
        <v>4</v>
      </c>
      <c r="J986" s="34" t="s">
        <v>102</v>
      </c>
      <c r="K986" s="34" t="s">
        <v>49</v>
      </c>
      <c r="L986" s="34" t="s">
        <v>1893</v>
      </c>
      <c r="M986" s="34">
        <v>0.56000000000000005</v>
      </c>
      <c r="N986" s="34" t="s">
        <v>8</v>
      </c>
      <c r="O986" s="34" t="s">
        <v>28</v>
      </c>
      <c r="P986" s="34" t="s">
        <v>163</v>
      </c>
      <c r="Q986" s="34" t="s">
        <v>1894</v>
      </c>
      <c r="R986" s="34">
        <v>75007</v>
      </c>
      <c r="S986" s="36">
        <v>42092</v>
      </c>
      <c r="T986" s="36">
        <v>42093</v>
      </c>
      <c r="U986" s="61">
        <v>7.74</v>
      </c>
      <c r="V986" s="34">
        <v>3</v>
      </c>
      <c r="W986" s="34">
        <v>24.52</v>
      </c>
      <c r="X986" s="34">
        <v>86076</v>
      </c>
      <c r="Y986" s="34" t="s">
        <v>3216</v>
      </c>
      <c r="Z986" s="34">
        <v>465.29540832181038</v>
      </c>
    </row>
    <row r="987" spans="1:26" customFormat="1" x14ac:dyDescent="0.2">
      <c r="A987" s="34">
        <v>3399</v>
      </c>
      <c r="B987" s="34" t="s">
        <v>1895</v>
      </c>
      <c r="C987" s="34" t="s">
        <v>46</v>
      </c>
      <c r="D987" s="34">
        <v>0.08</v>
      </c>
      <c r="E987" s="34">
        <v>11.97</v>
      </c>
      <c r="F987" s="34">
        <v>5.81</v>
      </c>
      <c r="G987" s="34" t="s">
        <v>14</v>
      </c>
      <c r="H987" s="34" t="s">
        <v>3</v>
      </c>
      <c r="I987" s="34" t="s">
        <v>24</v>
      </c>
      <c r="J987" s="34" t="s">
        <v>25</v>
      </c>
      <c r="K987" s="34" t="s">
        <v>18</v>
      </c>
      <c r="L987" s="34" t="s">
        <v>1788</v>
      </c>
      <c r="M987" s="34">
        <v>0.6</v>
      </c>
      <c r="N987" s="34" t="s">
        <v>8</v>
      </c>
      <c r="O987" s="34" t="s">
        <v>28</v>
      </c>
      <c r="P987" s="34" t="s">
        <v>79</v>
      </c>
      <c r="Q987" s="34" t="s">
        <v>1557</v>
      </c>
      <c r="R987" s="34">
        <v>60016</v>
      </c>
      <c r="S987" s="36">
        <v>42092</v>
      </c>
      <c r="T987" s="36">
        <v>42094</v>
      </c>
      <c r="U987" s="61">
        <v>-41.87</v>
      </c>
      <c r="V987" s="34">
        <v>5</v>
      </c>
      <c r="W987" s="34">
        <v>59.98</v>
      </c>
      <c r="X987" s="34">
        <v>87534</v>
      </c>
      <c r="Y987" s="34" t="s">
        <v>3216</v>
      </c>
      <c r="Z987" s="34">
        <v>430.01879927043683</v>
      </c>
    </row>
    <row r="988" spans="1:26" customFormat="1" x14ac:dyDescent="0.2">
      <c r="A988" s="34">
        <v>2351</v>
      </c>
      <c r="B988" s="34" t="s">
        <v>1896</v>
      </c>
      <c r="C988" s="34" t="s">
        <v>1</v>
      </c>
      <c r="D988" s="34">
        <v>0.08</v>
      </c>
      <c r="E988" s="34">
        <v>6.48</v>
      </c>
      <c r="F988" s="34">
        <v>7.49</v>
      </c>
      <c r="G988" s="34" t="s">
        <v>14</v>
      </c>
      <c r="H988" s="34" t="s">
        <v>70</v>
      </c>
      <c r="I988" s="34" t="s">
        <v>24</v>
      </c>
      <c r="J988" s="34" t="s">
        <v>64</v>
      </c>
      <c r="K988" s="34" t="s">
        <v>49</v>
      </c>
      <c r="L988" s="34" t="s">
        <v>1897</v>
      </c>
      <c r="M988" s="34">
        <v>0.37</v>
      </c>
      <c r="N988" s="34" t="s">
        <v>8</v>
      </c>
      <c r="O988" s="34" t="s">
        <v>87</v>
      </c>
      <c r="P988" s="34" t="s">
        <v>394</v>
      </c>
      <c r="Q988" s="34" t="s">
        <v>1898</v>
      </c>
      <c r="R988" s="34">
        <v>21114</v>
      </c>
      <c r="S988" s="36">
        <v>42093</v>
      </c>
      <c r="T988" s="36">
        <v>42096</v>
      </c>
      <c r="U988" s="61">
        <v>-119.32</v>
      </c>
      <c r="V988" s="34">
        <v>13</v>
      </c>
      <c r="W988" s="34">
        <v>80.86</v>
      </c>
      <c r="X988" s="34">
        <v>86163</v>
      </c>
      <c r="Y988" s="34" t="s">
        <v>3218</v>
      </c>
      <c r="Z988" s="34">
        <v>286.78729094739049</v>
      </c>
    </row>
    <row r="989" spans="1:26" customFormat="1" x14ac:dyDescent="0.2">
      <c r="A989" s="34">
        <v>3154</v>
      </c>
      <c r="B989" s="34" t="s">
        <v>757</v>
      </c>
      <c r="C989" s="34" t="s">
        <v>1</v>
      </c>
      <c r="D989" s="34">
        <v>0.04</v>
      </c>
      <c r="E989" s="34">
        <v>21.38</v>
      </c>
      <c r="F989" s="34">
        <v>8.99</v>
      </c>
      <c r="G989" s="34" t="s">
        <v>14</v>
      </c>
      <c r="H989" s="34" t="s">
        <v>70</v>
      </c>
      <c r="I989" s="34" t="s">
        <v>24</v>
      </c>
      <c r="J989" s="34" t="s">
        <v>25</v>
      </c>
      <c r="K989" s="34" t="s">
        <v>18</v>
      </c>
      <c r="L989" s="34" t="s">
        <v>1653</v>
      </c>
      <c r="M989" s="34">
        <v>0.59</v>
      </c>
      <c r="N989" s="34" t="s">
        <v>8</v>
      </c>
      <c r="O989" s="34" t="s">
        <v>9</v>
      </c>
      <c r="P989" s="34" t="s">
        <v>99</v>
      </c>
      <c r="Q989" s="34" t="s">
        <v>759</v>
      </c>
      <c r="R989" s="34">
        <v>33710</v>
      </c>
      <c r="S989" s="36">
        <v>42093</v>
      </c>
      <c r="T989" s="36">
        <v>42093</v>
      </c>
      <c r="U989" s="61">
        <v>-51.66</v>
      </c>
      <c r="V989" s="34">
        <v>21</v>
      </c>
      <c r="W989" s="34">
        <v>443.66</v>
      </c>
      <c r="X989" s="34">
        <v>86901</v>
      </c>
      <c r="Y989" s="34" t="s">
        <v>3215</v>
      </c>
      <c r="Z989" s="34">
        <v>653.51021179818724</v>
      </c>
    </row>
    <row r="990" spans="1:26" customFormat="1" x14ac:dyDescent="0.2">
      <c r="A990" s="34">
        <v>3252</v>
      </c>
      <c r="B990" s="34" t="s">
        <v>1899</v>
      </c>
      <c r="C990" s="34" t="s">
        <v>1</v>
      </c>
      <c r="D990" s="34">
        <v>0.01</v>
      </c>
      <c r="E990" s="34">
        <v>11.34</v>
      </c>
      <c r="F990" s="34">
        <v>5.01</v>
      </c>
      <c r="G990" s="34" t="s">
        <v>14</v>
      </c>
      <c r="H990" s="34" t="s">
        <v>3</v>
      </c>
      <c r="I990" s="34" t="s">
        <v>24</v>
      </c>
      <c r="J990" s="34" t="s">
        <v>64</v>
      </c>
      <c r="K990" s="34" t="s">
        <v>49</v>
      </c>
      <c r="L990" s="34" t="s">
        <v>391</v>
      </c>
      <c r="M990" s="34">
        <v>0.36</v>
      </c>
      <c r="N990" s="34" t="s">
        <v>8</v>
      </c>
      <c r="O990" s="34" t="s">
        <v>87</v>
      </c>
      <c r="P990" s="34" t="s">
        <v>88</v>
      </c>
      <c r="Q990" s="34" t="s">
        <v>1900</v>
      </c>
      <c r="R990" s="34">
        <v>12306</v>
      </c>
      <c r="S990" s="36">
        <v>42093</v>
      </c>
      <c r="T990" s="36">
        <v>42095</v>
      </c>
      <c r="U990" s="61">
        <v>-11.83</v>
      </c>
      <c r="V990" s="34">
        <v>1</v>
      </c>
      <c r="W990" s="34">
        <v>14.52</v>
      </c>
      <c r="X990" s="34">
        <v>87296</v>
      </c>
      <c r="Y990" s="34" t="s">
        <v>3218</v>
      </c>
      <c r="Z990" s="34">
        <v>372.45176223919941</v>
      </c>
    </row>
    <row r="991" spans="1:26" customFormat="1" x14ac:dyDescent="0.2">
      <c r="A991" s="34">
        <v>84</v>
      </c>
      <c r="B991" s="34" t="s">
        <v>909</v>
      </c>
      <c r="C991" s="34" t="s">
        <v>13</v>
      </c>
      <c r="D991" s="34">
        <v>0.08</v>
      </c>
      <c r="E991" s="34">
        <v>896.99</v>
      </c>
      <c r="F991" s="34">
        <v>19.989999999999998</v>
      </c>
      <c r="G991" s="34" t="s">
        <v>14</v>
      </c>
      <c r="H991" s="34" t="s">
        <v>70</v>
      </c>
      <c r="I991" s="34" t="s">
        <v>24</v>
      </c>
      <c r="J991" s="34" t="s">
        <v>48</v>
      </c>
      <c r="K991" s="34" t="s">
        <v>49</v>
      </c>
      <c r="L991" s="34" t="s">
        <v>299</v>
      </c>
      <c r="M991" s="34">
        <v>0.38</v>
      </c>
      <c r="N991" s="34" t="s">
        <v>8</v>
      </c>
      <c r="O991" s="34" t="s">
        <v>87</v>
      </c>
      <c r="P991" s="34" t="s">
        <v>293</v>
      </c>
      <c r="Q991" s="34" t="s">
        <v>910</v>
      </c>
      <c r="R991" s="34">
        <v>45231</v>
      </c>
      <c r="S991" s="36">
        <v>42093</v>
      </c>
      <c r="T991" s="36">
        <v>42096</v>
      </c>
      <c r="U991" s="61">
        <v>7402.32</v>
      </c>
      <c r="V991" s="34">
        <v>13</v>
      </c>
      <c r="W991" s="34">
        <v>10728</v>
      </c>
      <c r="X991" s="34">
        <v>87366</v>
      </c>
      <c r="Y991" s="34" t="s">
        <v>3218</v>
      </c>
      <c r="Z991" s="34">
        <v>10840.568296174706</v>
      </c>
    </row>
    <row r="992" spans="1:26" customFormat="1" x14ac:dyDescent="0.2">
      <c r="A992" s="34">
        <v>1527</v>
      </c>
      <c r="B992" s="34" t="s">
        <v>314</v>
      </c>
      <c r="C992" s="34" t="s">
        <v>23</v>
      </c>
      <c r="D992" s="34">
        <v>0.03</v>
      </c>
      <c r="E992" s="34">
        <v>65.989999999999995</v>
      </c>
      <c r="F992" s="34">
        <v>5.26</v>
      </c>
      <c r="G992" s="34" t="s">
        <v>14</v>
      </c>
      <c r="H992" s="34" t="s">
        <v>47</v>
      </c>
      <c r="I992" s="34" t="s">
        <v>16</v>
      </c>
      <c r="J992" s="34" t="s">
        <v>111</v>
      </c>
      <c r="K992" s="34" t="s">
        <v>49</v>
      </c>
      <c r="L992" s="34" t="s">
        <v>1701</v>
      </c>
      <c r="M992" s="34">
        <v>0.56000000000000005</v>
      </c>
      <c r="N992" s="34" t="s">
        <v>8</v>
      </c>
      <c r="O992" s="34" t="s">
        <v>9</v>
      </c>
      <c r="P992" s="34" t="s">
        <v>140</v>
      </c>
      <c r="Q992" s="34" t="s">
        <v>316</v>
      </c>
      <c r="R992" s="34">
        <v>35601</v>
      </c>
      <c r="S992" s="36">
        <v>42093</v>
      </c>
      <c r="T992" s="36">
        <v>42103</v>
      </c>
      <c r="U992" s="61">
        <v>-52.247999999999998</v>
      </c>
      <c r="V992" s="34">
        <v>23</v>
      </c>
      <c r="W992" s="34">
        <v>1316.03</v>
      </c>
      <c r="X992" s="34">
        <v>86814</v>
      </c>
      <c r="Y992" s="34" t="s">
        <v>3215</v>
      </c>
      <c r="Z992" s="34">
        <v>491.45338283730587</v>
      </c>
    </row>
    <row r="993" spans="1:26" customFormat="1" x14ac:dyDescent="0.2">
      <c r="A993" s="34">
        <v>3205</v>
      </c>
      <c r="B993" s="34" t="s">
        <v>1901</v>
      </c>
      <c r="C993" s="34" t="s">
        <v>23</v>
      </c>
      <c r="D993" s="34">
        <v>7.0000000000000007E-2</v>
      </c>
      <c r="E993" s="34">
        <v>5.98</v>
      </c>
      <c r="F993" s="34">
        <v>0.96</v>
      </c>
      <c r="G993" s="34" t="s">
        <v>14</v>
      </c>
      <c r="H993" s="34" t="s">
        <v>15</v>
      </c>
      <c r="I993" s="34" t="s">
        <v>24</v>
      </c>
      <c r="J993" s="34" t="s">
        <v>25</v>
      </c>
      <c r="K993" s="34" t="s">
        <v>26</v>
      </c>
      <c r="L993" s="34" t="s">
        <v>1243</v>
      </c>
      <c r="M993" s="34">
        <v>0.6</v>
      </c>
      <c r="N993" s="34" t="s">
        <v>8</v>
      </c>
      <c r="O993" s="34" t="s">
        <v>35</v>
      </c>
      <c r="P993" s="34" t="s">
        <v>466</v>
      </c>
      <c r="Q993" s="34" t="s">
        <v>470</v>
      </c>
      <c r="R993" s="34">
        <v>83440</v>
      </c>
      <c r="S993" s="36">
        <v>42093</v>
      </c>
      <c r="T993" s="36">
        <v>42097</v>
      </c>
      <c r="U993" s="61">
        <v>32.83</v>
      </c>
      <c r="V993" s="34">
        <v>10</v>
      </c>
      <c r="W993" s="34">
        <v>56.4</v>
      </c>
      <c r="X993" s="34">
        <v>87933</v>
      </c>
      <c r="Y993" s="34" t="s">
        <v>3217</v>
      </c>
      <c r="Z993" s="34">
        <v>219.1433323198074</v>
      </c>
    </row>
    <row r="994" spans="1:26" customFormat="1" x14ac:dyDescent="0.2">
      <c r="A994" s="34">
        <v>3206</v>
      </c>
      <c r="B994" s="34" t="s">
        <v>1902</v>
      </c>
      <c r="C994" s="34" t="s">
        <v>23</v>
      </c>
      <c r="D994" s="34">
        <v>0.01</v>
      </c>
      <c r="E994" s="34">
        <v>39.979999999999997</v>
      </c>
      <c r="F994" s="34">
        <v>4</v>
      </c>
      <c r="G994" s="34" t="s">
        <v>14</v>
      </c>
      <c r="H994" s="34" t="s">
        <v>15</v>
      </c>
      <c r="I994" s="34" t="s">
        <v>16</v>
      </c>
      <c r="J994" s="34" t="s">
        <v>17</v>
      </c>
      <c r="K994" s="34" t="s">
        <v>49</v>
      </c>
      <c r="L994" s="34" t="s">
        <v>1903</v>
      </c>
      <c r="M994" s="34">
        <v>0.7</v>
      </c>
      <c r="N994" s="34" t="s">
        <v>8</v>
      </c>
      <c r="O994" s="34" t="s">
        <v>35</v>
      </c>
      <c r="P994" s="34" t="s">
        <v>466</v>
      </c>
      <c r="Q994" s="34" t="s">
        <v>1904</v>
      </c>
      <c r="R994" s="34">
        <v>83301</v>
      </c>
      <c r="S994" s="36">
        <v>42093</v>
      </c>
      <c r="T994" s="36">
        <v>42098</v>
      </c>
      <c r="U994" s="61">
        <v>51.59</v>
      </c>
      <c r="V994" s="34">
        <v>6</v>
      </c>
      <c r="W994" s="34">
        <v>257.52</v>
      </c>
      <c r="X994" s="34">
        <v>87933</v>
      </c>
      <c r="Y994" s="34" t="s">
        <v>3217</v>
      </c>
      <c r="Z994" s="34">
        <v>551.67435516118428</v>
      </c>
    </row>
    <row r="995" spans="1:26" customFormat="1" x14ac:dyDescent="0.2">
      <c r="A995" s="34">
        <v>193</v>
      </c>
      <c r="B995" s="34" t="s">
        <v>155</v>
      </c>
      <c r="C995" s="34" t="s">
        <v>92</v>
      </c>
      <c r="D995" s="34">
        <v>7.0000000000000007E-2</v>
      </c>
      <c r="E995" s="34">
        <v>6.54</v>
      </c>
      <c r="F995" s="34">
        <v>5.27</v>
      </c>
      <c r="G995" s="34" t="s">
        <v>14</v>
      </c>
      <c r="H995" s="34" t="s">
        <v>70</v>
      </c>
      <c r="I995" s="34" t="s">
        <v>24</v>
      </c>
      <c r="J995" s="34" t="s">
        <v>48</v>
      </c>
      <c r="K995" s="34" t="s">
        <v>49</v>
      </c>
      <c r="L995" s="34" t="s">
        <v>1905</v>
      </c>
      <c r="M995" s="34">
        <v>0.36</v>
      </c>
      <c r="N995" s="34" t="s">
        <v>8</v>
      </c>
      <c r="O995" s="34" t="s">
        <v>35</v>
      </c>
      <c r="P995" s="34" t="s">
        <v>122</v>
      </c>
      <c r="Q995" s="34" t="s">
        <v>157</v>
      </c>
      <c r="R995" s="34">
        <v>84041</v>
      </c>
      <c r="S995" s="36">
        <v>42093</v>
      </c>
      <c r="T995" s="36">
        <v>42095</v>
      </c>
      <c r="U995" s="61">
        <v>-66.044499999999999</v>
      </c>
      <c r="V995" s="34">
        <v>21</v>
      </c>
      <c r="W995" s="34">
        <v>140.30000000000001</v>
      </c>
      <c r="X995" s="34">
        <v>90432</v>
      </c>
      <c r="Y995" s="34" t="s">
        <v>3217</v>
      </c>
      <c r="Z995" s="34">
        <v>1.2198640188179297</v>
      </c>
    </row>
    <row r="996" spans="1:26" customFormat="1" x14ac:dyDescent="0.2">
      <c r="A996" s="34">
        <v>194</v>
      </c>
      <c r="B996" s="34" t="s">
        <v>369</v>
      </c>
      <c r="C996" s="34" t="s">
        <v>92</v>
      </c>
      <c r="D996" s="34">
        <v>0.09</v>
      </c>
      <c r="E996" s="34">
        <v>3.29</v>
      </c>
      <c r="F996" s="34">
        <v>1.35</v>
      </c>
      <c r="G996" s="34" t="s">
        <v>14</v>
      </c>
      <c r="H996" s="34" t="s">
        <v>70</v>
      </c>
      <c r="I996" s="34" t="s">
        <v>24</v>
      </c>
      <c r="J996" s="34" t="s">
        <v>152</v>
      </c>
      <c r="K996" s="34" t="s">
        <v>26</v>
      </c>
      <c r="L996" s="34" t="s">
        <v>1644</v>
      </c>
      <c r="M996" s="34">
        <v>0.4</v>
      </c>
      <c r="N996" s="34" t="s">
        <v>8</v>
      </c>
      <c r="O996" s="34" t="s">
        <v>35</v>
      </c>
      <c r="P996" s="34" t="s">
        <v>122</v>
      </c>
      <c r="Q996" s="34" t="s">
        <v>371</v>
      </c>
      <c r="R996" s="34">
        <v>84043</v>
      </c>
      <c r="S996" s="36">
        <v>42093</v>
      </c>
      <c r="T996" s="36">
        <v>42095</v>
      </c>
      <c r="U996" s="61">
        <v>15.66</v>
      </c>
      <c r="V996" s="34">
        <v>23</v>
      </c>
      <c r="W996" s="34">
        <v>71.55</v>
      </c>
      <c r="X996" s="34">
        <v>90432</v>
      </c>
      <c r="Y996" s="34" t="s">
        <v>3217</v>
      </c>
      <c r="Z996" s="34">
        <v>-13.611103345638242</v>
      </c>
    </row>
    <row r="997" spans="1:26" customFormat="1" x14ac:dyDescent="0.2">
      <c r="A997" s="34">
        <v>271</v>
      </c>
      <c r="B997" s="34" t="s">
        <v>1906</v>
      </c>
      <c r="C997" s="34" t="s">
        <v>92</v>
      </c>
      <c r="D997" s="34">
        <v>0.1</v>
      </c>
      <c r="E997" s="34">
        <v>80.97</v>
      </c>
      <c r="F997" s="34">
        <v>30.06</v>
      </c>
      <c r="G997" s="34" t="s">
        <v>2</v>
      </c>
      <c r="H997" s="34" t="s">
        <v>3</v>
      </c>
      <c r="I997" s="34" t="s">
        <v>16</v>
      </c>
      <c r="J997" s="34" t="s">
        <v>32</v>
      </c>
      <c r="K997" s="34" t="s">
        <v>6</v>
      </c>
      <c r="L997" s="34" t="s">
        <v>1128</v>
      </c>
      <c r="M997" s="34">
        <v>0.4</v>
      </c>
      <c r="N997" s="34" t="s">
        <v>8</v>
      </c>
      <c r="O997" s="34" t="s">
        <v>9</v>
      </c>
      <c r="P997" s="34" t="s">
        <v>51</v>
      </c>
      <c r="Q997" s="34" t="s">
        <v>1735</v>
      </c>
      <c r="R997" s="34">
        <v>30297</v>
      </c>
      <c r="S997" s="36">
        <v>42093</v>
      </c>
      <c r="T997" s="36">
        <v>42094</v>
      </c>
      <c r="U997" s="61">
        <v>128.02529999999999</v>
      </c>
      <c r="V997" s="34">
        <v>12</v>
      </c>
      <c r="W997" s="34">
        <v>899.81</v>
      </c>
      <c r="X997" s="34">
        <v>88940</v>
      </c>
      <c r="Y997" s="34" t="s">
        <v>3215</v>
      </c>
      <c r="Z997" s="34">
        <v>1319.1519341884875</v>
      </c>
    </row>
    <row r="998" spans="1:26" customFormat="1" x14ac:dyDescent="0.2">
      <c r="A998" s="34">
        <v>1314</v>
      </c>
      <c r="B998" s="34" t="s">
        <v>199</v>
      </c>
      <c r="C998" s="34" t="s">
        <v>92</v>
      </c>
      <c r="D998" s="34">
        <v>0.04</v>
      </c>
      <c r="E998" s="34">
        <v>5.34</v>
      </c>
      <c r="F998" s="34">
        <v>2.99</v>
      </c>
      <c r="G998" s="34" t="s">
        <v>14</v>
      </c>
      <c r="H998" s="34" t="s">
        <v>47</v>
      </c>
      <c r="I998" s="34" t="s">
        <v>24</v>
      </c>
      <c r="J998" s="34" t="s">
        <v>48</v>
      </c>
      <c r="K998" s="34" t="s">
        <v>49</v>
      </c>
      <c r="L998" s="34" t="s">
        <v>1354</v>
      </c>
      <c r="M998" s="34">
        <v>0.38</v>
      </c>
      <c r="N998" s="34" t="s">
        <v>8</v>
      </c>
      <c r="O998" s="34" t="s">
        <v>35</v>
      </c>
      <c r="P998" s="34" t="s">
        <v>66</v>
      </c>
      <c r="Q998" s="34" t="s">
        <v>76</v>
      </c>
      <c r="R998" s="34">
        <v>90058</v>
      </c>
      <c r="S998" s="36">
        <v>42093</v>
      </c>
      <c r="T998" s="36">
        <v>42095</v>
      </c>
      <c r="U998" s="61">
        <v>3.4510000000000001</v>
      </c>
      <c r="V998" s="34">
        <v>45</v>
      </c>
      <c r="W998" s="34">
        <v>240.6</v>
      </c>
      <c r="X998" s="34">
        <v>22755</v>
      </c>
      <c r="Y998" s="34" t="s">
        <v>3217</v>
      </c>
      <c r="Z998" s="34">
        <v>72.495487666846515</v>
      </c>
    </row>
    <row r="999" spans="1:26" customFormat="1" x14ac:dyDescent="0.2">
      <c r="A999" s="34">
        <v>1314</v>
      </c>
      <c r="B999" s="34" t="s">
        <v>199</v>
      </c>
      <c r="C999" s="34" t="s">
        <v>92</v>
      </c>
      <c r="D999" s="34">
        <v>0.06</v>
      </c>
      <c r="E999" s="34">
        <v>55.99</v>
      </c>
      <c r="F999" s="34">
        <v>5</v>
      </c>
      <c r="G999" s="34" t="s">
        <v>14</v>
      </c>
      <c r="H999" s="34" t="s">
        <v>47</v>
      </c>
      <c r="I999" s="34" t="s">
        <v>16</v>
      </c>
      <c r="J999" s="34" t="s">
        <v>111</v>
      </c>
      <c r="K999" s="34" t="s">
        <v>18</v>
      </c>
      <c r="L999" s="34" t="s">
        <v>1907</v>
      </c>
      <c r="M999" s="34">
        <v>0.8</v>
      </c>
      <c r="N999" s="34" t="s">
        <v>8</v>
      </c>
      <c r="O999" s="34" t="s">
        <v>35</v>
      </c>
      <c r="P999" s="34" t="s">
        <v>66</v>
      </c>
      <c r="Q999" s="34" t="s">
        <v>76</v>
      </c>
      <c r="R999" s="34">
        <v>90058</v>
      </c>
      <c r="S999" s="36">
        <v>42093</v>
      </c>
      <c r="T999" s="36">
        <v>42095</v>
      </c>
      <c r="U999" s="61">
        <v>-275.25299999999999</v>
      </c>
      <c r="V999" s="34">
        <v>5</v>
      </c>
      <c r="W999" s="34">
        <v>236.88</v>
      </c>
      <c r="X999" s="34">
        <v>22755</v>
      </c>
      <c r="Y999" s="34" t="s">
        <v>3217</v>
      </c>
      <c r="Z999" s="34">
        <v>337.22629523759167</v>
      </c>
    </row>
    <row r="1000" spans="1:26" customFormat="1" x14ac:dyDescent="0.2">
      <c r="A1000" s="34">
        <v>1315</v>
      </c>
      <c r="B1000" s="34" t="s">
        <v>1908</v>
      </c>
      <c r="C1000" s="34" t="s">
        <v>92</v>
      </c>
      <c r="D1000" s="34">
        <v>0</v>
      </c>
      <c r="E1000" s="34">
        <v>4.91</v>
      </c>
      <c r="F1000" s="34">
        <v>5.68</v>
      </c>
      <c r="G1000" s="34" t="s">
        <v>14</v>
      </c>
      <c r="H1000" s="34" t="s">
        <v>47</v>
      </c>
      <c r="I1000" s="34" t="s">
        <v>24</v>
      </c>
      <c r="J1000" s="34" t="s">
        <v>48</v>
      </c>
      <c r="K1000" s="34" t="s">
        <v>49</v>
      </c>
      <c r="L1000" s="34" t="s">
        <v>1909</v>
      </c>
      <c r="M1000" s="34">
        <v>0.36</v>
      </c>
      <c r="N1000" s="34" t="s">
        <v>8</v>
      </c>
      <c r="O1000" s="34" t="s">
        <v>35</v>
      </c>
      <c r="P1000" s="34" t="s">
        <v>36</v>
      </c>
      <c r="Q1000" s="34" t="s">
        <v>1910</v>
      </c>
      <c r="R1000" s="34">
        <v>80906</v>
      </c>
      <c r="S1000" s="36">
        <v>42093</v>
      </c>
      <c r="T1000" s="36">
        <v>42094</v>
      </c>
      <c r="U1000" s="61">
        <v>-95.047499999999999</v>
      </c>
      <c r="V1000" s="34">
        <v>9</v>
      </c>
      <c r="W1000" s="34">
        <v>48.3</v>
      </c>
      <c r="X1000" s="34">
        <v>87602</v>
      </c>
      <c r="Y1000" s="34" t="s">
        <v>3217</v>
      </c>
      <c r="Z1000" s="34">
        <v>54.442941834550709</v>
      </c>
    </row>
    <row r="1001" spans="1:26" customFormat="1" x14ac:dyDescent="0.2">
      <c r="A1001" s="34">
        <v>1316</v>
      </c>
      <c r="B1001" s="34" t="s">
        <v>202</v>
      </c>
      <c r="C1001" s="34" t="s">
        <v>92</v>
      </c>
      <c r="D1001" s="34">
        <v>0.04</v>
      </c>
      <c r="E1001" s="34">
        <v>5.34</v>
      </c>
      <c r="F1001" s="34">
        <v>2.99</v>
      </c>
      <c r="G1001" s="34" t="s">
        <v>14</v>
      </c>
      <c r="H1001" s="34" t="s">
        <v>47</v>
      </c>
      <c r="I1001" s="34" t="s">
        <v>24</v>
      </c>
      <c r="J1001" s="34" t="s">
        <v>48</v>
      </c>
      <c r="K1001" s="34" t="s">
        <v>49</v>
      </c>
      <c r="L1001" s="34" t="s">
        <v>1354</v>
      </c>
      <c r="M1001" s="34">
        <v>0.38</v>
      </c>
      <c r="N1001" s="34" t="s">
        <v>8</v>
      </c>
      <c r="O1001" s="34" t="s">
        <v>35</v>
      </c>
      <c r="P1001" s="34" t="s">
        <v>36</v>
      </c>
      <c r="Q1001" s="34" t="s">
        <v>203</v>
      </c>
      <c r="R1001" s="34">
        <v>80022</v>
      </c>
      <c r="S1001" s="36">
        <v>42093</v>
      </c>
      <c r="T1001" s="36">
        <v>42095</v>
      </c>
      <c r="U1001" s="61">
        <v>3.4510000000000001</v>
      </c>
      <c r="V1001" s="34">
        <v>11</v>
      </c>
      <c r="W1001" s="34">
        <v>58.81</v>
      </c>
      <c r="X1001" s="34">
        <v>87602</v>
      </c>
      <c r="Y1001" s="34" t="s">
        <v>3217</v>
      </c>
      <c r="Z1001" s="34">
        <v>72.495487666846515</v>
      </c>
    </row>
    <row r="1002" spans="1:26" customFormat="1" x14ac:dyDescent="0.2">
      <c r="A1002" s="34">
        <v>1316</v>
      </c>
      <c r="B1002" s="34" t="s">
        <v>202</v>
      </c>
      <c r="C1002" s="34" t="s">
        <v>92</v>
      </c>
      <c r="D1002" s="34">
        <v>0.06</v>
      </c>
      <c r="E1002" s="34">
        <v>55.99</v>
      </c>
      <c r="F1002" s="34">
        <v>5</v>
      </c>
      <c r="G1002" s="34" t="s">
        <v>14</v>
      </c>
      <c r="H1002" s="34" t="s">
        <v>47</v>
      </c>
      <c r="I1002" s="34" t="s">
        <v>16</v>
      </c>
      <c r="J1002" s="34" t="s">
        <v>111</v>
      </c>
      <c r="K1002" s="34" t="s">
        <v>18</v>
      </c>
      <c r="L1002" s="34" t="s">
        <v>1907</v>
      </c>
      <c r="M1002" s="34">
        <v>0.8</v>
      </c>
      <c r="N1002" s="34" t="s">
        <v>8</v>
      </c>
      <c r="O1002" s="34" t="s">
        <v>35</v>
      </c>
      <c r="P1002" s="34" t="s">
        <v>36</v>
      </c>
      <c r="Q1002" s="34" t="s">
        <v>203</v>
      </c>
      <c r="R1002" s="34">
        <v>80022</v>
      </c>
      <c r="S1002" s="36">
        <v>42093</v>
      </c>
      <c r="T1002" s="36">
        <v>42095</v>
      </c>
      <c r="U1002" s="61">
        <v>-275.25299999999999</v>
      </c>
      <c r="V1002" s="34">
        <v>1</v>
      </c>
      <c r="W1002" s="34">
        <v>47.38</v>
      </c>
      <c r="X1002" s="34">
        <v>87602</v>
      </c>
      <c r="Y1002" s="34" t="s">
        <v>3217</v>
      </c>
      <c r="Z1002" s="34">
        <v>337.22629523759167</v>
      </c>
    </row>
    <row r="1003" spans="1:26" customFormat="1" x14ac:dyDescent="0.2">
      <c r="A1003" s="34">
        <v>1840</v>
      </c>
      <c r="B1003" s="34" t="s">
        <v>1911</v>
      </c>
      <c r="C1003" s="34" t="s">
        <v>46</v>
      </c>
      <c r="D1003" s="34">
        <v>7.0000000000000007E-2</v>
      </c>
      <c r="E1003" s="34">
        <v>40.98</v>
      </c>
      <c r="F1003" s="34">
        <v>2.99</v>
      </c>
      <c r="G1003" s="34" t="s">
        <v>14</v>
      </c>
      <c r="H1003" s="34" t="s">
        <v>47</v>
      </c>
      <c r="I1003" s="34" t="s">
        <v>24</v>
      </c>
      <c r="J1003" s="34" t="s">
        <v>48</v>
      </c>
      <c r="K1003" s="34" t="s">
        <v>49</v>
      </c>
      <c r="L1003" s="34" t="s">
        <v>59</v>
      </c>
      <c r="M1003" s="34">
        <v>0.36</v>
      </c>
      <c r="N1003" s="34" t="s">
        <v>8</v>
      </c>
      <c r="O1003" s="34" t="s">
        <v>87</v>
      </c>
      <c r="P1003" s="34" t="s">
        <v>379</v>
      </c>
      <c r="Q1003" s="34" t="s">
        <v>1912</v>
      </c>
      <c r="R1003" s="34">
        <v>1469</v>
      </c>
      <c r="S1003" s="36">
        <v>42093</v>
      </c>
      <c r="T1003" s="36">
        <v>42095</v>
      </c>
      <c r="U1003" s="61">
        <v>369.20519999999999</v>
      </c>
      <c r="V1003" s="34">
        <v>13</v>
      </c>
      <c r="W1003" s="34">
        <v>535.08000000000004</v>
      </c>
      <c r="X1003" s="34">
        <v>86599</v>
      </c>
      <c r="Y1003" s="34" t="s">
        <v>3218</v>
      </c>
      <c r="Z1003" s="34">
        <v>710.52082373507824</v>
      </c>
    </row>
    <row r="1004" spans="1:26" customFormat="1" x14ac:dyDescent="0.2">
      <c r="A1004" s="34">
        <v>2066</v>
      </c>
      <c r="B1004" s="34" t="s">
        <v>1848</v>
      </c>
      <c r="C1004" s="34" t="s">
        <v>1</v>
      </c>
      <c r="D1004" s="34">
        <v>0.09</v>
      </c>
      <c r="E1004" s="34">
        <v>20.99</v>
      </c>
      <c r="F1004" s="34">
        <v>4.8099999999999996</v>
      </c>
      <c r="G1004" s="34" t="s">
        <v>63</v>
      </c>
      <c r="H1004" s="34" t="s">
        <v>47</v>
      </c>
      <c r="I1004" s="34" t="s">
        <v>16</v>
      </c>
      <c r="J1004" s="34" t="s">
        <v>111</v>
      </c>
      <c r="K1004" s="34" t="s">
        <v>120</v>
      </c>
      <c r="L1004" s="34" t="s">
        <v>1407</v>
      </c>
      <c r="M1004" s="34">
        <v>0.57999999999999996</v>
      </c>
      <c r="N1004" s="34" t="s">
        <v>8</v>
      </c>
      <c r="O1004" s="34" t="s">
        <v>9</v>
      </c>
      <c r="P1004" s="34" t="s">
        <v>73</v>
      </c>
      <c r="Q1004" s="34" t="s">
        <v>1850</v>
      </c>
      <c r="R1004" s="34">
        <v>28079</v>
      </c>
      <c r="S1004" s="36">
        <v>42094</v>
      </c>
      <c r="T1004" s="36">
        <v>42095</v>
      </c>
      <c r="U1004" s="61">
        <v>272.69400000000002</v>
      </c>
      <c r="V1004" s="34">
        <v>2</v>
      </c>
      <c r="W1004" s="34">
        <v>38.979999999999997</v>
      </c>
      <c r="X1004" s="34">
        <v>85834</v>
      </c>
      <c r="Y1004" s="34" t="s">
        <v>3215</v>
      </c>
      <c r="Z1004" s="34">
        <v>775.77209725697264</v>
      </c>
    </row>
    <row r="1005" spans="1:26" customFormat="1" x14ac:dyDescent="0.2">
      <c r="A1005" s="34">
        <v>3177</v>
      </c>
      <c r="B1005" s="34" t="s">
        <v>1618</v>
      </c>
      <c r="C1005" s="34" t="s">
        <v>1</v>
      </c>
      <c r="D1005" s="34">
        <v>0.06</v>
      </c>
      <c r="E1005" s="34">
        <v>1.68</v>
      </c>
      <c r="F1005" s="34">
        <v>1</v>
      </c>
      <c r="G1005" s="34" t="s">
        <v>14</v>
      </c>
      <c r="H1005" s="34" t="s">
        <v>15</v>
      </c>
      <c r="I1005" s="34" t="s">
        <v>24</v>
      </c>
      <c r="J1005" s="34" t="s">
        <v>25</v>
      </c>
      <c r="K1005" s="34" t="s">
        <v>26</v>
      </c>
      <c r="L1005" s="34" t="s">
        <v>396</v>
      </c>
      <c r="M1005" s="34">
        <v>0.35</v>
      </c>
      <c r="N1005" s="34" t="s">
        <v>8</v>
      </c>
      <c r="O1005" s="34" t="s">
        <v>9</v>
      </c>
      <c r="P1005" s="34" t="s">
        <v>99</v>
      </c>
      <c r="Q1005" s="34" t="s">
        <v>1619</v>
      </c>
      <c r="R1005" s="34">
        <v>33458</v>
      </c>
      <c r="S1005" s="36">
        <v>42094</v>
      </c>
      <c r="T1005" s="36">
        <v>42096</v>
      </c>
      <c r="U1005" s="61">
        <v>-1319.5</v>
      </c>
      <c r="V1005" s="34">
        <v>5</v>
      </c>
      <c r="W1005" s="34">
        <v>8.65</v>
      </c>
      <c r="X1005" s="34">
        <v>90819</v>
      </c>
      <c r="Y1005" s="34" t="s">
        <v>3215</v>
      </c>
      <c r="Z1005" s="34">
        <v>-1168.9891327210034</v>
      </c>
    </row>
    <row r="1006" spans="1:26" customFormat="1" x14ac:dyDescent="0.2">
      <c r="A1006" s="34">
        <v>1083</v>
      </c>
      <c r="B1006" s="34" t="s">
        <v>1913</v>
      </c>
      <c r="C1006" s="34" t="s">
        <v>46</v>
      </c>
      <c r="D1006" s="34">
        <v>7.0000000000000007E-2</v>
      </c>
      <c r="E1006" s="34">
        <v>55.99</v>
      </c>
      <c r="F1006" s="34">
        <v>5</v>
      </c>
      <c r="G1006" s="34" t="s">
        <v>63</v>
      </c>
      <c r="H1006" s="34" t="s">
        <v>70</v>
      </c>
      <c r="I1006" s="34" t="s">
        <v>16</v>
      </c>
      <c r="J1006" s="34" t="s">
        <v>111</v>
      </c>
      <c r="K1006" s="34" t="s">
        <v>18</v>
      </c>
      <c r="L1006" s="34" t="s">
        <v>1914</v>
      </c>
      <c r="M1006" s="34">
        <v>0.83</v>
      </c>
      <c r="N1006" s="34" t="s">
        <v>8</v>
      </c>
      <c r="O1006" s="34" t="s">
        <v>28</v>
      </c>
      <c r="P1006" s="34" t="s">
        <v>79</v>
      </c>
      <c r="Q1006" s="34" t="s">
        <v>854</v>
      </c>
      <c r="R1006" s="34">
        <v>62701</v>
      </c>
      <c r="S1006" s="36">
        <v>42094</v>
      </c>
      <c r="T1006" s="36">
        <v>42096</v>
      </c>
      <c r="U1006" s="61">
        <v>-232.99100000000001</v>
      </c>
      <c r="V1006" s="34">
        <v>1</v>
      </c>
      <c r="W1006" s="34">
        <v>54.08</v>
      </c>
      <c r="X1006" s="34">
        <v>88460</v>
      </c>
      <c r="Y1006" s="34" t="s">
        <v>3216</v>
      </c>
      <c r="Z1006" s="34">
        <v>474.44188769196671</v>
      </c>
    </row>
    <row r="1007" spans="1:26" customFormat="1" x14ac:dyDescent="0.2">
      <c r="A1007" s="34">
        <v>3224</v>
      </c>
      <c r="B1007" s="34" t="s">
        <v>1915</v>
      </c>
      <c r="C1007" s="34" t="s">
        <v>1</v>
      </c>
      <c r="D1007" s="34">
        <v>0.06</v>
      </c>
      <c r="E1007" s="34">
        <v>60.98</v>
      </c>
      <c r="F1007" s="34">
        <v>30</v>
      </c>
      <c r="G1007" s="34" t="s">
        <v>2</v>
      </c>
      <c r="H1007" s="34" t="s">
        <v>3</v>
      </c>
      <c r="I1007" s="34" t="s">
        <v>4</v>
      </c>
      <c r="J1007" s="34" t="s">
        <v>85</v>
      </c>
      <c r="K1007" s="34" t="s">
        <v>33</v>
      </c>
      <c r="L1007" s="34" t="s">
        <v>1916</v>
      </c>
      <c r="M1007" s="34">
        <v>0.7</v>
      </c>
      <c r="N1007" s="34" t="s">
        <v>8</v>
      </c>
      <c r="O1007" s="34" t="s">
        <v>9</v>
      </c>
      <c r="P1007" s="34" t="s">
        <v>376</v>
      </c>
      <c r="Q1007" s="34" t="s">
        <v>1917</v>
      </c>
      <c r="R1007" s="34">
        <v>37066</v>
      </c>
      <c r="S1007" s="36">
        <v>42095</v>
      </c>
      <c r="T1007" s="36">
        <v>42096</v>
      </c>
      <c r="U1007" s="61">
        <v>-74.087999999999994</v>
      </c>
      <c r="V1007" s="34">
        <v>2</v>
      </c>
      <c r="W1007" s="34">
        <v>125.9</v>
      </c>
      <c r="X1007" s="34">
        <v>86508</v>
      </c>
      <c r="Y1007" s="34" t="s">
        <v>3215</v>
      </c>
      <c r="Z1007" s="34">
        <v>1600.9289949842246</v>
      </c>
    </row>
    <row r="1008" spans="1:26" customFormat="1" x14ac:dyDescent="0.2">
      <c r="A1008" s="34">
        <v>623</v>
      </c>
      <c r="B1008" s="34" t="s">
        <v>1918</v>
      </c>
      <c r="C1008" s="34" t="s">
        <v>13</v>
      </c>
      <c r="D1008" s="34">
        <v>0.05</v>
      </c>
      <c r="E1008" s="34">
        <v>6.48</v>
      </c>
      <c r="F1008" s="34">
        <v>8.4</v>
      </c>
      <c r="G1008" s="34" t="s">
        <v>14</v>
      </c>
      <c r="H1008" s="34" t="s">
        <v>47</v>
      </c>
      <c r="I1008" s="34" t="s">
        <v>24</v>
      </c>
      <c r="J1008" s="34" t="s">
        <v>64</v>
      </c>
      <c r="K1008" s="34" t="s">
        <v>49</v>
      </c>
      <c r="L1008" s="34" t="s">
        <v>1919</v>
      </c>
      <c r="M1008" s="34">
        <v>0.37</v>
      </c>
      <c r="N1008" s="34" t="s">
        <v>8</v>
      </c>
      <c r="O1008" s="34" t="s">
        <v>87</v>
      </c>
      <c r="P1008" s="34" t="s">
        <v>1332</v>
      </c>
      <c r="Q1008" s="34" t="s">
        <v>1920</v>
      </c>
      <c r="R1008" s="34">
        <v>3101</v>
      </c>
      <c r="S1008" s="36">
        <v>42095</v>
      </c>
      <c r="T1008" s="36">
        <v>42097</v>
      </c>
      <c r="U1008" s="61">
        <v>-226.34639999999999</v>
      </c>
      <c r="V1008" s="34">
        <v>21</v>
      </c>
      <c r="W1008" s="34">
        <v>136.99</v>
      </c>
      <c r="X1008" s="34">
        <v>91433</v>
      </c>
      <c r="Y1008" s="34" t="s">
        <v>3218</v>
      </c>
      <c r="Z1008" s="34">
        <v>-39.894091340819756</v>
      </c>
    </row>
    <row r="1009" spans="1:26" customFormat="1" x14ac:dyDescent="0.2">
      <c r="A1009" s="34">
        <v>624</v>
      </c>
      <c r="B1009" s="34" t="s">
        <v>1921</v>
      </c>
      <c r="C1009" s="34" t="s">
        <v>13</v>
      </c>
      <c r="D1009" s="34">
        <v>0.05</v>
      </c>
      <c r="E1009" s="34">
        <v>55.99</v>
      </c>
      <c r="F1009" s="34">
        <v>5</v>
      </c>
      <c r="G1009" s="34" t="s">
        <v>14</v>
      </c>
      <c r="H1009" s="34" t="s">
        <v>47</v>
      </c>
      <c r="I1009" s="34" t="s">
        <v>16</v>
      </c>
      <c r="J1009" s="34" t="s">
        <v>111</v>
      </c>
      <c r="K1009" s="34" t="s">
        <v>18</v>
      </c>
      <c r="L1009" s="34" t="s">
        <v>1907</v>
      </c>
      <c r="M1009" s="34">
        <v>0.8</v>
      </c>
      <c r="N1009" s="34" t="s">
        <v>8</v>
      </c>
      <c r="O1009" s="34" t="s">
        <v>87</v>
      </c>
      <c r="P1009" s="34" t="s">
        <v>609</v>
      </c>
      <c r="Q1009" s="34" t="s">
        <v>1922</v>
      </c>
      <c r="R1009" s="34">
        <v>5701</v>
      </c>
      <c r="S1009" s="36">
        <v>42095</v>
      </c>
      <c r="T1009" s="36">
        <v>42095</v>
      </c>
      <c r="U1009" s="61">
        <v>-281.17583999999999</v>
      </c>
      <c r="V1009" s="34">
        <v>2</v>
      </c>
      <c r="W1009" s="34">
        <v>99.36</v>
      </c>
      <c r="X1009" s="34">
        <v>91433</v>
      </c>
      <c r="Y1009" s="34" t="s">
        <v>3218</v>
      </c>
      <c r="Z1009" s="34">
        <v>322.51796398472038</v>
      </c>
    </row>
    <row r="1010" spans="1:26" customFormat="1" x14ac:dyDescent="0.2">
      <c r="A1010" s="34">
        <v>1849</v>
      </c>
      <c r="B1010" s="34" t="s">
        <v>1923</v>
      </c>
      <c r="C1010" s="34" t="s">
        <v>13</v>
      </c>
      <c r="D1010" s="34">
        <v>0.09</v>
      </c>
      <c r="E1010" s="34">
        <v>35.99</v>
      </c>
      <c r="F1010" s="34">
        <v>1.1000000000000001</v>
      </c>
      <c r="G1010" s="34" t="s">
        <v>14</v>
      </c>
      <c r="H1010" s="34" t="s">
        <v>15</v>
      </c>
      <c r="I1010" s="34" t="s">
        <v>16</v>
      </c>
      <c r="J1010" s="34" t="s">
        <v>111</v>
      </c>
      <c r="K1010" s="34" t="s">
        <v>49</v>
      </c>
      <c r="L1010" s="34" t="s">
        <v>250</v>
      </c>
      <c r="M1010" s="34">
        <v>0.55000000000000004</v>
      </c>
      <c r="N1010" s="34" t="s">
        <v>8</v>
      </c>
      <c r="O1010" s="34" t="s">
        <v>9</v>
      </c>
      <c r="P1010" s="34" t="s">
        <v>140</v>
      </c>
      <c r="Q1010" s="34" t="s">
        <v>1924</v>
      </c>
      <c r="R1010" s="34">
        <v>36330</v>
      </c>
      <c r="S1010" s="36">
        <v>42095</v>
      </c>
      <c r="T1010" s="36">
        <v>42097</v>
      </c>
      <c r="U1010" s="61">
        <v>19.350000000000001</v>
      </c>
      <c r="V1010" s="34">
        <v>8</v>
      </c>
      <c r="W1010" s="34">
        <v>222.71</v>
      </c>
      <c r="X1010" s="34">
        <v>89697</v>
      </c>
      <c r="Y1010" s="34" t="s">
        <v>3215</v>
      </c>
      <c r="Z1010" s="34">
        <v>166.20281658949867</v>
      </c>
    </row>
    <row r="1011" spans="1:26" customFormat="1" x14ac:dyDescent="0.2">
      <c r="A1011" s="34">
        <v>1849</v>
      </c>
      <c r="B1011" s="34" t="s">
        <v>1923</v>
      </c>
      <c r="C1011" s="34" t="s">
        <v>13</v>
      </c>
      <c r="D1011" s="34">
        <v>0.01</v>
      </c>
      <c r="E1011" s="34">
        <v>125.99</v>
      </c>
      <c r="F1011" s="34">
        <v>2.5</v>
      </c>
      <c r="G1011" s="34" t="s">
        <v>14</v>
      </c>
      <c r="H1011" s="34" t="s">
        <v>15</v>
      </c>
      <c r="I1011" s="34" t="s">
        <v>16</v>
      </c>
      <c r="J1011" s="34" t="s">
        <v>111</v>
      </c>
      <c r="K1011" s="34" t="s">
        <v>49</v>
      </c>
      <c r="L1011" s="34" t="s">
        <v>924</v>
      </c>
      <c r="M1011" s="34">
        <v>0.6</v>
      </c>
      <c r="N1011" s="34" t="s">
        <v>8</v>
      </c>
      <c r="O1011" s="34" t="s">
        <v>9</v>
      </c>
      <c r="P1011" s="34" t="s">
        <v>140</v>
      </c>
      <c r="Q1011" s="34" t="s">
        <v>1924</v>
      </c>
      <c r="R1011" s="34">
        <v>36330</v>
      </c>
      <c r="S1011" s="36">
        <v>42095</v>
      </c>
      <c r="T1011" s="36">
        <v>42096</v>
      </c>
      <c r="U1011" s="61">
        <v>-967.83399999999995</v>
      </c>
      <c r="V1011" s="34">
        <v>2</v>
      </c>
      <c r="W1011" s="34">
        <v>220.52</v>
      </c>
      <c r="X1011" s="34">
        <v>89697</v>
      </c>
      <c r="Y1011" s="34" t="s">
        <v>3215</v>
      </c>
      <c r="Z1011" s="34">
        <v>-429.59179929305975</v>
      </c>
    </row>
    <row r="1012" spans="1:26" customFormat="1" x14ac:dyDescent="0.2">
      <c r="A1012" s="34">
        <v>3246</v>
      </c>
      <c r="B1012" s="34" t="s">
        <v>1925</v>
      </c>
      <c r="C1012" s="34" t="s">
        <v>23</v>
      </c>
      <c r="D1012" s="34">
        <v>0.06</v>
      </c>
      <c r="E1012" s="34">
        <v>5.18</v>
      </c>
      <c r="F1012" s="34">
        <v>2.04</v>
      </c>
      <c r="G1012" s="34" t="s">
        <v>14</v>
      </c>
      <c r="H1012" s="34" t="s">
        <v>3</v>
      </c>
      <c r="I1012" s="34" t="s">
        <v>24</v>
      </c>
      <c r="J1012" s="34" t="s">
        <v>64</v>
      </c>
      <c r="K1012" s="34" t="s">
        <v>26</v>
      </c>
      <c r="L1012" s="34" t="s">
        <v>809</v>
      </c>
      <c r="M1012" s="34">
        <v>0.36</v>
      </c>
      <c r="N1012" s="34" t="s">
        <v>8</v>
      </c>
      <c r="O1012" s="34" t="s">
        <v>87</v>
      </c>
      <c r="P1012" s="34" t="s">
        <v>1332</v>
      </c>
      <c r="Q1012" s="34" t="s">
        <v>1926</v>
      </c>
      <c r="R1012" s="34">
        <v>3051</v>
      </c>
      <c r="S1012" s="36">
        <v>42095</v>
      </c>
      <c r="T1012" s="36">
        <v>42095</v>
      </c>
      <c r="U1012" s="61">
        <v>1.9503999999999999</v>
      </c>
      <c r="V1012" s="34">
        <v>4</v>
      </c>
      <c r="W1012" s="34">
        <v>21.86</v>
      </c>
      <c r="X1012" s="34">
        <v>88330</v>
      </c>
      <c r="Y1012" s="34" t="s">
        <v>3218</v>
      </c>
      <c r="Z1012" s="34">
        <v>41.889185989415608</v>
      </c>
    </row>
    <row r="1013" spans="1:26" customFormat="1" x14ac:dyDescent="0.2">
      <c r="A1013" s="34">
        <v>568</v>
      </c>
      <c r="B1013" s="34" t="s">
        <v>1458</v>
      </c>
      <c r="C1013" s="34" t="s">
        <v>92</v>
      </c>
      <c r="D1013" s="34">
        <v>0.08</v>
      </c>
      <c r="E1013" s="34">
        <v>67.28</v>
      </c>
      <c r="F1013" s="34">
        <v>19.989999999999998</v>
      </c>
      <c r="G1013" s="34" t="s">
        <v>63</v>
      </c>
      <c r="H1013" s="34" t="s">
        <v>15</v>
      </c>
      <c r="I1013" s="34" t="s">
        <v>24</v>
      </c>
      <c r="J1013" s="34" t="s">
        <v>48</v>
      </c>
      <c r="K1013" s="34" t="s">
        <v>49</v>
      </c>
      <c r="L1013" s="34" t="s">
        <v>1927</v>
      </c>
      <c r="M1013" s="34">
        <v>0.4</v>
      </c>
      <c r="N1013" s="34" t="s">
        <v>8</v>
      </c>
      <c r="O1013" s="34" t="s">
        <v>9</v>
      </c>
      <c r="P1013" s="34" t="s">
        <v>10</v>
      </c>
      <c r="Q1013" s="34" t="s">
        <v>1459</v>
      </c>
      <c r="R1013" s="34">
        <v>39701</v>
      </c>
      <c r="S1013" s="36">
        <v>42095</v>
      </c>
      <c r="T1013" s="36">
        <v>42097</v>
      </c>
      <c r="U1013" s="61">
        <v>224.85059999999999</v>
      </c>
      <c r="V1013" s="34">
        <v>16</v>
      </c>
      <c r="W1013" s="34">
        <v>1066.54</v>
      </c>
      <c r="X1013" s="34">
        <v>88882</v>
      </c>
      <c r="Y1013" s="34" t="s">
        <v>3215</v>
      </c>
      <c r="Z1013" s="34">
        <v>811.751513488456</v>
      </c>
    </row>
    <row r="1014" spans="1:26" customFormat="1" x14ac:dyDescent="0.2">
      <c r="A1014" s="34">
        <v>3306</v>
      </c>
      <c r="B1014" s="34" t="s">
        <v>1928</v>
      </c>
      <c r="C1014" s="34" t="s">
        <v>92</v>
      </c>
      <c r="D1014" s="34">
        <v>0.06</v>
      </c>
      <c r="E1014" s="34">
        <v>11.33</v>
      </c>
      <c r="F1014" s="34">
        <v>6.12</v>
      </c>
      <c r="G1014" s="34" t="s">
        <v>14</v>
      </c>
      <c r="H1014" s="34" t="s">
        <v>3</v>
      </c>
      <c r="I1014" s="34" t="s">
        <v>24</v>
      </c>
      <c r="J1014" s="34" t="s">
        <v>71</v>
      </c>
      <c r="K1014" s="34" t="s">
        <v>120</v>
      </c>
      <c r="L1014" s="34" t="s">
        <v>1929</v>
      </c>
      <c r="M1014" s="34">
        <v>0.42</v>
      </c>
      <c r="N1014" s="34" t="s">
        <v>8</v>
      </c>
      <c r="O1014" s="34" t="s">
        <v>87</v>
      </c>
      <c r="P1014" s="34" t="s">
        <v>224</v>
      </c>
      <c r="Q1014" s="34" t="s">
        <v>1930</v>
      </c>
      <c r="R1014" s="34">
        <v>6320</v>
      </c>
      <c r="S1014" s="36">
        <v>42095</v>
      </c>
      <c r="T1014" s="36">
        <v>42097</v>
      </c>
      <c r="U1014" s="61">
        <v>-15.92</v>
      </c>
      <c r="V1014" s="34">
        <v>1</v>
      </c>
      <c r="W1014" s="34">
        <v>17.62</v>
      </c>
      <c r="X1014" s="34">
        <v>90461</v>
      </c>
      <c r="Y1014" s="34" t="s">
        <v>3218</v>
      </c>
      <c r="Z1014" s="34">
        <v>138.49282058989709</v>
      </c>
    </row>
    <row r="1015" spans="1:26" customFormat="1" x14ac:dyDescent="0.2">
      <c r="A1015" s="34">
        <v>2859</v>
      </c>
      <c r="B1015" s="34" t="s">
        <v>1931</v>
      </c>
      <c r="C1015" s="34" t="s">
        <v>46</v>
      </c>
      <c r="D1015" s="34">
        <v>0.03</v>
      </c>
      <c r="E1015" s="34">
        <v>142.86000000000001</v>
      </c>
      <c r="F1015" s="34">
        <v>19.989999999999998</v>
      </c>
      <c r="G1015" s="34" t="s">
        <v>14</v>
      </c>
      <c r="H1015" s="34" t="s">
        <v>70</v>
      </c>
      <c r="I1015" s="34" t="s">
        <v>24</v>
      </c>
      <c r="J1015" s="34" t="s">
        <v>54</v>
      </c>
      <c r="K1015" s="34" t="s">
        <v>49</v>
      </c>
      <c r="L1015" s="34" t="s">
        <v>1932</v>
      </c>
      <c r="M1015" s="34">
        <v>0.56000000000000005</v>
      </c>
      <c r="N1015" s="34" t="s">
        <v>8</v>
      </c>
      <c r="O1015" s="34" t="s">
        <v>9</v>
      </c>
      <c r="P1015" s="34" t="s">
        <v>99</v>
      </c>
      <c r="Q1015" s="34" t="s">
        <v>1933</v>
      </c>
      <c r="R1015" s="34">
        <v>32601</v>
      </c>
      <c r="S1015" s="36">
        <v>42095</v>
      </c>
      <c r="T1015" s="36">
        <v>42097</v>
      </c>
      <c r="U1015" s="61">
        <v>-8.3880999999999997</v>
      </c>
      <c r="V1015" s="34">
        <v>23</v>
      </c>
      <c r="W1015" s="34">
        <v>3292.02</v>
      </c>
      <c r="X1015" s="34">
        <v>88281</v>
      </c>
      <c r="Y1015" s="34" t="s">
        <v>3215</v>
      </c>
      <c r="Z1015" s="34">
        <v>1275.1635804230659</v>
      </c>
    </row>
    <row r="1016" spans="1:26" customFormat="1" x14ac:dyDescent="0.2">
      <c r="A1016" s="34">
        <v>197</v>
      </c>
      <c r="B1016" s="34" t="s">
        <v>1934</v>
      </c>
      <c r="C1016" s="34" t="s">
        <v>1</v>
      </c>
      <c r="D1016" s="34">
        <v>0</v>
      </c>
      <c r="E1016" s="34">
        <v>161.55000000000001</v>
      </c>
      <c r="F1016" s="34">
        <v>19.989999999999998</v>
      </c>
      <c r="G1016" s="34" t="s">
        <v>14</v>
      </c>
      <c r="H1016" s="34" t="s">
        <v>3</v>
      </c>
      <c r="I1016" s="34" t="s">
        <v>24</v>
      </c>
      <c r="J1016" s="34" t="s">
        <v>54</v>
      </c>
      <c r="K1016" s="34" t="s">
        <v>49</v>
      </c>
      <c r="L1016" s="34" t="s">
        <v>55</v>
      </c>
      <c r="M1016" s="34">
        <v>0.66</v>
      </c>
      <c r="N1016" s="34" t="s">
        <v>8</v>
      </c>
      <c r="O1016" s="34" t="s">
        <v>28</v>
      </c>
      <c r="P1016" s="34" t="s">
        <v>513</v>
      </c>
      <c r="Q1016" s="34" t="s">
        <v>1935</v>
      </c>
      <c r="R1016" s="34">
        <v>66212</v>
      </c>
      <c r="S1016" s="36">
        <v>42096</v>
      </c>
      <c r="T1016" s="36">
        <v>42098</v>
      </c>
      <c r="U1016" s="61">
        <v>1167.1579999999999</v>
      </c>
      <c r="V1016" s="34">
        <v>19</v>
      </c>
      <c r="W1016" s="34">
        <v>3108.98</v>
      </c>
      <c r="X1016" s="34">
        <v>88921</v>
      </c>
      <c r="Y1016" s="34" t="s">
        <v>3216</v>
      </c>
      <c r="Z1016" s="34">
        <v>2720.4010449724296</v>
      </c>
    </row>
    <row r="1017" spans="1:26" customFormat="1" x14ac:dyDescent="0.2">
      <c r="A1017" s="34">
        <v>198</v>
      </c>
      <c r="B1017" s="34" t="s">
        <v>1936</v>
      </c>
      <c r="C1017" s="34" t="s">
        <v>1</v>
      </c>
      <c r="D1017" s="34">
        <v>0</v>
      </c>
      <c r="E1017" s="34">
        <v>161.55000000000001</v>
      </c>
      <c r="F1017" s="34">
        <v>19.989999999999998</v>
      </c>
      <c r="G1017" s="34" t="s">
        <v>14</v>
      </c>
      <c r="H1017" s="34" t="s">
        <v>3</v>
      </c>
      <c r="I1017" s="34" t="s">
        <v>24</v>
      </c>
      <c r="J1017" s="34" t="s">
        <v>54</v>
      </c>
      <c r="K1017" s="34" t="s">
        <v>49</v>
      </c>
      <c r="L1017" s="34" t="s">
        <v>55</v>
      </c>
      <c r="M1017" s="34">
        <v>0.66</v>
      </c>
      <c r="N1017" s="34" t="s">
        <v>8</v>
      </c>
      <c r="O1017" s="34" t="s">
        <v>28</v>
      </c>
      <c r="P1017" s="34" t="s">
        <v>265</v>
      </c>
      <c r="Q1017" s="34" t="s">
        <v>1139</v>
      </c>
      <c r="R1017" s="34">
        <v>48138</v>
      </c>
      <c r="S1017" s="36">
        <v>42096</v>
      </c>
      <c r="T1017" s="36">
        <v>42098</v>
      </c>
      <c r="U1017" s="61">
        <v>1014.92</v>
      </c>
      <c r="V1017" s="34">
        <v>77</v>
      </c>
      <c r="W1017" s="34">
        <v>12599.55</v>
      </c>
      <c r="X1017" s="34">
        <v>51072</v>
      </c>
      <c r="Y1017" s="34" t="s">
        <v>3216</v>
      </c>
      <c r="Z1017" s="34">
        <v>2564.5054170483836</v>
      </c>
    </row>
    <row r="1018" spans="1:26" customFormat="1" x14ac:dyDescent="0.2">
      <c r="A1018" s="34">
        <v>2667</v>
      </c>
      <c r="B1018" s="34" t="s">
        <v>1937</v>
      </c>
      <c r="C1018" s="34" t="s">
        <v>13</v>
      </c>
      <c r="D1018" s="34">
        <v>0.04</v>
      </c>
      <c r="E1018" s="34">
        <v>90.24</v>
      </c>
      <c r="F1018" s="34">
        <v>0.99</v>
      </c>
      <c r="G1018" s="34" t="s">
        <v>14</v>
      </c>
      <c r="H1018" s="34" t="s">
        <v>47</v>
      </c>
      <c r="I1018" s="34" t="s">
        <v>24</v>
      </c>
      <c r="J1018" s="34" t="s">
        <v>71</v>
      </c>
      <c r="K1018" s="34" t="s">
        <v>49</v>
      </c>
      <c r="L1018" s="34" t="s">
        <v>1938</v>
      </c>
      <c r="M1018" s="34">
        <v>0.56000000000000005</v>
      </c>
      <c r="N1018" s="34" t="s">
        <v>8</v>
      </c>
      <c r="O1018" s="34" t="s">
        <v>87</v>
      </c>
      <c r="P1018" s="34" t="s">
        <v>293</v>
      </c>
      <c r="Q1018" s="34" t="s">
        <v>1939</v>
      </c>
      <c r="R1018" s="34">
        <v>44107</v>
      </c>
      <c r="S1018" s="36">
        <v>42096</v>
      </c>
      <c r="T1018" s="36">
        <v>42098</v>
      </c>
      <c r="U1018" s="61">
        <v>246.2748</v>
      </c>
      <c r="V1018" s="34">
        <v>4</v>
      </c>
      <c r="W1018" s="34">
        <v>356.92</v>
      </c>
      <c r="X1018" s="34">
        <v>87831</v>
      </c>
      <c r="Y1018" s="34" t="s">
        <v>3218</v>
      </c>
      <c r="Z1018" s="34">
        <v>666.24273879397049</v>
      </c>
    </row>
    <row r="1019" spans="1:26" customFormat="1" x14ac:dyDescent="0.2">
      <c r="A1019" s="34">
        <v>2667</v>
      </c>
      <c r="B1019" s="34" t="s">
        <v>1937</v>
      </c>
      <c r="C1019" s="34" t="s">
        <v>13</v>
      </c>
      <c r="D1019" s="34">
        <v>0.09</v>
      </c>
      <c r="E1019" s="34">
        <v>47.9</v>
      </c>
      <c r="F1019" s="34">
        <v>5.86</v>
      </c>
      <c r="G1019" s="34" t="s">
        <v>63</v>
      </c>
      <c r="H1019" s="34" t="s">
        <v>47</v>
      </c>
      <c r="I1019" s="34" t="s">
        <v>24</v>
      </c>
      <c r="J1019" s="34" t="s">
        <v>64</v>
      </c>
      <c r="K1019" s="34" t="s">
        <v>49</v>
      </c>
      <c r="L1019" s="34" t="s">
        <v>1285</v>
      </c>
      <c r="M1019" s="34">
        <v>0.37</v>
      </c>
      <c r="N1019" s="34" t="s">
        <v>8</v>
      </c>
      <c r="O1019" s="34" t="s">
        <v>87</v>
      </c>
      <c r="P1019" s="34" t="s">
        <v>293</v>
      </c>
      <c r="Q1019" s="34" t="s">
        <v>1939</v>
      </c>
      <c r="R1019" s="34">
        <v>44107</v>
      </c>
      <c r="S1019" s="36">
        <v>42096</v>
      </c>
      <c r="T1019" s="36">
        <v>42098</v>
      </c>
      <c r="U1019" s="61">
        <v>93.950400000000002</v>
      </c>
      <c r="V1019" s="34">
        <v>3</v>
      </c>
      <c r="W1019" s="34">
        <v>136.16</v>
      </c>
      <c r="X1019" s="34">
        <v>87831</v>
      </c>
      <c r="Y1019" s="34" t="s">
        <v>3218</v>
      </c>
      <c r="Z1019" s="34">
        <v>239.02082535358113</v>
      </c>
    </row>
    <row r="1020" spans="1:26" customFormat="1" x14ac:dyDescent="0.2">
      <c r="A1020" s="34">
        <v>228</v>
      </c>
      <c r="B1020" s="34" t="s">
        <v>1940</v>
      </c>
      <c r="C1020" s="34" t="s">
        <v>92</v>
      </c>
      <c r="D1020" s="34">
        <v>0.03</v>
      </c>
      <c r="E1020" s="34">
        <v>60.89</v>
      </c>
      <c r="F1020" s="34">
        <v>32.409999999999997</v>
      </c>
      <c r="G1020" s="34" t="s">
        <v>2</v>
      </c>
      <c r="H1020" s="34" t="s">
        <v>3</v>
      </c>
      <c r="I1020" s="34" t="s">
        <v>4</v>
      </c>
      <c r="J1020" s="34" t="s">
        <v>85</v>
      </c>
      <c r="K1020" s="34" t="s">
        <v>33</v>
      </c>
      <c r="L1020" s="34" t="s">
        <v>1941</v>
      </c>
      <c r="M1020" s="34">
        <v>0.56000000000000005</v>
      </c>
      <c r="N1020" s="34" t="s">
        <v>8</v>
      </c>
      <c r="O1020" s="34" t="s">
        <v>9</v>
      </c>
      <c r="P1020" s="34" t="s">
        <v>73</v>
      </c>
      <c r="Q1020" s="34" t="s">
        <v>1942</v>
      </c>
      <c r="R1020" s="34">
        <v>28227</v>
      </c>
      <c r="S1020" s="36">
        <v>42096</v>
      </c>
      <c r="T1020" s="36">
        <v>42097</v>
      </c>
      <c r="U1020" s="61">
        <v>36.353999999999999</v>
      </c>
      <c r="V1020" s="34">
        <v>7</v>
      </c>
      <c r="W1020" s="34">
        <v>450.49</v>
      </c>
      <c r="X1020" s="34">
        <v>88527</v>
      </c>
      <c r="Y1020" s="34" t="s">
        <v>3215</v>
      </c>
      <c r="Z1020" s="34">
        <v>1406.5646017070326</v>
      </c>
    </row>
    <row r="1021" spans="1:26" customFormat="1" x14ac:dyDescent="0.2">
      <c r="A1021" s="34">
        <v>2957</v>
      </c>
      <c r="B1021" s="34" t="s">
        <v>1943</v>
      </c>
      <c r="C1021" s="34" t="s">
        <v>92</v>
      </c>
      <c r="D1021" s="34">
        <v>0.1</v>
      </c>
      <c r="E1021" s="34">
        <v>37.94</v>
      </c>
      <c r="F1021" s="34">
        <v>5.08</v>
      </c>
      <c r="G1021" s="34" t="s">
        <v>63</v>
      </c>
      <c r="H1021" s="34" t="s">
        <v>70</v>
      </c>
      <c r="I1021" s="34" t="s">
        <v>24</v>
      </c>
      <c r="J1021" s="34" t="s">
        <v>64</v>
      </c>
      <c r="K1021" s="34" t="s">
        <v>26</v>
      </c>
      <c r="L1021" s="34" t="s">
        <v>1089</v>
      </c>
      <c r="M1021" s="34">
        <v>0.38</v>
      </c>
      <c r="N1021" s="34" t="s">
        <v>8</v>
      </c>
      <c r="O1021" s="34" t="s">
        <v>28</v>
      </c>
      <c r="P1021" s="34" t="s">
        <v>333</v>
      </c>
      <c r="Q1021" s="34" t="s">
        <v>1944</v>
      </c>
      <c r="R1021" s="34">
        <v>53209</v>
      </c>
      <c r="S1021" s="36">
        <v>42096</v>
      </c>
      <c r="T1021" s="36">
        <v>42098</v>
      </c>
      <c r="U1021" s="61">
        <v>95.054400000000001</v>
      </c>
      <c r="V1021" s="34">
        <v>4</v>
      </c>
      <c r="W1021" s="34">
        <v>137.76</v>
      </c>
      <c r="X1021" s="34">
        <v>90264</v>
      </c>
      <c r="Y1021" s="34" t="s">
        <v>3216</v>
      </c>
      <c r="Z1021" s="34">
        <v>173.9021439628805</v>
      </c>
    </row>
    <row r="1022" spans="1:26" customFormat="1" x14ac:dyDescent="0.2">
      <c r="A1022" s="34">
        <v>1112</v>
      </c>
      <c r="B1022" s="34" t="s">
        <v>1945</v>
      </c>
      <c r="C1022" s="34" t="s">
        <v>46</v>
      </c>
      <c r="D1022" s="34">
        <v>0.03</v>
      </c>
      <c r="E1022" s="34">
        <v>300.98</v>
      </c>
      <c r="F1022" s="34">
        <v>54.92</v>
      </c>
      <c r="G1022" s="34" t="s">
        <v>2</v>
      </c>
      <c r="H1022" s="34" t="s">
        <v>70</v>
      </c>
      <c r="I1022" s="34" t="s">
        <v>4</v>
      </c>
      <c r="J1022" s="34" t="s">
        <v>93</v>
      </c>
      <c r="K1022" s="34" t="s">
        <v>6</v>
      </c>
      <c r="L1022" s="34" t="s">
        <v>1946</v>
      </c>
      <c r="M1022" s="34">
        <v>0.55000000000000004</v>
      </c>
      <c r="N1022" s="34" t="s">
        <v>8</v>
      </c>
      <c r="O1022" s="34" t="s">
        <v>35</v>
      </c>
      <c r="P1022" s="34" t="s">
        <v>66</v>
      </c>
      <c r="Q1022" s="34" t="s">
        <v>1947</v>
      </c>
      <c r="R1022" s="34">
        <v>92399</v>
      </c>
      <c r="S1022" s="36">
        <v>42096</v>
      </c>
      <c r="T1022" s="36">
        <v>42098</v>
      </c>
      <c r="U1022" s="61">
        <v>1272.5808</v>
      </c>
      <c r="V1022" s="34">
        <v>12</v>
      </c>
      <c r="W1022" s="34">
        <v>3527.82</v>
      </c>
      <c r="X1022" s="34">
        <v>90832</v>
      </c>
      <c r="Y1022" s="34" t="s">
        <v>3217</v>
      </c>
      <c r="Z1022" s="34">
        <v>4235.8892817550068</v>
      </c>
    </row>
    <row r="1023" spans="1:26" customFormat="1" x14ac:dyDescent="0.2">
      <c r="A1023" s="34">
        <v>1112</v>
      </c>
      <c r="B1023" s="34" t="s">
        <v>1945</v>
      </c>
      <c r="C1023" s="34" t="s">
        <v>46</v>
      </c>
      <c r="D1023" s="34">
        <v>0.02</v>
      </c>
      <c r="E1023" s="34">
        <v>2550.14</v>
      </c>
      <c r="F1023" s="34">
        <v>29.7</v>
      </c>
      <c r="G1023" s="34" t="s">
        <v>2</v>
      </c>
      <c r="H1023" s="34" t="s">
        <v>70</v>
      </c>
      <c r="I1023" s="34" t="s">
        <v>16</v>
      </c>
      <c r="J1023" s="34" t="s">
        <v>32</v>
      </c>
      <c r="K1023" s="34" t="s">
        <v>33</v>
      </c>
      <c r="L1023" s="34" t="s">
        <v>1948</v>
      </c>
      <c r="M1023" s="34">
        <v>0.56999999999999995</v>
      </c>
      <c r="N1023" s="34" t="s">
        <v>8</v>
      </c>
      <c r="O1023" s="34" t="s">
        <v>35</v>
      </c>
      <c r="P1023" s="34" t="s">
        <v>66</v>
      </c>
      <c r="Q1023" s="34" t="s">
        <v>1947</v>
      </c>
      <c r="R1023" s="34">
        <v>92399</v>
      </c>
      <c r="S1023" s="36">
        <v>42096</v>
      </c>
      <c r="T1023" s="36">
        <v>42098</v>
      </c>
      <c r="U1023" s="61">
        <v>-5390.7388920000003</v>
      </c>
      <c r="V1023" s="34">
        <v>2</v>
      </c>
      <c r="W1023" s="34">
        <v>4698.21</v>
      </c>
      <c r="X1023" s="34">
        <v>90832</v>
      </c>
      <c r="Y1023" s="34" t="s">
        <v>3217</v>
      </c>
      <c r="Z1023" s="34">
        <v>3785.6595341844577</v>
      </c>
    </row>
    <row r="1024" spans="1:26" customFormat="1" x14ac:dyDescent="0.2">
      <c r="A1024" s="34">
        <v>1777</v>
      </c>
      <c r="B1024" s="34" t="s">
        <v>148</v>
      </c>
      <c r="C1024" s="34" t="s">
        <v>46</v>
      </c>
      <c r="D1024" s="34">
        <v>0.03</v>
      </c>
      <c r="E1024" s="34">
        <v>19.989999999999998</v>
      </c>
      <c r="F1024" s="34">
        <v>11.17</v>
      </c>
      <c r="G1024" s="34" t="s">
        <v>14</v>
      </c>
      <c r="H1024" s="34" t="s">
        <v>70</v>
      </c>
      <c r="I1024" s="34" t="s">
        <v>4</v>
      </c>
      <c r="J1024" s="34" t="s">
        <v>102</v>
      </c>
      <c r="K1024" s="34" t="s">
        <v>40</v>
      </c>
      <c r="L1024" s="34" t="s">
        <v>465</v>
      </c>
      <c r="M1024" s="34">
        <v>0.6</v>
      </c>
      <c r="N1024" s="34" t="s">
        <v>8</v>
      </c>
      <c r="O1024" s="34" t="s">
        <v>28</v>
      </c>
      <c r="P1024" s="34" t="s">
        <v>29</v>
      </c>
      <c r="Q1024" s="34" t="s">
        <v>150</v>
      </c>
      <c r="R1024" s="34">
        <v>46383</v>
      </c>
      <c r="S1024" s="36">
        <v>42096</v>
      </c>
      <c r="T1024" s="36">
        <v>42097</v>
      </c>
      <c r="U1024" s="61">
        <v>-20.8764</v>
      </c>
      <c r="V1024" s="34">
        <v>12</v>
      </c>
      <c r="W1024" s="34">
        <v>251.61</v>
      </c>
      <c r="X1024" s="34">
        <v>89942</v>
      </c>
      <c r="Y1024" s="34" t="s">
        <v>3216</v>
      </c>
      <c r="Z1024" s="34">
        <v>666.87028511244625</v>
      </c>
    </row>
    <row r="1025" spans="1:26" customFormat="1" x14ac:dyDescent="0.2">
      <c r="A1025" s="34">
        <v>2014</v>
      </c>
      <c r="B1025" s="34" t="s">
        <v>1764</v>
      </c>
      <c r="C1025" s="34" t="s">
        <v>1</v>
      </c>
      <c r="D1025" s="34">
        <v>0.06</v>
      </c>
      <c r="E1025" s="34">
        <v>6.48</v>
      </c>
      <c r="F1025" s="34">
        <v>7.49</v>
      </c>
      <c r="G1025" s="34" t="s">
        <v>14</v>
      </c>
      <c r="H1025" s="34" t="s">
        <v>47</v>
      </c>
      <c r="I1025" s="34" t="s">
        <v>24</v>
      </c>
      <c r="J1025" s="34" t="s">
        <v>64</v>
      </c>
      <c r="K1025" s="34" t="s">
        <v>49</v>
      </c>
      <c r="L1025" s="34" t="s">
        <v>1897</v>
      </c>
      <c r="M1025" s="34">
        <v>0.37</v>
      </c>
      <c r="N1025" s="34" t="s">
        <v>8</v>
      </c>
      <c r="O1025" s="34" t="s">
        <v>28</v>
      </c>
      <c r="P1025" s="34" t="s">
        <v>189</v>
      </c>
      <c r="Q1025" s="34" t="s">
        <v>1765</v>
      </c>
      <c r="R1025" s="34">
        <v>51503</v>
      </c>
      <c r="S1025" s="36">
        <v>42098</v>
      </c>
      <c r="T1025" s="36">
        <v>42098</v>
      </c>
      <c r="U1025" s="61">
        <v>-191.49</v>
      </c>
      <c r="V1025" s="34">
        <v>12</v>
      </c>
      <c r="W1025" s="34">
        <v>74.930000000000007</v>
      </c>
      <c r="X1025" s="34">
        <v>88368</v>
      </c>
      <c r="Y1025" s="34" t="s">
        <v>3216</v>
      </c>
      <c r="Z1025" s="34">
        <v>256.53924976266626</v>
      </c>
    </row>
    <row r="1026" spans="1:26" customFormat="1" x14ac:dyDescent="0.2">
      <c r="A1026" s="34">
        <v>911</v>
      </c>
      <c r="B1026" s="34" t="s">
        <v>878</v>
      </c>
      <c r="C1026" s="34" t="s">
        <v>13</v>
      </c>
      <c r="D1026" s="34">
        <v>0.01</v>
      </c>
      <c r="E1026" s="34">
        <v>59.76</v>
      </c>
      <c r="F1026" s="34">
        <v>9.7100000000000009</v>
      </c>
      <c r="G1026" s="34" t="s">
        <v>14</v>
      </c>
      <c r="H1026" s="34" t="s">
        <v>70</v>
      </c>
      <c r="I1026" s="34" t="s">
        <v>24</v>
      </c>
      <c r="J1026" s="34" t="s">
        <v>54</v>
      </c>
      <c r="K1026" s="34" t="s">
        <v>49</v>
      </c>
      <c r="L1026" s="34" t="s">
        <v>1949</v>
      </c>
      <c r="M1026" s="34">
        <v>0.56999999999999995</v>
      </c>
      <c r="N1026" s="34" t="s">
        <v>8</v>
      </c>
      <c r="O1026" s="34" t="s">
        <v>87</v>
      </c>
      <c r="P1026" s="34" t="s">
        <v>879</v>
      </c>
      <c r="Q1026" s="34" t="s">
        <v>880</v>
      </c>
      <c r="R1026" s="34">
        <v>26003</v>
      </c>
      <c r="S1026" s="36">
        <v>42098</v>
      </c>
      <c r="T1026" s="36">
        <v>42100</v>
      </c>
      <c r="U1026" s="61">
        <v>354.3288</v>
      </c>
      <c r="V1026" s="34">
        <v>8</v>
      </c>
      <c r="W1026" s="34">
        <v>513.52</v>
      </c>
      <c r="X1026" s="34">
        <v>90186</v>
      </c>
      <c r="Y1026" s="34" t="s">
        <v>3218</v>
      </c>
      <c r="Z1026" s="34">
        <v>920.10659987519352</v>
      </c>
    </row>
    <row r="1027" spans="1:26" customFormat="1" x14ac:dyDescent="0.2">
      <c r="A1027" s="34">
        <v>2685</v>
      </c>
      <c r="B1027" s="34" t="s">
        <v>1950</v>
      </c>
      <c r="C1027" s="34" t="s">
        <v>13</v>
      </c>
      <c r="D1027" s="34">
        <v>0</v>
      </c>
      <c r="E1027" s="34">
        <v>7.38</v>
      </c>
      <c r="F1027" s="34">
        <v>11.51</v>
      </c>
      <c r="G1027" s="34" t="s">
        <v>14</v>
      </c>
      <c r="H1027" s="34" t="s">
        <v>3</v>
      </c>
      <c r="I1027" s="34" t="s">
        <v>24</v>
      </c>
      <c r="J1027" s="34" t="s">
        <v>48</v>
      </c>
      <c r="K1027" s="34" t="s">
        <v>49</v>
      </c>
      <c r="L1027" s="34" t="s">
        <v>1951</v>
      </c>
      <c r="M1027" s="34">
        <v>0.36</v>
      </c>
      <c r="N1027" s="34" t="s">
        <v>8</v>
      </c>
      <c r="O1027" s="34" t="s">
        <v>87</v>
      </c>
      <c r="P1027" s="34" t="s">
        <v>88</v>
      </c>
      <c r="Q1027" s="34" t="s">
        <v>1952</v>
      </c>
      <c r="R1027" s="34">
        <v>11803</v>
      </c>
      <c r="S1027" s="36">
        <v>42098</v>
      </c>
      <c r="T1027" s="36">
        <v>42099</v>
      </c>
      <c r="U1027" s="61">
        <v>-66.171000000000006</v>
      </c>
      <c r="V1027" s="34">
        <v>2</v>
      </c>
      <c r="W1027" s="34">
        <v>17.64</v>
      </c>
      <c r="X1027" s="34">
        <v>89147</v>
      </c>
      <c r="Y1027" s="34" t="s">
        <v>3218</v>
      </c>
      <c r="Z1027" s="34">
        <v>198.16225317374492</v>
      </c>
    </row>
    <row r="1028" spans="1:26" customFormat="1" x14ac:dyDescent="0.2">
      <c r="A1028" s="34">
        <v>321</v>
      </c>
      <c r="B1028" s="34" t="s">
        <v>1953</v>
      </c>
      <c r="C1028" s="34" t="s">
        <v>23</v>
      </c>
      <c r="D1028" s="34">
        <v>0.04</v>
      </c>
      <c r="E1028" s="34">
        <v>8.33</v>
      </c>
      <c r="F1028" s="34">
        <v>1.99</v>
      </c>
      <c r="G1028" s="34" t="s">
        <v>14</v>
      </c>
      <c r="H1028" s="34" t="s">
        <v>15</v>
      </c>
      <c r="I1028" s="34" t="s">
        <v>16</v>
      </c>
      <c r="J1028" s="34" t="s">
        <v>17</v>
      </c>
      <c r="K1028" s="34" t="s">
        <v>18</v>
      </c>
      <c r="L1028" s="34" t="s">
        <v>1150</v>
      </c>
      <c r="M1028" s="34">
        <v>0.52</v>
      </c>
      <c r="N1028" s="34" t="s">
        <v>8</v>
      </c>
      <c r="O1028" s="34" t="s">
        <v>87</v>
      </c>
      <c r="P1028" s="34" t="s">
        <v>394</v>
      </c>
      <c r="Q1028" s="34" t="s">
        <v>1954</v>
      </c>
      <c r="R1028" s="34">
        <v>20854</v>
      </c>
      <c r="S1028" s="36">
        <v>42098</v>
      </c>
      <c r="T1028" s="36">
        <v>42103</v>
      </c>
      <c r="U1028" s="61">
        <v>9.9268000000000001</v>
      </c>
      <c r="V1028" s="34">
        <v>11</v>
      </c>
      <c r="W1028" s="34">
        <v>89.76</v>
      </c>
      <c r="X1028" s="34">
        <v>91057</v>
      </c>
      <c r="Y1028" s="34" t="s">
        <v>3218</v>
      </c>
      <c r="Z1028" s="34">
        <v>184.85181258168808</v>
      </c>
    </row>
    <row r="1029" spans="1:26" customFormat="1" x14ac:dyDescent="0.2">
      <c r="A1029" s="34">
        <v>975</v>
      </c>
      <c r="B1029" s="34" t="s">
        <v>1955</v>
      </c>
      <c r="C1029" s="34" t="s">
        <v>23</v>
      </c>
      <c r="D1029" s="34">
        <v>0.1</v>
      </c>
      <c r="E1029" s="34">
        <v>2.2200000000000002</v>
      </c>
      <c r="F1029" s="34">
        <v>5</v>
      </c>
      <c r="G1029" s="34" t="s">
        <v>14</v>
      </c>
      <c r="H1029" s="34" t="s">
        <v>70</v>
      </c>
      <c r="I1029" s="34" t="s">
        <v>24</v>
      </c>
      <c r="J1029" s="34" t="s">
        <v>71</v>
      </c>
      <c r="K1029" s="34" t="s">
        <v>49</v>
      </c>
      <c r="L1029" s="34" t="s">
        <v>1956</v>
      </c>
      <c r="M1029" s="34">
        <v>0.55000000000000004</v>
      </c>
      <c r="N1029" s="34" t="s">
        <v>8</v>
      </c>
      <c r="O1029" s="34" t="s">
        <v>87</v>
      </c>
      <c r="P1029" s="34" t="s">
        <v>379</v>
      </c>
      <c r="Q1029" s="34" t="s">
        <v>764</v>
      </c>
      <c r="R1029" s="34">
        <v>2108</v>
      </c>
      <c r="S1029" s="36">
        <v>42098</v>
      </c>
      <c r="T1029" s="36">
        <v>42103</v>
      </c>
      <c r="U1029" s="61">
        <v>-21.319199999999999</v>
      </c>
      <c r="V1029" s="34">
        <v>3</v>
      </c>
      <c r="W1029" s="34">
        <v>8.8000000000000007</v>
      </c>
      <c r="X1029" s="34">
        <v>87260</v>
      </c>
      <c r="Y1029" s="34" t="s">
        <v>3218</v>
      </c>
      <c r="Z1029" s="34">
        <v>231.12675270865216</v>
      </c>
    </row>
    <row r="1030" spans="1:26" customFormat="1" x14ac:dyDescent="0.2">
      <c r="A1030" s="34">
        <v>1918</v>
      </c>
      <c r="B1030" s="34" t="s">
        <v>1957</v>
      </c>
      <c r="C1030" s="34" t="s">
        <v>23</v>
      </c>
      <c r="D1030" s="34">
        <v>0.1</v>
      </c>
      <c r="E1030" s="34">
        <v>10.44</v>
      </c>
      <c r="F1030" s="34">
        <v>5.75</v>
      </c>
      <c r="G1030" s="34" t="s">
        <v>63</v>
      </c>
      <c r="H1030" s="34" t="s">
        <v>47</v>
      </c>
      <c r="I1030" s="34" t="s">
        <v>24</v>
      </c>
      <c r="J1030" s="34" t="s">
        <v>48</v>
      </c>
      <c r="K1030" s="34" t="s">
        <v>49</v>
      </c>
      <c r="L1030" s="34" t="s">
        <v>1958</v>
      </c>
      <c r="M1030" s="34">
        <v>0.39</v>
      </c>
      <c r="N1030" s="34" t="s">
        <v>8</v>
      </c>
      <c r="O1030" s="34" t="s">
        <v>9</v>
      </c>
      <c r="P1030" s="34" t="s">
        <v>20</v>
      </c>
      <c r="Q1030" s="34" t="s">
        <v>1959</v>
      </c>
      <c r="R1030" s="34">
        <v>72450</v>
      </c>
      <c r="S1030" s="36">
        <v>42098</v>
      </c>
      <c r="T1030" s="36">
        <v>42105</v>
      </c>
      <c r="U1030" s="61">
        <v>125.724</v>
      </c>
      <c r="V1030" s="34">
        <v>17</v>
      </c>
      <c r="W1030" s="34">
        <v>168.04</v>
      </c>
      <c r="X1030" s="34">
        <v>85898</v>
      </c>
      <c r="Y1030" s="34" t="s">
        <v>3215</v>
      </c>
      <c r="Z1030" s="34">
        <v>243.42079702234594</v>
      </c>
    </row>
    <row r="1031" spans="1:26" customFormat="1" x14ac:dyDescent="0.2">
      <c r="A1031" s="34">
        <v>2548</v>
      </c>
      <c r="B1031" s="34" t="s">
        <v>1960</v>
      </c>
      <c r="C1031" s="34" t="s">
        <v>23</v>
      </c>
      <c r="D1031" s="34">
        <v>0</v>
      </c>
      <c r="E1031" s="34">
        <v>35.99</v>
      </c>
      <c r="F1031" s="34">
        <v>0.99</v>
      </c>
      <c r="G1031" s="34" t="s">
        <v>14</v>
      </c>
      <c r="H1031" s="34" t="s">
        <v>3</v>
      </c>
      <c r="I1031" s="34" t="s">
        <v>16</v>
      </c>
      <c r="J1031" s="34" t="s">
        <v>111</v>
      </c>
      <c r="K1031" s="34" t="s">
        <v>18</v>
      </c>
      <c r="L1031" s="34" t="s">
        <v>1961</v>
      </c>
      <c r="M1031" s="34">
        <v>0.35</v>
      </c>
      <c r="N1031" s="34" t="s">
        <v>8</v>
      </c>
      <c r="O1031" s="34" t="s">
        <v>35</v>
      </c>
      <c r="P1031" s="34" t="s">
        <v>66</v>
      </c>
      <c r="Q1031" s="34" t="s">
        <v>76</v>
      </c>
      <c r="R1031" s="34">
        <v>90068</v>
      </c>
      <c r="S1031" s="36">
        <v>42098</v>
      </c>
      <c r="T1031" s="36">
        <v>42105</v>
      </c>
      <c r="U1031" s="61">
        <v>840.05100000000004</v>
      </c>
      <c r="V1031" s="34">
        <v>46</v>
      </c>
      <c r="W1031" s="34">
        <v>1477.57</v>
      </c>
      <c r="X1031" s="34">
        <v>46436</v>
      </c>
      <c r="Y1031" s="34" t="s">
        <v>3217</v>
      </c>
      <c r="Z1031" s="34">
        <v>998.97608202250319</v>
      </c>
    </row>
    <row r="1032" spans="1:26" customFormat="1" x14ac:dyDescent="0.2">
      <c r="A1032" s="34">
        <v>2551</v>
      </c>
      <c r="B1032" s="34" t="s">
        <v>1962</v>
      </c>
      <c r="C1032" s="34" t="s">
        <v>23</v>
      </c>
      <c r="D1032" s="34">
        <v>0</v>
      </c>
      <c r="E1032" s="34">
        <v>35.99</v>
      </c>
      <c r="F1032" s="34">
        <v>0.99</v>
      </c>
      <c r="G1032" s="34" t="s">
        <v>14</v>
      </c>
      <c r="H1032" s="34" t="s">
        <v>3</v>
      </c>
      <c r="I1032" s="34" t="s">
        <v>16</v>
      </c>
      <c r="J1032" s="34" t="s">
        <v>111</v>
      </c>
      <c r="K1032" s="34" t="s">
        <v>18</v>
      </c>
      <c r="L1032" s="34" t="s">
        <v>1961</v>
      </c>
      <c r="M1032" s="34">
        <v>0.35</v>
      </c>
      <c r="N1032" s="34" t="s">
        <v>8</v>
      </c>
      <c r="O1032" s="34" t="s">
        <v>87</v>
      </c>
      <c r="P1032" s="34" t="s">
        <v>296</v>
      </c>
      <c r="Q1032" s="34" t="s">
        <v>1963</v>
      </c>
      <c r="R1032" s="34">
        <v>17403</v>
      </c>
      <c r="S1032" s="36">
        <v>42098</v>
      </c>
      <c r="T1032" s="36">
        <v>42105</v>
      </c>
      <c r="U1032" s="61">
        <v>265.96050000000002</v>
      </c>
      <c r="V1032" s="34">
        <v>12</v>
      </c>
      <c r="W1032" s="34">
        <v>385.45</v>
      </c>
      <c r="X1032" s="34">
        <v>88656</v>
      </c>
      <c r="Y1032" s="34" t="s">
        <v>3218</v>
      </c>
      <c r="Z1032" s="34">
        <v>411.09264304715049</v>
      </c>
    </row>
    <row r="1033" spans="1:26" customFormat="1" x14ac:dyDescent="0.2">
      <c r="A1033" s="34">
        <v>114</v>
      </c>
      <c r="B1033" s="34" t="s">
        <v>113</v>
      </c>
      <c r="C1033" s="34" t="s">
        <v>92</v>
      </c>
      <c r="D1033" s="34">
        <v>0.01</v>
      </c>
      <c r="E1033" s="34">
        <v>4.91</v>
      </c>
      <c r="F1033" s="34">
        <v>0.5</v>
      </c>
      <c r="G1033" s="34" t="s">
        <v>14</v>
      </c>
      <c r="H1033" s="34" t="s">
        <v>47</v>
      </c>
      <c r="I1033" s="34" t="s">
        <v>24</v>
      </c>
      <c r="J1033" s="34" t="s">
        <v>128</v>
      </c>
      <c r="K1033" s="34" t="s">
        <v>49</v>
      </c>
      <c r="L1033" s="34" t="s">
        <v>949</v>
      </c>
      <c r="M1033" s="34">
        <v>0.36</v>
      </c>
      <c r="N1033" s="34" t="s">
        <v>8</v>
      </c>
      <c r="O1033" s="34" t="s">
        <v>35</v>
      </c>
      <c r="P1033" s="34" t="s">
        <v>115</v>
      </c>
      <c r="Q1033" s="34" t="s">
        <v>116</v>
      </c>
      <c r="R1033" s="34">
        <v>97035</v>
      </c>
      <c r="S1033" s="36">
        <v>42098</v>
      </c>
      <c r="T1033" s="36">
        <v>42100</v>
      </c>
      <c r="U1033" s="61">
        <v>40.247700000000002</v>
      </c>
      <c r="V1033" s="34">
        <v>12</v>
      </c>
      <c r="W1033" s="34">
        <v>58.33</v>
      </c>
      <c r="X1033" s="34">
        <v>89584</v>
      </c>
      <c r="Y1033" s="34" t="s">
        <v>3217</v>
      </c>
      <c r="Z1033" s="34">
        <v>43.208510155226492</v>
      </c>
    </row>
    <row r="1034" spans="1:26" customFormat="1" x14ac:dyDescent="0.2">
      <c r="A1034" s="34">
        <v>114</v>
      </c>
      <c r="B1034" s="34" t="s">
        <v>113</v>
      </c>
      <c r="C1034" s="34" t="s">
        <v>92</v>
      </c>
      <c r="D1034" s="34">
        <v>0.09</v>
      </c>
      <c r="E1034" s="34">
        <v>4</v>
      </c>
      <c r="F1034" s="34">
        <v>1.3</v>
      </c>
      <c r="G1034" s="34" t="s">
        <v>63</v>
      </c>
      <c r="H1034" s="34" t="s">
        <v>47</v>
      </c>
      <c r="I1034" s="34" t="s">
        <v>24</v>
      </c>
      <c r="J1034" s="34" t="s">
        <v>64</v>
      </c>
      <c r="K1034" s="34" t="s">
        <v>26</v>
      </c>
      <c r="L1034" s="34" t="s">
        <v>347</v>
      </c>
      <c r="M1034" s="34">
        <v>0.37</v>
      </c>
      <c r="N1034" s="34" t="s">
        <v>8</v>
      </c>
      <c r="O1034" s="34" t="s">
        <v>35</v>
      </c>
      <c r="P1034" s="34" t="s">
        <v>115</v>
      </c>
      <c r="Q1034" s="34" t="s">
        <v>116</v>
      </c>
      <c r="R1034" s="34">
        <v>97035</v>
      </c>
      <c r="S1034" s="36">
        <v>42098</v>
      </c>
      <c r="T1034" s="36">
        <v>42100</v>
      </c>
      <c r="U1034" s="61">
        <v>14.0898</v>
      </c>
      <c r="V1034" s="34">
        <v>5</v>
      </c>
      <c r="W1034" s="34">
        <v>20.420000000000002</v>
      </c>
      <c r="X1034" s="34">
        <v>89584</v>
      </c>
      <c r="Y1034" s="34" t="s">
        <v>3217</v>
      </c>
      <c r="Z1034" s="34">
        <v>-91.088725790554832</v>
      </c>
    </row>
    <row r="1035" spans="1:26" customFormat="1" x14ac:dyDescent="0.2">
      <c r="A1035" s="34">
        <v>117</v>
      </c>
      <c r="B1035" s="34" t="s">
        <v>117</v>
      </c>
      <c r="C1035" s="34" t="s">
        <v>92</v>
      </c>
      <c r="D1035" s="34">
        <v>0.01</v>
      </c>
      <c r="E1035" s="34">
        <v>4.91</v>
      </c>
      <c r="F1035" s="34">
        <v>0.5</v>
      </c>
      <c r="G1035" s="34" t="s">
        <v>14</v>
      </c>
      <c r="H1035" s="34" t="s">
        <v>47</v>
      </c>
      <c r="I1035" s="34" t="s">
        <v>24</v>
      </c>
      <c r="J1035" s="34" t="s">
        <v>128</v>
      </c>
      <c r="K1035" s="34" t="s">
        <v>49</v>
      </c>
      <c r="L1035" s="34" t="s">
        <v>949</v>
      </c>
      <c r="M1035" s="34">
        <v>0.36</v>
      </c>
      <c r="N1035" s="34" t="s">
        <v>8</v>
      </c>
      <c r="O1035" s="34" t="s">
        <v>35</v>
      </c>
      <c r="P1035" s="34" t="s">
        <v>42</v>
      </c>
      <c r="Q1035" s="34" t="s">
        <v>118</v>
      </c>
      <c r="R1035" s="34">
        <v>98103</v>
      </c>
      <c r="S1035" s="36">
        <v>42098</v>
      </c>
      <c r="T1035" s="36">
        <v>42100</v>
      </c>
      <c r="U1035" s="61">
        <v>112.06</v>
      </c>
      <c r="V1035" s="34">
        <v>47</v>
      </c>
      <c r="W1035" s="34">
        <v>228.46</v>
      </c>
      <c r="X1035" s="34">
        <v>13959</v>
      </c>
      <c r="Y1035" s="34" t="s">
        <v>3217</v>
      </c>
      <c r="Z1035" s="34">
        <v>116.74615253866551</v>
      </c>
    </row>
    <row r="1036" spans="1:26" customFormat="1" x14ac:dyDescent="0.2">
      <c r="A1036" s="34">
        <v>117</v>
      </c>
      <c r="B1036" s="34" t="s">
        <v>117</v>
      </c>
      <c r="C1036" s="34" t="s">
        <v>92</v>
      </c>
      <c r="D1036" s="34">
        <v>0.09</v>
      </c>
      <c r="E1036" s="34">
        <v>4</v>
      </c>
      <c r="F1036" s="34">
        <v>1.3</v>
      </c>
      <c r="G1036" s="34" t="s">
        <v>63</v>
      </c>
      <c r="H1036" s="34" t="s">
        <v>47</v>
      </c>
      <c r="I1036" s="34" t="s">
        <v>24</v>
      </c>
      <c r="J1036" s="34" t="s">
        <v>64</v>
      </c>
      <c r="K1036" s="34" t="s">
        <v>26</v>
      </c>
      <c r="L1036" s="34" t="s">
        <v>347</v>
      </c>
      <c r="M1036" s="34">
        <v>0.37</v>
      </c>
      <c r="N1036" s="34" t="s">
        <v>8</v>
      </c>
      <c r="O1036" s="34" t="s">
        <v>35</v>
      </c>
      <c r="P1036" s="34" t="s">
        <v>42</v>
      </c>
      <c r="Q1036" s="34" t="s">
        <v>118</v>
      </c>
      <c r="R1036" s="34">
        <v>98103</v>
      </c>
      <c r="S1036" s="36">
        <v>42098</v>
      </c>
      <c r="T1036" s="36">
        <v>42100</v>
      </c>
      <c r="U1036" s="61">
        <v>16.79</v>
      </c>
      <c r="V1036" s="34">
        <v>19</v>
      </c>
      <c r="W1036" s="34">
        <v>77.61</v>
      </c>
      <c r="X1036" s="34">
        <v>13959</v>
      </c>
      <c r="Y1036" s="34" t="s">
        <v>3217</v>
      </c>
      <c r="Z1036" s="34">
        <v>-88.323651534977969</v>
      </c>
    </row>
    <row r="1037" spans="1:26" customFormat="1" x14ac:dyDescent="0.2">
      <c r="A1037" s="34">
        <v>1590</v>
      </c>
      <c r="B1037" s="34" t="s">
        <v>1964</v>
      </c>
      <c r="C1037" s="34" t="s">
        <v>92</v>
      </c>
      <c r="D1037" s="34">
        <v>0.03</v>
      </c>
      <c r="E1037" s="34">
        <v>19.04</v>
      </c>
      <c r="F1037" s="34">
        <v>6.38</v>
      </c>
      <c r="G1037" s="34" t="s">
        <v>63</v>
      </c>
      <c r="H1037" s="34" t="s">
        <v>70</v>
      </c>
      <c r="I1037" s="34" t="s">
        <v>4</v>
      </c>
      <c r="J1037" s="34" t="s">
        <v>102</v>
      </c>
      <c r="K1037" s="34" t="s">
        <v>49</v>
      </c>
      <c r="L1037" s="34" t="s">
        <v>1965</v>
      </c>
      <c r="M1037" s="34">
        <v>0.56000000000000005</v>
      </c>
      <c r="N1037" s="34" t="s">
        <v>8</v>
      </c>
      <c r="O1037" s="34" t="s">
        <v>87</v>
      </c>
      <c r="P1037" s="34" t="s">
        <v>293</v>
      </c>
      <c r="Q1037" s="34" t="s">
        <v>1966</v>
      </c>
      <c r="R1037" s="34">
        <v>44094</v>
      </c>
      <c r="S1037" s="36">
        <v>42098</v>
      </c>
      <c r="T1037" s="36">
        <v>42098</v>
      </c>
      <c r="U1037" s="61">
        <v>83.793599999999998</v>
      </c>
      <c r="V1037" s="34">
        <v>7</v>
      </c>
      <c r="W1037" s="34">
        <v>144.03</v>
      </c>
      <c r="X1037" s="34">
        <v>86668</v>
      </c>
      <c r="Y1037" s="34" t="s">
        <v>3218</v>
      </c>
      <c r="Z1037" s="34">
        <v>334.95674398698645</v>
      </c>
    </row>
    <row r="1038" spans="1:26" customFormat="1" x14ac:dyDescent="0.2">
      <c r="A1038" s="34">
        <v>1593</v>
      </c>
      <c r="B1038" s="34" t="s">
        <v>1967</v>
      </c>
      <c r="C1038" s="34" t="s">
        <v>92</v>
      </c>
      <c r="D1038" s="34">
        <v>0.02</v>
      </c>
      <c r="E1038" s="34">
        <v>5.53</v>
      </c>
      <c r="F1038" s="34">
        <v>6.98</v>
      </c>
      <c r="G1038" s="34" t="s">
        <v>14</v>
      </c>
      <c r="H1038" s="34" t="s">
        <v>70</v>
      </c>
      <c r="I1038" s="34" t="s">
        <v>24</v>
      </c>
      <c r="J1038" s="34" t="s">
        <v>48</v>
      </c>
      <c r="K1038" s="34" t="s">
        <v>49</v>
      </c>
      <c r="L1038" s="34" t="s">
        <v>1968</v>
      </c>
      <c r="M1038" s="34">
        <v>0.39</v>
      </c>
      <c r="N1038" s="34" t="s">
        <v>8</v>
      </c>
      <c r="O1038" s="34" t="s">
        <v>28</v>
      </c>
      <c r="P1038" s="34" t="s">
        <v>183</v>
      </c>
      <c r="Q1038" s="34" t="s">
        <v>526</v>
      </c>
      <c r="R1038" s="34">
        <v>74006</v>
      </c>
      <c r="S1038" s="36">
        <v>42098</v>
      </c>
      <c r="T1038" s="36">
        <v>42100</v>
      </c>
      <c r="U1038" s="61">
        <v>-77.823719999999994</v>
      </c>
      <c r="V1038" s="34">
        <v>8</v>
      </c>
      <c r="W1038" s="34">
        <v>48.81</v>
      </c>
      <c r="X1038" s="34">
        <v>86668</v>
      </c>
      <c r="Y1038" s="34" t="s">
        <v>3216</v>
      </c>
      <c r="Z1038" s="34">
        <v>91.233873793220738</v>
      </c>
    </row>
    <row r="1039" spans="1:26" customFormat="1" x14ac:dyDescent="0.2">
      <c r="A1039" s="34">
        <v>2441</v>
      </c>
      <c r="B1039" s="34" t="s">
        <v>1969</v>
      </c>
      <c r="C1039" s="34" t="s">
        <v>92</v>
      </c>
      <c r="D1039" s="34">
        <v>0.02</v>
      </c>
      <c r="E1039" s="34">
        <v>63.94</v>
      </c>
      <c r="F1039" s="34">
        <v>14.48</v>
      </c>
      <c r="G1039" s="34" t="s">
        <v>14</v>
      </c>
      <c r="H1039" s="34" t="s">
        <v>15</v>
      </c>
      <c r="I1039" s="34" t="s">
        <v>4</v>
      </c>
      <c r="J1039" s="34" t="s">
        <v>102</v>
      </c>
      <c r="K1039" s="34" t="s">
        <v>49</v>
      </c>
      <c r="L1039" s="34" t="s">
        <v>1970</v>
      </c>
      <c r="M1039" s="34">
        <v>0.46</v>
      </c>
      <c r="N1039" s="34" t="s">
        <v>8</v>
      </c>
      <c r="O1039" s="34" t="s">
        <v>9</v>
      </c>
      <c r="P1039" s="34" t="s">
        <v>99</v>
      </c>
      <c r="Q1039" s="34" t="s">
        <v>1971</v>
      </c>
      <c r="R1039" s="34">
        <v>32935</v>
      </c>
      <c r="S1039" s="36">
        <v>42098</v>
      </c>
      <c r="T1039" s="36">
        <v>42098</v>
      </c>
      <c r="U1039" s="61">
        <v>-100.17</v>
      </c>
      <c r="V1039" s="34">
        <v>11</v>
      </c>
      <c r="W1039" s="34">
        <v>709.7</v>
      </c>
      <c r="X1039" s="34">
        <v>89300</v>
      </c>
      <c r="Y1039" s="34" t="s">
        <v>3215</v>
      </c>
      <c r="Z1039" s="34">
        <v>487.90171300083699</v>
      </c>
    </row>
    <row r="1040" spans="1:26" customFormat="1" x14ac:dyDescent="0.2">
      <c r="A1040" s="34">
        <v>2442</v>
      </c>
      <c r="B1040" s="34" t="s">
        <v>1972</v>
      </c>
      <c r="C1040" s="34" t="s">
        <v>92</v>
      </c>
      <c r="D1040" s="34">
        <v>0.01</v>
      </c>
      <c r="E1040" s="34">
        <v>5.0199999999999996</v>
      </c>
      <c r="F1040" s="34">
        <v>5.14</v>
      </c>
      <c r="G1040" s="34" t="s">
        <v>14</v>
      </c>
      <c r="H1040" s="34" t="s">
        <v>15</v>
      </c>
      <c r="I1040" s="34" t="s">
        <v>16</v>
      </c>
      <c r="J1040" s="34" t="s">
        <v>17</v>
      </c>
      <c r="K1040" s="34" t="s">
        <v>18</v>
      </c>
      <c r="L1040" s="34" t="s">
        <v>367</v>
      </c>
      <c r="M1040" s="34">
        <v>0.79</v>
      </c>
      <c r="N1040" s="34" t="s">
        <v>8</v>
      </c>
      <c r="O1040" s="34" t="s">
        <v>9</v>
      </c>
      <c r="P1040" s="34" t="s">
        <v>99</v>
      </c>
      <c r="Q1040" s="34" t="s">
        <v>1973</v>
      </c>
      <c r="R1040" s="34">
        <v>32953</v>
      </c>
      <c r="S1040" s="36">
        <v>42098</v>
      </c>
      <c r="T1040" s="36">
        <v>42100</v>
      </c>
      <c r="U1040" s="61">
        <v>-3.948</v>
      </c>
      <c r="V1040" s="34">
        <v>5</v>
      </c>
      <c r="W1040" s="34">
        <v>27.42</v>
      </c>
      <c r="X1040" s="34">
        <v>89300</v>
      </c>
      <c r="Y1040" s="34" t="s">
        <v>3215</v>
      </c>
      <c r="Z1040" s="34">
        <v>424.57639097861698</v>
      </c>
    </row>
    <row r="1041" spans="1:26" customFormat="1" x14ac:dyDescent="0.2">
      <c r="A1041" s="34">
        <v>3400</v>
      </c>
      <c r="B1041" s="34" t="s">
        <v>1974</v>
      </c>
      <c r="C1041" s="34" t="s">
        <v>92</v>
      </c>
      <c r="D1041" s="34">
        <v>0.1</v>
      </c>
      <c r="E1041" s="34">
        <v>9.3800000000000008</v>
      </c>
      <c r="F1041" s="34">
        <v>4.93</v>
      </c>
      <c r="G1041" s="34" t="s">
        <v>63</v>
      </c>
      <c r="H1041" s="34" t="s">
        <v>3</v>
      </c>
      <c r="I1041" s="34" t="s">
        <v>4</v>
      </c>
      <c r="J1041" s="34" t="s">
        <v>102</v>
      </c>
      <c r="K1041" s="34" t="s">
        <v>49</v>
      </c>
      <c r="L1041" s="34" t="s">
        <v>1975</v>
      </c>
      <c r="M1041" s="34">
        <v>0.56999999999999995</v>
      </c>
      <c r="N1041" s="34" t="s">
        <v>8</v>
      </c>
      <c r="O1041" s="34" t="s">
        <v>87</v>
      </c>
      <c r="P1041" s="34" t="s">
        <v>879</v>
      </c>
      <c r="Q1041" s="34" t="s">
        <v>1976</v>
      </c>
      <c r="R1041" s="34">
        <v>26554</v>
      </c>
      <c r="S1041" s="36">
        <v>42098</v>
      </c>
      <c r="T1041" s="36">
        <v>42098</v>
      </c>
      <c r="U1041" s="61">
        <v>-24.7104</v>
      </c>
      <c r="V1041" s="34">
        <v>15</v>
      </c>
      <c r="W1041" s="34">
        <v>135.78</v>
      </c>
      <c r="X1041" s="34">
        <v>87537</v>
      </c>
      <c r="Y1041" s="34" t="s">
        <v>3218</v>
      </c>
      <c r="Z1041" s="34">
        <v>106.51884933923002</v>
      </c>
    </row>
    <row r="1042" spans="1:26" customFormat="1" x14ac:dyDescent="0.2">
      <c r="A1042" s="34">
        <v>1733</v>
      </c>
      <c r="B1042" s="34" t="s">
        <v>1977</v>
      </c>
      <c r="C1042" s="34" t="s">
        <v>46</v>
      </c>
      <c r="D1042" s="34">
        <v>0.02</v>
      </c>
      <c r="E1042" s="34">
        <v>60.98</v>
      </c>
      <c r="F1042" s="34">
        <v>49</v>
      </c>
      <c r="G1042" s="34" t="s">
        <v>14</v>
      </c>
      <c r="H1042" s="34" t="s">
        <v>3</v>
      </c>
      <c r="I1042" s="34" t="s">
        <v>24</v>
      </c>
      <c r="J1042" s="34" t="s">
        <v>71</v>
      </c>
      <c r="K1042" s="34" t="s">
        <v>40</v>
      </c>
      <c r="L1042" s="34" t="s">
        <v>1506</v>
      </c>
      <c r="M1042" s="34">
        <v>0.59</v>
      </c>
      <c r="N1042" s="34" t="s">
        <v>8</v>
      </c>
      <c r="O1042" s="34" t="s">
        <v>87</v>
      </c>
      <c r="P1042" s="34" t="s">
        <v>350</v>
      </c>
      <c r="Q1042" s="34" t="s">
        <v>42</v>
      </c>
      <c r="R1042" s="34">
        <v>20012</v>
      </c>
      <c r="S1042" s="36">
        <v>42098</v>
      </c>
      <c r="T1042" s="36">
        <v>42100</v>
      </c>
      <c r="U1042" s="61">
        <v>-662.52</v>
      </c>
      <c r="V1042" s="34">
        <v>34</v>
      </c>
      <c r="W1042" s="34">
        <v>2119.54</v>
      </c>
      <c r="X1042" s="34">
        <v>3841</v>
      </c>
      <c r="Y1042" s="34" t="s">
        <v>3218</v>
      </c>
      <c r="Z1042" s="34">
        <v>1173.095980625141</v>
      </c>
    </row>
    <row r="1043" spans="1:26" customFormat="1" x14ac:dyDescent="0.2">
      <c r="A1043" s="34">
        <v>1733</v>
      </c>
      <c r="B1043" s="34" t="s">
        <v>1977</v>
      </c>
      <c r="C1043" s="34" t="s">
        <v>46</v>
      </c>
      <c r="D1043" s="34">
        <v>0.02</v>
      </c>
      <c r="E1043" s="34">
        <v>1270.99</v>
      </c>
      <c r="F1043" s="34">
        <v>19.989999999999998</v>
      </c>
      <c r="G1043" s="34" t="s">
        <v>14</v>
      </c>
      <c r="H1043" s="34" t="s">
        <v>3</v>
      </c>
      <c r="I1043" s="34" t="s">
        <v>24</v>
      </c>
      <c r="J1043" s="34" t="s">
        <v>48</v>
      </c>
      <c r="K1043" s="34" t="s">
        <v>49</v>
      </c>
      <c r="L1043" s="34" t="s">
        <v>628</v>
      </c>
      <c r="M1043" s="34">
        <v>0.35</v>
      </c>
      <c r="N1043" s="34" t="s">
        <v>8</v>
      </c>
      <c r="O1043" s="34" t="s">
        <v>87</v>
      </c>
      <c r="P1043" s="34" t="s">
        <v>350</v>
      </c>
      <c r="Q1043" s="34" t="s">
        <v>42</v>
      </c>
      <c r="R1043" s="34">
        <v>20012</v>
      </c>
      <c r="S1043" s="36">
        <v>42098</v>
      </c>
      <c r="T1043" s="36">
        <v>42100</v>
      </c>
      <c r="U1043" s="61">
        <v>9228.2255999999998</v>
      </c>
      <c r="V1043" s="34">
        <v>36</v>
      </c>
      <c r="W1043" s="34">
        <v>23939.200000000001</v>
      </c>
      <c r="X1043" s="34">
        <v>3841</v>
      </c>
      <c r="Y1043" s="34" t="s">
        <v>3218</v>
      </c>
      <c r="Z1043" s="34">
        <v>14091.346166822248</v>
      </c>
    </row>
    <row r="1044" spans="1:26" customFormat="1" x14ac:dyDescent="0.2">
      <c r="A1044" s="34">
        <v>1734</v>
      </c>
      <c r="B1044" s="34" t="s">
        <v>1978</v>
      </c>
      <c r="C1044" s="34" t="s">
        <v>46</v>
      </c>
      <c r="D1044" s="34">
        <v>0.02</v>
      </c>
      <c r="E1044" s="34">
        <v>60.98</v>
      </c>
      <c r="F1044" s="34">
        <v>49</v>
      </c>
      <c r="G1044" s="34" t="s">
        <v>14</v>
      </c>
      <c r="H1044" s="34" t="s">
        <v>3</v>
      </c>
      <c r="I1044" s="34" t="s">
        <v>24</v>
      </c>
      <c r="J1044" s="34" t="s">
        <v>71</v>
      </c>
      <c r="K1044" s="34" t="s">
        <v>40</v>
      </c>
      <c r="L1044" s="34" t="s">
        <v>1506</v>
      </c>
      <c r="M1044" s="34">
        <v>0.59</v>
      </c>
      <c r="N1044" s="34" t="s">
        <v>8</v>
      </c>
      <c r="O1044" s="34" t="s">
        <v>87</v>
      </c>
      <c r="P1044" s="34" t="s">
        <v>88</v>
      </c>
      <c r="Q1044" s="34" t="s">
        <v>1979</v>
      </c>
      <c r="R1044" s="34">
        <v>10528</v>
      </c>
      <c r="S1044" s="36">
        <v>42098</v>
      </c>
      <c r="T1044" s="36">
        <v>42100</v>
      </c>
      <c r="U1044" s="61">
        <v>-596.26800000000003</v>
      </c>
      <c r="V1044" s="34">
        <v>9</v>
      </c>
      <c r="W1044" s="34">
        <v>561.05999999999995</v>
      </c>
      <c r="X1044" s="34">
        <v>88443</v>
      </c>
      <c r="Y1044" s="34" t="s">
        <v>3218</v>
      </c>
      <c r="Z1044" s="34">
        <v>1240.9397327844174</v>
      </c>
    </row>
    <row r="1045" spans="1:26" customFormat="1" x14ac:dyDescent="0.2">
      <c r="A1045" s="34">
        <v>1734</v>
      </c>
      <c r="B1045" s="34" t="s">
        <v>1978</v>
      </c>
      <c r="C1045" s="34" t="s">
        <v>46</v>
      </c>
      <c r="D1045" s="34">
        <v>0.02</v>
      </c>
      <c r="E1045" s="34">
        <v>1270.99</v>
      </c>
      <c r="F1045" s="34">
        <v>19.989999999999998</v>
      </c>
      <c r="G1045" s="34" t="s">
        <v>14</v>
      </c>
      <c r="H1045" s="34" t="s">
        <v>3</v>
      </c>
      <c r="I1045" s="34" t="s">
        <v>24</v>
      </c>
      <c r="J1045" s="34" t="s">
        <v>48</v>
      </c>
      <c r="K1045" s="34" t="s">
        <v>49</v>
      </c>
      <c r="L1045" s="34" t="s">
        <v>628</v>
      </c>
      <c r="M1045" s="34">
        <v>0.35</v>
      </c>
      <c r="N1045" s="34" t="s">
        <v>8</v>
      </c>
      <c r="O1045" s="34" t="s">
        <v>87</v>
      </c>
      <c r="P1045" s="34" t="s">
        <v>88</v>
      </c>
      <c r="Q1045" s="34" t="s">
        <v>1979</v>
      </c>
      <c r="R1045" s="34">
        <v>10528</v>
      </c>
      <c r="S1045" s="36">
        <v>42098</v>
      </c>
      <c r="T1045" s="36">
        <v>42100</v>
      </c>
      <c r="U1045" s="61">
        <v>7889.6877000000004</v>
      </c>
      <c r="V1045" s="34">
        <v>9</v>
      </c>
      <c r="W1045" s="34">
        <v>11434.33</v>
      </c>
      <c r="X1045" s="34">
        <v>88443</v>
      </c>
      <c r="Y1045" s="34" t="s">
        <v>3218</v>
      </c>
      <c r="Z1045" s="34">
        <v>12720.648926838578</v>
      </c>
    </row>
    <row r="1046" spans="1:26" customFormat="1" x14ac:dyDescent="0.2">
      <c r="A1046" s="34">
        <v>1734</v>
      </c>
      <c r="B1046" s="34" t="s">
        <v>1978</v>
      </c>
      <c r="C1046" s="34" t="s">
        <v>46</v>
      </c>
      <c r="D1046" s="34">
        <v>0.05</v>
      </c>
      <c r="E1046" s="34">
        <v>205.99</v>
      </c>
      <c r="F1046" s="34">
        <v>8.99</v>
      </c>
      <c r="G1046" s="34" t="s">
        <v>63</v>
      </c>
      <c r="H1046" s="34" t="s">
        <v>3</v>
      </c>
      <c r="I1046" s="34" t="s">
        <v>16</v>
      </c>
      <c r="J1046" s="34" t="s">
        <v>111</v>
      </c>
      <c r="K1046" s="34" t="s">
        <v>49</v>
      </c>
      <c r="L1046" s="34" t="s">
        <v>1008</v>
      </c>
      <c r="M1046" s="34">
        <v>0.6</v>
      </c>
      <c r="N1046" s="34" t="s">
        <v>8</v>
      </c>
      <c r="O1046" s="34" t="s">
        <v>87</v>
      </c>
      <c r="P1046" s="34" t="s">
        <v>88</v>
      </c>
      <c r="Q1046" s="34" t="s">
        <v>1979</v>
      </c>
      <c r="R1046" s="34">
        <v>10528</v>
      </c>
      <c r="S1046" s="36">
        <v>42098</v>
      </c>
      <c r="T1046" s="36">
        <v>42100</v>
      </c>
      <c r="U1046" s="61">
        <v>1545.8097600000001</v>
      </c>
      <c r="V1046" s="34">
        <v>19</v>
      </c>
      <c r="W1046" s="34">
        <v>3229.24</v>
      </c>
      <c r="X1046" s="34">
        <v>88443</v>
      </c>
      <c r="Y1046" s="34" t="s">
        <v>3218</v>
      </c>
      <c r="Z1046" s="34">
        <v>2689.2448409093317</v>
      </c>
    </row>
    <row r="1047" spans="1:26" customFormat="1" x14ac:dyDescent="0.2">
      <c r="A1047" s="34">
        <v>2603</v>
      </c>
      <c r="B1047" s="34" t="s">
        <v>1980</v>
      </c>
      <c r="C1047" s="34" t="s">
        <v>1</v>
      </c>
      <c r="D1047" s="34">
        <v>7.0000000000000007E-2</v>
      </c>
      <c r="E1047" s="34">
        <v>200.99</v>
      </c>
      <c r="F1047" s="34">
        <v>4.2</v>
      </c>
      <c r="G1047" s="34" t="s">
        <v>14</v>
      </c>
      <c r="H1047" s="34" t="s">
        <v>70</v>
      </c>
      <c r="I1047" s="34" t="s">
        <v>16</v>
      </c>
      <c r="J1047" s="34" t="s">
        <v>111</v>
      </c>
      <c r="K1047" s="34" t="s">
        <v>49</v>
      </c>
      <c r="L1047" s="34" t="s">
        <v>770</v>
      </c>
      <c r="M1047" s="34">
        <v>0.59</v>
      </c>
      <c r="N1047" s="34" t="s">
        <v>8</v>
      </c>
      <c r="O1047" s="34" t="s">
        <v>87</v>
      </c>
      <c r="P1047" s="34" t="s">
        <v>373</v>
      </c>
      <c r="Q1047" s="34" t="s">
        <v>1981</v>
      </c>
      <c r="R1047" s="34">
        <v>7601</v>
      </c>
      <c r="S1047" s="36">
        <v>42099</v>
      </c>
      <c r="T1047" s="36">
        <v>42100</v>
      </c>
      <c r="U1047" s="61">
        <v>2225.0761200000002</v>
      </c>
      <c r="V1047" s="34">
        <v>22</v>
      </c>
      <c r="W1047" s="34">
        <v>3705.14</v>
      </c>
      <c r="X1047" s="34">
        <v>87383</v>
      </c>
      <c r="Y1047" s="34" t="s">
        <v>3218</v>
      </c>
      <c r="Z1047" s="34">
        <v>3395.4786009099744</v>
      </c>
    </row>
    <row r="1048" spans="1:26" customFormat="1" x14ac:dyDescent="0.2">
      <c r="A1048" s="34">
        <v>2604</v>
      </c>
      <c r="B1048" s="34" t="s">
        <v>1982</v>
      </c>
      <c r="C1048" s="34" t="s">
        <v>1</v>
      </c>
      <c r="D1048" s="34">
        <v>0.01</v>
      </c>
      <c r="E1048" s="34">
        <v>297.48</v>
      </c>
      <c r="F1048" s="34">
        <v>18.059999999999999</v>
      </c>
      <c r="G1048" s="34" t="s">
        <v>2</v>
      </c>
      <c r="H1048" s="34" t="s">
        <v>70</v>
      </c>
      <c r="I1048" s="34" t="s">
        <v>16</v>
      </c>
      <c r="J1048" s="34" t="s">
        <v>32</v>
      </c>
      <c r="K1048" s="34" t="s">
        <v>33</v>
      </c>
      <c r="L1048" s="34" t="s">
        <v>363</v>
      </c>
      <c r="M1048" s="34">
        <v>0.6</v>
      </c>
      <c r="N1048" s="34" t="s">
        <v>8</v>
      </c>
      <c r="O1048" s="34" t="s">
        <v>87</v>
      </c>
      <c r="P1048" s="34" t="s">
        <v>373</v>
      </c>
      <c r="Q1048" s="34" t="s">
        <v>1983</v>
      </c>
      <c r="R1048" s="34">
        <v>8830</v>
      </c>
      <c r="S1048" s="36">
        <v>42099</v>
      </c>
      <c r="T1048" s="36">
        <v>42100</v>
      </c>
      <c r="U1048" s="61">
        <v>-338.18083200000001</v>
      </c>
      <c r="V1048" s="34">
        <v>3</v>
      </c>
      <c r="W1048" s="34">
        <v>945.36</v>
      </c>
      <c r="X1048" s="34">
        <v>87383</v>
      </c>
      <c r="Y1048" s="34" t="s">
        <v>3218</v>
      </c>
      <c r="Z1048" s="34">
        <v>1700.4335458853093</v>
      </c>
    </row>
    <row r="1049" spans="1:26" customFormat="1" x14ac:dyDescent="0.2">
      <c r="A1049" s="34">
        <v>635</v>
      </c>
      <c r="B1049" s="34" t="s">
        <v>1984</v>
      </c>
      <c r="C1049" s="34" t="s">
        <v>13</v>
      </c>
      <c r="D1049" s="34">
        <v>0.01</v>
      </c>
      <c r="E1049" s="34">
        <v>2.08</v>
      </c>
      <c r="F1049" s="34">
        <v>5.33</v>
      </c>
      <c r="G1049" s="34" t="s">
        <v>14</v>
      </c>
      <c r="H1049" s="34" t="s">
        <v>70</v>
      </c>
      <c r="I1049" s="34" t="s">
        <v>4</v>
      </c>
      <c r="J1049" s="34" t="s">
        <v>102</v>
      </c>
      <c r="K1049" s="34" t="s">
        <v>49</v>
      </c>
      <c r="L1049" s="34" t="s">
        <v>435</v>
      </c>
      <c r="M1049" s="34">
        <v>0.43</v>
      </c>
      <c r="N1049" s="34" t="s">
        <v>8</v>
      </c>
      <c r="O1049" s="34" t="s">
        <v>28</v>
      </c>
      <c r="P1049" s="34" t="s">
        <v>60</v>
      </c>
      <c r="Q1049" s="34" t="s">
        <v>1985</v>
      </c>
      <c r="R1049" s="34">
        <v>55106</v>
      </c>
      <c r="S1049" s="36">
        <v>42099</v>
      </c>
      <c r="T1049" s="36">
        <v>42099</v>
      </c>
      <c r="U1049" s="61">
        <v>-103.7124</v>
      </c>
      <c r="V1049" s="34">
        <v>12</v>
      </c>
      <c r="W1049" s="34">
        <v>28.32</v>
      </c>
      <c r="X1049" s="34">
        <v>89284</v>
      </c>
      <c r="Y1049" s="34" t="s">
        <v>3216</v>
      </c>
      <c r="Z1049" s="34">
        <v>32.912988179760561</v>
      </c>
    </row>
    <row r="1050" spans="1:26" customFormat="1" x14ac:dyDescent="0.2">
      <c r="A1050" s="34">
        <v>635</v>
      </c>
      <c r="B1050" s="34" t="s">
        <v>1984</v>
      </c>
      <c r="C1050" s="34" t="s">
        <v>13</v>
      </c>
      <c r="D1050" s="34">
        <v>0.03</v>
      </c>
      <c r="E1050" s="34">
        <v>370.98</v>
      </c>
      <c r="F1050" s="34">
        <v>99</v>
      </c>
      <c r="G1050" s="34" t="s">
        <v>2</v>
      </c>
      <c r="H1050" s="34" t="s">
        <v>70</v>
      </c>
      <c r="I1050" s="34" t="s">
        <v>24</v>
      </c>
      <c r="J1050" s="34" t="s">
        <v>54</v>
      </c>
      <c r="K1050" s="34" t="s">
        <v>33</v>
      </c>
      <c r="L1050" s="34" t="s">
        <v>1986</v>
      </c>
      <c r="M1050" s="34">
        <v>0.65</v>
      </c>
      <c r="N1050" s="34" t="s">
        <v>8</v>
      </c>
      <c r="O1050" s="34" t="s">
        <v>28</v>
      </c>
      <c r="P1050" s="34" t="s">
        <v>60</v>
      </c>
      <c r="Q1050" s="34" t="s">
        <v>1985</v>
      </c>
      <c r="R1050" s="34">
        <v>55106</v>
      </c>
      <c r="S1050" s="36">
        <v>42099</v>
      </c>
      <c r="T1050" s="36">
        <v>42100</v>
      </c>
      <c r="U1050" s="61">
        <v>-124.2864</v>
      </c>
      <c r="V1050" s="34">
        <v>6</v>
      </c>
      <c r="W1050" s="34">
        <v>2309.4899999999998</v>
      </c>
      <c r="X1050" s="34">
        <v>89284</v>
      </c>
      <c r="Y1050" s="34" t="s">
        <v>3216</v>
      </c>
      <c r="Z1050" s="34">
        <v>4122.7266745060306</v>
      </c>
    </row>
    <row r="1051" spans="1:26" customFormat="1" x14ac:dyDescent="0.2">
      <c r="A1051" s="34">
        <v>1246</v>
      </c>
      <c r="B1051" s="34" t="s">
        <v>1987</v>
      </c>
      <c r="C1051" s="34" t="s">
        <v>13</v>
      </c>
      <c r="D1051" s="34">
        <v>0.1</v>
      </c>
      <c r="E1051" s="34">
        <v>22.38</v>
      </c>
      <c r="F1051" s="34">
        <v>15.1</v>
      </c>
      <c r="G1051" s="34" t="s">
        <v>14</v>
      </c>
      <c r="H1051" s="34" t="s">
        <v>47</v>
      </c>
      <c r="I1051" s="34" t="s">
        <v>24</v>
      </c>
      <c r="J1051" s="34" t="s">
        <v>48</v>
      </c>
      <c r="K1051" s="34" t="s">
        <v>49</v>
      </c>
      <c r="L1051" s="34" t="s">
        <v>1061</v>
      </c>
      <c r="M1051" s="34">
        <v>0.38</v>
      </c>
      <c r="N1051" s="34" t="s">
        <v>8</v>
      </c>
      <c r="O1051" s="34" t="s">
        <v>87</v>
      </c>
      <c r="P1051" s="34" t="s">
        <v>88</v>
      </c>
      <c r="Q1051" s="34" t="s">
        <v>89</v>
      </c>
      <c r="R1051" s="34">
        <v>10009</v>
      </c>
      <c r="S1051" s="36">
        <v>42099</v>
      </c>
      <c r="T1051" s="36">
        <v>42100</v>
      </c>
      <c r="U1051" s="61">
        <v>-107.51349999999999</v>
      </c>
      <c r="V1051" s="34">
        <v>26</v>
      </c>
      <c r="W1051" s="34">
        <v>564.98</v>
      </c>
      <c r="X1051" s="34">
        <v>36452</v>
      </c>
      <c r="Y1051" s="34" t="s">
        <v>3218</v>
      </c>
      <c r="Z1051" s="34">
        <v>292.06485224300468</v>
      </c>
    </row>
    <row r="1052" spans="1:26" customFormat="1" x14ac:dyDescent="0.2">
      <c r="A1052" s="34">
        <v>1246</v>
      </c>
      <c r="B1052" s="34" t="s">
        <v>1987</v>
      </c>
      <c r="C1052" s="34" t="s">
        <v>13</v>
      </c>
      <c r="D1052" s="34">
        <v>0.04</v>
      </c>
      <c r="E1052" s="34">
        <v>6.98</v>
      </c>
      <c r="F1052" s="34">
        <v>2.83</v>
      </c>
      <c r="G1052" s="34" t="s">
        <v>14</v>
      </c>
      <c r="H1052" s="34" t="s">
        <v>47</v>
      </c>
      <c r="I1052" s="34" t="s">
        <v>4</v>
      </c>
      <c r="J1052" s="34" t="s">
        <v>102</v>
      </c>
      <c r="K1052" s="34" t="s">
        <v>18</v>
      </c>
      <c r="L1052" s="34" t="s">
        <v>1988</v>
      </c>
      <c r="M1052" s="34">
        <v>0.37</v>
      </c>
      <c r="N1052" s="34" t="s">
        <v>8</v>
      </c>
      <c r="O1052" s="34" t="s">
        <v>87</v>
      </c>
      <c r="P1052" s="34" t="s">
        <v>88</v>
      </c>
      <c r="Q1052" s="34" t="s">
        <v>89</v>
      </c>
      <c r="R1052" s="34">
        <v>10009</v>
      </c>
      <c r="S1052" s="36">
        <v>42099</v>
      </c>
      <c r="T1052" s="36">
        <v>42101</v>
      </c>
      <c r="U1052" s="61">
        <v>46.01</v>
      </c>
      <c r="V1052" s="34">
        <v>18</v>
      </c>
      <c r="W1052" s="34">
        <v>129.47999999999999</v>
      </c>
      <c r="X1052" s="34">
        <v>36452</v>
      </c>
      <c r="Y1052" s="34" t="s">
        <v>3218</v>
      </c>
      <c r="Z1052" s="34">
        <v>93.229692692749495</v>
      </c>
    </row>
    <row r="1053" spans="1:26" customFormat="1" x14ac:dyDescent="0.2">
      <c r="A1053" s="34">
        <v>1247</v>
      </c>
      <c r="B1053" s="34" t="s">
        <v>1989</v>
      </c>
      <c r="C1053" s="34" t="s">
        <v>13</v>
      </c>
      <c r="D1053" s="34">
        <v>0.1</v>
      </c>
      <c r="E1053" s="34">
        <v>22.38</v>
      </c>
      <c r="F1053" s="34">
        <v>15.1</v>
      </c>
      <c r="G1053" s="34" t="s">
        <v>14</v>
      </c>
      <c r="H1053" s="34" t="s">
        <v>47</v>
      </c>
      <c r="I1053" s="34" t="s">
        <v>24</v>
      </c>
      <c r="J1053" s="34" t="s">
        <v>48</v>
      </c>
      <c r="K1053" s="34" t="s">
        <v>49</v>
      </c>
      <c r="L1053" s="34" t="s">
        <v>1061</v>
      </c>
      <c r="M1053" s="34">
        <v>0.38</v>
      </c>
      <c r="N1053" s="34" t="s">
        <v>8</v>
      </c>
      <c r="O1053" s="34" t="s">
        <v>28</v>
      </c>
      <c r="P1053" s="34" t="s">
        <v>163</v>
      </c>
      <c r="Q1053" s="34" t="s">
        <v>1990</v>
      </c>
      <c r="R1053" s="34">
        <v>78641</v>
      </c>
      <c r="S1053" s="36">
        <v>42099</v>
      </c>
      <c r="T1053" s="36">
        <v>42100</v>
      </c>
      <c r="U1053" s="61">
        <v>-107.51349999999999</v>
      </c>
      <c r="V1053" s="34">
        <v>7</v>
      </c>
      <c r="W1053" s="34">
        <v>152.11000000000001</v>
      </c>
      <c r="X1053" s="34">
        <v>91555</v>
      </c>
      <c r="Y1053" s="34" t="s">
        <v>3216</v>
      </c>
      <c r="Z1053" s="34">
        <v>292.06485224300468</v>
      </c>
    </row>
    <row r="1054" spans="1:26" customFormat="1" x14ac:dyDescent="0.2">
      <c r="A1054" s="34">
        <v>1247</v>
      </c>
      <c r="B1054" s="34" t="s">
        <v>1989</v>
      </c>
      <c r="C1054" s="34" t="s">
        <v>13</v>
      </c>
      <c r="D1054" s="34">
        <v>0.04</v>
      </c>
      <c r="E1054" s="34">
        <v>6.98</v>
      </c>
      <c r="F1054" s="34">
        <v>2.83</v>
      </c>
      <c r="G1054" s="34" t="s">
        <v>14</v>
      </c>
      <c r="H1054" s="34" t="s">
        <v>47</v>
      </c>
      <c r="I1054" s="34" t="s">
        <v>4</v>
      </c>
      <c r="J1054" s="34" t="s">
        <v>102</v>
      </c>
      <c r="K1054" s="34" t="s">
        <v>18</v>
      </c>
      <c r="L1054" s="34" t="s">
        <v>1988</v>
      </c>
      <c r="M1054" s="34">
        <v>0.37</v>
      </c>
      <c r="N1054" s="34" t="s">
        <v>8</v>
      </c>
      <c r="O1054" s="34" t="s">
        <v>28</v>
      </c>
      <c r="P1054" s="34" t="s">
        <v>163</v>
      </c>
      <c r="Q1054" s="34" t="s">
        <v>1990</v>
      </c>
      <c r="R1054" s="34">
        <v>78641</v>
      </c>
      <c r="S1054" s="36">
        <v>42099</v>
      </c>
      <c r="T1054" s="36">
        <v>42101</v>
      </c>
      <c r="U1054" s="61">
        <v>24.819299999999998</v>
      </c>
      <c r="V1054" s="34">
        <v>5</v>
      </c>
      <c r="W1054" s="34">
        <v>35.97</v>
      </c>
      <c r="X1054" s="34">
        <v>91555</v>
      </c>
      <c r="Y1054" s="34" t="s">
        <v>3216</v>
      </c>
      <c r="Z1054" s="34">
        <v>71.529870817461557</v>
      </c>
    </row>
    <row r="1055" spans="1:26" customFormat="1" x14ac:dyDescent="0.2">
      <c r="A1055" s="34">
        <v>1459</v>
      </c>
      <c r="B1055" s="34" t="s">
        <v>1991</v>
      </c>
      <c r="C1055" s="34" t="s">
        <v>13</v>
      </c>
      <c r="D1055" s="34">
        <v>0.05</v>
      </c>
      <c r="E1055" s="34">
        <v>85.99</v>
      </c>
      <c r="F1055" s="34">
        <v>0.99</v>
      </c>
      <c r="G1055" s="34" t="s">
        <v>14</v>
      </c>
      <c r="H1055" s="34" t="s">
        <v>15</v>
      </c>
      <c r="I1055" s="34" t="s">
        <v>16</v>
      </c>
      <c r="J1055" s="34" t="s">
        <v>111</v>
      </c>
      <c r="K1055" s="34" t="s">
        <v>26</v>
      </c>
      <c r="L1055" s="34" t="s">
        <v>1152</v>
      </c>
      <c r="M1055" s="34">
        <v>0.55000000000000004</v>
      </c>
      <c r="N1055" s="34" t="s">
        <v>8</v>
      </c>
      <c r="O1055" s="34" t="s">
        <v>9</v>
      </c>
      <c r="P1055" s="34" t="s">
        <v>247</v>
      </c>
      <c r="Q1055" s="34" t="s">
        <v>1992</v>
      </c>
      <c r="R1055" s="34">
        <v>29687</v>
      </c>
      <c r="S1055" s="36">
        <v>42099</v>
      </c>
      <c r="T1055" s="36">
        <v>42101</v>
      </c>
      <c r="U1055" s="61">
        <v>36.216000000000001</v>
      </c>
      <c r="V1055" s="34">
        <v>4</v>
      </c>
      <c r="W1055" s="34">
        <v>291.64</v>
      </c>
      <c r="X1055" s="34">
        <v>86734</v>
      </c>
      <c r="Y1055" s="34" t="s">
        <v>3215</v>
      </c>
      <c r="Z1055" s="34">
        <v>363.52604271876379</v>
      </c>
    </row>
    <row r="1056" spans="1:26" customFormat="1" x14ac:dyDescent="0.2">
      <c r="A1056" s="34">
        <v>1891</v>
      </c>
      <c r="B1056" s="34" t="s">
        <v>1993</v>
      </c>
      <c r="C1056" s="34" t="s">
        <v>46</v>
      </c>
      <c r="D1056" s="34">
        <v>0.03</v>
      </c>
      <c r="E1056" s="34">
        <v>320.64</v>
      </c>
      <c r="F1056" s="34">
        <v>29.2</v>
      </c>
      <c r="G1056" s="34" t="s">
        <v>2</v>
      </c>
      <c r="H1056" s="34" t="s">
        <v>47</v>
      </c>
      <c r="I1056" s="34" t="s">
        <v>4</v>
      </c>
      <c r="J1056" s="34" t="s">
        <v>5</v>
      </c>
      <c r="K1056" s="34" t="s">
        <v>6</v>
      </c>
      <c r="L1056" s="34" t="s">
        <v>1994</v>
      </c>
      <c r="M1056" s="34">
        <v>0.66</v>
      </c>
      <c r="N1056" s="34" t="s">
        <v>8</v>
      </c>
      <c r="O1056" s="34" t="s">
        <v>87</v>
      </c>
      <c r="P1056" s="34" t="s">
        <v>293</v>
      </c>
      <c r="Q1056" s="34" t="s">
        <v>1995</v>
      </c>
      <c r="R1056" s="34">
        <v>45801</v>
      </c>
      <c r="S1056" s="36">
        <v>42099</v>
      </c>
      <c r="T1056" s="36">
        <v>42101</v>
      </c>
      <c r="U1056" s="61">
        <v>429.75435599999997</v>
      </c>
      <c r="V1056" s="34">
        <v>7</v>
      </c>
      <c r="W1056" s="34">
        <v>2233.46</v>
      </c>
      <c r="X1056" s="34">
        <v>90630</v>
      </c>
      <c r="Y1056" s="34" t="s">
        <v>3218</v>
      </c>
      <c r="Z1056" s="34">
        <v>2845.3969425048331</v>
      </c>
    </row>
    <row r="1057" spans="1:26" customFormat="1" x14ac:dyDescent="0.2">
      <c r="A1057" s="34">
        <v>2960</v>
      </c>
      <c r="B1057" s="34" t="s">
        <v>1996</v>
      </c>
      <c r="C1057" s="34" t="s">
        <v>46</v>
      </c>
      <c r="D1057" s="34">
        <v>0.1</v>
      </c>
      <c r="E1057" s="34">
        <v>36.549999999999997</v>
      </c>
      <c r="F1057" s="34">
        <v>13.89</v>
      </c>
      <c r="G1057" s="34" t="s">
        <v>14</v>
      </c>
      <c r="H1057" s="34" t="s">
        <v>70</v>
      </c>
      <c r="I1057" s="34" t="s">
        <v>24</v>
      </c>
      <c r="J1057" s="34" t="s">
        <v>25</v>
      </c>
      <c r="K1057" s="34" t="s">
        <v>26</v>
      </c>
      <c r="L1057" s="34" t="s">
        <v>1329</v>
      </c>
      <c r="M1057" s="34">
        <v>0.41</v>
      </c>
      <c r="N1057" s="34" t="s">
        <v>8</v>
      </c>
      <c r="O1057" s="34" t="s">
        <v>9</v>
      </c>
      <c r="P1057" s="34" t="s">
        <v>20</v>
      </c>
      <c r="Q1057" s="34" t="s">
        <v>1997</v>
      </c>
      <c r="R1057" s="34">
        <v>72956</v>
      </c>
      <c r="S1057" s="36">
        <v>42099</v>
      </c>
      <c r="T1057" s="36">
        <v>42101</v>
      </c>
      <c r="U1057" s="61">
        <v>-89.572000000000003</v>
      </c>
      <c r="V1057" s="34">
        <v>11</v>
      </c>
      <c r="W1057" s="34">
        <v>379.72</v>
      </c>
      <c r="X1057" s="34">
        <v>90646</v>
      </c>
      <c r="Y1057" s="34" t="s">
        <v>3215</v>
      </c>
      <c r="Z1057" s="34">
        <v>519.40497249957355</v>
      </c>
    </row>
    <row r="1058" spans="1:26" customFormat="1" x14ac:dyDescent="0.2">
      <c r="A1058" s="34">
        <v>925</v>
      </c>
      <c r="B1058" s="34" t="s">
        <v>1998</v>
      </c>
      <c r="C1058" s="34" t="s">
        <v>1</v>
      </c>
      <c r="D1058" s="34">
        <v>0.03</v>
      </c>
      <c r="E1058" s="34">
        <v>2.1800000000000002</v>
      </c>
      <c r="F1058" s="34">
        <v>1.38</v>
      </c>
      <c r="G1058" s="34" t="s">
        <v>14</v>
      </c>
      <c r="H1058" s="34" t="s">
        <v>3</v>
      </c>
      <c r="I1058" s="34" t="s">
        <v>24</v>
      </c>
      <c r="J1058" s="34" t="s">
        <v>152</v>
      </c>
      <c r="K1058" s="34" t="s">
        <v>26</v>
      </c>
      <c r="L1058" s="34" t="s">
        <v>1999</v>
      </c>
      <c r="M1058" s="34">
        <v>0.44</v>
      </c>
      <c r="N1058" s="34" t="s">
        <v>8</v>
      </c>
      <c r="O1058" s="34" t="s">
        <v>87</v>
      </c>
      <c r="P1058" s="34" t="s">
        <v>307</v>
      </c>
      <c r="Q1058" s="34" t="s">
        <v>346</v>
      </c>
      <c r="R1058" s="34">
        <v>4330</v>
      </c>
      <c r="S1058" s="36">
        <v>42100</v>
      </c>
      <c r="T1058" s="36">
        <v>42100</v>
      </c>
      <c r="U1058" s="61">
        <v>-7.04</v>
      </c>
      <c r="V1058" s="34">
        <v>7</v>
      </c>
      <c r="W1058" s="34">
        <v>15.73</v>
      </c>
      <c r="X1058" s="34">
        <v>87134</v>
      </c>
      <c r="Y1058" s="34" t="s">
        <v>3218</v>
      </c>
      <c r="Z1058" s="34">
        <v>301.60406530180637</v>
      </c>
    </row>
    <row r="1059" spans="1:26" customFormat="1" x14ac:dyDescent="0.2">
      <c r="A1059" s="34">
        <v>929</v>
      </c>
      <c r="B1059" s="34" t="s">
        <v>2000</v>
      </c>
      <c r="C1059" s="34" t="s">
        <v>1</v>
      </c>
      <c r="D1059" s="34">
        <v>0.01</v>
      </c>
      <c r="E1059" s="34">
        <v>170.98</v>
      </c>
      <c r="F1059" s="34">
        <v>35.89</v>
      </c>
      <c r="G1059" s="34" t="s">
        <v>2</v>
      </c>
      <c r="H1059" s="34" t="s">
        <v>3</v>
      </c>
      <c r="I1059" s="34" t="s">
        <v>4</v>
      </c>
      <c r="J1059" s="34" t="s">
        <v>93</v>
      </c>
      <c r="K1059" s="34" t="s">
        <v>6</v>
      </c>
      <c r="L1059" s="34" t="s">
        <v>1445</v>
      </c>
      <c r="M1059" s="34">
        <v>0.66</v>
      </c>
      <c r="N1059" s="34" t="s">
        <v>8</v>
      </c>
      <c r="O1059" s="34" t="s">
        <v>87</v>
      </c>
      <c r="P1059" s="34" t="s">
        <v>373</v>
      </c>
      <c r="Q1059" s="34" t="s">
        <v>2001</v>
      </c>
      <c r="R1059" s="34">
        <v>8857</v>
      </c>
      <c r="S1059" s="36">
        <v>42100</v>
      </c>
      <c r="T1059" s="36">
        <v>42102</v>
      </c>
      <c r="U1059" s="61">
        <v>538.52</v>
      </c>
      <c r="V1059" s="34">
        <v>10</v>
      </c>
      <c r="W1059" s="34">
        <v>1719.07</v>
      </c>
      <c r="X1059" s="34">
        <v>87134</v>
      </c>
      <c r="Y1059" s="34" t="s">
        <v>3218</v>
      </c>
      <c r="Z1059" s="34">
        <v>2735.4949939448402</v>
      </c>
    </row>
    <row r="1060" spans="1:26" customFormat="1" x14ac:dyDescent="0.2">
      <c r="A1060" s="34">
        <v>1113</v>
      </c>
      <c r="B1060" s="34" t="s">
        <v>2002</v>
      </c>
      <c r="C1060" s="34" t="s">
        <v>1</v>
      </c>
      <c r="D1060" s="34">
        <v>0.01</v>
      </c>
      <c r="E1060" s="34">
        <v>2.89</v>
      </c>
      <c r="F1060" s="34">
        <v>0.5</v>
      </c>
      <c r="G1060" s="34" t="s">
        <v>14</v>
      </c>
      <c r="H1060" s="34" t="s">
        <v>70</v>
      </c>
      <c r="I1060" s="34" t="s">
        <v>24</v>
      </c>
      <c r="J1060" s="34" t="s">
        <v>128</v>
      </c>
      <c r="K1060" s="34" t="s">
        <v>49</v>
      </c>
      <c r="L1060" s="34" t="s">
        <v>705</v>
      </c>
      <c r="M1060" s="34">
        <v>0.38</v>
      </c>
      <c r="N1060" s="34" t="s">
        <v>8</v>
      </c>
      <c r="O1060" s="34" t="s">
        <v>35</v>
      </c>
      <c r="P1060" s="34" t="s">
        <v>36</v>
      </c>
      <c r="Q1060" s="34" t="s">
        <v>2003</v>
      </c>
      <c r="R1060" s="34">
        <v>80004</v>
      </c>
      <c r="S1060" s="36">
        <v>42100</v>
      </c>
      <c r="T1060" s="36">
        <v>42101</v>
      </c>
      <c r="U1060" s="61">
        <v>29.725200000000001</v>
      </c>
      <c r="V1060" s="34">
        <v>14</v>
      </c>
      <c r="W1060" s="34">
        <v>43.08</v>
      </c>
      <c r="X1060" s="34">
        <v>90833</v>
      </c>
      <c r="Y1060" s="34" t="s">
        <v>3217</v>
      </c>
      <c r="Z1060" s="34">
        <v>289.53684921381404</v>
      </c>
    </row>
    <row r="1061" spans="1:26" customFormat="1" x14ac:dyDescent="0.2">
      <c r="A1061" s="34">
        <v>1113</v>
      </c>
      <c r="B1061" s="34" t="s">
        <v>2002</v>
      </c>
      <c r="C1061" s="34" t="s">
        <v>1</v>
      </c>
      <c r="D1061" s="34">
        <v>0</v>
      </c>
      <c r="E1061" s="34">
        <v>55.99</v>
      </c>
      <c r="F1061" s="34">
        <v>5</v>
      </c>
      <c r="G1061" s="34" t="s">
        <v>14</v>
      </c>
      <c r="H1061" s="34" t="s">
        <v>70</v>
      </c>
      <c r="I1061" s="34" t="s">
        <v>16</v>
      </c>
      <c r="J1061" s="34" t="s">
        <v>111</v>
      </c>
      <c r="K1061" s="34" t="s">
        <v>18</v>
      </c>
      <c r="L1061" s="34" t="s">
        <v>1907</v>
      </c>
      <c r="M1061" s="34">
        <v>0.8</v>
      </c>
      <c r="N1061" s="34" t="s">
        <v>8</v>
      </c>
      <c r="O1061" s="34" t="s">
        <v>35</v>
      </c>
      <c r="P1061" s="34" t="s">
        <v>36</v>
      </c>
      <c r="Q1061" s="34" t="s">
        <v>2003</v>
      </c>
      <c r="R1061" s="34">
        <v>80004</v>
      </c>
      <c r="S1061" s="36">
        <v>42100</v>
      </c>
      <c r="T1061" s="36">
        <v>42102</v>
      </c>
      <c r="U1061" s="61">
        <v>-187.11</v>
      </c>
      <c r="V1061" s="34">
        <v>5</v>
      </c>
      <c r="W1061" s="34">
        <v>258.93</v>
      </c>
      <c r="X1061" s="34">
        <v>90833</v>
      </c>
      <c r="Y1061" s="34" t="s">
        <v>3217</v>
      </c>
      <c r="Z1061" s="34">
        <v>713.94631609668579</v>
      </c>
    </row>
    <row r="1062" spans="1:26" customFormat="1" x14ac:dyDescent="0.2">
      <c r="A1062" s="34">
        <v>2481</v>
      </c>
      <c r="B1062" s="34" t="s">
        <v>2004</v>
      </c>
      <c r="C1062" s="34" t="s">
        <v>1</v>
      </c>
      <c r="D1062" s="34">
        <v>7.0000000000000007E-2</v>
      </c>
      <c r="E1062" s="34">
        <v>5.18</v>
      </c>
      <c r="F1062" s="34">
        <v>5.74</v>
      </c>
      <c r="G1062" s="34" t="s">
        <v>63</v>
      </c>
      <c r="H1062" s="34" t="s">
        <v>70</v>
      </c>
      <c r="I1062" s="34" t="s">
        <v>24</v>
      </c>
      <c r="J1062" s="34" t="s">
        <v>48</v>
      </c>
      <c r="K1062" s="34" t="s">
        <v>49</v>
      </c>
      <c r="L1062" s="34" t="s">
        <v>826</v>
      </c>
      <c r="M1062" s="34">
        <v>0.36</v>
      </c>
      <c r="N1062" s="34" t="s">
        <v>8</v>
      </c>
      <c r="O1062" s="34" t="s">
        <v>9</v>
      </c>
      <c r="P1062" s="34" t="s">
        <v>144</v>
      </c>
      <c r="Q1062" s="34" t="s">
        <v>2005</v>
      </c>
      <c r="R1062" s="34">
        <v>70506</v>
      </c>
      <c r="S1062" s="36">
        <v>42100</v>
      </c>
      <c r="T1062" s="36">
        <v>42102</v>
      </c>
      <c r="U1062" s="61">
        <v>-188.03399999999999</v>
      </c>
      <c r="V1062" s="34">
        <v>14</v>
      </c>
      <c r="W1062" s="34">
        <v>79.61</v>
      </c>
      <c r="X1062" s="34">
        <v>91000</v>
      </c>
      <c r="Y1062" s="34" t="s">
        <v>3215</v>
      </c>
      <c r="Z1062" s="34">
        <v>80.061069928776377</v>
      </c>
    </row>
    <row r="1063" spans="1:26" customFormat="1" x14ac:dyDescent="0.2">
      <c r="A1063" s="34">
        <v>1618</v>
      </c>
      <c r="B1063" s="34" t="s">
        <v>2006</v>
      </c>
      <c r="C1063" s="34" t="s">
        <v>13</v>
      </c>
      <c r="D1063" s="34">
        <v>0.09</v>
      </c>
      <c r="E1063" s="34">
        <v>12.88</v>
      </c>
      <c r="F1063" s="34">
        <v>4.59</v>
      </c>
      <c r="G1063" s="34" t="s">
        <v>14</v>
      </c>
      <c r="H1063" s="34" t="s">
        <v>15</v>
      </c>
      <c r="I1063" s="34" t="s">
        <v>24</v>
      </c>
      <c r="J1063" s="34" t="s">
        <v>544</v>
      </c>
      <c r="K1063" s="34" t="s">
        <v>26</v>
      </c>
      <c r="L1063" s="34" t="s">
        <v>2007</v>
      </c>
      <c r="M1063" s="34">
        <v>0.82</v>
      </c>
      <c r="N1063" s="34" t="s">
        <v>8</v>
      </c>
      <c r="O1063" s="34" t="s">
        <v>28</v>
      </c>
      <c r="P1063" s="34" t="s">
        <v>29</v>
      </c>
      <c r="Q1063" s="34" t="s">
        <v>1798</v>
      </c>
      <c r="R1063" s="34">
        <v>46322</v>
      </c>
      <c r="S1063" s="36">
        <v>42100</v>
      </c>
      <c r="T1063" s="36">
        <v>42100</v>
      </c>
      <c r="U1063" s="61">
        <v>-175.13</v>
      </c>
      <c r="V1063" s="34">
        <v>13</v>
      </c>
      <c r="W1063" s="34">
        <v>158.13</v>
      </c>
      <c r="X1063" s="34">
        <v>90248</v>
      </c>
      <c r="Y1063" s="34" t="s">
        <v>3216</v>
      </c>
      <c r="Z1063" s="34">
        <v>215.52356367120061</v>
      </c>
    </row>
    <row r="1064" spans="1:26" customFormat="1" x14ac:dyDescent="0.2">
      <c r="A1064" s="34">
        <v>1620</v>
      </c>
      <c r="B1064" s="34" t="s">
        <v>2008</v>
      </c>
      <c r="C1064" s="34" t="s">
        <v>13</v>
      </c>
      <c r="D1064" s="34">
        <v>0.02</v>
      </c>
      <c r="E1064" s="34">
        <v>45.99</v>
      </c>
      <c r="F1064" s="34">
        <v>4.99</v>
      </c>
      <c r="G1064" s="34" t="s">
        <v>63</v>
      </c>
      <c r="H1064" s="34" t="s">
        <v>15</v>
      </c>
      <c r="I1064" s="34" t="s">
        <v>16</v>
      </c>
      <c r="J1064" s="34" t="s">
        <v>111</v>
      </c>
      <c r="K1064" s="34" t="s">
        <v>49</v>
      </c>
      <c r="L1064" s="34" t="s">
        <v>2009</v>
      </c>
      <c r="M1064" s="34">
        <v>0.56999999999999995</v>
      </c>
      <c r="N1064" s="34" t="s">
        <v>8</v>
      </c>
      <c r="O1064" s="34" t="s">
        <v>87</v>
      </c>
      <c r="P1064" s="34" t="s">
        <v>296</v>
      </c>
      <c r="Q1064" s="34" t="s">
        <v>2010</v>
      </c>
      <c r="R1064" s="34">
        <v>17602</v>
      </c>
      <c r="S1064" s="36">
        <v>42100</v>
      </c>
      <c r="T1064" s="36">
        <v>42101</v>
      </c>
      <c r="U1064" s="61">
        <v>3.96</v>
      </c>
      <c r="V1064" s="34">
        <v>4</v>
      </c>
      <c r="W1064" s="34">
        <v>163.01</v>
      </c>
      <c r="X1064" s="34">
        <v>90248</v>
      </c>
      <c r="Y1064" s="34" t="s">
        <v>3218</v>
      </c>
      <c r="Z1064" s="34">
        <v>269.95838410144148</v>
      </c>
    </row>
    <row r="1065" spans="1:26" customFormat="1" x14ac:dyDescent="0.2">
      <c r="A1065" s="34">
        <v>3279</v>
      </c>
      <c r="B1065" s="34" t="s">
        <v>1612</v>
      </c>
      <c r="C1065" s="34" t="s">
        <v>13</v>
      </c>
      <c r="D1065" s="34">
        <v>0.06</v>
      </c>
      <c r="E1065" s="34">
        <v>89.83</v>
      </c>
      <c r="F1065" s="34">
        <v>35</v>
      </c>
      <c r="G1065" s="34" t="s">
        <v>14</v>
      </c>
      <c r="H1065" s="34" t="s">
        <v>47</v>
      </c>
      <c r="I1065" s="34" t="s">
        <v>24</v>
      </c>
      <c r="J1065" s="34" t="s">
        <v>54</v>
      </c>
      <c r="K1065" s="34" t="s">
        <v>40</v>
      </c>
      <c r="L1065" s="34" t="s">
        <v>2011</v>
      </c>
      <c r="M1065" s="34">
        <v>0.83</v>
      </c>
      <c r="N1065" s="34" t="s">
        <v>8</v>
      </c>
      <c r="O1065" s="34" t="s">
        <v>9</v>
      </c>
      <c r="P1065" s="34" t="s">
        <v>247</v>
      </c>
      <c r="Q1065" s="34" t="s">
        <v>1613</v>
      </c>
      <c r="R1065" s="34">
        <v>29203</v>
      </c>
      <c r="S1065" s="36">
        <v>42100</v>
      </c>
      <c r="T1065" s="36">
        <v>42102</v>
      </c>
      <c r="U1065" s="61">
        <v>31.11</v>
      </c>
      <c r="V1065" s="34">
        <v>4</v>
      </c>
      <c r="W1065" s="34">
        <v>366.26</v>
      </c>
      <c r="X1065" s="34">
        <v>90766</v>
      </c>
      <c r="Y1065" s="34" t="s">
        <v>3215</v>
      </c>
      <c r="Z1065" s="34">
        <v>1595.8408384118829</v>
      </c>
    </row>
    <row r="1066" spans="1:26" customFormat="1" x14ac:dyDescent="0.2">
      <c r="A1066" s="34">
        <v>3279</v>
      </c>
      <c r="B1066" s="34" t="s">
        <v>1612</v>
      </c>
      <c r="C1066" s="34" t="s">
        <v>13</v>
      </c>
      <c r="D1066" s="34">
        <v>0.1</v>
      </c>
      <c r="E1066" s="34">
        <v>13.43</v>
      </c>
      <c r="F1066" s="34">
        <v>5.5</v>
      </c>
      <c r="G1066" s="34" t="s">
        <v>14</v>
      </c>
      <c r="H1066" s="34" t="s">
        <v>47</v>
      </c>
      <c r="I1066" s="34" t="s">
        <v>24</v>
      </c>
      <c r="J1066" s="34" t="s">
        <v>54</v>
      </c>
      <c r="K1066" s="34" t="s">
        <v>49</v>
      </c>
      <c r="L1066" s="34" t="s">
        <v>535</v>
      </c>
      <c r="M1066" s="34">
        <v>0.56999999999999995</v>
      </c>
      <c r="N1066" s="34" t="s">
        <v>8</v>
      </c>
      <c r="O1066" s="34" t="s">
        <v>9</v>
      </c>
      <c r="P1066" s="34" t="s">
        <v>247</v>
      </c>
      <c r="Q1066" s="34" t="s">
        <v>1613</v>
      </c>
      <c r="R1066" s="34">
        <v>29203</v>
      </c>
      <c r="S1066" s="36">
        <v>42100</v>
      </c>
      <c r="T1066" s="36">
        <v>42102</v>
      </c>
      <c r="U1066" s="61">
        <v>358.29539999999997</v>
      </c>
      <c r="V1066" s="34">
        <v>12</v>
      </c>
      <c r="W1066" s="34">
        <v>157.99</v>
      </c>
      <c r="X1066" s="34">
        <v>90766</v>
      </c>
      <c r="Y1066" s="34" t="s">
        <v>3215</v>
      </c>
      <c r="Z1066" s="34">
        <v>633.61044737000202</v>
      </c>
    </row>
    <row r="1067" spans="1:26" customFormat="1" x14ac:dyDescent="0.2">
      <c r="A1067" s="34">
        <v>3279</v>
      </c>
      <c r="B1067" s="34" t="s">
        <v>1612</v>
      </c>
      <c r="C1067" s="34" t="s">
        <v>13</v>
      </c>
      <c r="D1067" s="34">
        <v>0.01</v>
      </c>
      <c r="E1067" s="34">
        <v>125.99</v>
      </c>
      <c r="F1067" s="34">
        <v>7.69</v>
      </c>
      <c r="G1067" s="34" t="s">
        <v>14</v>
      </c>
      <c r="H1067" s="34" t="s">
        <v>47</v>
      </c>
      <c r="I1067" s="34" t="s">
        <v>16</v>
      </c>
      <c r="J1067" s="34" t="s">
        <v>111</v>
      </c>
      <c r="K1067" s="34" t="s">
        <v>49</v>
      </c>
      <c r="L1067" s="34" t="s">
        <v>1025</v>
      </c>
      <c r="M1067" s="34">
        <v>0.57999999999999996</v>
      </c>
      <c r="N1067" s="34" t="s">
        <v>8</v>
      </c>
      <c r="O1067" s="34" t="s">
        <v>9</v>
      </c>
      <c r="P1067" s="34" t="s">
        <v>247</v>
      </c>
      <c r="Q1067" s="34" t="s">
        <v>1613</v>
      </c>
      <c r="R1067" s="34">
        <v>29203</v>
      </c>
      <c r="S1067" s="36">
        <v>42100</v>
      </c>
      <c r="T1067" s="36">
        <v>42100</v>
      </c>
      <c r="U1067" s="61">
        <v>8.3219999999999992</v>
      </c>
      <c r="V1067" s="34">
        <v>11</v>
      </c>
      <c r="W1067" s="34">
        <v>1212.8800000000001</v>
      </c>
      <c r="X1067" s="34">
        <v>90766</v>
      </c>
      <c r="Y1067" s="34" t="s">
        <v>3215</v>
      </c>
      <c r="Z1067" s="34">
        <v>756.21643509697628</v>
      </c>
    </row>
    <row r="1068" spans="1:26" customFormat="1" x14ac:dyDescent="0.2">
      <c r="A1068" s="34">
        <v>2240</v>
      </c>
      <c r="B1068" s="34" t="s">
        <v>2012</v>
      </c>
      <c r="C1068" s="34" t="s">
        <v>23</v>
      </c>
      <c r="D1068" s="34">
        <v>0.01</v>
      </c>
      <c r="E1068" s="34">
        <v>13.43</v>
      </c>
      <c r="F1068" s="34">
        <v>5.5</v>
      </c>
      <c r="G1068" s="34" t="s">
        <v>63</v>
      </c>
      <c r="H1068" s="34" t="s">
        <v>70</v>
      </c>
      <c r="I1068" s="34" t="s">
        <v>24</v>
      </c>
      <c r="J1068" s="34" t="s">
        <v>54</v>
      </c>
      <c r="K1068" s="34" t="s">
        <v>49</v>
      </c>
      <c r="L1068" s="34" t="s">
        <v>535</v>
      </c>
      <c r="M1068" s="34">
        <v>0.56999999999999995</v>
      </c>
      <c r="N1068" s="34" t="s">
        <v>8</v>
      </c>
      <c r="O1068" s="34" t="s">
        <v>9</v>
      </c>
      <c r="P1068" s="34" t="s">
        <v>99</v>
      </c>
      <c r="Q1068" s="34" t="s">
        <v>2013</v>
      </c>
      <c r="R1068" s="34">
        <v>33801</v>
      </c>
      <c r="S1068" s="36">
        <v>42100</v>
      </c>
      <c r="T1068" s="36">
        <v>42107</v>
      </c>
      <c r="U1068" s="61">
        <v>-313.02179999999998</v>
      </c>
      <c r="V1068" s="34">
        <v>7</v>
      </c>
      <c r="W1068" s="34">
        <v>99.75</v>
      </c>
      <c r="X1068" s="34">
        <v>89102</v>
      </c>
      <c r="Y1068" s="34" t="s">
        <v>3215</v>
      </c>
      <c r="Z1068" s="34">
        <v>-24.758348791768157</v>
      </c>
    </row>
    <row r="1069" spans="1:26" customFormat="1" x14ac:dyDescent="0.2">
      <c r="A1069" s="34">
        <v>2334</v>
      </c>
      <c r="B1069" s="34" t="s">
        <v>2014</v>
      </c>
      <c r="C1069" s="34" t="s">
        <v>23</v>
      </c>
      <c r="D1069" s="34">
        <v>0.06</v>
      </c>
      <c r="E1069" s="34">
        <v>60.65</v>
      </c>
      <c r="F1069" s="34">
        <v>12.23</v>
      </c>
      <c r="G1069" s="34" t="s">
        <v>14</v>
      </c>
      <c r="H1069" s="34" t="s">
        <v>15</v>
      </c>
      <c r="I1069" s="34" t="s">
        <v>4</v>
      </c>
      <c r="J1069" s="34" t="s">
        <v>102</v>
      </c>
      <c r="K1069" s="34" t="s">
        <v>120</v>
      </c>
      <c r="L1069" s="34" t="s">
        <v>1157</v>
      </c>
      <c r="M1069" s="34">
        <v>0.64</v>
      </c>
      <c r="N1069" s="34" t="s">
        <v>8</v>
      </c>
      <c r="O1069" s="34" t="s">
        <v>28</v>
      </c>
      <c r="P1069" s="34" t="s">
        <v>333</v>
      </c>
      <c r="Q1069" s="34" t="s">
        <v>2015</v>
      </c>
      <c r="R1069" s="34">
        <v>53220</v>
      </c>
      <c r="S1069" s="36">
        <v>42100</v>
      </c>
      <c r="T1069" s="36">
        <v>42102</v>
      </c>
      <c r="U1069" s="61">
        <v>427.00650000000002</v>
      </c>
      <c r="V1069" s="34">
        <v>10</v>
      </c>
      <c r="W1069" s="34">
        <v>618.85</v>
      </c>
      <c r="X1069" s="34">
        <v>89608</v>
      </c>
      <c r="Y1069" s="34" t="s">
        <v>3216</v>
      </c>
      <c r="Z1069" s="34">
        <v>1145.4320801733793</v>
      </c>
    </row>
    <row r="1070" spans="1:26" customFormat="1" x14ac:dyDescent="0.2">
      <c r="A1070" s="34">
        <v>2874</v>
      </c>
      <c r="B1070" s="34" t="s">
        <v>2016</v>
      </c>
      <c r="C1070" s="34" t="s">
        <v>23</v>
      </c>
      <c r="D1070" s="34">
        <v>0.05</v>
      </c>
      <c r="E1070" s="34">
        <v>4.84</v>
      </c>
      <c r="F1070" s="34">
        <v>0.71</v>
      </c>
      <c r="G1070" s="34" t="s">
        <v>14</v>
      </c>
      <c r="H1070" s="34" t="s">
        <v>47</v>
      </c>
      <c r="I1070" s="34" t="s">
        <v>24</v>
      </c>
      <c r="J1070" s="34" t="s">
        <v>25</v>
      </c>
      <c r="K1070" s="34" t="s">
        <v>26</v>
      </c>
      <c r="L1070" s="34" t="s">
        <v>27</v>
      </c>
      <c r="M1070" s="34">
        <v>0.52</v>
      </c>
      <c r="N1070" s="34" t="s">
        <v>8</v>
      </c>
      <c r="O1070" s="34" t="s">
        <v>28</v>
      </c>
      <c r="P1070" s="34" t="s">
        <v>109</v>
      </c>
      <c r="Q1070" s="34" t="s">
        <v>2017</v>
      </c>
      <c r="R1070" s="34">
        <v>68128</v>
      </c>
      <c r="S1070" s="36">
        <v>42100</v>
      </c>
      <c r="T1070" s="36">
        <v>42109</v>
      </c>
      <c r="U1070" s="61">
        <v>13.4481</v>
      </c>
      <c r="V1070" s="34">
        <v>4</v>
      </c>
      <c r="W1070" s="34">
        <v>19.489999999999998</v>
      </c>
      <c r="X1070" s="34">
        <v>89873</v>
      </c>
      <c r="Y1070" s="34" t="s">
        <v>3216</v>
      </c>
      <c r="Z1070" s="34">
        <v>194.9110383855394</v>
      </c>
    </row>
    <row r="1071" spans="1:26" customFormat="1" x14ac:dyDescent="0.2">
      <c r="A1071" s="34">
        <v>102</v>
      </c>
      <c r="B1071" s="34" t="s">
        <v>2018</v>
      </c>
      <c r="C1071" s="34" t="s">
        <v>92</v>
      </c>
      <c r="D1071" s="34">
        <v>0.04</v>
      </c>
      <c r="E1071" s="34">
        <v>300.98</v>
      </c>
      <c r="F1071" s="34">
        <v>54.92</v>
      </c>
      <c r="G1071" s="34" t="s">
        <v>2</v>
      </c>
      <c r="H1071" s="34" t="s">
        <v>15</v>
      </c>
      <c r="I1071" s="34" t="s">
        <v>4</v>
      </c>
      <c r="J1071" s="34" t="s">
        <v>93</v>
      </c>
      <c r="K1071" s="34" t="s">
        <v>6</v>
      </c>
      <c r="L1071" s="34" t="s">
        <v>1946</v>
      </c>
      <c r="M1071" s="34">
        <v>0.55000000000000004</v>
      </c>
      <c r="N1071" s="34" t="s">
        <v>8</v>
      </c>
      <c r="O1071" s="34" t="s">
        <v>87</v>
      </c>
      <c r="P1071" s="34" t="s">
        <v>379</v>
      </c>
      <c r="Q1071" s="34" t="s">
        <v>764</v>
      </c>
      <c r="R1071" s="34">
        <v>2129</v>
      </c>
      <c r="S1071" s="36">
        <v>42100</v>
      </c>
      <c r="T1071" s="36">
        <v>42101</v>
      </c>
      <c r="U1071" s="61">
        <v>2023.75</v>
      </c>
      <c r="V1071" s="34">
        <v>31</v>
      </c>
      <c r="W1071" s="34">
        <v>9459.94</v>
      </c>
      <c r="X1071" s="34">
        <v>42599</v>
      </c>
      <c r="Y1071" s="34" t="s">
        <v>3218</v>
      </c>
      <c r="Z1071" s="34">
        <v>4781.2956413681077</v>
      </c>
    </row>
    <row r="1072" spans="1:26" customFormat="1" x14ac:dyDescent="0.2">
      <c r="A1072" s="34">
        <v>107</v>
      </c>
      <c r="B1072" s="34" t="s">
        <v>2019</v>
      </c>
      <c r="C1072" s="34" t="s">
        <v>92</v>
      </c>
      <c r="D1072" s="34">
        <v>0.04</v>
      </c>
      <c r="E1072" s="34">
        <v>300.98</v>
      </c>
      <c r="F1072" s="34">
        <v>54.92</v>
      </c>
      <c r="G1072" s="34" t="s">
        <v>2</v>
      </c>
      <c r="H1072" s="34" t="s">
        <v>15</v>
      </c>
      <c r="I1072" s="34" t="s">
        <v>4</v>
      </c>
      <c r="J1072" s="34" t="s">
        <v>93</v>
      </c>
      <c r="K1072" s="34" t="s">
        <v>6</v>
      </c>
      <c r="L1072" s="34" t="s">
        <v>1946</v>
      </c>
      <c r="M1072" s="34">
        <v>0.55000000000000004</v>
      </c>
      <c r="N1072" s="34" t="s">
        <v>8</v>
      </c>
      <c r="O1072" s="34" t="s">
        <v>87</v>
      </c>
      <c r="P1072" s="34" t="s">
        <v>1332</v>
      </c>
      <c r="Q1072" s="34" t="s">
        <v>2020</v>
      </c>
      <c r="R1072" s="34">
        <v>3820</v>
      </c>
      <c r="S1072" s="36">
        <v>42100</v>
      </c>
      <c r="T1072" s="36">
        <v>42101</v>
      </c>
      <c r="U1072" s="61">
        <v>1684.4763</v>
      </c>
      <c r="V1072" s="34">
        <v>8</v>
      </c>
      <c r="W1072" s="34">
        <v>2441.27</v>
      </c>
      <c r="X1072" s="34">
        <v>88204</v>
      </c>
      <c r="Y1072" s="34" t="s">
        <v>3218</v>
      </c>
      <c r="Z1072" s="34">
        <v>4433.8706456402706</v>
      </c>
    </row>
    <row r="1073" spans="1:26" customFormat="1" x14ac:dyDescent="0.2">
      <c r="A1073" s="34">
        <v>786</v>
      </c>
      <c r="B1073" s="34" t="s">
        <v>2021</v>
      </c>
      <c r="C1073" s="34" t="s">
        <v>92</v>
      </c>
      <c r="D1073" s="34">
        <v>0</v>
      </c>
      <c r="E1073" s="34">
        <v>8.34</v>
      </c>
      <c r="F1073" s="34">
        <v>4.82</v>
      </c>
      <c r="G1073" s="34" t="s">
        <v>14</v>
      </c>
      <c r="H1073" s="34" t="s">
        <v>47</v>
      </c>
      <c r="I1073" s="34" t="s">
        <v>24</v>
      </c>
      <c r="J1073" s="34" t="s">
        <v>64</v>
      </c>
      <c r="K1073" s="34" t="s">
        <v>49</v>
      </c>
      <c r="L1073" s="34" t="s">
        <v>937</v>
      </c>
      <c r="M1073" s="34">
        <v>0.4</v>
      </c>
      <c r="N1073" s="34" t="s">
        <v>8</v>
      </c>
      <c r="O1073" s="34" t="s">
        <v>35</v>
      </c>
      <c r="P1073" s="34" t="s">
        <v>66</v>
      </c>
      <c r="Q1073" s="34" t="s">
        <v>2022</v>
      </c>
      <c r="R1073" s="34">
        <v>92691</v>
      </c>
      <c r="S1073" s="36">
        <v>42100</v>
      </c>
      <c r="T1073" s="36">
        <v>42101</v>
      </c>
      <c r="U1073" s="61">
        <v>-5.05</v>
      </c>
      <c r="V1073" s="34">
        <v>9</v>
      </c>
      <c r="W1073" s="34">
        <v>76.23</v>
      </c>
      <c r="X1073" s="34">
        <v>91513</v>
      </c>
      <c r="Y1073" s="34" t="s">
        <v>3217</v>
      </c>
      <c r="Z1073" s="34">
        <v>166.82700688720755</v>
      </c>
    </row>
    <row r="1074" spans="1:26" customFormat="1" x14ac:dyDescent="0.2">
      <c r="A1074" s="34">
        <v>1730</v>
      </c>
      <c r="B1074" s="34" t="s">
        <v>2023</v>
      </c>
      <c r="C1074" s="34" t="s">
        <v>13</v>
      </c>
      <c r="D1074" s="34">
        <v>0.1</v>
      </c>
      <c r="E1074" s="34">
        <v>65.989999999999995</v>
      </c>
      <c r="F1074" s="34">
        <v>3.99</v>
      </c>
      <c r="G1074" s="34" t="s">
        <v>63</v>
      </c>
      <c r="H1074" s="34" t="s">
        <v>3</v>
      </c>
      <c r="I1074" s="34" t="s">
        <v>16</v>
      </c>
      <c r="J1074" s="34" t="s">
        <v>111</v>
      </c>
      <c r="K1074" s="34" t="s">
        <v>49</v>
      </c>
      <c r="L1074" s="34" t="s">
        <v>1610</v>
      </c>
      <c r="M1074" s="34">
        <v>0.59</v>
      </c>
      <c r="N1074" s="34" t="s">
        <v>8</v>
      </c>
      <c r="O1074" s="34" t="s">
        <v>35</v>
      </c>
      <c r="P1074" s="34" t="s">
        <v>466</v>
      </c>
      <c r="Q1074" s="34" t="s">
        <v>1474</v>
      </c>
      <c r="R1074" s="34">
        <v>83843</v>
      </c>
      <c r="S1074" s="36">
        <v>42101</v>
      </c>
      <c r="T1074" s="36">
        <v>42103</v>
      </c>
      <c r="U1074" s="61">
        <v>-88.624799999999993</v>
      </c>
      <c r="V1074" s="34">
        <v>5</v>
      </c>
      <c r="W1074" s="34">
        <v>272.86</v>
      </c>
      <c r="X1074" s="34">
        <v>90653</v>
      </c>
      <c r="Y1074" s="34" t="s">
        <v>3217</v>
      </c>
      <c r="Z1074" s="34">
        <v>193.82904345101511</v>
      </c>
    </row>
    <row r="1075" spans="1:26" customFormat="1" x14ac:dyDescent="0.2">
      <c r="A1075" s="34">
        <v>1957</v>
      </c>
      <c r="B1075" s="34" t="s">
        <v>2024</v>
      </c>
      <c r="C1075" s="34" t="s">
        <v>13</v>
      </c>
      <c r="D1075" s="34">
        <v>0.09</v>
      </c>
      <c r="E1075" s="34">
        <v>77.510000000000005</v>
      </c>
      <c r="F1075" s="34">
        <v>4</v>
      </c>
      <c r="G1075" s="34" t="s">
        <v>14</v>
      </c>
      <c r="H1075" s="34" t="s">
        <v>15</v>
      </c>
      <c r="I1075" s="34" t="s">
        <v>16</v>
      </c>
      <c r="J1075" s="34" t="s">
        <v>17</v>
      </c>
      <c r="K1075" s="34" t="s">
        <v>49</v>
      </c>
      <c r="L1075" s="34" t="s">
        <v>2025</v>
      </c>
      <c r="M1075" s="34">
        <v>0.76</v>
      </c>
      <c r="N1075" s="34" t="s">
        <v>8</v>
      </c>
      <c r="O1075" s="34" t="s">
        <v>28</v>
      </c>
      <c r="P1075" s="34" t="s">
        <v>56</v>
      </c>
      <c r="Q1075" s="34" t="s">
        <v>1000</v>
      </c>
      <c r="R1075" s="34">
        <v>63130</v>
      </c>
      <c r="S1075" s="36">
        <v>42101</v>
      </c>
      <c r="T1075" s="36">
        <v>42103</v>
      </c>
      <c r="U1075" s="61">
        <v>-387.1044</v>
      </c>
      <c r="V1075" s="34">
        <v>1</v>
      </c>
      <c r="W1075" s="34">
        <v>77.47</v>
      </c>
      <c r="X1075" s="34">
        <v>89818</v>
      </c>
      <c r="Y1075" s="34" t="s">
        <v>3216</v>
      </c>
      <c r="Z1075" s="34">
        <v>134.77521909399482</v>
      </c>
    </row>
    <row r="1076" spans="1:26" customFormat="1" x14ac:dyDescent="0.2">
      <c r="A1076" s="34">
        <v>268</v>
      </c>
      <c r="B1076" s="34" t="s">
        <v>2026</v>
      </c>
      <c r="C1076" s="34" t="s">
        <v>23</v>
      </c>
      <c r="D1076" s="34">
        <v>0.02</v>
      </c>
      <c r="E1076" s="34">
        <v>5.58</v>
      </c>
      <c r="F1076" s="34">
        <v>5.3</v>
      </c>
      <c r="G1076" s="34" t="s">
        <v>14</v>
      </c>
      <c r="H1076" s="34" t="s">
        <v>47</v>
      </c>
      <c r="I1076" s="34" t="s">
        <v>24</v>
      </c>
      <c r="J1076" s="34" t="s">
        <v>321</v>
      </c>
      <c r="K1076" s="34" t="s">
        <v>49</v>
      </c>
      <c r="L1076" s="34" t="s">
        <v>322</v>
      </c>
      <c r="M1076" s="34">
        <v>0.35</v>
      </c>
      <c r="N1076" s="34" t="s">
        <v>8</v>
      </c>
      <c r="O1076" s="34" t="s">
        <v>35</v>
      </c>
      <c r="P1076" s="34" t="s">
        <v>564</v>
      </c>
      <c r="Q1076" s="34" t="s">
        <v>2027</v>
      </c>
      <c r="R1076" s="34">
        <v>86001</v>
      </c>
      <c r="S1076" s="36">
        <v>42101</v>
      </c>
      <c r="T1076" s="36">
        <v>42106</v>
      </c>
      <c r="U1076" s="61">
        <v>-22.48</v>
      </c>
      <c r="V1076" s="34">
        <v>3</v>
      </c>
      <c r="W1076" s="34">
        <v>18.670000000000002</v>
      </c>
      <c r="X1076" s="34">
        <v>88941</v>
      </c>
      <c r="Y1076" s="34" t="s">
        <v>3217</v>
      </c>
      <c r="Z1076" s="34">
        <v>165.82679401145845</v>
      </c>
    </row>
    <row r="1077" spans="1:26" customFormat="1" x14ac:dyDescent="0.2">
      <c r="A1077" s="34">
        <v>268</v>
      </c>
      <c r="B1077" s="34" t="s">
        <v>2026</v>
      </c>
      <c r="C1077" s="34" t="s">
        <v>23</v>
      </c>
      <c r="D1077" s="34">
        <v>0.03</v>
      </c>
      <c r="E1077" s="34">
        <v>40.89</v>
      </c>
      <c r="F1077" s="34">
        <v>18.98</v>
      </c>
      <c r="G1077" s="34" t="s">
        <v>14</v>
      </c>
      <c r="H1077" s="34" t="s">
        <v>47</v>
      </c>
      <c r="I1077" s="34" t="s">
        <v>4</v>
      </c>
      <c r="J1077" s="34" t="s">
        <v>102</v>
      </c>
      <c r="K1077" s="34" t="s">
        <v>49</v>
      </c>
      <c r="L1077" s="34" t="s">
        <v>2028</v>
      </c>
      <c r="M1077" s="34">
        <v>0.56999999999999995</v>
      </c>
      <c r="N1077" s="34" t="s">
        <v>8</v>
      </c>
      <c r="O1077" s="34" t="s">
        <v>35</v>
      </c>
      <c r="P1077" s="34" t="s">
        <v>564</v>
      </c>
      <c r="Q1077" s="34" t="s">
        <v>2027</v>
      </c>
      <c r="R1077" s="34">
        <v>86001</v>
      </c>
      <c r="S1077" s="36">
        <v>42101</v>
      </c>
      <c r="T1077" s="36">
        <v>42108</v>
      </c>
      <c r="U1077" s="61">
        <v>78.98</v>
      </c>
      <c r="V1077" s="34">
        <v>5</v>
      </c>
      <c r="W1077" s="34">
        <v>210.77</v>
      </c>
      <c r="X1077" s="34">
        <v>88941</v>
      </c>
      <c r="Y1077" s="34" t="s">
        <v>3217</v>
      </c>
      <c r="Z1077" s="34">
        <v>934.71517594778516</v>
      </c>
    </row>
    <row r="1078" spans="1:26" customFormat="1" x14ac:dyDescent="0.2">
      <c r="A1078" s="34">
        <v>272</v>
      </c>
      <c r="B1078" s="34" t="s">
        <v>2029</v>
      </c>
      <c r="C1078" s="34" t="s">
        <v>23</v>
      </c>
      <c r="D1078" s="34">
        <v>0.02</v>
      </c>
      <c r="E1078" s="34">
        <v>5.58</v>
      </c>
      <c r="F1078" s="34">
        <v>5.3</v>
      </c>
      <c r="G1078" s="34" t="s">
        <v>14</v>
      </c>
      <c r="H1078" s="34" t="s">
        <v>47</v>
      </c>
      <c r="I1078" s="34" t="s">
        <v>24</v>
      </c>
      <c r="J1078" s="34" t="s">
        <v>321</v>
      </c>
      <c r="K1078" s="34" t="s">
        <v>49</v>
      </c>
      <c r="L1078" s="34" t="s">
        <v>322</v>
      </c>
      <c r="M1078" s="34">
        <v>0.35</v>
      </c>
      <c r="N1078" s="34" t="s">
        <v>8</v>
      </c>
      <c r="O1078" s="34" t="s">
        <v>9</v>
      </c>
      <c r="P1078" s="34" t="s">
        <v>73</v>
      </c>
      <c r="Q1078" s="34" t="s">
        <v>649</v>
      </c>
      <c r="R1078" s="34">
        <v>28204</v>
      </c>
      <c r="S1078" s="36">
        <v>42101</v>
      </c>
      <c r="T1078" s="36">
        <v>42106</v>
      </c>
      <c r="U1078" s="61">
        <v>-29.898399999999999</v>
      </c>
      <c r="V1078" s="34">
        <v>11</v>
      </c>
      <c r="W1078" s="34">
        <v>68.459999999999994</v>
      </c>
      <c r="X1078" s="34">
        <v>5509</v>
      </c>
      <c r="Y1078" s="34" t="s">
        <v>3215</v>
      </c>
      <c r="Z1078" s="34">
        <v>158.23016159253712</v>
      </c>
    </row>
    <row r="1079" spans="1:26" customFormat="1" x14ac:dyDescent="0.2">
      <c r="A1079" s="34">
        <v>272</v>
      </c>
      <c r="B1079" s="34" t="s">
        <v>2029</v>
      </c>
      <c r="C1079" s="34" t="s">
        <v>23</v>
      </c>
      <c r="D1079" s="34">
        <v>0.03</v>
      </c>
      <c r="E1079" s="34">
        <v>40.89</v>
      </c>
      <c r="F1079" s="34">
        <v>18.98</v>
      </c>
      <c r="G1079" s="34" t="s">
        <v>14</v>
      </c>
      <c r="H1079" s="34" t="s">
        <v>47</v>
      </c>
      <c r="I1079" s="34" t="s">
        <v>4</v>
      </c>
      <c r="J1079" s="34" t="s">
        <v>102</v>
      </c>
      <c r="K1079" s="34" t="s">
        <v>49</v>
      </c>
      <c r="L1079" s="34" t="s">
        <v>2028</v>
      </c>
      <c r="M1079" s="34">
        <v>0.56999999999999995</v>
      </c>
      <c r="N1079" s="34" t="s">
        <v>8</v>
      </c>
      <c r="O1079" s="34" t="s">
        <v>9</v>
      </c>
      <c r="P1079" s="34" t="s">
        <v>73</v>
      </c>
      <c r="Q1079" s="34" t="s">
        <v>649</v>
      </c>
      <c r="R1079" s="34">
        <v>28204</v>
      </c>
      <c r="S1079" s="36">
        <v>42101</v>
      </c>
      <c r="T1079" s="36">
        <v>42108</v>
      </c>
      <c r="U1079" s="61">
        <v>52.916600000000003</v>
      </c>
      <c r="V1079" s="34">
        <v>21</v>
      </c>
      <c r="W1079" s="34">
        <v>885.23</v>
      </c>
      <c r="X1079" s="34">
        <v>5509</v>
      </c>
      <c r="Y1079" s="34" t="s">
        <v>3215</v>
      </c>
      <c r="Z1079" s="34">
        <v>908.02558393504466</v>
      </c>
    </row>
    <row r="1080" spans="1:26" customFormat="1" x14ac:dyDescent="0.2">
      <c r="A1080" s="34">
        <v>696</v>
      </c>
      <c r="B1080" s="34" t="s">
        <v>1859</v>
      </c>
      <c r="C1080" s="34" t="s">
        <v>23</v>
      </c>
      <c r="D1080" s="34">
        <v>0.1</v>
      </c>
      <c r="E1080" s="34">
        <v>40.479999999999997</v>
      </c>
      <c r="F1080" s="34">
        <v>19.989999999999998</v>
      </c>
      <c r="G1080" s="34" t="s">
        <v>14</v>
      </c>
      <c r="H1080" s="34" t="s">
        <v>70</v>
      </c>
      <c r="I1080" s="34" t="s">
        <v>16</v>
      </c>
      <c r="J1080" s="34" t="s">
        <v>17</v>
      </c>
      <c r="K1080" s="34" t="s">
        <v>49</v>
      </c>
      <c r="L1080" s="34" t="s">
        <v>2030</v>
      </c>
      <c r="M1080" s="34">
        <v>0.77</v>
      </c>
      <c r="N1080" s="34" t="s">
        <v>8</v>
      </c>
      <c r="O1080" s="34" t="s">
        <v>28</v>
      </c>
      <c r="P1080" s="34" t="s">
        <v>29</v>
      </c>
      <c r="Q1080" s="34" t="s">
        <v>1860</v>
      </c>
      <c r="R1080" s="34">
        <v>46307</v>
      </c>
      <c r="S1080" s="36">
        <v>42101</v>
      </c>
      <c r="T1080" s="36">
        <v>42103</v>
      </c>
      <c r="U1080" s="61">
        <v>-580.32000000000005</v>
      </c>
      <c r="V1080" s="34">
        <v>9</v>
      </c>
      <c r="W1080" s="34">
        <v>355.84</v>
      </c>
      <c r="X1080" s="34">
        <v>89848</v>
      </c>
      <c r="Y1080" s="34" t="s">
        <v>3216</v>
      </c>
      <c r="Z1080" s="34">
        <v>375.74508596915098</v>
      </c>
    </row>
    <row r="1081" spans="1:26" customFormat="1" x14ac:dyDescent="0.2">
      <c r="A1081" s="34">
        <v>698</v>
      </c>
      <c r="B1081" s="34" t="s">
        <v>1019</v>
      </c>
      <c r="C1081" s="34" t="s">
        <v>23</v>
      </c>
      <c r="D1081" s="34">
        <v>0.1</v>
      </c>
      <c r="E1081" s="34">
        <v>40.479999999999997</v>
      </c>
      <c r="F1081" s="34">
        <v>19.989999999999998</v>
      </c>
      <c r="G1081" s="34" t="s">
        <v>14</v>
      </c>
      <c r="H1081" s="34" t="s">
        <v>70</v>
      </c>
      <c r="I1081" s="34" t="s">
        <v>16</v>
      </c>
      <c r="J1081" s="34" t="s">
        <v>17</v>
      </c>
      <c r="K1081" s="34" t="s">
        <v>49</v>
      </c>
      <c r="L1081" s="34" t="s">
        <v>2030</v>
      </c>
      <c r="M1081" s="34">
        <v>0.77</v>
      </c>
      <c r="N1081" s="34" t="s">
        <v>8</v>
      </c>
      <c r="O1081" s="34" t="s">
        <v>35</v>
      </c>
      <c r="P1081" s="34" t="s">
        <v>42</v>
      </c>
      <c r="Q1081" s="34" t="s">
        <v>118</v>
      </c>
      <c r="R1081" s="34">
        <v>98105</v>
      </c>
      <c r="S1081" s="36">
        <v>42101</v>
      </c>
      <c r="T1081" s="36">
        <v>42103</v>
      </c>
      <c r="U1081" s="61">
        <v>-580.32000000000005</v>
      </c>
      <c r="V1081" s="34">
        <v>36</v>
      </c>
      <c r="W1081" s="34">
        <v>1423.35</v>
      </c>
      <c r="X1081" s="34">
        <v>8994</v>
      </c>
      <c r="Y1081" s="34" t="s">
        <v>3217</v>
      </c>
      <c r="Z1081" s="34">
        <v>375.74508596915098</v>
      </c>
    </row>
    <row r="1082" spans="1:26" customFormat="1" x14ac:dyDescent="0.2">
      <c r="A1082" s="34">
        <v>683</v>
      </c>
      <c r="B1082" s="34" t="s">
        <v>2031</v>
      </c>
      <c r="C1082" s="34" t="s">
        <v>92</v>
      </c>
      <c r="D1082" s="34">
        <v>0.06</v>
      </c>
      <c r="E1082" s="34">
        <v>17.670000000000002</v>
      </c>
      <c r="F1082" s="34">
        <v>8.99</v>
      </c>
      <c r="G1082" s="34" t="s">
        <v>63</v>
      </c>
      <c r="H1082" s="34" t="s">
        <v>3</v>
      </c>
      <c r="I1082" s="34" t="s">
        <v>4</v>
      </c>
      <c r="J1082" s="34" t="s">
        <v>102</v>
      </c>
      <c r="K1082" s="34" t="s">
        <v>18</v>
      </c>
      <c r="L1082" s="34" t="s">
        <v>2032</v>
      </c>
      <c r="M1082" s="34">
        <v>0.47</v>
      </c>
      <c r="N1082" s="34" t="s">
        <v>8</v>
      </c>
      <c r="O1082" s="34" t="s">
        <v>28</v>
      </c>
      <c r="P1082" s="34" t="s">
        <v>109</v>
      </c>
      <c r="Q1082" s="34" t="s">
        <v>1565</v>
      </c>
      <c r="R1082" s="34">
        <v>68046</v>
      </c>
      <c r="S1082" s="36">
        <v>42101</v>
      </c>
      <c r="T1082" s="36">
        <v>42102</v>
      </c>
      <c r="U1082" s="61">
        <v>38.06</v>
      </c>
      <c r="V1082" s="34">
        <v>4</v>
      </c>
      <c r="W1082" s="34">
        <v>69.959999999999994</v>
      </c>
      <c r="X1082" s="34">
        <v>87765</v>
      </c>
      <c r="Y1082" s="34" t="s">
        <v>3216</v>
      </c>
      <c r="Z1082" s="34">
        <v>252.30229017511732</v>
      </c>
    </row>
    <row r="1083" spans="1:26" customFormat="1" x14ac:dyDescent="0.2">
      <c r="A1083" s="34">
        <v>1410</v>
      </c>
      <c r="B1083" s="34" t="s">
        <v>2033</v>
      </c>
      <c r="C1083" s="34" t="s">
        <v>92</v>
      </c>
      <c r="D1083" s="34">
        <v>0</v>
      </c>
      <c r="E1083" s="34">
        <v>65.989999999999995</v>
      </c>
      <c r="F1083" s="34">
        <v>5.26</v>
      </c>
      <c r="G1083" s="34" t="s">
        <v>14</v>
      </c>
      <c r="H1083" s="34" t="s">
        <v>70</v>
      </c>
      <c r="I1083" s="34" t="s">
        <v>16</v>
      </c>
      <c r="J1083" s="34" t="s">
        <v>111</v>
      </c>
      <c r="K1083" s="34" t="s">
        <v>49</v>
      </c>
      <c r="L1083" s="34" t="s">
        <v>2034</v>
      </c>
      <c r="M1083" s="34">
        <v>0.59</v>
      </c>
      <c r="N1083" s="34" t="s">
        <v>8</v>
      </c>
      <c r="O1083" s="34" t="s">
        <v>35</v>
      </c>
      <c r="P1083" s="34" t="s">
        <v>66</v>
      </c>
      <c r="Q1083" s="34" t="s">
        <v>2035</v>
      </c>
      <c r="R1083" s="34">
        <v>92553</v>
      </c>
      <c r="S1083" s="36">
        <v>42101</v>
      </c>
      <c r="T1083" s="36">
        <v>42102</v>
      </c>
      <c r="U1083" s="61">
        <v>369.99869999999999</v>
      </c>
      <c r="V1083" s="34">
        <v>9</v>
      </c>
      <c r="W1083" s="34">
        <v>536.23</v>
      </c>
      <c r="X1083" s="34">
        <v>87086</v>
      </c>
      <c r="Y1083" s="34" t="s">
        <v>3217</v>
      </c>
      <c r="Z1083" s="34">
        <v>871.1612250966316</v>
      </c>
    </row>
    <row r="1084" spans="1:26" customFormat="1" x14ac:dyDescent="0.2">
      <c r="A1084" s="34">
        <v>1413</v>
      </c>
      <c r="B1084" s="34" t="s">
        <v>914</v>
      </c>
      <c r="C1084" s="34" t="s">
        <v>92</v>
      </c>
      <c r="D1084" s="34">
        <v>0</v>
      </c>
      <c r="E1084" s="34">
        <v>65.989999999999995</v>
      </c>
      <c r="F1084" s="34">
        <v>5.26</v>
      </c>
      <c r="G1084" s="34" t="s">
        <v>14</v>
      </c>
      <c r="H1084" s="34" t="s">
        <v>70</v>
      </c>
      <c r="I1084" s="34" t="s">
        <v>16</v>
      </c>
      <c r="J1084" s="34" t="s">
        <v>111</v>
      </c>
      <c r="K1084" s="34" t="s">
        <v>49</v>
      </c>
      <c r="L1084" s="34" t="s">
        <v>2034</v>
      </c>
      <c r="M1084" s="34">
        <v>0.59</v>
      </c>
      <c r="N1084" s="34" t="s">
        <v>8</v>
      </c>
      <c r="O1084" s="34" t="s">
        <v>87</v>
      </c>
      <c r="P1084" s="34" t="s">
        <v>379</v>
      </c>
      <c r="Q1084" s="34" t="s">
        <v>764</v>
      </c>
      <c r="R1084" s="34">
        <v>2113</v>
      </c>
      <c r="S1084" s="36">
        <v>42101</v>
      </c>
      <c r="T1084" s="36">
        <v>42102</v>
      </c>
      <c r="U1084" s="61">
        <v>542.25</v>
      </c>
      <c r="V1084" s="34">
        <v>36</v>
      </c>
      <c r="W1084" s="34">
        <v>2144.92</v>
      </c>
      <c r="X1084" s="34">
        <v>10277</v>
      </c>
      <c r="Y1084" s="34" t="s">
        <v>3218</v>
      </c>
      <c r="Z1084" s="34">
        <v>1047.5509870104329</v>
      </c>
    </row>
    <row r="1085" spans="1:26" customFormat="1" x14ac:dyDescent="0.2">
      <c r="A1085" s="34">
        <v>2196</v>
      </c>
      <c r="B1085" s="34" t="s">
        <v>2036</v>
      </c>
      <c r="C1085" s="34" t="s">
        <v>92</v>
      </c>
      <c r="D1085" s="34">
        <v>0.03</v>
      </c>
      <c r="E1085" s="34">
        <v>27.48</v>
      </c>
      <c r="F1085" s="34">
        <v>4</v>
      </c>
      <c r="G1085" s="34" t="s">
        <v>14</v>
      </c>
      <c r="H1085" s="34" t="s">
        <v>3</v>
      </c>
      <c r="I1085" s="34" t="s">
        <v>16</v>
      </c>
      <c r="J1085" s="34" t="s">
        <v>17</v>
      </c>
      <c r="K1085" s="34" t="s">
        <v>49</v>
      </c>
      <c r="L1085" s="34" t="s">
        <v>2037</v>
      </c>
      <c r="M1085" s="34">
        <v>0.75</v>
      </c>
      <c r="N1085" s="34" t="s">
        <v>8</v>
      </c>
      <c r="O1085" s="34" t="s">
        <v>87</v>
      </c>
      <c r="P1085" s="34" t="s">
        <v>88</v>
      </c>
      <c r="Q1085" s="34" t="s">
        <v>2038</v>
      </c>
      <c r="R1085" s="34">
        <v>14701</v>
      </c>
      <c r="S1085" s="36">
        <v>42101</v>
      </c>
      <c r="T1085" s="36">
        <v>42102</v>
      </c>
      <c r="U1085" s="61">
        <v>-88.840800000000002</v>
      </c>
      <c r="V1085" s="34">
        <v>11</v>
      </c>
      <c r="W1085" s="34">
        <v>294.97000000000003</v>
      </c>
      <c r="X1085" s="34">
        <v>89175</v>
      </c>
      <c r="Y1085" s="34" t="s">
        <v>3218</v>
      </c>
      <c r="Z1085" s="34">
        <v>349.9412624582954</v>
      </c>
    </row>
    <row r="1086" spans="1:26" customFormat="1" x14ac:dyDescent="0.2">
      <c r="A1086" s="34">
        <v>2196</v>
      </c>
      <c r="B1086" s="34" t="s">
        <v>2036</v>
      </c>
      <c r="C1086" s="34" t="s">
        <v>92</v>
      </c>
      <c r="D1086" s="34">
        <v>0.1</v>
      </c>
      <c r="E1086" s="34">
        <v>179.99</v>
      </c>
      <c r="F1086" s="34">
        <v>19.989999999999998</v>
      </c>
      <c r="G1086" s="34" t="s">
        <v>14</v>
      </c>
      <c r="H1086" s="34" t="s">
        <v>3</v>
      </c>
      <c r="I1086" s="34" t="s">
        <v>16</v>
      </c>
      <c r="J1086" s="34" t="s">
        <v>17</v>
      </c>
      <c r="K1086" s="34" t="s">
        <v>49</v>
      </c>
      <c r="L1086" s="34" t="s">
        <v>691</v>
      </c>
      <c r="M1086" s="34">
        <v>0.48</v>
      </c>
      <c r="N1086" s="34" t="s">
        <v>8</v>
      </c>
      <c r="O1086" s="34" t="s">
        <v>87</v>
      </c>
      <c r="P1086" s="34" t="s">
        <v>88</v>
      </c>
      <c r="Q1086" s="34" t="s">
        <v>2038</v>
      </c>
      <c r="R1086" s="34">
        <v>14701</v>
      </c>
      <c r="S1086" s="36">
        <v>42101</v>
      </c>
      <c r="T1086" s="36">
        <v>42102</v>
      </c>
      <c r="U1086" s="61">
        <v>1208.9903999999999</v>
      </c>
      <c r="V1086" s="34">
        <v>14</v>
      </c>
      <c r="W1086" s="34">
        <v>2458.0500000000002</v>
      </c>
      <c r="X1086" s="34">
        <v>89175</v>
      </c>
      <c r="Y1086" s="34" t="s">
        <v>3218</v>
      </c>
      <c r="Z1086" s="34">
        <v>2328.0691661267233</v>
      </c>
    </row>
    <row r="1087" spans="1:26" customFormat="1" x14ac:dyDescent="0.2">
      <c r="A1087" s="34">
        <v>2196</v>
      </c>
      <c r="B1087" s="34" t="s">
        <v>2036</v>
      </c>
      <c r="C1087" s="34" t="s">
        <v>92</v>
      </c>
      <c r="D1087" s="34">
        <v>0.1</v>
      </c>
      <c r="E1087" s="34">
        <v>140.85</v>
      </c>
      <c r="F1087" s="34">
        <v>19.989999999999998</v>
      </c>
      <c r="G1087" s="34" t="s">
        <v>14</v>
      </c>
      <c r="H1087" s="34" t="s">
        <v>3</v>
      </c>
      <c r="I1087" s="34" t="s">
        <v>24</v>
      </c>
      <c r="J1087" s="34" t="s">
        <v>54</v>
      </c>
      <c r="K1087" s="34" t="s">
        <v>49</v>
      </c>
      <c r="L1087" s="34" t="s">
        <v>2039</v>
      </c>
      <c r="M1087" s="34">
        <v>0.73</v>
      </c>
      <c r="N1087" s="34" t="s">
        <v>8</v>
      </c>
      <c r="O1087" s="34" t="s">
        <v>87</v>
      </c>
      <c r="P1087" s="34" t="s">
        <v>88</v>
      </c>
      <c r="Q1087" s="34" t="s">
        <v>2038</v>
      </c>
      <c r="R1087" s="34">
        <v>14701</v>
      </c>
      <c r="S1087" s="36">
        <v>42101</v>
      </c>
      <c r="T1087" s="36">
        <v>42103</v>
      </c>
      <c r="U1087" s="61">
        <v>9.9911999999999992</v>
      </c>
      <c r="V1087" s="34">
        <v>19</v>
      </c>
      <c r="W1087" s="34">
        <v>2465.75</v>
      </c>
      <c r="X1087" s="34">
        <v>89175</v>
      </c>
      <c r="Y1087" s="34" t="s">
        <v>3218</v>
      </c>
      <c r="Z1087" s="34">
        <v>1185.4266173160543</v>
      </c>
    </row>
    <row r="1088" spans="1:26" customFormat="1" x14ac:dyDescent="0.2">
      <c r="A1088" s="34">
        <v>2073</v>
      </c>
      <c r="B1088" s="34" t="s">
        <v>2040</v>
      </c>
      <c r="C1088" s="34" t="s">
        <v>46</v>
      </c>
      <c r="D1088" s="34">
        <v>0.05</v>
      </c>
      <c r="E1088" s="34">
        <v>291.73</v>
      </c>
      <c r="F1088" s="34">
        <v>48.8</v>
      </c>
      <c r="G1088" s="34" t="s">
        <v>2</v>
      </c>
      <c r="H1088" s="34" t="s">
        <v>15</v>
      </c>
      <c r="I1088" s="34" t="s">
        <v>4</v>
      </c>
      <c r="J1088" s="34" t="s">
        <v>85</v>
      </c>
      <c r="K1088" s="34" t="s">
        <v>33</v>
      </c>
      <c r="L1088" s="34" t="s">
        <v>86</v>
      </c>
      <c r="M1088" s="34">
        <v>0.56000000000000005</v>
      </c>
      <c r="N1088" s="34" t="s">
        <v>8</v>
      </c>
      <c r="O1088" s="34" t="s">
        <v>28</v>
      </c>
      <c r="P1088" s="34" t="s">
        <v>265</v>
      </c>
      <c r="Q1088" s="34" t="s">
        <v>2041</v>
      </c>
      <c r="R1088" s="34">
        <v>48135</v>
      </c>
      <c r="S1088" s="36">
        <v>42101</v>
      </c>
      <c r="T1088" s="36">
        <v>42103</v>
      </c>
      <c r="U1088" s="61">
        <v>550.38080000000002</v>
      </c>
      <c r="V1088" s="34">
        <v>6</v>
      </c>
      <c r="W1088" s="34">
        <v>1818.41</v>
      </c>
      <c r="X1088" s="34">
        <v>88557</v>
      </c>
      <c r="Y1088" s="34" t="s">
        <v>3216</v>
      </c>
      <c r="Z1088" s="34">
        <v>3264.3625587526803</v>
      </c>
    </row>
    <row r="1089" spans="1:26" customFormat="1" x14ac:dyDescent="0.2">
      <c r="A1089" s="34">
        <v>2539</v>
      </c>
      <c r="B1089" s="34" t="s">
        <v>2042</v>
      </c>
      <c r="C1089" s="34" t="s">
        <v>46</v>
      </c>
      <c r="D1089" s="34">
        <v>0.08</v>
      </c>
      <c r="E1089" s="34">
        <v>12.53</v>
      </c>
      <c r="F1089" s="34">
        <v>0.5</v>
      </c>
      <c r="G1089" s="34" t="s">
        <v>14</v>
      </c>
      <c r="H1089" s="34" t="s">
        <v>47</v>
      </c>
      <c r="I1089" s="34" t="s">
        <v>24</v>
      </c>
      <c r="J1089" s="34" t="s">
        <v>128</v>
      </c>
      <c r="K1089" s="34" t="s">
        <v>49</v>
      </c>
      <c r="L1089" s="34" t="s">
        <v>2043</v>
      </c>
      <c r="M1089" s="34">
        <v>0.38</v>
      </c>
      <c r="N1089" s="34" t="s">
        <v>8</v>
      </c>
      <c r="O1089" s="34" t="s">
        <v>9</v>
      </c>
      <c r="P1089" s="34" t="s">
        <v>99</v>
      </c>
      <c r="Q1089" s="34" t="s">
        <v>2044</v>
      </c>
      <c r="R1089" s="34">
        <v>32789</v>
      </c>
      <c r="S1089" s="36">
        <v>42101</v>
      </c>
      <c r="T1089" s="36">
        <v>42102</v>
      </c>
      <c r="U1089" s="61">
        <v>215.71799999999999</v>
      </c>
      <c r="V1089" s="34">
        <v>5</v>
      </c>
      <c r="W1089" s="34">
        <v>61.1</v>
      </c>
      <c r="X1089" s="34">
        <v>91017</v>
      </c>
      <c r="Y1089" s="34" t="s">
        <v>3215</v>
      </c>
      <c r="Z1089" s="34">
        <v>405.40045604553995</v>
      </c>
    </row>
    <row r="1090" spans="1:26" customFormat="1" x14ac:dyDescent="0.2">
      <c r="A1090" s="34">
        <v>2540</v>
      </c>
      <c r="B1090" s="34" t="s">
        <v>2045</v>
      </c>
      <c r="C1090" s="34" t="s">
        <v>46</v>
      </c>
      <c r="D1090" s="34">
        <v>0.02</v>
      </c>
      <c r="E1090" s="34">
        <v>178.47</v>
      </c>
      <c r="F1090" s="34">
        <v>19.989999999999998</v>
      </c>
      <c r="G1090" s="34" t="s">
        <v>14</v>
      </c>
      <c r="H1090" s="34" t="s">
        <v>47</v>
      </c>
      <c r="I1090" s="34" t="s">
        <v>24</v>
      </c>
      <c r="J1090" s="34" t="s">
        <v>54</v>
      </c>
      <c r="K1090" s="34" t="s">
        <v>49</v>
      </c>
      <c r="L1090" s="34" t="s">
        <v>987</v>
      </c>
      <c r="M1090" s="34">
        <v>0.55000000000000004</v>
      </c>
      <c r="N1090" s="34" t="s">
        <v>8</v>
      </c>
      <c r="O1090" s="34" t="s">
        <v>9</v>
      </c>
      <c r="P1090" s="34" t="s">
        <v>99</v>
      </c>
      <c r="Q1090" s="34" t="s">
        <v>2046</v>
      </c>
      <c r="R1090" s="34">
        <v>32708</v>
      </c>
      <c r="S1090" s="36">
        <v>42101</v>
      </c>
      <c r="T1090" s="36">
        <v>42102</v>
      </c>
      <c r="U1090" s="61">
        <v>106.98480000000001</v>
      </c>
      <c r="V1090" s="34">
        <v>1</v>
      </c>
      <c r="W1090" s="34">
        <v>193.81</v>
      </c>
      <c r="X1090" s="34">
        <v>91017</v>
      </c>
      <c r="Y1090" s="34" t="s">
        <v>3215</v>
      </c>
      <c r="Z1090" s="34">
        <v>1533.6164482470253</v>
      </c>
    </row>
    <row r="1091" spans="1:26" customFormat="1" x14ac:dyDescent="0.2">
      <c r="A1091" s="34">
        <v>15</v>
      </c>
      <c r="B1091" s="34" t="s">
        <v>2047</v>
      </c>
      <c r="C1091" s="34" t="s">
        <v>1</v>
      </c>
      <c r="D1091" s="34">
        <v>0</v>
      </c>
      <c r="E1091" s="34">
        <v>4.42</v>
      </c>
      <c r="F1091" s="34">
        <v>4.99</v>
      </c>
      <c r="G1091" s="34" t="s">
        <v>14</v>
      </c>
      <c r="H1091" s="34" t="s">
        <v>3</v>
      </c>
      <c r="I1091" s="34" t="s">
        <v>24</v>
      </c>
      <c r="J1091" s="34" t="s">
        <v>321</v>
      </c>
      <c r="K1091" s="34" t="s">
        <v>49</v>
      </c>
      <c r="L1091" s="34" t="s">
        <v>2048</v>
      </c>
      <c r="M1091" s="34">
        <v>0.38</v>
      </c>
      <c r="N1091" s="34" t="s">
        <v>8</v>
      </c>
      <c r="O1091" s="34" t="s">
        <v>87</v>
      </c>
      <c r="P1091" s="34" t="s">
        <v>88</v>
      </c>
      <c r="Q1091" s="34" t="s">
        <v>2049</v>
      </c>
      <c r="R1091" s="34">
        <v>11787</v>
      </c>
      <c r="S1091" s="36">
        <v>42102</v>
      </c>
      <c r="T1091" s="36">
        <v>42103</v>
      </c>
      <c r="U1091" s="61">
        <v>-59.82</v>
      </c>
      <c r="V1091" s="34">
        <v>7</v>
      </c>
      <c r="W1091" s="34">
        <v>33.47</v>
      </c>
      <c r="X1091" s="34">
        <v>86837</v>
      </c>
      <c r="Y1091" s="34" t="s">
        <v>3218</v>
      </c>
      <c r="Z1091" s="34">
        <v>324.3064721368134</v>
      </c>
    </row>
    <row r="1092" spans="1:26" customFormat="1" x14ac:dyDescent="0.2">
      <c r="A1092" s="34">
        <v>1935</v>
      </c>
      <c r="B1092" s="34" t="s">
        <v>2050</v>
      </c>
      <c r="C1092" s="34" t="s">
        <v>1</v>
      </c>
      <c r="D1092" s="34">
        <v>0.01</v>
      </c>
      <c r="E1092" s="34">
        <v>42.98</v>
      </c>
      <c r="F1092" s="34">
        <v>4.62</v>
      </c>
      <c r="G1092" s="34" t="s">
        <v>63</v>
      </c>
      <c r="H1092" s="34" t="s">
        <v>70</v>
      </c>
      <c r="I1092" s="34" t="s">
        <v>24</v>
      </c>
      <c r="J1092" s="34" t="s">
        <v>71</v>
      </c>
      <c r="K1092" s="34" t="s">
        <v>49</v>
      </c>
      <c r="L1092" s="34" t="s">
        <v>256</v>
      </c>
      <c r="M1092" s="34">
        <v>0.56000000000000005</v>
      </c>
      <c r="N1092" s="34" t="s">
        <v>8</v>
      </c>
      <c r="O1092" s="34" t="s">
        <v>28</v>
      </c>
      <c r="P1092" s="34" t="s">
        <v>163</v>
      </c>
      <c r="Q1092" s="34" t="s">
        <v>2051</v>
      </c>
      <c r="R1092" s="34">
        <v>75051</v>
      </c>
      <c r="S1092" s="36">
        <v>42102</v>
      </c>
      <c r="T1092" s="36">
        <v>42104</v>
      </c>
      <c r="U1092" s="61">
        <v>285.47370000000001</v>
      </c>
      <c r="V1092" s="34">
        <v>9</v>
      </c>
      <c r="W1092" s="34">
        <v>413.73</v>
      </c>
      <c r="X1092" s="34">
        <v>86686</v>
      </c>
      <c r="Y1092" s="34" t="s">
        <v>3216</v>
      </c>
      <c r="Z1092" s="34">
        <v>858.31021292407377</v>
      </c>
    </row>
    <row r="1093" spans="1:26" customFormat="1" x14ac:dyDescent="0.2">
      <c r="A1093" s="34">
        <v>2655</v>
      </c>
      <c r="B1093" s="34" t="s">
        <v>2052</v>
      </c>
      <c r="C1093" s="34" t="s">
        <v>1</v>
      </c>
      <c r="D1093" s="34">
        <v>7.0000000000000007E-2</v>
      </c>
      <c r="E1093" s="34">
        <v>2.94</v>
      </c>
      <c r="F1093" s="34">
        <v>0.81</v>
      </c>
      <c r="G1093" s="34" t="s">
        <v>14</v>
      </c>
      <c r="H1093" s="34" t="s">
        <v>70</v>
      </c>
      <c r="I1093" s="34" t="s">
        <v>24</v>
      </c>
      <c r="J1093" s="34" t="s">
        <v>25</v>
      </c>
      <c r="K1093" s="34" t="s">
        <v>26</v>
      </c>
      <c r="L1093" s="34" t="s">
        <v>2053</v>
      </c>
      <c r="M1093" s="34">
        <v>0.4</v>
      </c>
      <c r="N1093" s="34" t="s">
        <v>8</v>
      </c>
      <c r="O1093" s="34" t="s">
        <v>9</v>
      </c>
      <c r="P1093" s="34" t="s">
        <v>51</v>
      </c>
      <c r="Q1093" s="34" t="s">
        <v>337</v>
      </c>
      <c r="R1093" s="34">
        <v>30318</v>
      </c>
      <c r="S1093" s="36">
        <v>42102</v>
      </c>
      <c r="T1093" s="36">
        <v>42103</v>
      </c>
      <c r="U1093" s="61">
        <v>-93.927400000000006</v>
      </c>
      <c r="V1093" s="34">
        <v>10</v>
      </c>
      <c r="W1093" s="34">
        <v>29.88</v>
      </c>
      <c r="X1093" s="34">
        <v>86064</v>
      </c>
      <c r="Y1093" s="34" t="s">
        <v>3215</v>
      </c>
      <c r="Z1093" s="34">
        <v>148.61160475028876</v>
      </c>
    </row>
    <row r="1094" spans="1:26" customFormat="1" x14ac:dyDescent="0.2">
      <c r="A1094" s="34">
        <v>3098</v>
      </c>
      <c r="B1094" s="34" t="s">
        <v>1396</v>
      </c>
      <c r="C1094" s="34" t="s">
        <v>1</v>
      </c>
      <c r="D1094" s="34">
        <v>0.05</v>
      </c>
      <c r="E1094" s="34">
        <v>35.44</v>
      </c>
      <c r="F1094" s="34">
        <v>5.09</v>
      </c>
      <c r="G1094" s="34" t="s">
        <v>14</v>
      </c>
      <c r="H1094" s="34" t="s">
        <v>15</v>
      </c>
      <c r="I1094" s="34" t="s">
        <v>24</v>
      </c>
      <c r="J1094" s="34" t="s">
        <v>64</v>
      </c>
      <c r="K1094" s="34" t="s">
        <v>49</v>
      </c>
      <c r="L1094" s="34" t="s">
        <v>2054</v>
      </c>
      <c r="M1094" s="34">
        <v>0.38</v>
      </c>
      <c r="N1094" s="34" t="s">
        <v>8</v>
      </c>
      <c r="O1094" s="34" t="s">
        <v>87</v>
      </c>
      <c r="P1094" s="34" t="s">
        <v>88</v>
      </c>
      <c r="Q1094" s="34" t="s">
        <v>1397</v>
      </c>
      <c r="R1094" s="34">
        <v>11967</v>
      </c>
      <c r="S1094" s="36">
        <v>42102</v>
      </c>
      <c r="T1094" s="36">
        <v>42103</v>
      </c>
      <c r="U1094" s="61">
        <v>240.17519999999999</v>
      </c>
      <c r="V1094" s="34">
        <v>10</v>
      </c>
      <c r="W1094" s="34">
        <v>348.08</v>
      </c>
      <c r="X1094" s="34">
        <v>89314</v>
      </c>
      <c r="Y1094" s="34" t="s">
        <v>3218</v>
      </c>
      <c r="Z1094" s="34">
        <v>678.52322524240697</v>
      </c>
    </row>
    <row r="1095" spans="1:26" customFormat="1" x14ac:dyDescent="0.2">
      <c r="A1095" s="34">
        <v>1614</v>
      </c>
      <c r="B1095" s="34" t="s">
        <v>2055</v>
      </c>
      <c r="C1095" s="34" t="s">
        <v>23</v>
      </c>
      <c r="D1095" s="34">
        <v>0.06</v>
      </c>
      <c r="E1095" s="34">
        <v>40.97</v>
      </c>
      <c r="F1095" s="34">
        <v>1.99</v>
      </c>
      <c r="G1095" s="34" t="s">
        <v>14</v>
      </c>
      <c r="H1095" s="34" t="s">
        <v>15</v>
      </c>
      <c r="I1095" s="34" t="s">
        <v>16</v>
      </c>
      <c r="J1095" s="34" t="s">
        <v>17</v>
      </c>
      <c r="K1095" s="34" t="s">
        <v>18</v>
      </c>
      <c r="L1095" s="34" t="s">
        <v>2056</v>
      </c>
      <c r="M1095" s="34">
        <v>0.42</v>
      </c>
      <c r="N1095" s="34" t="s">
        <v>8</v>
      </c>
      <c r="O1095" s="34" t="s">
        <v>87</v>
      </c>
      <c r="P1095" s="34" t="s">
        <v>379</v>
      </c>
      <c r="Q1095" s="34" t="s">
        <v>2057</v>
      </c>
      <c r="R1095" s="34">
        <v>1748</v>
      </c>
      <c r="S1095" s="36">
        <v>42102</v>
      </c>
      <c r="T1095" s="36">
        <v>42106</v>
      </c>
      <c r="U1095" s="61">
        <v>341.19810000000001</v>
      </c>
      <c r="V1095" s="34">
        <v>12</v>
      </c>
      <c r="W1095" s="34">
        <v>494.49</v>
      </c>
      <c r="X1095" s="34">
        <v>87823</v>
      </c>
      <c r="Y1095" s="34" t="s">
        <v>3218</v>
      </c>
      <c r="Z1095" s="34">
        <v>530.01383184444478</v>
      </c>
    </row>
    <row r="1096" spans="1:26" customFormat="1" x14ac:dyDescent="0.2">
      <c r="A1096" s="34">
        <v>1018</v>
      </c>
      <c r="B1096" s="34" t="s">
        <v>2058</v>
      </c>
      <c r="C1096" s="34" t="s">
        <v>92</v>
      </c>
      <c r="D1096" s="34">
        <v>0.05</v>
      </c>
      <c r="E1096" s="34">
        <v>35.89</v>
      </c>
      <c r="F1096" s="34">
        <v>14.72</v>
      </c>
      <c r="G1096" s="34" t="s">
        <v>14</v>
      </c>
      <c r="H1096" s="34" t="s">
        <v>47</v>
      </c>
      <c r="I1096" s="34" t="s">
        <v>24</v>
      </c>
      <c r="J1096" s="34" t="s">
        <v>321</v>
      </c>
      <c r="K1096" s="34" t="s">
        <v>49</v>
      </c>
      <c r="L1096" s="34" t="s">
        <v>2059</v>
      </c>
      <c r="M1096" s="34">
        <v>0.4</v>
      </c>
      <c r="N1096" s="34" t="s">
        <v>8</v>
      </c>
      <c r="O1096" s="34" t="s">
        <v>9</v>
      </c>
      <c r="P1096" s="34" t="s">
        <v>73</v>
      </c>
      <c r="Q1096" s="34" t="s">
        <v>2060</v>
      </c>
      <c r="R1096" s="34">
        <v>27511</v>
      </c>
      <c r="S1096" s="36">
        <v>42102</v>
      </c>
      <c r="T1096" s="36">
        <v>42103</v>
      </c>
      <c r="U1096" s="61">
        <v>22.866</v>
      </c>
      <c r="V1096" s="34">
        <v>19</v>
      </c>
      <c r="W1096" s="34">
        <v>680.39</v>
      </c>
      <c r="X1096" s="34">
        <v>88391</v>
      </c>
      <c r="Y1096" s="34" t="s">
        <v>3215</v>
      </c>
      <c r="Z1096" s="34">
        <v>522.32026761494421</v>
      </c>
    </row>
    <row r="1097" spans="1:26" customFormat="1" x14ac:dyDescent="0.2">
      <c r="A1097" s="34">
        <v>1018</v>
      </c>
      <c r="B1097" s="34" t="s">
        <v>2058</v>
      </c>
      <c r="C1097" s="34" t="s">
        <v>92</v>
      </c>
      <c r="D1097" s="34">
        <v>0</v>
      </c>
      <c r="E1097" s="34">
        <v>11.48</v>
      </c>
      <c r="F1097" s="34">
        <v>5.43</v>
      </c>
      <c r="G1097" s="34" t="s">
        <v>14</v>
      </c>
      <c r="H1097" s="34" t="s">
        <v>47</v>
      </c>
      <c r="I1097" s="34" t="s">
        <v>24</v>
      </c>
      <c r="J1097" s="34" t="s">
        <v>64</v>
      </c>
      <c r="K1097" s="34" t="s">
        <v>49</v>
      </c>
      <c r="L1097" s="34" t="s">
        <v>2061</v>
      </c>
      <c r="M1097" s="34">
        <v>0.36</v>
      </c>
      <c r="N1097" s="34" t="s">
        <v>8</v>
      </c>
      <c r="O1097" s="34" t="s">
        <v>9</v>
      </c>
      <c r="P1097" s="34" t="s">
        <v>73</v>
      </c>
      <c r="Q1097" s="34" t="s">
        <v>2060</v>
      </c>
      <c r="R1097" s="34">
        <v>27511</v>
      </c>
      <c r="S1097" s="36">
        <v>42102</v>
      </c>
      <c r="T1097" s="36">
        <v>42102</v>
      </c>
      <c r="U1097" s="61">
        <v>115.72799999999999</v>
      </c>
      <c r="V1097" s="34">
        <v>6</v>
      </c>
      <c r="W1097" s="34">
        <v>75.52</v>
      </c>
      <c r="X1097" s="34">
        <v>88391</v>
      </c>
      <c r="Y1097" s="34" t="s">
        <v>3215</v>
      </c>
      <c r="Z1097" s="34">
        <v>283.95760289732203</v>
      </c>
    </row>
    <row r="1098" spans="1:26" customFormat="1" x14ac:dyDescent="0.2">
      <c r="A1098" s="34">
        <v>2561</v>
      </c>
      <c r="B1098" s="34" t="s">
        <v>1774</v>
      </c>
      <c r="C1098" s="34" t="s">
        <v>46</v>
      </c>
      <c r="D1098" s="34">
        <v>7.0000000000000007E-2</v>
      </c>
      <c r="E1098" s="34">
        <v>3.98</v>
      </c>
      <c r="F1098" s="34">
        <v>5.26</v>
      </c>
      <c r="G1098" s="34" t="s">
        <v>14</v>
      </c>
      <c r="H1098" s="34" t="s">
        <v>15</v>
      </c>
      <c r="I1098" s="34" t="s">
        <v>24</v>
      </c>
      <c r="J1098" s="34" t="s">
        <v>48</v>
      </c>
      <c r="K1098" s="34" t="s">
        <v>49</v>
      </c>
      <c r="L1098" s="34" t="s">
        <v>1831</v>
      </c>
      <c r="M1098" s="34">
        <v>0.38</v>
      </c>
      <c r="N1098" s="34" t="s">
        <v>8</v>
      </c>
      <c r="O1098" s="34" t="s">
        <v>87</v>
      </c>
      <c r="P1098" s="34" t="s">
        <v>88</v>
      </c>
      <c r="Q1098" s="34" t="s">
        <v>1775</v>
      </c>
      <c r="R1098" s="34">
        <v>10562</v>
      </c>
      <c r="S1098" s="36">
        <v>42102</v>
      </c>
      <c r="T1098" s="36">
        <v>42104</v>
      </c>
      <c r="U1098" s="61">
        <v>-59.963760000000001</v>
      </c>
      <c r="V1098" s="34">
        <v>7</v>
      </c>
      <c r="W1098" s="34">
        <v>29.77</v>
      </c>
      <c r="X1098" s="34">
        <v>86466</v>
      </c>
      <c r="Y1098" s="34" t="s">
        <v>3218</v>
      </c>
      <c r="Z1098" s="34">
        <v>175.10340525548406</v>
      </c>
    </row>
    <row r="1099" spans="1:26" customFormat="1" x14ac:dyDescent="0.2">
      <c r="A1099" s="34">
        <v>2561</v>
      </c>
      <c r="B1099" s="34" t="s">
        <v>1774</v>
      </c>
      <c r="C1099" s="34" t="s">
        <v>46</v>
      </c>
      <c r="D1099" s="34">
        <v>7.0000000000000007E-2</v>
      </c>
      <c r="E1099" s="34">
        <v>12.22</v>
      </c>
      <c r="F1099" s="34">
        <v>2.85</v>
      </c>
      <c r="G1099" s="34" t="s">
        <v>14</v>
      </c>
      <c r="H1099" s="34" t="s">
        <v>15</v>
      </c>
      <c r="I1099" s="34" t="s">
        <v>4</v>
      </c>
      <c r="J1099" s="34" t="s">
        <v>102</v>
      </c>
      <c r="K1099" s="34" t="s">
        <v>18</v>
      </c>
      <c r="L1099" s="34" t="s">
        <v>2062</v>
      </c>
      <c r="M1099" s="34">
        <v>0.55000000000000004</v>
      </c>
      <c r="N1099" s="34" t="s">
        <v>8</v>
      </c>
      <c r="O1099" s="34" t="s">
        <v>87</v>
      </c>
      <c r="P1099" s="34" t="s">
        <v>88</v>
      </c>
      <c r="Q1099" s="34" t="s">
        <v>1775</v>
      </c>
      <c r="R1099" s="34">
        <v>10562</v>
      </c>
      <c r="S1099" s="36">
        <v>42102</v>
      </c>
      <c r="T1099" s="36">
        <v>42102</v>
      </c>
      <c r="U1099" s="61">
        <v>89.4148</v>
      </c>
      <c r="V1099" s="34">
        <v>12</v>
      </c>
      <c r="W1099" s="34">
        <v>147.19</v>
      </c>
      <c r="X1099" s="34">
        <v>86466</v>
      </c>
      <c r="Y1099" s="34" t="s">
        <v>3218</v>
      </c>
      <c r="Z1099" s="34">
        <v>428.57869527085279</v>
      </c>
    </row>
    <row r="1100" spans="1:26" customFormat="1" x14ac:dyDescent="0.2">
      <c r="A1100" s="34">
        <v>2563</v>
      </c>
      <c r="B1100" s="34" t="s">
        <v>2063</v>
      </c>
      <c r="C1100" s="34" t="s">
        <v>46</v>
      </c>
      <c r="D1100" s="34">
        <v>0.08</v>
      </c>
      <c r="E1100" s="34">
        <v>4.55</v>
      </c>
      <c r="F1100" s="34">
        <v>1.49</v>
      </c>
      <c r="G1100" s="34" t="s">
        <v>14</v>
      </c>
      <c r="H1100" s="34" t="s">
        <v>47</v>
      </c>
      <c r="I1100" s="34" t="s">
        <v>24</v>
      </c>
      <c r="J1100" s="34" t="s">
        <v>48</v>
      </c>
      <c r="K1100" s="34" t="s">
        <v>49</v>
      </c>
      <c r="L1100" s="34" t="s">
        <v>1479</v>
      </c>
      <c r="M1100" s="34">
        <v>0.35</v>
      </c>
      <c r="N1100" s="34" t="s">
        <v>8</v>
      </c>
      <c r="O1100" s="34" t="s">
        <v>28</v>
      </c>
      <c r="P1100" s="34" t="s">
        <v>60</v>
      </c>
      <c r="Q1100" s="34" t="s">
        <v>2064</v>
      </c>
      <c r="R1100" s="34">
        <v>55432</v>
      </c>
      <c r="S1100" s="36">
        <v>42102</v>
      </c>
      <c r="T1100" s="36">
        <v>42103</v>
      </c>
      <c r="U1100" s="61">
        <v>27.0273</v>
      </c>
      <c r="V1100" s="34">
        <v>9</v>
      </c>
      <c r="W1100" s="34">
        <v>39.17</v>
      </c>
      <c r="X1100" s="34">
        <v>91447</v>
      </c>
      <c r="Y1100" s="34" t="s">
        <v>3216</v>
      </c>
      <c r="Z1100" s="34">
        <v>189.60102009591824</v>
      </c>
    </row>
    <row r="1101" spans="1:26" customFormat="1" x14ac:dyDescent="0.2">
      <c r="A1101" s="34">
        <v>2699</v>
      </c>
      <c r="B1101" s="34" t="s">
        <v>2065</v>
      </c>
      <c r="C1101" s="34" t="s">
        <v>46</v>
      </c>
      <c r="D1101" s="34">
        <v>0.04</v>
      </c>
      <c r="E1101" s="34">
        <v>70.98</v>
      </c>
      <c r="F1101" s="34">
        <v>26.74</v>
      </c>
      <c r="G1101" s="34" t="s">
        <v>2</v>
      </c>
      <c r="H1101" s="34" t="s">
        <v>70</v>
      </c>
      <c r="I1101" s="34" t="s">
        <v>4</v>
      </c>
      <c r="J1101" s="34" t="s">
        <v>93</v>
      </c>
      <c r="K1101" s="34" t="s">
        <v>6</v>
      </c>
      <c r="L1101" s="34" t="s">
        <v>2066</v>
      </c>
      <c r="M1101" s="34">
        <v>0.6</v>
      </c>
      <c r="N1101" s="34" t="s">
        <v>8</v>
      </c>
      <c r="O1101" s="34" t="s">
        <v>35</v>
      </c>
      <c r="P1101" s="34" t="s">
        <v>564</v>
      </c>
      <c r="Q1101" s="34" t="s">
        <v>2067</v>
      </c>
      <c r="R1101" s="34">
        <v>86442</v>
      </c>
      <c r="S1101" s="36">
        <v>42102</v>
      </c>
      <c r="T1101" s="36">
        <v>42104</v>
      </c>
      <c r="U1101" s="61">
        <v>-84.628799999999998</v>
      </c>
      <c r="V1101" s="34">
        <v>19</v>
      </c>
      <c r="W1101" s="34">
        <v>1345.33</v>
      </c>
      <c r="X1101" s="34">
        <v>87679</v>
      </c>
      <c r="Y1101" s="34" t="s">
        <v>3217</v>
      </c>
      <c r="Z1101" s="34">
        <v>1381.5154127027452</v>
      </c>
    </row>
    <row r="1102" spans="1:26" customFormat="1" x14ac:dyDescent="0.2">
      <c r="A1102" s="34">
        <v>123</v>
      </c>
      <c r="B1102" s="34" t="s">
        <v>2068</v>
      </c>
      <c r="C1102" s="34" t="s">
        <v>1</v>
      </c>
      <c r="D1102" s="34">
        <v>0.06</v>
      </c>
      <c r="E1102" s="34">
        <v>8.57</v>
      </c>
      <c r="F1102" s="34">
        <v>6.14</v>
      </c>
      <c r="G1102" s="34" t="s">
        <v>14</v>
      </c>
      <c r="H1102" s="34" t="s">
        <v>47</v>
      </c>
      <c r="I1102" s="34" t="s">
        <v>24</v>
      </c>
      <c r="J1102" s="34" t="s">
        <v>544</v>
      </c>
      <c r="K1102" s="34" t="s">
        <v>18</v>
      </c>
      <c r="L1102" s="34" t="s">
        <v>2069</v>
      </c>
      <c r="M1102" s="34">
        <v>0.59</v>
      </c>
      <c r="N1102" s="34" t="s">
        <v>8</v>
      </c>
      <c r="O1102" s="34" t="s">
        <v>9</v>
      </c>
      <c r="P1102" s="34" t="s">
        <v>218</v>
      </c>
      <c r="Q1102" s="34" t="s">
        <v>2070</v>
      </c>
      <c r="R1102" s="34">
        <v>22102</v>
      </c>
      <c r="S1102" s="36">
        <v>42103</v>
      </c>
      <c r="T1102" s="36">
        <v>42104</v>
      </c>
      <c r="U1102" s="61">
        <v>105.678</v>
      </c>
      <c r="V1102" s="34">
        <v>11</v>
      </c>
      <c r="W1102" s="34">
        <v>94.97</v>
      </c>
      <c r="X1102" s="34">
        <v>90669</v>
      </c>
      <c r="Y1102" s="34" t="s">
        <v>3215</v>
      </c>
      <c r="Z1102" s="34">
        <v>712.9425968958933</v>
      </c>
    </row>
    <row r="1103" spans="1:26" customFormat="1" x14ac:dyDescent="0.2">
      <c r="A1103" s="34">
        <v>1186</v>
      </c>
      <c r="B1103" s="34" t="s">
        <v>2071</v>
      </c>
      <c r="C1103" s="34" t="s">
        <v>1</v>
      </c>
      <c r="D1103" s="34">
        <v>7.0000000000000007E-2</v>
      </c>
      <c r="E1103" s="34">
        <v>400.97</v>
      </c>
      <c r="F1103" s="34">
        <v>48.26</v>
      </c>
      <c r="G1103" s="34" t="s">
        <v>2</v>
      </c>
      <c r="H1103" s="34" t="s">
        <v>15</v>
      </c>
      <c r="I1103" s="34" t="s">
        <v>16</v>
      </c>
      <c r="J1103" s="34" t="s">
        <v>32</v>
      </c>
      <c r="K1103" s="34" t="s">
        <v>6</v>
      </c>
      <c r="L1103" s="34" t="s">
        <v>1536</v>
      </c>
      <c r="M1103" s="34">
        <v>0.36</v>
      </c>
      <c r="N1103" s="34" t="s">
        <v>8</v>
      </c>
      <c r="O1103" s="34" t="s">
        <v>35</v>
      </c>
      <c r="P1103" s="34" t="s">
        <v>66</v>
      </c>
      <c r="Q1103" s="34" t="s">
        <v>2072</v>
      </c>
      <c r="R1103" s="34">
        <v>92646</v>
      </c>
      <c r="S1103" s="36">
        <v>42103</v>
      </c>
      <c r="T1103" s="36">
        <v>42104</v>
      </c>
      <c r="U1103" s="61">
        <v>2581.5590999999999</v>
      </c>
      <c r="V1103" s="34">
        <v>10</v>
      </c>
      <c r="W1103" s="34">
        <v>3741.39</v>
      </c>
      <c r="X1103" s="34">
        <v>85939</v>
      </c>
      <c r="Y1103" s="34" t="s">
        <v>3217</v>
      </c>
      <c r="Z1103" s="34">
        <v>5581.2127006135115</v>
      </c>
    </row>
    <row r="1104" spans="1:26" customFormat="1" x14ac:dyDescent="0.2">
      <c r="A1104" s="34">
        <v>1233</v>
      </c>
      <c r="B1104" s="34" t="s">
        <v>2073</v>
      </c>
      <c r="C1104" s="34" t="s">
        <v>1</v>
      </c>
      <c r="D1104" s="34">
        <v>0.1</v>
      </c>
      <c r="E1104" s="34">
        <v>120.98</v>
      </c>
      <c r="F1104" s="34">
        <v>9.07</v>
      </c>
      <c r="G1104" s="34" t="s">
        <v>63</v>
      </c>
      <c r="H1104" s="34" t="s">
        <v>15</v>
      </c>
      <c r="I1104" s="34" t="s">
        <v>24</v>
      </c>
      <c r="J1104" s="34" t="s">
        <v>48</v>
      </c>
      <c r="K1104" s="34" t="s">
        <v>49</v>
      </c>
      <c r="L1104" s="34" t="s">
        <v>1399</v>
      </c>
      <c r="M1104" s="34">
        <v>0.35</v>
      </c>
      <c r="N1104" s="34" t="s">
        <v>8</v>
      </c>
      <c r="O1104" s="34" t="s">
        <v>28</v>
      </c>
      <c r="P1104" s="34" t="s">
        <v>163</v>
      </c>
      <c r="Q1104" s="34" t="s">
        <v>2074</v>
      </c>
      <c r="R1104" s="34">
        <v>75028</v>
      </c>
      <c r="S1104" s="36">
        <v>42103</v>
      </c>
      <c r="T1104" s="36">
        <v>42105</v>
      </c>
      <c r="U1104" s="61">
        <v>297.45715999999999</v>
      </c>
      <c r="V1104" s="34">
        <v>5</v>
      </c>
      <c r="W1104" s="34">
        <v>568.24</v>
      </c>
      <c r="X1104" s="34">
        <v>89375</v>
      </c>
      <c r="Y1104" s="34" t="s">
        <v>3216</v>
      </c>
      <c r="Z1104" s="34">
        <v>975.00451275503497</v>
      </c>
    </row>
    <row r="1105" spans="1:26" customFormat="1" x14ac:dyDescent="0.2">
      <c r="A1105" s="34">
        <v>1233</v>
      </c>
      <c r="B1105" s="34" t="s">
        <v>2073</v>
      </c>
      <c r="C1105" s="34" t="s">
        <v>1</v>
      </c>
      <c r="D1105" s="34">
        <v>0.02</v>
      </c>
      <c r="E1105" s="34">
        <v>152.47999999999999</v>
      </c>
      <c r="F1105" s="34">
        <v>6.5</v>
      </c>
      <c r="G1105" s="34" t="s">
        <v>63</v>
      </c>
      <c r="H1105" s="34" t="s">
        <v>15</v>
      </c>
      <c r="I1105" s="34" t="s">
        <v>16</v>
      </c>
      <c r="J1105" s="34" t="s">
        <v>17</v>
      </c>
      <c r="K1105" s="34" t="s">
        <v>49</v>
      </c>
      <c r="L1105" s="34" t="s">
        <v>1769</v>
      </c>
      <c r="M1105" s="34">
        <v>0.74</v>
      </c>
      <c r="N1105" s="34" t="s">
        <v>8</v>
      </c>
      <c r="O1105" s="34" t="s">
        <v>28</v>
      </c>
      <c r="P1105" s="34" t="s">
        <v>163</v>
      </c>
      <c r="Q1105" s="34" t="s">
        <v>2074</v>
      </c>
      <c r="R1105" s="34">
        <v>75028</v>
      </c>
      <c r="S1105" s="36">
        <v>42103</v>
      </c>
      <c r="T1105" s="36">
        <v>42105</v>
      </c>
      <c r="U1105" s="61">
        <v>-564.60239999999999</v>
      </c>
      <c r="V1105" s="34">
        <v>1</v>
      </c>
      <c r="W1105" s="34">
        <v>162.91</v>
      </c>
      <c r="X1105" s="34">
        <v>89375</v>
      </c>
      <c r="Y1105" s="34" t="s">
        <v>3216</v>
      </c>
      <c r="Z1105" s="34">
        <v>496.92408324853801</v>
      </c>
    </row>
    <row r="1106" spans="1:26" customFormat="1" x14ac:dyDescent="0.2">
      <c r="A1106" s="34">
        <v>1178</v>
      </c>
      <c r="B1106" s="34" t="s">
        <v>2075</v>
      </c>
      <c r="C1106" s="34" t="s">
        <v>13</v>
      </c>
      <c r="D1106" s="34">
        <v>0.03</v>
      </c>
      <c r="E1106" s="34">
        <v>4.4800000000000004</v>
      </c>
      <c r="F1106" s="34">
        <v>49</v>
      </c>
      <c r="G1106" s="34" t="s">
        <v>14</v>
      </c>
      <c r="H1106" s="34" t="s">
        <v>15</v>
      </c>
      <c r="I1106" s="34" t="s">
        <v>24</v>
      </c>
      <c r="J1106" s="34" t="s">
        <v>71</v>
      </c>
      <c r="K1106" s="34" t="s">
        <v>40</v>
      </c>
      <c r="L1106" s="34" t="s">
        <v>444</v>
      </c>
      <c r="M1106" s="34">
        <v>0.6</v>
      </c>
      <c r="N1106" s="34" t="s">
        <v>8</v>
      </c>
      <c r="O1106" s="34" t="s">
        <v>9</v>
      </c>
      <c r="P1106" s="34" t="s">
        <v>99</v>
      </c>
      <c r="Q1106" s="34" t="s">
        <v>2076</v>
      </c>
      <c r="R1106" s="34">
        <v>32701</v>
      </c>
      <c r="S1106" s="36">
        <v>42103</v>
      </c>
      <c r="T1106" s="36">
        <v>42105</v>
      </c>
      <c r="U1106" s="61">
        <v>64.266000000000005</v>
      </c>
      <c r="V1106" s="34">
        <v>2</v>
      </c>
      <c r="W1106" s="34">
        <v>21.46</v>
      </c>
      <c r="X1106" s="34">
        <v>89787</v>
      </c>
      <c r="Y1106" s="34" t="s">
        <v>3215</v>
      </c>
      <c r="Z1106" s="34">
        <v>1518.6057498428854</v>
      </c>
    </row>
    <row r="1107" spans="1:26" customFormat="1" x14ac:dyDescent="0.2">
      <c r="A1107" s="34">
        <v>1178</v>
      </c>
      <c r="B1107" s="34" t="s">
        <v>2075</v>
      </c>
      <c r="C1107" s="34" t="s">
        <v>13</v>
      </c>
      <c r="D1107" s="34">
        <v>0.06</v>
      </c>
      <c r="E1107" s="34">
        <v>350.99</v>
      </c>
      <c r="F1107" s="34">
        <v>39</v>
      </c>
      <c r="G1107" s="34" t="s">
        <v>2</v>
      </c>
      <c r="H1107" s="34" t="s">
        <v>15</v>
      </c>
      <c r="I1107" s="34" t="s">
        <v>4</v>
      </c>
      <c r="J1107" s="34" t="s">
        <v>85</v>
      </c>
      <c r="K1107" s="34" t="s">
        <v>33</v>
      </c>
      <c r="L1107" s="34" t="s">
        <v>414</v>
      </c>
      <c r="M1107" s="34">
        <v>0.55000000000000004</v>
      </c>
      <c r="N1107" s="34" t="s">
        <v>8</v>
      </c>
      <c r="O1107" s="34" t="s">
        <v>9</v>
      </c>
      <c r="P1107" s="34" t="s">
        <v>99</v>
      </c>
      <c r="Q1107" s="34" t="s">
        <v>2076</v>
      </c>
      <c r="R1107" s="34">
        <v>32701</v>
      </c>
      <c r="S1107" s="36">
        <v>42103</v>
      </c>
      <c r="T1107" s="36">
        <v>42105</v>
      </c>
      <c r="U1107" s="61">
        <v>-302.61559999999997</v>
      </c>
      <c r="V1107" s="34">
        <v>10</v>
      </c>
      <c r="W1107" s="34">
        <v>3506.78</v>
      </c>
      <c r="X1107" s="34">
        <v>89787</v>
      </c>
      <c r="Y1107" s="34" t="s">
        <v>3215</v>
      </c>
      <c r="Z1107" s="34">
        <v>2087.2408073480692</v>
      </c>
    </row>
    <row r="1108" spans="1:26" customFormat="1" x14ac:dyDescent="0.2">
      <c r="A1108" s="34">
        <v>1178</v>
      </c>
      <c r="B1108" s="34" t="s">
        <v>2075</v>
      </c>
      <c r="C1108" s="34" t="s">
        <v>13</v>
      </c>
      <c r="D1108" s="34">
        <v>0.09</v>
      </c>
      <c r="E1108" s="34">
        <v>40.98</v>
      </c>
      <c r="F1108" s="34">
        <v>6.5</v>
      </c>
      <c r="G1108" s="34" t="s">
        <v>63</v>
      </c>
      <c r="H1108" s="34" t="s">
        <v>15</v>
      </c>
      <c r="I1108" s="34" t="s">
        <v>16</v>
      </c>
      <c r="J1108" s="34" t="s">
        <v>17</v>
      </c>
      <c r="K1108" s="34" t="s">
        <v>49</v>
      </c>
      <c r="L1108" s="34" t="s">
        <v>422</v>
      </c>
      <c r="M1108" s="34">
        <v>0.74</v>
      </c>
      <c r="N1108" s="34" t="s">
        <v>8</v>
      </c>
      <c r="O1108" s="34" t="s">
        <v>9</v>
      </c>
      <c r="P1108" s="34" t="s">
        <v>99</v>
      </c>
      <c r="Q1108" s="34" t="s">
        <v>2076</v>
      </c>
      <c r="R1108" s="34">
        <v>32701</v>
      </c>
      <c r="S1108" s="36">
        <v>42103</v>
      </c>
      <c r="T1108" s="36">
        <v>42105</v>
      </c>
      <c r="U1108" s="61">
        <v>5.6916000000000002</v>
      </c>
      <c r="V1108" s="34">
        <v>7</v>
      </c>
      <c r="W1108" s="34">
        <v>267.69</v>
      </c>
      <c r="X1108" s="34">
        <v>89787</v>
      </c>
      <c r="Y1108" s="34" t="s">
        <v>3215</v>
      </c>
      <c r="Z1108" s="34">
        <v>392.81232173535187</v>
      </c>
    </row>
    <row r="1109" spans="1:26" customFormat="1" x14ac:dyDescent="0.2">
      <c r="A1109" s="34">
        <v>1250</v>
      </c>
      <c r="B1109" s="34" t="s">
        <v>2077</v>
      </c>
      <c r="C1109" s="34" t="s">
        <v>13</v>
      </c>
      <c r="D1109" s="34">
        <v>0</v>
      </c>
      <c r="E1109" s="34">
        <v>3.89</v>
      </c>
      <c r="F1109" s="34">
        <v>7.01</v>
      </c>
      <c r="G1109" s="34" t="s">
        <v>14</v>
      </c>
      <c r="H1109" s="34" t="s">
        <v>70</v>
      </c>
      <c r="I1109" s="34" t="s">
        <v>24</v>
      </c>
      <c r="J1109" s="34" t="s">
        <v>48</v>
      </c>
      <c r="K1109" s="34" t="s">
        <v>49</v>
      </c>
      <c r="L1109" s="34" t="s">
        <v>702</v>
      </c>
      <c r="M1109" s="34">
        <v>0.37</v>
      </c>
      <c r="N1109" s="34" t="s">
        <v>8</v>
      </c>
      <c r="O1109" s="34" t="s">
        <v>28</v>
      </c>
      <c r="P1109" s="34" t="s">
        <v>79</v>
      </c>
      <c r="Q1109" s="34" t="s">
        <v>2078</v>
      </c>
      <c r="R1109" s="34">
        <v>60110</v>
      </c>
      <c r="S1109" s="36">
        <v>42103</v>
      </c>
      <c r="T1109" s="36">
        <v>42103</v>
      </c>
      <c r="U1109" s="61">
        <v>-255.16890000000001</v>
      </c>
      <c r="V1109" s="34">
        <v>21</v>
      </c>
      <c r="W1109" s="34">
        <v>85.64</v>
      </c>
      <c r="X1109" s="34">
        <v>87877</v>
      </c>
      <c r="Y1109" s="34" t="s">
        <v>3216</v>
      </c>
      <c r="Z1109" s="34">
        <v>-113.33985884706718</v>
      </c>
    </row>
    <row r="1110" spans="1:26" customFormat="1" x14ac:dyDescent="0.2">
      <c r="A1110" s="34">
        <v>1250</v>
      </c>
      <c r="B1110" s="34" t="s">
        <v>2077</v>
      </c>
      <c r="C1110" s="34" t="s">
        <v>13</v>
      </c>
      <c r="D1110" s="34">
        <v>0.09</v>
      </c>
      <c r="E1110" s="34">
        <v>120.98</v>
      </c>
      <c r="F1110" s="34">
        <v>30</v>
      </c>
      <c r="G1110" s="34" t="s">
        <v>2</v>
      </c>
      <c r="H1110" s="34" t="s">
        <v>70</v>
      </c>
      <c r="I1110" s="34" t="s">
        <v>4</v>
      </c>
      <c r="J1110" s="34" t="s">
        <v>85</v>
      </c>
      <c r="K1110" s="34" t="s">
        <v>33</v>
      </c>
      <c r="L1110" s="34" t="s">
        <v>1101</v>
      </c>
      <c r="M1110" s="34">
        <v>0.64</v>
      </c>
      <c r="N1110" s="34" t="s">
        <v>8</v>
      </c>
      <c r="O1110" s="34" t="s">
        <v>28</v>
      </c>
      <c r="P1110" s="34" t="s">
        <v>79</v>
      </c>
      <c r="Q1110" s="34" t="s">
        <v>2078</v>
      </c>
      <c r="R1110" s="34">
        <v>60110</v>
      </c>
      <c r="S1110" s="36">
        <v>42103</v>
      </c>
      <c r="T1110" s="36">
        <v>42105</v>
      </c>
      <c r="U1110" s="61">
        <v>74.004800000000003</v>
      </c>
      <c r="V1110" s="34">
        <v>22</v>
      </c>
      <c r="W1110" s="34">
        <v>2508.15</v>
      </c>
      <c r="X1110" s="34">
        <v>87877</v>
      </c>
      <c r="Y1110" s="34" t="s">
        <v>3216</v>
      </c>
      <c r="Z1110" s="34">
        <v>1587.4110804382431</v>
      </c>
    </row>
    <row r="1111" spans="1:26" customFormat="1" x14ac:dyDescent="0.2">
      <c r="A1111" s="34">
        <v>1250</v>
      </c>
      <c r="B1111" s="34" t="s">
        <v>2077</v>
      </c>
      <c r="C1111" s="34" t="s">
        <v>13</v>
      </c>
      <c r="D1111" s="34">
        <v>0.1</v>
      </c>
      <c r="E1111" s="34">
        <v>30.98</v>
      </c>
      <c r="F1111" s="34">
        <v>5.76</v>
      </c>
      <c r="G1111" s="34" t="s">
        <v>14</v>
      </c>
      <c r="H1111" s="34" t="s">
        <v>70</v>
      </c>
      <c r="I1111" s="34" t="s">
        <v>24</v>
      </c>
      <c r="J1111" s="34" t="s">
        <v>64</v>
      </c>
      <c r="K1111" s="34" t="s">
        <v>49</v>
      </c>
      <c r="L1111" s="34" t="s">
        <v>715</v>
      </c>
      <c r="M1111" s="34">
        <v>0.4</v>
      </c>
      <c r="N1111" s="34" t="s">
        <v>8</v>
      </c>
      <c r="O1111" s="34" t="s">
        <v>28</v>
      </c>
      <c r="P1111" s="34" t="s">
        <v>79</v>
      </c>
      <c r="Q1111" s="34" t="s">
        <v>2078</v>
      </c>
      <c r="R1111" s="34">
        <v>60110</v>
      </c>
      <c r="S1111" s="36">
        <v>42103</v>
      </c>
      <c r="T1111" s="36">
        <v>42104</v>
      </c>
      <c r="U1111" s="61">
        <v>109.4248</v>
      </c>
      <c r="V1111" s="34">
        <v>8</v>
      </c>
      <c r="W1111" s="34">
        <v>225.62</v>
      </c>
      <c r="X1111" s="34">
        <v>87877</v>
      </c>
      <c r="Y1111" s="34" t="s">
        <v>3216</v>
      </c>
      <c r="Z1111" s="34">
        <v>269.19363894997548</v>
      </c>
    </row>
    <row r="1112" spans="1:26" customFormat="1" x14ac:dyDescent="0.2">
      <c r="A1112" s="34">
        <v>2488</v>
      </c>
      <c r="B1112" s="34" t="s">
        <v>2079</v>
      </c>
      <c r="C1112" s="34" t="s">
        <v>13</v>
      </c>
      <c r="D1112" s="34">
        <v>0.08</v>
      </c>
      <c r="E1112" s="34">
        <v>4.91</v>
      </c>
      <c r="F1112" s="34">
        <v>0.5</v>
      </c>
      <c r="G1112" s="34" t="s">
        <v>14</v>
      </c>
      <c r="H1112" s="34" t="s">
        <v>15</v>
      </c>
      <c r="I1112" s="34" t="s">
        <v>24</v>
      </c>
      <c r="J1112" s="34" t="s">
        <v>128</v>
      </c>
      <c r="K1112" s="34" t="s">
        <v>49</v>
      </c>
      <c r="L1112" s="34" t="s">
        <v>949</v>
      </c>
      <c r="M1112" s="34">
        <v>0.36</v>
      </c>
      <c r="N1112" s="34" t="s">
        <v>8</v>
      </c>
      <c r="O1112" s="34" t="s">
        <v>9</v>
      </c>
      <c r="P1112" s="34" t="s">
        <v>20</v>
      </c>
      <c r="Q1112" s="34" t="s">
        <v>2080</v>
      </c>
      <c r="R1112" s="34">
        <v>72023</v>
      </c>
      <c r="S1112" s="36">
        <v>42103</v>
      </c>
      <c r="T1112" s="36">
        <v>42103</v>
      </c>
      <c r="U1112" s="61">
        <v>12.726000000000001</v>
      </c>
      <c r="V1112" s="34">
        <v>9</v>
      </c>
      <c r="W1112" s="34">
        <v>42.69</v>
      </c>
      <c r="X1112" s="34">
        <v>86887</v>
      </c>
      <c r="Y1112" s="34" t="s">
        <v>3215</v>
      </c>
      <c r="Z1112" s="34">
        <v>-105.85957957677957</v>
      </c>
    </row>
    <row r="1113" spans="1:26" customFormat="1" x14ac:dyDescent="0.2">
      <c r="A1113" s="34">
        <v>2488</v>
      </c>
      <c r="B1113" s="34" t="s">
        <v>2079</v>
      </c>
      <c r="C1113" s="34" t="s">
        <v>13</v>
      </c>
      <c r="D1113" s="34">
        <v>0.02</v>
      </c>
      <c r="E1113" s="34">
        <v>28.15</v>
      </c>
      <c r="F1113" s="34">
        <v>6.17</v>
      </c>
      <c r="G1113" s="34" t="s">
        <v>14</v>
      </c>
      <c r="H1113" s="34" t="s">
        <v>15</v>
      </c>
      <c r="I1113" s="34" t="s">
        <v>24</v>
      </c>
      <c r="J1113" s="34" t="s">
        <v>25</v>
      </c>
      <c r="K1113" s="34" t="s">
        <v>18</v>
      </c>
      <c r="L1113" s="34" t="s">
        <v>595</v>
      </c>
      <c r="M1113" s="34">
        <v>0.55000000000000004</v>
      </c>
      <c r="N1113" s="34" t="s">
        <v>8</v>
      </c>
      <c r="O1113" s="34" t="s">
        <v>9</v>
      </c>
      <c r="P1113" s="34" t="s">
        <v>20</v>
      </c>
      <c r="Q1113" s="34" t="s">
        <v>2080</v>
      </c>
      <c r="R1113" s="34">
        <v>72023</v>
      </c>
      <c r="S1113" s="36">
        <v>42103</v>
      </c>
      <c r="T1113" s="36">
        <v>42104</v>
      </c>
      <c r="U1113" s="61">
        <v>160.8066</v>
      </c>
      <c r="V1113" s="34">
        <v>11</v>
      </c>
      <c r="W1113" s="34">
        <v>327.41000000000003</v>
      </c>
      <c r="X1113" s="34">
        <v>86887</v>
      </c>
      <c r="Y1113" s="34" t="s">
        <v>3215</v>
      </c>
      <c r="Z1113" s="34">
        <v>472.88411999278725</v>
      </c>
    </row>
    <row r="1114" spans="1:26" customFormat="1" x14ac:dyDescent="0.2">
      <c r="A1114" s="34">
        <v>2491</v>
      </c>
      <c r="B1114" s="34" t="s">
        <v>433</v>
      </c>
      <c r="C1114" s="34" t="s">
        <v>13</v>
      </c>
      <c r="D1114" s="34">
        <v>0.08</v>
      </c>
      <c r="E1114" s="34">
        <v>4.91</v>
      </c>
      <c r="F1114" s="34">
        <v>0.5</v>
      </c>
      <c r="G1114" s="34" t="s">
        <v>14</v>
      </c>
      <c r="H1114" s="34" t="s">
        <v>15</v>
      </c>
      <c r="I1114" s="34" t="s">
        <v>24</v>
      </c>
      <c r="J1114" s="34" t="s">
        <v>128</v>
      </c>
      <c r="K1114" s="34" t="s">
        <v>49</v>
      </c>
      <c r="L1114" s="34" t="s">
        <v>949</v>
      </c>
      <c r="M1114" s="34">
        <v>0.36</v>
      </c>
      <c r="N1114" s="34" t="s">
        <v>8</v>
      </c>
      <c r="O1114" s="34" t="s">
        <v>35</v>
      </c>
      <c r="P1114" s="34" t="s">
        <v>66</v>
      </c>
      <c r="Q1114" s="34" t="s">
        <v>76</v>
      </c>
      <c r="R1114" s="34">
        <v>90045</v>
      </c>
      <c r="S1114" s="36">
        <v>42103</v>
      </c>
      <c r="T1114" s="36">
        <v>42103</v>
      </c>
      <c r="U1114" s="61">
        <v>31.751999999999999</v>
      </c>
      <c r="V1114" s="34">
        <v>36</v>
      </c>
      <c r="W1114" s="34">
        <v>170.75</v>
      </c>
      <c r="X1114" s="34">
        <v>14785</v>
      </c>
      <c r="Y1114" s="34" t="s">
        <v>3217</v>
      </c>
      <c r="Z1114" s="34">
        <v>-86.376466182732713</v>
      </c>
    </row>
    <row r="1115" spans="1:26" customFormat="1" x14ac:dyDescent="0.2">
      <c r="A1115" s="34">
        <v>2491</v>
      </c>
      <c r="B1115" s="34" t="s">
        <v>433</v>
      </c>
      <c r="C1115" s="34" t="s">
        <v>13</v>
      </c>
      <c r="D1115" s="34">
        <v>0.02</v>
      </c>
      <c r="E1115" s="34">
        <v>28.15</v>
      </c>
      <c r="F1115" s="34">
        <v>6.17</v>
      </c>
      <c r="G1115" s="34" t="s">
        <v>14</v>
      </c>
      <c r="H1115" s="34" t="s">
        <v>15</v>
      </c>
      <c r="I1115" s="34" t="s">
        <v>24</v>
      </c>
      <c r="J1115" s="34" t="s">
        <v>25</v>
      </c>
      <c r="K1115" s="34" t="s">
        <v>18</v>
      </c>
      <c r="L1115" s="34" t="s">
        <v>595</v>
      </c>
      <c r="M1115" s="34">
        <v>0.55000000000000004</v>
      </c>
      <c r="N1115" s="34" t="s">
        <v>8</v>
      </c>
      <c r="O1115" s="34" t="s">
        <v>35</v>
      </c>
      <c r="P1115" s="34" t="s">
        <v>66</v>
      </c>
      <c r="Q1115" s="34" t="s">
        <v>76</v>
      </c>
      <c r="R1115" s="34">
        <v>90045</v>
      </c>
      <c r="S1115" s="36">
        <v>42103</v>
      </c>
      <c r="T1115" s="36">
        <v>42104</v>
      </c>
      <c r="U1115" s="61">
        <v>117.208</v>
      </c>
      <c r="V1115" s="34">
        <v>45</v>
      </c>
      <c r="W1115" s="34">
        <v>1339.42</v>
      </c>
      <c r="X1115" s="34">
        <v>14785</v>
      </c>
      <c r="Y1115" s="34" t="s">
        <v>3217</v>
      </c>
      <c r="Z1115" s="34">
        <v>428.23803213292746</v>
      </c>
    </row>
    <row r="1116" spans="1:26" customFormat="1" x14ac:dyDescent="0.2">
      <c r="A1116" s="34">
        <v>115</v>
      </c>
      <c r="B1116" s="34" t="s">
        <v>2081</v>
      </c>
      <c r="C1116" s="34" t="s">
        <v>23</v>
      </c>
      <c r="D1116" s="34">
        <v>7.0000000000000007E-2</v>
      </c>
      <c r="E1116" s="34">
        <v>2.12</v>
      </c>
      <c r="F1116" s="34">
        <v>1.99</v>
      </c>
      <c r="G1116" s="34" t="s">
        <v>14</v>
      </c>
      <c r="H1116" s="34" t="s">
        <v>47</v>
      </c>
      <c r="I1116" s="34" t="s">
        <v>16</v>
      </c>
      <c r="J1116" s="34" t="s">
        <v>17</v>
      </c>
      <c r="K1116" s="34" t="s">
        <v>18</v>
      </c>
      <c r="L1116" s="34" t="s">
        <v>2082</v>
      </c>
      <c r="M1116" s="34">
        <v>0.55000000000000004</v>
      </c>
      <c r="N1116" s="34" t="s">
        <v>8</v>
      </c>
      <c r="O1116" s="34" t="s">
        <v>35</v>
      </c>
      <c r="P1116" s="34" t="s">
        <v>115</v>
      </c>
      <c r="Q1116" s="34" t="s">
        <v>2083</v>
      </c>
      <c r="R1116" s="34">
        <v>97128</v>
      </c>
      <c r="S1116" s="36">
        <v>42103</v>
      </c>
      <c r="T1116" s="36">
        <v>42105</v>
      </c>
      <c r="U1116" s="61">
        <v>-55.84</v>
      </c>
      <c r="V1116" s="34">
        <v>12</v>
      </c>
      <c r="W1116" s="34">
        <v>26.07</v>
      </c>
      <c r="X1116" s="34">
        <v>89585</v>
      </c>
      <c r="Y1116" s="34" t="s">
        <v>3217</v>
      </c>
      <c r="Z1116" s="34">
        <v>162.5331035759236</v>
      </c>
    </row>
    <row r="1117" spans="1:26" customFormat="1" x14ac:dyDescent="0.2">
      <c r="A1117" s="34">
        <v>117</v>
      </c>
      <c r="B1117" s="34" t="s">
        <v>117</v>
      </c>
      <c r="C1117" s="34" t="s">
        <v>23</v>
      </c>
      <c r="D1117" s="34">
        <v>7.0000000000000007E-2</v>
      </c>
      <c r="E1117" s="34">
        <v>2.12</v>
      </c>
      <c r="F1117" s="34">
        <v>1.99</v>
      </c>
      <c r="G1117" s="34" t="s">
        <v>14</v>
      </c>
      <c r="H1117" s="34" t="s">
        <v>47</v>
      </c>
      <c r="I1117" s="34" t="s">
        <v>16</v>
      </c>
      <c r="J1117" s="34" t="s">
        <v>17</v>
      </c>
      <c r="K1117" s="34" t="s">
        <v>18</v>
      </c>
      <c r="L1117" s="34" t="s">
        <v>2082</v>
      </c>
      <c r="M1117" s="34">
        <v>0.55000000000000004</v>
      </c>
      <c r="N1117" s="34" t="s">
        <v>8</v>
      </c>
      <c r="O1117" s="34" t="s">
        <v>35</v>
      </c>
      <c r="P1117" s="34" t="s">
        <v>42</v>
      </c>
      <c r="Q1117" s="34" t="s">
        <v>118</v>
      </c>
      <c r="R1117" s="34">
        <v>98103</v>
      </c>
      <c r="S1117" s="36">
        <v>42103</v>
      </c>
      <c r="T1117" s="36">
        <v>42105</v>
      </c>
      <c r="U1117" s="61">
        <v>-55.84</v>
      </c>
      <c r="V1117" s="34">
        <v>46</v>
      </c>
      <c r="W1117" s="34">
        <v>99.94</v>
      </c>
      <c r="X1117" s="34">
        <v>58914</v>
      </c>
      <c r="Y1117" s="34" t="s">
        <v>3217</v>
      </c>
      <c r="Z1117" s="34">
        <v>162.5331035759236</v>
      </c>
    </row>
    <row r="1118" spans="1:26" customFormat="1" x14ac:dyDescent="0.2">
      <c r="A1118" s="34">
        <v>2851</v>
      </c>
      <c r="B1118" s="34" t="s">
        <v>2084</v>
      </c>
      <c r="C1118" s="34" t="s">
        <v>23</v>
      </c>
      <c r="D1118" s="34">
        <v>0.05</v>
      </c>
      <c r="E1118" s="34">
        <v>115.99</v>
      </c>
      <c r="F1118" s="34">
        <v>8.99</v>
      </c>
      <c r="G1118" s="34" t="s">
        <v>14</v>
      </c>
      <c r="H1118" s="34" t="s">
        <v>15</v>
      </c>
      <c r="I1118" s="34" t="s">
        <v>16</v>
      </c>
      <c r="J1118" s="34" t="s">
        <v>111</v>
      </c>
      <c r="K1118" s="34" t="s">
        <v>49</v>
      </c>
      <c r="L1118" s="34" t="s">
        <v>2085</v>
      </c>
      <c r="M1118" s="34">
        <v>0.57999999999999996</v>
      </c>
      <c r="N1118" s="34" t="s">
        <v>8</v>
      </c>
      <c r="O1118" s="34" t="s">
        <v>28</v>
      </c>
      <c r="P1118" s="34" t="s">
        <v>163</v>
      </c>
      <c r="Q1118" s="34" t="s">
        <v>2086</v>
      </c>
      <c r="R1118" s="34">
        <v>79762</v>
      </c>
      <c r="S1118" s="36">
        <v>42103</v>
      </c>
      <c r="T1118" s="36">
        <v>42107</v>
      </c>
      <c r="U1118" s="61">
        <v>719.35260000000005</v>
      </c>
      <c r="V1118" s="34">
        <v>11</v>
      </c>
      <c r="W1118" s="34">
        <v>1042.54</v>
      </c>
      <c r="X1118" s="34">
        <v>86454</v>
      </c>
      <c r="Y1118" s="34" t="s">
        <v>3216</v>
      </c>
      <c r="Z1118" s="34">
        <v>1485.3778232207078</v>
      </c>
    </row>
    <row r="1119" spans="1:26" customFormat="1" x14ac:dyDescent="0.2">
      <c r="A1119" s="34">
        <v>1271</v>
      </c>
      <c r="B1119" s="34" t="s">
        <v>2087</v>
      </c>
      <c r="C1119" s="34" t="s">
        <v>92</v>
      </c>
      <c r="D1119" s="34">
        <v>7.0000000000000007E-2</v>
      </c>
      <c r="E1119" s="34">
        <v>125.99</v>
      </c>
      <c r="F1119" s="34">
        <v>7.69</v>
      </c>
      <c r="G1119" s="34" t="s">
        <v>14</v>
      </c>
      <c r="H1119" s="34" t="s">
        <v>70</v>
      </c>
      <c r="I1119" s="34" t="s">
        <v>16</v>
      </c>
      <c r="J1119" s="34" t="s">
        <v>111</v>
      </c>
      <c r="K1119" s="34" t="s">
        <v>49</v>
      </c>
      <c r="L1119" s="34" t="s">
        <v>621</v>
      </c>
      <c r="M1119" s="34">
        <v>0.59</v>
      </c>
      <c r="N1119" s="34" t="s">
        <v>8</v>
      </c>
      <c r="O1119" s="34" t="s">
        <v>35</v>
      </c>
      <c r="P1119" s="34" t="s">
        <v>66</v>
      </c>
      <c r="Q1119" s="34" t="s">
        <v>2088</v>
      </c>
      <c r="R1119" s="34">
        <v>91941</v>
      </c>
      <c r="S1119" s="36">
        <v>42103</v>
      </c>
      <c r="T1119" s="36">
        <v>42104</v>
      </c>
      <c r="U1119" s="61">
        <v>588.24570000000006</v>
      </c>
      <c r="V1119" s="34">
        <v>8</v>
      </c>
      <c r="W1119" s="34">
        <v>852.53</v>
      </c>
      <c r="X1119" s="34">
        <v>88410</v>
      </c>
      <c r="Y1119" s="34" t="s">
        <v>3217</v>
      </c>
      <c r="Z1119" s="34">
        <v>1303.5471878703479</v>
      </c>
    </row>
    <row r="1120" spans="1:26" customFormat="1" x14ac:dyDescent="0.2">
      <c r="A1120" s="34">
        <v>191</v>
      </c>
      <c r="B1120" s="34" t="s">
        <v>1097</v>
      </c>
      <c r="C1120" s="34" t="s">
        <v>46</v>
      </c>
      <c r="D1120" s="34">
        <v>0.05</v>
      </c>
      <c r="E1120" s="34">
        <v>3.8</v>
      </c>
      <c r="F1120" s="34">
        <v>1.49</v>
      </c>
      <c r="G1120" s="34" t="s">
        <v>14</v>
      </c>
      <c r="H1120" s="34" t="s">
        <v>70</v>
      </c>
      <c r="I1120" s="34" t="s">
        <v>24</v>
      </c>
      <c r="J1120" s="34" t="s">
        <v>48</v>
      </c>
      <c r="K1120" s="34" t="s">
        <v>49</v>
      </c>
      <c r="L1120" s="34" t="s">
        <v>1168</v>
      </c>
      <c r="M1120" s="34">
        <v>0.38</v>
      </c>
      <c r="N1120" s="34" t="s">
        <v>8</v>
      </c>
      <c r="O1120" s="34" t="s">
        <v>28</v>
      </c>
      <c r="P1120" s="34" t="s">
        <v>79</v>
      </c>
      <c r="Q1120" s="34" t="s">
        <v>1099</v>
      </c>
      <c r="R1120" s="34">
        <v>60505</v>
      </c>
      <c r="S1120" s="36">
        <v>42103</v>
      </c>
      <c r="T1120" s="36">
        <v>42105</v>
      </c>
      <c r="U1120" s="61">
        <v>14.467000000000001</v>
      </c>
      <c r="V1120" s="34">
        <v>14</v>
      </c>
      <c r="W1120" s="34">
        <v>53.26</v>
      </c>
      <c r="X1120" s="34">
        <v>89093</v>
      </c>
      <c r="Y1120" s="34" t="s">
        <v>3216</v>
      </c>
      <c r="Z1120" s="34">
        <v>188.71063422750922</v>
      </c>
    </row>
    <row r="1121" spans="1:26" customFormat="1" x14ac:dyDescent="0.2">
      <c r="A1121" s="34">
        <v>191</v>
      </c>
      <c r="B1121" s="34" t="s">
        <v>1097</v>
      </c>
      <c r="C1121" s="34" t="s">
        <v>46</v>
      </c>
      <c r="D1121" s="34">
        <v>0.09</v>
      </c>
      <c r="E1121" s="34">
        <v>30.73</v>
      </c>
      <c r="F1121" s="34">
        <v>4</v>
      </c>
      <c r="G1121" s="34" t="s">
        <v>14</v>
      </c>
      <c r="H1121" s="34" t="s">
        <v>70</v>
      </c>
      <c r="I1121" s="34" t="s">
        <v>16</v>
      </c>
      <c r="J1121" s="34" t="s">
        <v>17</v>
      </c>
      <c r="K1121" s="34" t="s">
        <v>49</v>
      </c>
      <c r="L1121" s="34" t="s">
        <v>650</v>
      </c>
      <c r="M1121" s="34">
        <v>0.75</v>
      </c>
      <c r="N1121" s="34" t="s">
        <v>8</v>
      </c>
      <c r="O1121" s="34" t="s">
        <v>28</v>
      </c>
      <c r="P1121" s="34" t="s">
        <v>79</v>
      </c>
      <c r="Q1121" s="34" t="s">
        <v>1099</v>
      </c>
      <c r="R1121" s="34">
        <v>60505</v>
      </c>
      <c r="S1121" s="36">
        <v>42103</v>
      </c>
      <c r="T1121" s="36">
        <v>42103</v>
      </c>
      <c r="U1121" s="61">
        <v>-99.986400000000003</v>
      </c>
      <c r="V1121" s="34">
        <v>7</v>
      </c>
      <c r="W1121" s="34">
        <v>203.49</v>
      </c>
      <c r="X1121" s="34">
        <v>89093</v>
      </c>
      <c r="Y1121" s="34" t="s">
        <v>3216</v>
      </c>
      <c r="Z1121" s="34">
        <v>506.36305708527692</v>
      </c>
    </row>
    <row r="1122" spans="1:26" customFormat="1" x14ac:dyDescent="0.2">
      <c r="A1122" s="34">
        <v>191</v>
      </c>
      <c r="B1122" s="34" t="s">
        <v>1097</v>
      </c>
      <c r="C1122" s="34" t="s">
        <v>46</v>
      </c>
      <c r="D1122" s="34">
        <v>0</v>
      </c>
      <c r="E1122" s="34">
        <v>125.99</v>
      </c>
      <c r="F1122" s="34">
        <v>8.08</v>
      </c>
      <c r="G1122" s="34" t="s">
        <v>14</v>
      </c>
      <c r="H1122" s="34" t="s">
        <v>70</v>
      </c>
      <c r="I1122" s="34" t="s">
        <v>16</v>
      </c>
      <c r="J1122" s="34" t="s">
        <v>111</v>
      </c>
      <c r="K1122" s="34" t="s">
        <v>49</v>
      </c>
      <c r="L1122" s="34" t="s">
        <v>2089</v>
      </c>
      <c r="M1122" s="34">
        <v>0.56999999999999995</v>
      </c>
      <c r="N1122" s="34" t="s">
        <v>8</v>
      </c>
      <c r="O1122" s="34" t="s">
        <v>28</v>
      </c>
      <c r="P1122" s="34" t="s">
        <v>79</v>
      </c>
      <c r="Q1122" s="34" t="s">
        <v>1099</v>
      </c>
      <c r="R1122" s="34">
        <v>60505</v>
      </c>
      <c r="S1122" s="36">
        <v>42103</v>
      </c>
      <c r="T1122" s="36">
        <v>42104</v>
      </c>
      <c r="U1122" s="61">
        <v>1348.59672</v>
      </c>
      <c r="V1122" s="34">
        <v>22</v>
      </c>
      <c r="W1122" s="34">
        <v>2356.0100000000002</v>
      </c>
      <c r="X1122" s="34">
        <v>89093</v>
      </c>
      <c r="Y1122" s="34" t="s">
        <v>3216</v>
      </c>
      <c r="Z1122" s="34">
        <v>2310.8466745960077</v>
      </c>
    </row>
    <row r="1123" spans="1:26" customFormat="1" x14ac:dyDescent="0.2">
      <c r="A1123" s="34">
        <v>1634</v>
      </c>
      <c r="B1123" s="34" t="s">
        <v>2090</v>
      </c>
      <c r="C1123" s="34" t="s">
        <v>46</v>
      </c>
      <c r="D1123" s="34">
        <v>0.08</v>
      </c>
      <c r="E1123" s="34">
        <v>100.97</v>
      </c>
      <c r="F1123" s="34">
        <v>14</v>
      </c>
      <c r="G1123" s="34" t="s">
        <v>2</v>
      </c>
      <c r="H1123" s="34" t="s">
        <v>47</v>
      </c>
      <c r="I1123" s="34" t="s">
        <v>16</v>
      </c>
      <c r="J1123" s="34" t="s">
        <v>32</v>
      </c>
      <c r="K1123" s="34" t="s">
        <v>33</v>
      </c>
      <c r="L1123" s="34" t="s">
        <v>2091</v>
      </c>
      <c r="M1123" s="34">
        <v>0.37</v>
      </c>
      <c r="N1123" s="34" t="s">
        <v>8</v>
      </c>
      <c r="O1123" s="34" t="s">
        <v>9</v>
      </c>
      <c r="P1123" s="34" t="s">
        <v>10</v>
      </c>
      <c r="Q1123" s="34" t="s">
        <v>2092</v>
      </c>
      <c r="R1123" s="34">
        <v>39212</v>
      </c>
      <c r="S1123" s="36">
        <v>42103</v>
      </c>
      <c r="T1123" s="36">
        <v>42104</v>
      </c>
      <c r="U1123" s="61">
        <v>-73.494119999999995</v>
      </c>
      <c r="V1123" s="34">
        <v>15</v>
      </c>
      <c r="W1123" s="34">
        <v>1483.16</v>
      </c>
      <c r="X1123" s="34">
        <v>90532</v>
      </c>
      <c r="Y1123" s="34" t="s">
        <v>3215</v>
      </c>
      <c r="Z1123" s="34">
        <v>947.5895632927992</v>
      </c>
    </row>
    <row r="1124" spans="1:26" customFormat="1" x14ac:dyDescent="0.2">
      <c r="A1124" s="34">
        <v>2334</v>
      </c>
      <c r="B1124" s="34" t="s">
        <v>2014</v>
      </c>
      <c r="C1124" s="34" t="s">
        <v>46</v>
      </c>
      <c r="D1124" s="34">
        <v>0.05</v>
      </c>
      <c r="E1124" s="34">
        <v>14.81</v>
      </c>
      <c r="F1124" s="34">
        <v>13.32</v>
      </c>
      <c r="G1124" s="34" t="s">
        <v>14</v>
      </c>
      <c r="H1124" s="34" t="s">
        <v>3</v>
      </c>
      <c r="I1124" s="34" t="s">
        <v>24</v>
      </c>
      <c r="J1124" s="34" t="s">
        <v>71</v>
      </c>
      <c r="K1124" s="34" t="s">
        <v>49</v>
      </c>
      <c r="L1124" s="34" t="s">
        <v>570</v>
      </c>
      <c r="M1124" s="34">
        <v>0.43</v>
      </c>
      <c r="N1124" s="34" t="s">
        <v>8</v>
      </c>
      <c r="O1124" s="34" t="s">
        <v>28</v>
      </c>
      <c r="P1124" s="34" t="s">
        <v>333</v>
      </c>
      <c r="Q1124" s="34" t="s">
        <v>2015</v>
      </c>
      <c r="R1124" s="34">
        <v>53220</v>
      </c>
      <c r="S1124" s="36">
        <v>42103</v>
      </c>
      <c r="T1124" s="36">
        <v>42105</v>
      </c>
      <c r="U1124" s="61">
        <v>-190.49</v>
      </c>
      <c r="V1124" s="34">
        <v>8</v>
      </c>
      <c r="W1124" s="34">
        <v>115.99</v>
      </c>
      <c r="X1124" s="34">
        <v>89609</v>
      </c>
      <c r="Y1124" s="34" t="s">
        <v>3216</v>
      </c>
      <c r="Z1124" s="34">
        <v>372.82170698504927</v>
      </c>
    </row>
    <row r="1125" spans="1:26" customFormat="1" x14ac:dyDescent="0.2">
      <c r="A1125" s="34">
        <v>2334</v>
      </c>
      <c r="B1125" s="34" t="s">
        <v>2014</v>
      </c>
      <c r="C1125" s="34" t="s">
        <v>46</v>
      </c>
      <c r="D1125" s="34">
        <v>0.08</v>
      </c>
      <c r="E1125" s="34">
        <v>2.78</v>
      </c>
      <c r="F1125" s="34">
        <v>1.25</v>
      </c>
      <c r="G1125" s="34" t="s">
        <v>14</v>
      </c>
      <c r="H1125" s="34" t="s">
        <v>3</v>
      </c>
      <c r="I1125" s="34" t="s">
        <v>24</v>
      </c>
      <c r="J1125" s="34" t="s">
        <v>25</v>
      </c>
      <c r="K1125" s="34" t="s">
        <v>26</v>
      </c>
      <c r="L1125" s="34" t="s">
        <v>358</v>
      </c>
      <c r="M1125" s="34">
        <v>0.59</v>
      </c>
      <c r="N1125" s="34" t="s">
        <v>8</v>
      </c>
      <c r="O1125" s="34" t="s">
        <v>28</v>
      </c>
      <c r="P1125" s="34" t="s">
        <v>333</v>
      </c>
      <c r="Q1125" s="34" t="s">
        <v>2015</v>
      </c>
      <c r="R1125" s="34">
        <v>53220</v>
      </c>
      <c r="S1125" s="36">
        <v>42103</v>
      </c>
      <c r="T1125" s="36">
        <v>42104</v>
      </c>
      <c r="U1125" s="61">
        <v>-8.77</v>
      </c>
      <c r="V1125" s="34">
        <v>7</v>
      </c>
      <c r="W1125" s="34">
        <v>19.46</v>
      </c>
      <c r="X1125" s="34">
        <v>89609</v>
      </c>
      <c r="Y1125" s="34" t="s">
        <v>3216</v>
      </c>
      <c r="Z1125" s="34">
        <v>300.77291471820394</v>
      </c>
    </row>
    <row r="1126" spans="1:26" customFormat="1" x14ac:dyDescent="0.2">
      <c r="A1126" s="34">
        <v>2847</v>
      </c>
      <c r="B1126" s="34" t="s">
        <v>2093</v>
      </c>
      <c r="C1126" s="34" t="s">
        <v>46</v>
      </c>
      <c r="D1126" s="34">
        <v>0.04</v>
      </c>
      <c r="E1126" s="34">
        <v>90.48</v>
      </c>
      <c r="F1126" s="34">
        <v>19.989999999999998</v>
      </c>
      <c r="G1126" s="34" t="s">
        <v>14</v>
      </c>
      <c r="H1126" s="34" t="s">
        <v>70</v>
      </c>
      <c r="I1126" s="34" t="s">
        <v>24</v>
      </c>
      <c r="J1126" s="34" t="s">
        <v>321</v>
      </c>
      <c r="K1126" s="34" t="s">
        <v>49</v>
      </c>
      <c r="L1126" s="34" t="s">
        <v>478</v>
      </c>
      <c r="M1126" s="34">
        <v>0.4</v>
      </c>
      <c r="N1126" s="34" t="s">
        <v>8</v>
      </c>
      <c r="O1126" s="34" t="s">
        <v>9</v>
      </c>
      <c r="P1126" s="34" t="s">
        <v>376</v>
      </c>
      <c r="Q1126" s="34" t="s">
        <v>2094</v>
      </c>
      <c r="R1126" s="34">
        <v>38017</v>
      </c>
      <c r="S1126" s="36">
        <v>42103</v>
      </c>
      <c r="T1126" s="36">
        <v>42105</v>
      </c>
      <c r="U1126" s="61">
        <v>55.555199999999999</v>
      </c>
      <c r="V1126" s="34">
        <v>3</v>
      </c>
      <c r="W1126" s="34">
        <v>268.64</v>
      </c>
      <c r="X1126" s="34">
        <v>85928</v>
      </c>
      <c r="Y1126" s="34" t="s">
        <v>3215</v>
      </c>
      <c r="Z1126" s="34">
        <v>1036.929619178585</v>
      </c>
    </row>
    <row r="1127" spans="1:26" customFormat="1" x14ac:dyDescent="0.2">
      <c r="A1127" s="34">
        <v>2847</v>
      </c>
      <c r="B1127" s="34" t="s">
        <v>2093</v>
      </c>
      <c r="C1127" s="34" t="s">
        <v>46</v>
      </c>
      <c r="D1127" s="34">
        <v>0.02</v>
      </c>
      <c r="E1127" s="34">
        <v>9.77</v>
      </c>
      <c r="F1127" s="34">
        <v>6.02</v>
      </c>
      <c r="G1127" s="34" t="s">
        <v>14</v>
      </c>
      <c r="H1127" s="34" t="s">
        <v>70</v>
      </c>
      <c r="I1127" s="34" t="s">
        <v>4</v>
      </c>
      <c r="J1127" s="34" t="s">
        <v>102</v>
      </c>
      <c r="K1127" s="34" t="s">
        <v>120</v>
      </c>
      <c r="L1127" s="34" t="s">
        <v>2095</v>
      </c>
      <c r="M1127" s="34">
        <v>0.48</v>
      </c>
      <c r="N1127" s="34" t="s">
        <v>8</v>
      </c>
      <c r="O1127" s="34" t="s">
        <v>9</v>
      </c>
      <c r="P1127" s="34" t="s">
        <v>376</v>
      </c>
      <c r="Q1127" s="34" t="s">
        <v>2094</v>
      </c>
      <c r="R1127" s="34">
        <v>38017</v>
      </c>
      <c r="S1127" s="36">
        <v>42103</v>
      </c>
      <c r="T1127" s="36">
        <v>42104</v>
      </c>
      <c r="U1127" s="61">
        <v>-535.33199999999999</v>
      </c>
      <c r="V1127" s="34">
        <v>9</v>
      </c>
      <c r="W1127" s="34">
        <v>87.68</v>
      </c>
      <c r="X1127" s="34">
        <v>85928</v>
      </c>
      <c r="Y1127" s="34" t="s">
        <v>3215</v>
      </c>
      <c r="Z1127" s="34">
        <v>-127.44283872219535</v>
      </c>
    </row>
    <row r="1128" spans="1:26" customFormat="1" x14ac:dyDescent="0.2">
      <c r="A1128" s="34">
        <v>2847</v>
      </c>
      <c r="B1128" s="34" t="s">
        <v>2093</v>
      </c>
      <c r="C1128" s="34" t="s">
        <v>46</v>
      </c>
      <c r="D1128" s="34">
        <v>0.09</v>
      </c>
      <c r="E1128" s="34">
        <v>34.99</v>
      </c>
      <c r="F1128" s="34">
        <v>7.73</v>
      </c>
      <c r="G1128" s="34" t="s">
        <v>14</v>
      </c>
      <c r="H1128" s="34" t="s">
        <v>70</v>
      </c>
      <c r="I1128" s="34" t="s">
        <v>24</v>
      </c>
      <c r="J1128" s="34" t="s">
        <v>25</v>
      </c>
      <c r="K1128" s="34" t="s">
        <v>49</v>
      </c>
      <c r="L1128" s="34" t="s">
        <v>1280</v>
      </c>
      <c r="M1128" s="34">
        <v>0.59</v>
      </c>
      <c r="N1128" s="34" t="s">
        <v>8</v>
      </c>
      <c r="O1128" s="34" t="s">
        <v>9</v>
      </c>
      <c r="P1128" s="34" t="s">
        <v>376</v>
      </c>
      <c r="Q1128" s="34" t="s">
        <v>2094</v>
      </c>
      <c r="R1128" s="34">
        <v>38017</v>
      </c>
      <c r="S1128" s="36">
        <v>42103</v>
      </c>
      <c r="T1128" s="36">
        <v>42105</v>
      </c>
      <c r="U1128" s="61">
        <v>-208.72040000000001</v>
      </c>
      <c r="V1128" s="34">
        <v>1</v>
      </c>
      <c r="W1128" s="34">
        <v>37.619999999999997</v>
      </c>
      <c r="X1128" s="34">
        <v>85928</v>
      </c>
      <c r="Y1128" s="34" t="s">
        <v>3215</v>
      </c>
      <c r="Z1128" s="34">
        <v>378.46931111946174</v>
      </c>
    </row>
    <row r="1129" spans="1:26" customFormat="1" x14ac:dyDescent="0.2">
      <c r="A1129" s="34">
        <v>1602</v>
      </c>
      <c r="B1129" s="34" t="s">
        <v>2096</v>
      </c>
      <c r="C1129" s="34" t="s">
        <v>1</v>
      </c>
      <c r="D1129" s="34">
        <v>0.1</v>
      </c>
      <c r="E1129" s="34">
        <v>9.11</v>
      </c>
      <c r="F1129" s="34">
        <v>2.15</v>
      </c>
      <c r="G1129" s="34" t="s">
        <v>14</v>
      </c>
      <c r="H1129" s="34" t="s">
        <v>47</v>
      </c>
      <c r="I1129" s="34" t="s">
        <v>24</v>
      </c>
      <c r="J1129" s="34" t="s">
        <v>64</v>
      </c>
      <c r="K1129" s="34" t="s">
        <v>26</v>
      </c>
      <c r="L1129" s="34" t="s">
        <v>65</v>
      </c>
      <c r="M1129" s="34">
        <v>0.4</v>
      </c>
      <c r="N1129" s="34" t="s">
        <v>8</v>
      </c>
      <c r="O1129" s="34" t="s">
        <v>87</v>
      </c>
      <c r="P1129" s="34" t="s">
        <v>394</v>
      </c>
      <c r="Q1129" s="34" t="s">
        <v>2097</v>
      </c>
      <c r="R1129" s="34">
        <v>20601</v>
      </c>
      <c r="S1129" s="36">
        <v>42104</v>
      </c>
      <c r="T1129" s="36">
        <v>42106</v>
      </c>
      <c r="U1129" s="61">
        <v>-3.9312</v>
      </c>
      <c r="V1129" s="34">
        <v>2</v>
      </c>
      <c r="W1129" s="34">
        <v>17.420000000000002</v>
      </c>
      <c r="X1129" s="34">
        <v>89680</v>
      </c>
      <c r="Y1129" s="34" t="s">
        <v>3218</v>
      </c>
      <c r="Z1129" s="34">
        <v>307.75239413418296</v>
      </c>
    </row>
    <row r="1130" spans="1:26" customFormat="1" x14ac:dyDescent="0.2">
      <c r="A1130" s="34">
        <v>451</v>
      </c>
      <c r="B1130" s="34" t="s">
        <v>195</v>
      </c>
      <c r="C1130" s="34" t="s">
        <v>13</v>
      </c>
      <c r="D1130" s="34">
        <v>0.03</v>
      </c>
      <c r="E1130" s="34">
        <v>15.99</v>
      </c>
      <c r="F1130" s="34">
        <v>11.28</v>
      </c>
      <c r="G1130" s="34" t="s">
        <v>14</v>
      </c>
      <c r="H1130" s="34" t="s">
        <v>47</v>
      </c>
      <c r="I1130" s="34" t="s">
        <v>16</v>
      </c>
      <c r="J1130" s="34" t="s">
        <v>32</v>
      </c>
      <c r="K1130" s="34" t="s">
        <v>120</v>
      </c>
      <c r="L1130" s="34" t="s">
        <v>1182</v>
      </c>
      <c r="M1130" s="34">
        <v>0.38</v>
      </c>
      <c r="N1130" s="34" t="s">
        <v>8</v>
      </c>
      <c r="O1130" s="34" t="s">
        <v>35</v>
      </c>
      <c r="P1130" s="34" t="s">
        <v>66</v>
      </c>
      <c r="Q1130" s="34" t="s">
        <v>197</v>
      </c>
      <c r="R1130" s="34">
        <v>94024</v>
      </c>
      <c r="S1130" s="36">
        <v>42104</v>
      </c>
      <c r="T1130" s="36">
        <v>42105</v>
      </c>
      <c r="U1130" s="61">
        <v>-53.296199999999999</v>
      </c>
      <c r="V1130" s="34">
        <v>2</v>
      </c>
      <c r="W1130" s="34">
        <v>35.479999999999997</v>
      </c>
      <c r="X1130" s="34">
        <v>86010</v>
      </c>
      <c r="Y1130" s="34" t="s">
        <v>3217</v>
      </c>
      <c r="Z1130" s="34">
        <v>268.24019529631164</v>
      </c>
    </row>
    <row r="1131" spans="1:26" customFormat="1" x14ac:dyDescent="0.2">
      <c r="A1131" s="34">
        <v>3191</v>
      </c>
      <c r="B1131" s="34" t="s">
        <v>1682</v>
      </c>
      <c r="C1131" s="34" t="s">
        <v>13</v>
      </c>
      <c r="D1131" s="34">
        <v>0.09</v>
      </c>
      <c r="E1131" s="34">
        <v>35.94</v>
      </c>
      <c r="F1131" s="34">
        <v>6.66</v>
      </c>
      <c r="G1131" s="34" t="s">
        <v>14</v>
      </c>
      <c r="H1131" s="34" t="s">
        <v>70</v>
      </c>
      <c r="I1131" s="34" t="s">
        <v>24</v>
      </c>
      <c r="J1131" s="34" t="s">
        <v>321</v>
      </c>
      <c r="K1131" s="34" t="s">
        <v>49</v>
      </c>
      <c r="L1131" s="34" t="s">
        <v>2098</v>
      </c>
      <c r="M1131" s="34">
        <v>0.4</v>
      </c>
      <c r="N1131" s="34" t="s">
        <v>8</v>
      </c>
      <c r="O1131" s="34" t="s">
        <v>28</v>
      </c>
      <c r="P1131" s="34" t="s">
        <v>333</v>
      </c>
      <c r="Q1131" s="34" t="s">
        <v>1683</v>
      </c>
      <c r="R1131" s="34">
        <v>54481</v>
      </c>
      <c r="S1131" s="36">
        <v>42104</v>
      </c>
      <c r="T1131" s="36">
        <v>42106</v>
      </c>
      <c r="U1131" s="61">
        <v>172.56440000000001</v>
      </c>
      <c r="V1131" s="34">
        <v>9</v>
      </c>
      <c r="W1131" s="34">
        <v>312.22000000000003</v>
      </c>
      <c r="X1131" s="34">
        <v>86448</v>
      </c>
      <c r="Y1131" s="34" t="s">
        <v>3216</v>
      </c>
      <c r="Z1131" s="34">
        <v>380.87456407113064</v>
      </c>
    </row>
    <row r="1132" spans="1:26" customFormat="1" x14ac:dyDescent="0.2">
      <c r="A1132" s="34">
        <v>2684</v>
      </c>
      <c r="B1132" s="34" t="s">
        <v>1183</v>
      </c>
      <c r="C1132" s="34" t="s">
        <v>23</v>
      </c>
      <c r="D1132" s="34">
        <v>7.0000000000000007E-2</v>
      </c>
      <c r="E1132" s="34">
        <v>4.97</v>
      </c>
      <c r="F1132" s="34">
        <v>5.71</v>
      </c>
      <c r="G1132" s="34" t="s">
        <v>14</v>
      </c>
      <c r="H1132" s="34" t="s">
        <v>3</v>
      </c>
      <c r="I1132" s="34" t="s">
        <v>4</v>
      </c>
      <c r="J1132" s="34" t="s">
        <v>102</v>
      </c>
      <c r="K1132" s="34" t="s">
        <v>120</v>
      </c>
      <c r="L1132" s="34" t="s">
        <v>2099</v>
      </c>
      <c r="M1132" s="34">
        <v>0.54</v>
      </c>
      <c r="N1132" s="34" t="s">
        <v>8</v>
      </c>
      <c r="O1132" s="34" t="s">
        <v>9</v>
      </c>
      <c r="P1132" s="34" t="s">
        <v>99</v>
      </c>
      <c r="Q1132" s="34" t="s">
        <v>1184</v>
      </c>
      <c r="R1132" s="34">
        <v>33952</v>
      </c>
      <c r="S1132" s="36">
        <v>42104</v>
      </c>
      <c r="T1132" s="36">
        <v>42109</v>
      </c>
      <c r="U1132" s="61">
        <v>-180.15199999999999</v>
      </c>
      <c r="V1132" s="34">
        <v>5</v>
      </c>
      <c r="W1132" s="34">
        <v>26.66</v>
      </c>
      <c r="X1132" s="34">
        <v>89148</v>
      </c>
      <c r="Y1132" s="34" t="s">
        <v>3215</v>
      </c>
      <c r="Z1132" s="34">
        <v>99.194780328209973</v>
      </c>
    </row>
    <row r="1133" spans="1:26" customFormat="1" x14ac:dyDescent="0.2">
      <c r="A1133" s="34">
        <v>2684</v>
      </c>
      <c r="B1133" s="34" t="s">
        <v>1183</v>
      </c>
      <c r="C1133" s="34" t="s">
        <v>23</v>
      </c>
      <c r="D1133" s="34">
        <v>0.09</v>
      </c>
      <c r="E1133" s="34">
        <v>2.62</v>
      </c>
      <c r="F1133" s="34">
        <v>0.8</v>
      </c>
      <c r="G1133" s="34" t="s">
        <v>14</v>
      </c>
      <c r="H1133" s="34" t="s">
        <v>3</v>
      </c>
      <c r="I1133" s="34" t="s">
        <v>24</v>
      </c>
      <c r="J1133" s="34" t="s">
        <v>152</v>
      </c>
      <c r="K1133" s="34" t="s">
        <v>26</v>
      </c>
      <c r="L1133" s="34" t="s">
        <v>2100</v>
      </c>
      <c r="M1133" s="34">
        <v>0.39</v>
      </c>
      <c r="N1133" s="34" t="s">
        <v>8</v>
      </c>
      <c r="O1133" s="34" t="s">
        <v>9</v>
      </c>
      <c r="P1133" s="34" t="s">
        <v>99</v>
      </c>
      <c r="Q1133" s="34" t="s">
        <v>1184</v>
      </c>
      <c r="R1133" s="34">
        <v>33952</v>
      </c>
      <c r="S1133" s="36">
        <v>42104</v>
      </c>
      <c r="T1133" s="36">
        <v>42106</v>
      </c>
      <c r="U1133" s="61">
        <v>8.3879999999999999</v>
      </c>
      <c r="V1133" s="34">
        <v>12</v>
      </c>
      <c r="W1133" s="34">
        <v>29.55</v>
      </c>
      <c r="X1133" s="34">
        <v>89148</v>
      </c>
      <c r="Y1133" s="34" t="s">
        <v>3215</v>
      </c>
      <c r="Z1133" s="34">
        <v>11.298085241017372</v>
      </c>
    </row>
    <row r="1134" spans="1:26" customFormat="1" x14ac:dyDescent="0.2">
      <c r="A1134" s="34">
        <v>2684</v>
      </c>
      <c r="B1134" s="34" t="s">
        <v>1183</v>
      </c>
      <c r="C1134" s="34" t="s">
        <v>23</v>
      </c>
      <c r="D1134" s="34">
        <v>0.03</v>
      </c>
      <c r="E1134" s="34">
        <v>65.989999999999995</v>
      </c>
      <c r="F1134" s="34">
        <v>8.8000000000000007</v>
      </c>
      <c r="G1134" s="34" t="s">
        <v>14</v>
      </c>
      <c r="H1134" s="34" t="s">
        <v>3</v>
      </c>
      <c r="I1134" s="34" t="s">
        <v>16</v>
      </c>
      <c r="J1134" s="34" t="s">
        <v>111</v>
      </c>
      <c r="K1134" s="34" t="s">
        <v>49</v>
      </c>
      <c r="L1134" s="34" t="s">
        <v>428</v>
      </c>
      <c r="M1134" s="34">
        <v>0.57999999999999996</v>
      </c>
      <c r="N1134" s="34" t="s">
        <v>8</v>
      </c>
      <c r="O1134" s="34" t="s">
        <v>9</v>
      </c>
      <c r="P1134" s="34" t="s">
        <v>99</v>
      </c>
      <c r="Q1134" s="34" t="s">
        <v>1184</v>
      </c>
      <c r="R1134" s="34">
        <v>33952</v>
      </c>
      <c r="S1134" s="36">
        <v>42104</v>
      </c>
      <c r="T1134" s="36">
        <v>42104</v>
      </c>
      <c r="U1134" s="61">
        <v>9.9398999999999997</v>
      </c>
      <c r="V1134" s="34">
        <v>21</v>
      </c>
      <c r="W1134" s="34">
        <v>1237.4000000000001</v>
      </c>
      <c r="X1134" s="34">
        <v>89148</v>
      </c>
      <c r="Y1134" s="34" t="s">
        <v>3215</v>
      </c>
      <c r="Z1134" s="34">
        <v>630.12663776554621</v>
      </c>
    </row>
    <row r="1135" spans="1:26" customFormat="1" x14ac:dyDescent="0.2">
      <c r="A1135" s="34">
        <v>1103</v>
      </c>
      <c r="B1135" s="34" t="s">
        <v>2101</v>
      </c>
      <c r="C1135" s="34" t="s">
        <v>46</v>
      </c>
      <c r="D1135" s="34">
        <v>0.05</v>
      </c>
      <c r="E1135" s="34">
        <v>328.14</v>
      </c>
      <c r="F1135" s="34">
        <v>91.05</v>
      </c>
      <c r="G1135" s="34" t="s">
        <v>2</v>
      </c>
      <c r="H1135" s="34" t="s">
        <v>47</v>
      </c>
      <c r="I1135" s="34" t="s">
        <v>24</v>
      </c>
      <c r="J1135" s="34" t="s">
        <v>71</v>
      </c>
      <c r="K1135" s="34" t="s">
        <v>33</v>
      </c>
      <c r="L1135" s="34" t="s">
        <v>559</v>
      </c>
      <c r="M1135" s="34">
        <v>0.56999999999999995</v>
      </c>
      <c r="N1135" s="34" t="s">
        <v>8</v>
      </c>
      <c r="O1135" s="34" t="s">
        <v>28</v>
      </c>
      <c r="P1135" s="34" t="s">
        <v>109</v>
      </c>
      <c r="Q1135" s="34" t="s">
        <v>2102</v>
      </c>
      <c r="R1135" s="34">
        <v>68046</v>
      </c>
      <c r="S1135" s="36">
        <v>42104</v>
      </c>
      <c r="T1135" s="36">
        <v>42105</v>
      </c>
      <c r="U1135" s="61">
        <v>772.04</v>
      </c>
      <c r="V1135" s="34">
        <v>7</v>
      </c>
      <c r="W1135" s="34">
        <v>2291.39</v>
      </c>
      <c r="X1135" s="34">
        <v>90977</v>
      </c>
      <c r="Y1135" s="34" t="s">
        <v>3216</v>
      </c>
      <c r="Z1135" s="34">
        <v>4840.8752306536944</v>
      </c>
    </row>
    <row r="1136" spans="1:26" customFormat="1" x14ac:dyDescent="0.2">
      <c r="A1136" s="34">
        <v>1104</v>
      </c>
      <c r="B1136" s="34" t="s">
        <v>2103</v>
      </c>
      <c r="C1136" s="34" t="s">
        <v>46</v>
      </c>
      <c r="D1136" s="34">
        <v>0.05</v>
      </c>
      <c r="E1136" s="34">
        <v>328.14</v>
      </c>
      <c r="F1136" s="34">
        <v>91.05</v>
      </c>
      <c r="G1136" s="34" t="s">
        <v>2</v>
      </c>
      <c r="H1136" s="34" t="s">
        <v>47</v>
      </c>
      <c r="I1136" s="34" t="s">
        <v>24</v>
      </c>
      <c r="J1136" s="34" t="s">
        <v>71</v>
      </c>
      <c r="K1136" s="34" t="s">
        <v>33</v>
      </c>
      <c r="L1136" s="34" t="s">
        <v>559</v>
      </c>
      <c r="M1136" s="34">
        <v>0.56999999999999995</v>
      </c>
      <c r="N1136" s="34" t="s">
        <v>8</v>
      </c>
      <c r="O1136" s="34" t="s">
        <v>87</v>
      </c>
      <c r="P1136" s="34" t="s">
        <v>88</v>
      </c>
      <c r="Q1136" s="34" t="s">
        <v>89</v>
      </c>
      <c r="R1136" s="34">
        <v>10282</v>
      </c>
      <c r="S1136" s="36">
        <v>42104</v>
      </c>
      <c r="T1136" s="36">
        <v>42105</v>
      </c>
      <c r="U1136" s="61">
        <v>772.04</v>
      </c>
      <c r="V1136" s="34">
        <v>29</v>
      </c>
      <c r="W1136" s="34">
        <v>9492.92</v>
      </c>
      <c r="X1136" s="34">
        <v>27456</v>
      </c>
      <c r="Y1136" s="34" t="s">
        <v>3218</v>
      </c>
      <c r="Z1136" s="34">
        <v>4840.8752306536944</v>
      </c>
    </row>
    <row r="1137" spans="1:26" customFormat="1" x14ac:dyDescent="0.2">
      <c r="A1137" s="34">
        <v>1185</v>
      </c>
      <c r="B1137" s="34" t="s">
        <v>1758</v>
      </c>
      <c r="C1137" s="34" t="s">
        <v>46</v>
      </c>
      <c r="D1137" s="34">
        <v>0.08</v>
      </c>
      <c r="E1137" s="34">
        <v>11.7</v>
      </c>
      <c r="F1137" s="34">
        <v>6.96</v>
      </c>
      <c r="G1137" s="34" t="s">
        <v>14</v>
      </c>
      <c r="H1137" s="34" t="s">
        <v>15</v>
      </c>
      <c r="I1137" s="34" t="s">
        <v>24</v>
      </c>
      <c r="J1137" s="34" t="s">
        <v>71</v>
      </c>
      <c r="K1137" s="34" t="s">
        <v>120</v>
      </c>
      <c r="L1137" s="34" t="s">
        <v>736</v>
      </c>
      <c r="M1137" s="34">
        <v>0.5</v>
      </c>
      <c r="N1137" s="34" t="s">
        <v>8</v>
      </c>
      <c r="O1137" s="34" t="s">
        <v>9</v>
      </c>
      <c r="P1137" s="34" t="s">
        <v>140</v>
      </c>
      <c r="Q1137" s="34" t="s">
        <v>334</v>
      </c>
      <c r="R1137" s="34">
        <v>35756</v>
      </c>
      <c r="S1137" s="36">
        <v>42104</v>
      </c>
      <c r="T1137" s="36">
        <v>42107</v>
      </c>
      <c r="U1137" s="61">
        <v>28.565999999999999</v>
      </c>
      <c r="V1137" s="34">
        <v>8</v>
      </c>
      <c r="W1137" s="34">
        <v>87.8</v>
      </c>
      <c r="X1137" s="34">
        <v>85940</v>
      </c>
      <c r="Y1137" s="34" t="s">
        <v>3215</v>
      </c>
      <c r="Z1137" s="34">
        <v>430.0688335777354</v>
      </c>
    </row>
    <row r="1138" spans="1:26" customFormat="1" x14ac:dyDescent="0.2">
      <c r="A1138" s="34">
        <v>2430</v>
      </c>
      <c r="B1138" s="34" t="s">
        <v>1813</v>
      </c>
      <c r="C1138" s="34" t="s">
        <v>46</v>
      </c>
      <c r="D1138" s="34">
        <v>0.04</v>
      </c>
      <c r="E1138" s="34">
        <v>7.08</v>
      </c>
      <c r="F1138" s="34">
        <v>2.35</v>
      </c>
      <c r="G1138" s="34" t="s">
        <v>14</v>
      </c>
      <c r="H1138" s="34" t="s">
        <v>47</v>
      </c>
      <c r="I1138" s="34" t="s">
        <v>24</v>
      </c>
      <c r="J1138" s="34" t="s">
        <v>25</v>
      </c>
      <c r="K1138" s="34" t="s">
        <v>26</v>
      </c>
      <c r="L1138" s="34" t="s">
        <v>1889</v>
      </c>
      <c r="M1138" s="34">
        <v>0.47</v>
      </c>
      <c r="N1138" s="34" t="s">
        <v>8</v>
      </c>
      <c r="O1138" s="34" t="s">
        <v>28</v>
      </c>
      <c r="P1138" s="34" t="s">
        <v>163</v>
      </c>
      <c r="Q1138" s="34" t="s">
        <v>1814</v>
      </c>
      <c r="R1138" s="34">
        <v>76541</v>
      </c>
      <c r="S1138" s="36">
        <v>42104</v>
      </c>
      <c r="T1138" s="36">
        <v>42105</v>
      </c>
      <c r="U1138" s="61">
        <v>24.59</v>
      </c>
      <c r="V1138" s="34">
        <v>7</v>
      </c>
      <c r="W1138" s="34">
        <v>49.1</v>
      </c>
      <c r="X1138" s="34">
        <v>91109</v>
      </c>
      <c r="Y1138" s="34" t="s">
        <v>3216</v>
      </c>
      <c r="Z1138" s="34">
        <v>344.97755324825209</v>
      </c>
    </row>
    <row r="1139" spans="1:26" customFormat="1" x14ac:dyDescent="0.2">
      <c r="A1139" s="34">
        <v>2999</v>
      </c>
      <c r="B1139" s="34" t="s">
        <v>2104</v>
      </c>
      <c r="C1139" s="34" t="s">
        <v>46</v>
      </c>
      <c r="D1139" s="34">
        <v>0.03</v>
      </c>
      <c r="E1139" s="34">
        <v>10.98</v>
      </c>
      <c r="F1139" s="34">
        <v>3.37</v>
      </c>
      <c r="G1139" s="34" t="s">
        <v>14</v>
      </c>
      <c r="H1139" s="34" t="s">
        <v>15</v>
      </c>
      <c r="I1139" s="34" t="s">
        <v>24</v>
      </c>
      <c r="J1139" s="34" t="s">
        <v>544</v>
      </c>
      <c r="K1139" s="34" t="s">
        <v>18</v>
      </c>
      <c r="L1139" s="34" t="s">
        <v>2105</v>
      </c>
      <c r="M1139" s="34">
        <v>0.56999999999999995</v>
      </c>
      <c r="N1139" s="34" t="s">
        <v>8</v>
      </c>
      <c r="O1139" s="34" t="s">
        <v>28</v>
      </c>
      <c r="P1139" s="34" t="s">
        <v>265</v>
      </c>
      <c r="Q1139" s="34" t="s">
        <v>2106</v>
      </c>
      <c r="R1139" s="34">
        <v>48237</v>
      </c>
      <c r="S1139" s="36">
        <v>42104</v>
      </c>
      <c r="T1139" s="36">
        <v>42105</v>
      </c>
      <c r="U1139" s="61">
        <v>11.82</v>
      </c>
      <c r="V1139" s="34">
        <v>5</v>
      </c>
      <c r="W1139" s="34">
        <v>56.19</v>
      </c>
      <c r="X1139" s="34">
        <v>87041</v>
      </c>
      <c r="Y1139" s="34" t="s">
        <v>3216</v>
      </c>
      <c r="Z1139" s="34">
        <v>402.66417943918043</v>
      </c>
    </row>
    <row r="1140" spans="1:26" customFormat="1" x14ac:dyDescent="0.2">
      <c r="A1140" s="34">
        <v>2363</v>
      </c>
      <c r="B1140" s="34" t="s">
        <v>2107</v>
      </c>
      <c r="C1140" s="34" t="s">
        <v>13</v>
      </c>
      <c r="D1140" s="34">
        <v>0</v>
      </c>
      <c r="E1140" s="34">
        <v>5.77</v>
      </c>
      <c r="F1140" s="34">
        <v>5.92</v>
      </c>
      <c r="G1140" s="34" t="s">
        <v>14</v>
      </c>
      <c r="H1140" s="34" t="s">
        <v>47</v>
      </c>
      <c r="I1140" s="34" t="s">
        <v>4</v>
      </c>
      <c r="J1140" s="34" t="s">
        <v>102</v>
      </c>
      <c r="K1140" s="34" t="s">
        <v>120</v>
      </c>
      <c r="L1140" s="34" t="s">
        <v>2108</v>
      </c>
      <c r="M1140" s="34">
        <v>0.55000000000000004</v>
      </c>
      <c r="N1140" s="34" t="s">
        <v>8</v>
      </c>
      <c r="O1140" s="34" t="s">
        <v>87</v>
      </c>
      <c r="P1140" s="34" t="s">
        <v>293</v>
      </c>
      <c r="Q1140" s="34" t="s">
        <v>2109</v>
      </c>
      <c r="R1140" s="34">
        <v>44256</v>
      </c>
      <c r="S1140" s="36">
        <v>42105</v>
      </c>
      <c r="T1140" s="36">
        <v>42107</v>
      </c>
      <c r="U1140" s="61">
        <v>-61.5276</v>
      </c>
      <c r="V1140" s="34">
        <v>11</v>
      </c>
      <c r="W1140" s="34">
        <v>69.89</v>
      </c>
      <c r="X1140" s="34">
        <v>90040</v>
      </c>
      <c r="Y1140" s="34" t="s">
        <v>3218</v>
      </c>
      <c r="Z1140" s="34">
        <v>240.76950985582641</v>
      </c>
    </row>
    <row r="1141" spans="1:26" customFormat="1" x14ac:dyDescent="0.2">
      <c r="A1141" s="34">
        <v>2862</v>
      </c>
      <c r="B1141" s="34" t="s">
        <v>2110</v>
      </c>
      <c r="C1141" s="34" t="s">
        <v>13</v>
      </c>
      <c r="D1141" s="34">
        <v>0</v>
      </c>
      <c r="E1141" s="34">
        <v>12.22</v>
      </c>
      <c r="F1141" s="34">
        <v>2.85</v>
      </c>
      <c r="G1141" s="34" t="s">
        <v>14</v>
      </c>
      <c r="H1141" s="34" t="s">
        <v>70</v>
      </c>
      <c r="I1141" s="34" t="s">
        <v>4</v>
      </c>
      <c r="J1141" s="34" t="s">
        <v>102</v>
      </c>
      <c r="K1141" s="34" t="s">
        <v>18</v>
      </c>
      <c r="L1141" s="34" t="s">
        <v>2062</v>
      </c>
      <c r="M1141" s="34">
        <v>0.55000000000000004</v>
      </c>
      <c r="N1141" s="34" t="s">
        <v>8</v>
      </c>
      <c r="O1141" s="34" t="s">
        <v>28</v>
      </c>
      <c r="P1141" s="34" t="s">
        <v>109</v>
      </c>
      <c r="Q1141" s="34" t="s">
        <v>2017</v>
      </c>
      <c r="R1141" s="34">
        <v>68128</v>
      </c>
      <c r="S1141" s="36">
        <v>42105</v>
      </c>
      <c r="T1141" s="36">
        <v>42106</v>
      </c>
      <c r="U1141" s="61">
        <v>76.389899999999997</v>
      </c>
      <c r="V1141" s="34">
        <v>9</v>
      </c>
      <c r="W1141" s="34">
        <v>110.71</v>
      </c>
      <c r="X1141" s="34">
        <v>88278</v>
      </c>
      <c r="Y1141" s="34" t="s">
        <v>3216</v>
      </c>
      <c r="Z1141" s="34">
        <v>286.91765359297017</v>
      </c>
    </row>
    <row r="1142" spans="1:26" customFormat="1" x14ac:dyDescent="0.2">
      <c r="A1142" s="34">
        <v>369</v>
      </c>
      <c r="B1142" s="34" t="s">
        <v>2111</v>
      </c>
      <c r="C1142" s="34" t="s">
        <v>23</v>
      </c>
      <c r="D1142" s="34">
        <v>0.09</v>
      </c>
      <c r="E1142" s="34">
        <v>19.23</v>
      </c>
      <c r="F1142" s="34">
        <v>6.15</v>
      </c>
      <c r="G1142" s="34" t="s">
        <v>63</v>
      </c>
      <c r="H1142" s="34" t="s">
        <v>70</v>
      </c>
      <c r="I1142" s="34" t="s">
        <v>4</v>
      </c>
      <c r="J1142" s="34" t="s">
        <v>102</v>
      </c>
      <c r="K1142" s="34" t="s">
        <v>18</v>
      </c>
      <c r="L1142" s="34" t="s">
        <v>1253</v>
      </c>
      <c r="M1142" s="34">
        <v>0.44</v>
      </c>
      <c r="N1142" s="34" t="s">
        <v>8</v>
      </c>
      <c r="O1142" s="34" t="s">
        <v>35</v>
      </c>
      <c r="P1142" s="34" t="s">
        <v>66</v>
      </c>
      <c r="Q1142" s="34" t="s">
        <v>2112</v>
      </c>
      <c r="R1142" s="34">
        <v>94601</v>
      </c>
      <c r="S1142" s="36">
        <v>42105</v>
      </c>
      <c r="T1142" s="36">
        <v>42107</v>
      </c>
      <c r="U1142" s="61">
        <v>211.232</v>
      </c>
      <c r="V1142" s="34">
        <v>21</v>
      </c>
      <c r="W1142" s="34">
        <v>394.1</v>
      </c>
      <c r="X1142" s="34">
        <v>90292</v>
      </c>
      <c r="Y1142" s="34" t="s">
        <v>3217</v>
      </c>
      <c r="Z1142" s="34">
        <v>387.30800527964777</v>
      </c>
    </row>
    <row r="1143" spans="1:26" customFormat="1" x14ac:dyDescent="0.2">
      <c r="A1143" s="34">
        <v>1712</v>
      </c>
      <c r="B1143" s="34" t="s">
        <v>2113</v>
      </c>
      <c r="C1143" s="34" t="s">
        <v>23</v>
      </c>
      <c r="D1143" s="34">
        <v>0.03</v>
      </c>
      <c r="E1143" s="34">
        <v>11.66</v>
      </c>
      <c r="F1143" s="34">
        <v>7.95</v>
      </c>
      <c r="G1143" s="34" t="s">
        <v>14</v>
      </c>
      <c r="H1143" s="34" t="s">
        <v>70</v>
      </c>
      <c r="I1143" s="34" t="s">
        <v>24</v>
      </c>
      <c r="J1143" s="34" t="s">
        <v>25</v>
      </c>
      <c r="K1143" s="34" t="s">
        <v>18</v>
      </c>
      <c r="L1143" s="34" t="s">
        <v>2114</v>
      </c>
      <c r="M1143" s="34">
        <v>0.57999999999999996</v>
      </c>
      <c r="N1143" s="34" t="s">
        <v>8</v>
      </c>
      <c r="O1143" s="34" t="s">
        <v>9</v>
      </c>
      <c r="P1143" s="34" t="s">
        <v>51</v>
      </c>
      <c r="Q1143" s="34" t="s">
        <v>2115</v>
      </c>
      <c r="R1143" s="34">
        <v>30907</v>
      </c>
      <c r="S1143" s="36">
        <v>42105</v>
      </c>
      <c r="T1143" s="36">
        <v>42114</v>
      </c>
      <c r="U1143" s="61">
        <v>-31.094000000000001</v>
      </c>
      <c r="V1143" s="34">
        <v>22</v>
      </c>
      <c r="W1143" s="34">
        <v>267.32</v>
      </c>
      <c r="X1143" s="34">
        <v>87749</v>
      </c>
      <c r="Y1143" s="34" t="s">
        <v>3215</v>
      </c>
      <c r="Z1143" s="34">
        <v>403.4245911842944</v>
      </c>
    </row>
    <row r="1144" spans="1:26" customFormat="1" x14ac:dyDescent="0.2">
      <c r="A1144" s="34">
        <v>721</v>
      </c>
      <c r="B1144" s="34" t="s">
        <v>2116</v>
      </c>
      <c r="C1144" s="34" t="s">
        <v>92</v>
      </c>
      <c r="D1144" s="34">
        <v>0.01</v>
      </c>
      <c r="E1144" s="34">
        <v>7.28</v>
      </c>
      <c r="F1144" s="34">
        <v>11.15</v>
      </c>
      <c r="G1144" s="34" t="s">
        <v>14</v>
      </c>
      <c r="H1144" s="34" t="s">
        <v>70</v>
      </c>
      <c r="I1144" s="34" t="s">
        <v>24</v>
      </c>
      <c r="J1144" s="34" t="s">
        <v>64</v>
      </c>
      <c r="K1144" s="34" t="s">
        <v>49</v>
      </c>
      <c r="L1144" s="34" t="s">
        <v>951</v>
      </c>
      <c r="M1144" s="34">
        <v>0.37</v>
      </c>
      <c r="N1144" s="34" t="s">
        <v>8</v>
      </c>
      <c r="O1144" s="34" t="s">
        <v>28</v>
      </c>
      <c r="P1144" s="34" t="s">
        <v>29</v>
      </c>
      <c r="Q1144" s="34" t="s">
        <v>2117</v>
      </c>
      <c r="R1144" s="34">
        <v>46041</v>
      </c>
      <c r="S1144" s="36">
        <v>42105</v>
      </c>
      <c r="T1144" s="36">
        <v>42107</v>
      </c>
      <c r="U1144" s="61">
        <v>-24.245999999999999</v>
      </c>
      <c r="V1144" s="34">
        <v>1</v>
      </c>
      <c r="W1144" s="34">
        <v>11.21</v>
      </c>
      <c r="X1144" s="34">
        <v>91054</v>
      </c>
      <c r="Y1144" s="34" t="s">
        <v>3216</v>
      </c>
      <c r="Z1144" s="34">
        <v>256.82267529704768</v>
      </c>
    </row>
    <row r="1145" spans="1:26" customFormat="1" x14ac:dyDescent="0.2">
      <c r="A1145" s="34">
        <v>445</v>
      </c>
      <c r="B1145" s="34" t="s">
        <v>2118</v>
      </c>
      <c r="C1145" s="34" t="s">
        <v>46</v>
      </c>
      <c r="D1145" s="34">
        <v>0.03</v>
      </c>
      <c r="E1145" s="34">
        <v>48.04</v>
      </c>
      <c r="F1145" s="34">
        <v>19.989999999999998</v>
      </c>
      <c r="G1145" s="34" t="s">
        <v>14</v>
      </c>
      <c r="H1145" s="34" t="s">
        <v>3</v>
      </c>
      <c r="I1145" s="34" t="s">
        <v>24</v>
      </c>
      <c r="J1145" s="34" t="s">
        <v>64</v>
      </c>
      <c r="K1145" s="34" t="s">
        <v>49</v>
      </c>
      <c r="L1145" s="34" t="s">
        <v>2119</v>
      </c>
      <c r="M1145" s="34">
        <v>0.37</v>
      </c>
      <c r="N1145" s="34" t="s">
        <v>8</v>
      </c>
      <c r="O1145" s="34" t="s">
        <v>28</v>
      </c>
      <c r="P1145" s="34" t="s">
        <v>109</v>
      </c>
      <c r="Q1145" s="34" t="s">
        <v>1353</v>
      </c>
      <c r="R1145" s="34">
        <v>68701</v>
      </c>
      <c r="S1145" s="36">
        <v>42105</v>
      </c>
      <c r="T1145" s="36">
        <v>42107</v>
      </c>
      <c r="U1145" s="61">
        <v>-4.46</v>
      </c>
      <c r="V1145" s="34">
        <v>2</v>
      </c>
      <c r="W1145" s="34">
        <v>101.71</v>
      </c>
      <c r="X1145" s="34">
        <v>88083</v>
      </c>
      <c r="Y1145" s="34" t="s">
        <v>3216</v>
      </c>
      <c r="Z1145" s="34">
        <v>815.13681526193716</v>
      </c>
    </row>
    <row r="1146" spans="1:26" customFormat="1" x14ac:dyDescent="0.2">
      <c r="A1146" s="34">
        <v>918</v>
      </c>
      <c r="B1146" s="34" t="s">
        <v>2120</v>
      </c>
      <c r="C1146" s="34" t="s">
        <v>13</v>
      </c>
      <c r="D1146" s="34">
        <v>0.05</v>
      </c>
      <c r="E1146" s="34">
        <v>35.51</v>
      </c>
      <c r="F1146" s="34">
        <v>6.31</v>
      </c>
      <c r="G1146" s="34" t="s">
        <v>14</v>
      </c>
      <c r="H1146" s="34" t="s">
        <v>15</v>
      </c>
      <c r="I1146" s="34" t="s">
        <v>24</v>
      </c>
      <c r="J1146" s="34" t="s">
        <v>54</v>
      </c>
      <c r="K1146" s="34" t="s">
        <v>49</v>
      </c>
      <c r="L1146" s="34" t="s">
        <v>2121</v>
      </c>
      <c r="M1146" s="34">
        <v>0.57999999999999996</v>
      </c>
      <c r="N1146" s="34" t="s">
        <v>8</v>
      </c>
      <c r="O1146" s="34" t="s">
        <v>35</v>
      </c>
      <c r="P1146" s="34" t="s">
        <v>66</v>
      </c>
      <c r="Q1146" s="34" t="s">
        <v>2122</v>
      </c>
      <c r="R1146" s="34">
        <v>91730</v>
      </c>
      <c r="S1146" s="36">
        <v>42106</v>
      </c>
      <c r="T1146" s="36">
        <v>42108</v>
      </c>
      <c r="U1146" s="61">
        <v>6.11</v>
      </c>
      <c r="V1146" s="34">
        <v>2</v>
      </c>
      <c r="W1146" s="34">
        <v>73.099999999999994</v>
      </c>
      <c r="X1146" s="34">
        <v>90492</v>
      </c>
      <c r="Y1146" s="34" t="s">
        <v>3217</v>
      </c>
      <c r="Z1146" s="34">
        <v>346.51085184126993</v>
      </c>
    </row>
    <row r="1147" spans="1:26" customFormat="1" x14ac:dyDescent="0.2">
      <c r="A1147" s="34">
        <v>919</v>
      </c>
      <c r="B1147" s="34" t="s">
        <v>2123</v>
      </c>
      <c r="C1147" s="34" t="s">
        <v>13</v>
      </c>
      <c r="D1147" s="34">
        <v>0.1</v>
      </c>
      <c r="E1147" s="34">
        <v>8.34</v>
      </c>
      <c r="F1147" s="34">
        <v>2.64</v>
      </c>
      <c r="G1147" s="34" t="s">
        <v>14</v>
      </c>
      <c r="H1147" s="34" t="s">
        <v>15</v>
      </c>
      <c r="I1147" s="34" t="s">
        <v>24</v>
      </c>
      <c r="J1147" s="34" t="s">
        <v>544</v>
      </c>
      <c r="K1147" s="34" t="s">
        <v>18</v>
      </c>
      <c r="L1147" s="34" t="s">
        <v>859</v>
      </c>
      <c r="M1147" s="34">
        <v>0.59</v>
      </c>
      <c r="N1147" s="34" t="s">
        <v>8</v>
      </c>
      <c r="O1147" s="34" t="s">
        <v>35</v>
      </c>
      <c r="P1147" s="34" t="s">
        <v>66</v>
      </c>
      <c r="Q1147" s="34" t="s">
        <v>2124</v>
      </c>
      <c r="R1147" s="34">
        <v>96003</v>
      </c>
      <c r="S1147" s="36">
        <v>42106</v>
      </c>
      <c r="T1147" s="36">
        <v>42106</v>
      </c>
      <c r="U1147" s="61">
        <v>-6.34</v>
      </c>
      <c r="V1147" s="34">
        <v>6</v>
      </c>
      <c r="W1147" s="34">
        <v>47.95</v>
      </c>
      <c r="X1147" s="34">
        <v>90492</v>
      </c>
      <c r="Y1147" s="34" t="s">
        <v>3217</v>
      </c>
      <c r="Z1147" s="34">
        <v>122.46684738576701</v>
      </c>
    </row>
    <row r="1148" spans="1:26" customFormat="1" x14ac:dyDescent="0.2">
      <c r="A1148" s="34">
        <v>920</v>
      </c>
      <c r="B1148" s="34" t="s">
        <v>1857</v>
      </c>
      <c r="C1148" s="34" t="s">
        <v>13</v>
      </c>
      <c r="D1148" s="34">
        <v>0.03</v>
      </c>
      <c r="E1148" s="34">
        <v>8.0399999999999991</v>
      </c>
      <c r="F1148" s="34">
        <v>8.94</v>
      </c>
      <c r="G1148" s="34" t="s">
        <v>14</v>
      </c>
      <c r="H1148" s="34" t="s">
        <v>15</v>
      </c>
      <c r="I1148" s="34" t="s">
        <v>24</v>
      </c>
      <c r="J1148" s="34" t="s">
        <v>48</v>
      </c>
      <c r="K1148" s="34" t="s">
        <v>49</v>
      </c>
      <c r="L1148" s="34" t="s">
        <v>2125</v>
      </c>
      <c r="M1148" s="34">
        <v>0.4</v>
      </c>
      <c r="N1148" s="34" t="s">
        <v>8</v>
      </c>
      <c r="O1148" s="34" t="s">
        <v>35</v>
      </c>
      <c r="P1148" s="34" t="s">
        <v>66</v>
      </c>
      <c r="Q1148" s="34" t="s">
        <v>1205</v>
      </c>
      <c r="R1148" s="34">
        <v>92374</v>
      </c>
      <c r="S1148" s="36">
        <v>42106</v>
      </c>
      <c r="T1148" s="36">
        <v>42108</v>
      </c>
      <c r="U1148" s="61">
        <v>-160.27549999999999</v>
      </c>
      <c r="V1148" s="34">
        <v>9</v>
      </c>
      <c r="W1148" s="34">
        <v>76.77</v>
      </c>
      <c r="X1148" s="34">
        <v>90492</v>
      </c>
      <c r="Y1148" s="34" t="s">
        <v>3217</v>
      </c>
      <c r="Z1148" s="34">
        <v>26.354646469759523</v>
      </c>
    </row>
    <row r="1149" spans="1:26" customFormat="1" x14ac:dyDescent="0.2">
      <c r="A1149" s="34">
        <v>754</v>
      </c>
      <c r="B1149" s="34" t="s">
        <v>2126</v>
      </c>
      <c r="C1149" s="34" t="s">
        <v>23</v>
      </c>
      <c r="D1149" s="34">
        <v>0.06</v>
      </c>
      <c r="E1149" s="34">
        <v>119.99</v>
      </c>
      <c r="F1149" s="34">
        <v>14</v>
      </c>
      <c r="G1149" s="34" t="s">
        <v>2</v>
      </c>
      <c r="H1149" s="34" t="s">
        <v>15</v>
      </c>
      <c r="I1149" s="34" t="s">
        <v>16</v>
      </c>
      <c r="J1149" s="34" t="s">
        <v>32</v>
      </c>
      <c r="K1149" s="34" t="s">
        <v>33</v>
      </c>
      <c r="L1149" s="34" t="s">
        <v>2127</v>
      </c>
      <c r="M1149" s="34">
        <v>0.36</v>
      </c>
      <c r="N1149" s="34" t="s">
        <v>8</v>
      </c>
      <c r="O1149" s="34" t="s">
        <v>35</v>
      </c>
      <c r="P1149" s="34" t="s">
        <v>564</v>
      </c>
      <c r="Q1149" s="34" t="s">
        <v>2128</v>
      </c>
      <c r="R1149" s="34">
        <v>86314</v>
      </c>
      <c r="S1149" s="36">
        <v>42106</v>
      </c>
      <c r="T1149" s="36">
        <v>42113</v>
      </c>
      <c r="U1149" s="61">
        <v>-207.679788</v>
      </c>
      <c r="V1149" s="34">
        <v>2</v>
      </c>
      <c r="W1149" s="34">
        <v>243.86</v>
      </c>
      <c r="X1149" s="34">
        <v>90439</v>
      </c>
      <c r="Y1149" s="34" t="s">
        <v>3217</v>
      </c>
      <c r="Z1149" s="34">
        <v>694.04218191637278</v>
      </c>
    </row>
    <row r="1150" spans="1:26" customFormat="1" x14ac:dyDescent="0.2">
      <c r="A1150" s="34">
        <v>3221</v>
      </c>
      <c r="B1150" s="34" t="s">
        <v>2129</v>
      </c>
      <c r="C1150" s="34" t="s">
        <v>46</v>
      </c>
      <c r="D1150" s="34">
        <v>0.03</v>
      </c>
      <c r="E1150" s="34">
        <v>6.68</v>
      </c>
      <c r="F1150" s="34">
        <v>1.5</v>
      </c>
      <c r="G1150" s="34" t="s">
        <v>14</v>
      </c>
      <c r="H1150" s="34" t="s">
        <v>70</v>
      </c>
      <c r="I1150" s="34" t="s">
        <v>24</v>
      </c>
      <c r="J1150" s="34" t="s">
        <v>25</v>
      </c>
      <c r="K1150" s="34" t="s">
        <v>26</v>
      </c>
      <c r="L1150" s="34" t="s">
        <v>1844</v>
      </c>
      <c r="M1150" s="34">
        <v>0.48</v>
      </c>
      <c r="N1150" s="34" t="s">
        <v>8</v>
      </c>
      <c r="O1150" s="34" t="s">
        <v>9</v>
      </c>
      <c r="P1150" s="34" t="s">
        <v>99</v>
      </c>
      <c r="Q1150" s="34" t="s">
        <v>2130</v>
      </c>
      <c r="R1150" s="34">
        <v>33322</v>
      </c>
      <c r="S1150" s="36">
        <v>42106</v>
      </c>
      <c r="T1150" s="36">
        <v>42107</v>
      </c>
      <c r="U1150" s="61">
        <v>-577.30399999999997</v>
      </c>
      <c r="V1150" s="34">
        <v>7</v>
      </c>
      <c r="W1150" s="34">
        <v>48.32</v>
      </c>
      <c r="X1150" s="34">
        <v>90815</v>
      </c>
      <c r="Y1150" s="34" t="s">
        <v>3215</v>
      </c>
      <c r="Z1150" s="34">
        <v>-311.64298778373723</v>
      </c>
    </row>
    <row r="1151" spans="1:26" customFormat="1" x14ac:dyDescent="0.2">
      <c r="A1151" s="34">
        <v>171</v>
      </c>
      <c r="B1151" s="34" t="s">
        <v>2131</v>
      </c>
      <c r="C1151" s="34" t="s">
        <v>1</v>
      </c>
      <c r="D1151" s="34">
        <v>0.05</v>
      </c>
      <c r="E1151" s="34">
        <v>1.88</v>
      </c>
      <c r="F1151" s="34">
        <v>1.49</v>
      </c>
      <c r="G1151" s="34" t="s">
        <v>14</v>
      </c>
      <c r="H1151" s="34" t="s">
        <v>70</v>
      </c>
      <c r="I1151" s="34" t="s">
        <v>24</v>
      </c>
      <c r="J1151" s="34" t="s">
        <v>48</v>
      </c>
      <c r="K1151" s="34" t="s">
        <v>49</v>
      </c>
      <c r="L1151" s="34" t="s">
        <v>589</v>
      </c>
      <c r="M1151" s="34">
        <v>0.37</v>
      </c>
      <c r="N1151" s="34" t="s">
        <v>8</v>
      </c>
      <c r="O1151" s="34" t="s">
        <v>87</v>
      </c>
      <c r="P1151" s="34" t="s">
        <v>373</v>
      </c>
      <c r="Q1151" s="34" t="s">
        <v>781</v>
      </c>
      <c r="R1151" s="34">
        <v>7024</v>
      </c>
      <c r="S1151" s="36">
        <v>42107</v>
      </c>
      <c r="T1151" s="36">
        <v>42109</v>
      </c>
      <c r="U1151" s="61">
        <v>-2.9095</v>
      </c>
      <c r="V1151" s="34">
        <v>1</v>
      </c>
      <c r="W1151" s="34">
        <v>3.42</v>
      </c>
      <c r="X1151" s="34">
        <v>87464</v>
      </c>
      <c r="Y1151" s="34" t="s">
        <v>3218</v>
      </c>
      <c r="Z1151" s="34">
        <v>245.57112629602608</v>
      </c>
    </row>
    <row r="1152" spans="1:26" customFormat="1" x14ac:dyDescent="0.2">
      <c r="A1152" s="34">
        <v>1561</v>
      </c>
      <c r="B1152" s="34" t="s">
        <v>1428</v>
      </c>
      <c r="C1152" s="34" t="s">
        <v>1</v>
      </c>
      <c r="D1152" s="34">
        <v>0.05</v>
      </c>
      <c r="E1152" s="34">
        <v>12.2</v>
      </c>
      <c r="F1152" s="34">
        <v>6.02</v>
      </c>
      <c r="G1152" s="34" t="s">
        <v>14</v>
      </c>
      <c r="H1152" s="34" t="s">
        <v>70</v>
      </c>
      <c r="I1152" s="34" t="s">
        <v>4</v>
      </c>
      <c r="J1152" s="34" t="s">
        <v>102</v>
      </c>
      <c r="K1152" s="34" t="s">
        <v>18</v>
      </c>
      <c r="L1152" s="34" t="s">
        <v>2132</v>
      </c>
      <c r="M1152" s="34">
        <v>0.43</v>
      </c>
      <c r="N1152" s="34" t="s">
        <v>8</v>
      </c>
      <c r="O1152" s="34" t="s">
        <v>28</v>
      </c>
      <c r="P1152" s="34" t="s">
        <v>163</v>
      </c>
      <c r="Q1152" s="34" t="s">
        <v>1430</v>
      </c>
      <c r="R1152" s="34">
        <v>76063</v>
      </c>
      <c r="S1152" s="36">
        <v>42107</v>
      </c>
      <c r="T1152" s="36">
        <v>42108</v>
      </c>
      <c r="U1152" s="61">
        <v>-6.6420000000000003</v>
      </c>
      <c r="V1152" s="34">
        <v>5</v>
      </c>
      <c r="W1152" s="34">
        <v>63.93</v>
      </c>
      <c r="X1152" s="34">
        <v>88094</v>
      </c>
      <c r="Y1152" s="34" t="s">
        <v>3216</v>
      </c>
      <c r="Z1152" s="34">
        <v>449.1605875340631</v>
      </c>
    </row>
    <row r="1153" spans="1:26" customFormat="1" x14ac:dyDescent="0.2">
      <c r="A1153" s="34">
        <v>2738</v>
      </c>
      <c r="B1153" s="34" t="s">
        <v>2133</v>
      </c>
      <c r="C1153" s="34" t="s">
        <v>1</v>
      </c>
      <c r="D1153" s="34">
        <v>0.02</v>
      </c>
      <c r="E1153" s="34">
        <v>33.979999999999997</v>
      </c>
      <c r="F1153" s="34">
        <v>1.99</v>
      </c>
      <c r="G1153" s="34" t="s">
        <v>14</v>
      </c>
      <c r="H1153" s="34" t="s">
        <v>3</v>
      </c>
      <c r="I1153" s="34" t="s">
        <v>16</v>
      </c>
      <c r="J1153" s="34" t="s">
        <v>17</v>
      </c>
      <c r="K1153" s="34" t="s">
        <v>18</v>
      </c>
      <c r="L1153" s="34" t="s">
        <v>2134</v>
      </c>
      <c r="M1153" s="34">
        <v>0.45</v>
      </c>
      <c r="N1153" s="34" t="s">
        <v>8</v>
      </c>
      <c r="O1153" s="34" t="s">
        <v>87</v>
      </c>
      <c r="P1153" s="34" t="s">
        <v>609</v>
      </c>
      <c r="Q1153" s="34" t="s">
        <v>610</v>
      </c>
      <c r="R1153" s="34">
        <v>5403</v>
      </c>
      <c r="S1153" s="36">
        <v>42107</v>
      </c>
      <c r="T1153" s="36">
        <v>42109</v>
      </c>
      <c r="U1153" s="61">
        <v>164.06129999999999</v>
      </c>
      <c r="V1153" s="34">
        <v>7</v>
      </c>
      <c r="W1153" s="34">
        <v>237.77</v>
      </c>
      <c r="X1153" s="34">
        <v>89017</v>
      </c>
      <c r="Y1153" s="34" t="s">
        <v>3218</v>
      </c>
      <c r="Z1153" s="34">
        <v>608.23140989859507</v>
      </c>
    </row>
    <row r="1154" spans="1:26" customFormat="1" x14ac:dyDescent="0.2">
      <c r="A1154" s="34">
        <v>3169</v>
      </c>
      <c r="B1154" s="34" t="s">
        <v>2135</v>
      </c>
      <c r="C1154" s="34" t="s">
        <v>1</v>
      </c>
      <c r="D1154" s="34">
        <v>0.08</v>
      </c>
      <c r="E1154" s="34">
        <v>7.28</v>
      </c>
      <c r="F1154" s="34">
        <v>11.15</v>
      </c>
      <c r="G1154" s="34" t="s">
        <v>63</v>
      </c>
      <c r="H1154" s="34" t="s">
        <v>3</v>
      </c>
      <c r="I1154" s="34" t="s">
        <v>24</v>
      </c>
      <c r="J1154" s="34" t="s">
        <v>64</v>
      </c>
      <c r="K1154" s="34" t="s">
        <v>49</v>
      </c>
      <c r="L1154" s="34" t="s">
        <v>951</v>
      </c>
      <c r="M1154" s="34">
        <v>0.37</v>
      </c>
      <c r="N1154" s="34" t="s">
        <v>8</v>
      </c>
      <c r="O1154" s="34" t="s">
        <v>9</v>
      </c>
      <c r="P1154" s="34" t="s">
        <v>99</v>
      </c>
      <c r="Q1154" s="34" t="s">
        <v>2136</v>
      </c>
      <c r="R1154" s="34">
        <v>32127</v>
      </c>
      <c r="S1154" s="36">
        <v>42107</v>
      </c>
      <c r="T1154" s="36">
        <v>42108</v>
      </c>
      <c r="U1154" s="61">
        <v>-44.414999999999999</v>
      </c>
      <c r="V1154" s="34">
        <v>1</v>
      </c>
      <c r="W1154" s="34">
        <v>14.66</v>
      </c>
      <c r="X1154" s="34">
        <v>86490</v>
      </c>
      <c r="Y1154" s="34" t="s">
        <v>3215</v>
      </c>
      <c r="Z1154" s="34">
        <v>375.90599924357349</v>
      </c>
    </row>
    <row r="1155" spans="1:26" customFormat="1" x14ac:dyDescent="0.2">
      <c r="A1155" s="34">
        <v>2973</v>
      </c>
      <c r="B1155" s="34" t="s">
        <v>2137</v>
      </c>
      <c r="C1155" s="34" t="s">
        <v>13</v>
      </c>
      <c r="D1155" s="34">
        <v>0.01</v>
      </c>
      <c r="E1155" s="34">
        <v>30.97</v>
      </c>
      <c r="F1155" s="34">
        <v>4</v>
      </c>
      <c r="G1155" s="34" t="s">
        <v>14</v>
      </c>
      <c r="H1155" s="34" t="s">
        <v>47</v>
      </c>
      <c r="I1155" s="34" t="s">
        <v>16</v>
      </c>
      <c r="J1155" s="34" t="s">
        <v>17</v>
      </c>
      <c r="K1155" s="34" t="s">
        <v>49</v>
      </c>
      <c r="L1155" s="34" t="s">
        <v>2138</v>
      </c>
      <c r="M1155" s="34">
        <v>0.74</v>
      </c>
      <c r="N1155" s="34" t="s">
        <v>8</v>
      </c>
      <c r="O1155" s="34" t="s">
        <v>28</v>
      </c>
      <c r="P1155" s="34" t="s">
        <v>333</v>
      </c>
      <c r="Q1155" s="34" t="s">
        <v>2139</v>
      </c>
      <c r="R1155" s="34">
        <v>53151</v>
      </c>
      <c r="S1155" s="36">
        <v>42107</v>
      </c>
      <c r="T1155" s="36">
        <v>42109</v>
      </c>
      <c r="U1155" s="61">
        <v>17.102799999999998</v>
      </c>
      <c r="V1155" s="34">
        <v>17</v>
      </c>
      <c r="W1155" s="34">
        <v>523.05999999999995</v>
      </c>
      <c r="X1155" s="34">
        <v>87186</v>
      </c>
      <c r="Y1155" s="34" t="s">
        <v>3216</v>
      </c>
      <c r="Z1155" s="34">
        <v>498.49408967371699</v>
      </c>
    </row>
    <row r="1156" spans="1:26" customFormat="1" x14ac:dyDescent="0.2">
      <c r="A1156" s="34">
        <v>2973</v>
      </c>
      <c r="B1156" s="34" t="s">
        <v>2137</v>
      </c>
      <c r="C1156" s="34" t="s">
        <v>13</v>
      </c>
      <c r="D1156" s="34">
        <v>0.08</v>
      </c>
      <c r="E1156" s="34">
        <v>125.99</v>
      </c>
      <c r="F1156" s="34">
        <v>7.69</v>
      </c>
      <c r="G1156" s="34" t="s">
        <v>14</v>
      </c>
      <c r="H1156" s="34" t="s">
        <v>47</v>
      </c>
      <c r="I1156" s="34" t="s">
        <v>16</v>
      </c>
      <c r="J1156" s="34" t="s">
        <v>111</v>
      </c>
      <c r="K1156" s="34" t="s">
        <v>49</v>
      </c>
      <c r="L1156" s="34" t="s">
        <v>1025</v>
      </c>
      <c r="M1156" s="34">
        <v>0.57999999999999996</v>
      </c>
      <c r="N1156" s="34" t="s">
        <v>8</v>
      </c>
      <c r="O1156" s="34" t="s">
        <v>28</v>
      </c>
      <c r="P1156" s="34" t="s">
        <v>333</v>
      </c>
      <c r="Q1156" s="34" t="s">
        <v>2139</v>
      </c>
      <c r="R1156" s="34">
        <v>53151</v>
      </c>
      <c r="S1156" s="36">
        <v>42107</v>
      </c>
      <c r="T1156" s="36">
        <v>42109</v>
      </c>
      <c r="U1156" s="61">
        <v>1269.3819599999999</v>
      </c>
      <c r="V1156" s="34">
        <v>23</v>
      </c>
      <c r="W1156" s="34">
        <v>2424.6799999999998</v>
      </c>
      <c r="X1156" s="34">
        <v>87186</v>
      </c>
      <c r="Y1156" s="34" t="s">
        <v>3216</v>
      </c>
      <c r="Z1156" s="34">
        <v>2001.315548063606</v>
      </c>
    </row>
    <row r="1157" spans="1:26" customFormat="1" x14ac:dyDescent="0.2">
      <c r="A1157" s="34">
        <v>2250</v>
      </c>
      <c r="B1157" s="34" t="s">
        <v>2140</v>
      </c>
      <c r="C1157" s="34" t="s">
        <v>23</v>
      </c>
      <c r="D1157" s="34">
        <v>0</v>
      </c>
      <c r="E1157" s="34">
        <v>2.08</v>
      </c>
      <c r="F1157" s="34">
        <v>5.33</v>
      </c>
      <c r="G1157" s="34" t="s">
        <v>14</v>
      </c>
      <c r="H1157" s="34" t="s">
        <v>47</v>
      </c>
      <c r="I1157" s="34" t="s">
        <v>4</v>
      </c>
      <c r="J1157" s="34" t="s">
        <v>102</v>
      </c>
      <c r="K1157" s="34" t="s">
        <v>49</v>
      </c>
      <c r="L1157" s="34" t="s">
        <v>435</v>
      </c>
      <c r="M1157" s="34">
        <v>0.43</v>
      </c>
      <c r="N1157" s="34" t="s">
        <v>8</v>
      </c>
      <c r="O1157" s="34" t="s">
        <v>87</v>
      </c>
      <c r="P1157" s="34" t="s">
        <v>296</v>
      </c>
      <c r="Q1157" s="34" t="s">
        <v>2141</v>
      </c>
      <c r="R1157" s="34">
        <v>16801</v>
      </c>
      <c r="S1157" s="36">
        <v>42107</v>
      </c>
      <c r="T1157" s="36">
        <v>42114</v>
      </c>
      <c r="U1157" s="61">
        <v>-192.5532</v>
      </c>
      <c r="V1157" s="34">
        <v>22</v>
      </c>
      <c r="W1157" s="34">
        <v>51.41</v>
      </c>
      <c r="X1157" s="34">
        <v>86699</v>
      </c>
      <c r="Y1157" s="34" t="s">
        <v>3218</v>
      </c>
      <c r="Z1157" s="34">
        <v>61.242015569023323</v>
      </c>
    </row>
    <row r="1158" spans="1:26" customFormat="1" x14ac:dyDescent="0.2">
      <c r="A1158" s="34">
        <v>940</v>
      </c>
      <c r="B1158" s="34" t="s">
        <v>2142</v>
      </c>
      <c r="C1158" s="34" t="s">
        <v>23</v>
      </c>
      <c r="D1158" s="34">
        <v>0.09</v>
      </c>
      <c r="E1158" s="34">
        <v>100.98</v>
      </c>
      <c r="F1158" s="34">
        <v>35.840000000000003</v>
      </c>
      <c r="G1158" s="34" t="s">
        <v>2</v>
      </c>
      <c r="H1158" s="34" t="s">
        <v>47</v>
      </c>
      <c r="I1158" s="34" t="s">
        <v>4</v>
      </c>
      <c r="J1158" s="34" t="s">
        <v>93</v>
      </c>
      <c r="K1158" s="34" t="s">
        <v>6</v>
      </c>
      <c r="L1158" s="34" t="s">
        <v>94</v>
      </c>
      <c r="M1158" s="34">
        <v>0.62</v>
      </c>
      <c r="N1158" s="34" t="s">
        <v>8</v>
      </c>
      <c r="O1158" s="34" t="s">
        <v>87</v>
      </c>
      <c r="P1158" s="34" t="s">
        <v>224</v>
      </c>
      <c r="Q1158" s="34" t="s">
        <v>2143</v>
      </c>
      <c r="R1158" s="34">
        <v>6776</v>
      </c>
      <c r="S1158" s="36">
        <v>42108</v>
      </c>
      <c r="T1158" s="36">
        <v>42113</v>
      </c>
      <c r="U1158" s="61">
        <v>-193.58</v>
      </c>
      <c r="V1158" s="34">
        <v>4</v>
      </c>
      <c r="W1158" s="34">
        <v>396.19</v>
      </c>
      <c r="X1158" s="34">
        <v>90844</v>
      </c>
      <c r="Y1158" s="34" t="s">
        <v>3218</v>
      </c>
      <c r="Z1158" s="34">
        <v>1508.2198510369558</v>
      </c>
    </row>
    <row r="1159" spans="1:26" customFormat="1" x14ac:dyDescent="0.2">
      <c r="A1159" s="34">
        <v>329</v>
      </c>
      <c r="B1159" s="34" t="s">
        <v>2144</v>
      </c>
      <c r="C1159" s="34" t="s">
        <v>92</v>
      </c>
      <c r="D1159" s="34">
        <v>0.06</v>
      </c>
      <c r="E1159" s="34">
        <v>296.18</v>
      </c>
      <c r="F1159" s="34">
        <v>54.12</v>
      </c>
      <c r="G1159" s="34" t="s">
        <v>2</v>
      </c>
      <c r="H1159" s="34" t="s">
        <v>47</v>
      </c>
      <c r="I1159" s="34" t="s">
        <v>4</v>
      </c>
      <c r="J1159" s="34" t="s">
        <v>5</v>
      </c>
      <c r="K1159" s="34" t="s">
        <v>6</v>
      </c>
      <c r="L1159" s="34" t="s">
        <v>1055</v>
      </c>
      <c r="M1159" s="34">
        <v>0.76</v>
      </c>
      <c r="N1159" s="34" t="s">
        <v>8</v>
      </c>
      <c r="O1159" s="34" t="s">
        <v>87</v>
      </c>
      <c r="P1159" s="34" t="s">
        <v>307</v>
      </c>
      <c r="Q1159" s="34" t="s">
        <v>308</v>
      </c>
      <c r="R1159" s="34">
        <v>4073</v>
      </c>
      <c r="S1159" s="36">
        <v>42108</v>
      </c>
      <c r="T1159" s="36">
        <v>42109</v>
      </c>
      <c r="U1159" s="61">
        <v>-715.77820599999995</v>
      </c>
      <c r="V1159" s="34">
        <v>5</v>
      </c>
      <c r="W1159" s="34">
        <v>1170.21</v>
      </c>
      <c r="X1159" s="34">
        <v>89726</v>
      </c>
      <c r="Y1159" s="34" t="s">
        <v>3218</v>
      </c>
      <c r="Z1159" s="34">
        <v>2159.5042632660507</v>
      </c>
    </row>
    <row r="1160" spans="1:26" customFormat="1" x14ac:dyDescent="0.2">
      <c r="A1160" s="34">
        <v>331</v>
      </c>
      <c r="B1160" s="34" t="s">
        <v>2145</v>
      </c>
      <c r="C1160" s="34" t="s">
        <v>92</v>
      </c>
      <c r="D1160" s="34">
        <v>0.01</v>
      </c>
      <c r="E1160" s="34">
        <v>29.1</v>
      </c>
      <c r="F1160" s="34">
        <v>4</v>
      </c>
      <c r="G1160" s="34" t="s">
        <v>63</v>
      </c>
      <c r="H1160" s="34" t="s">
        <v>47</v>
      </c>
      <c r="I1160" s="34" t="s">
        <v>16</v>
      </c>
      <c r="J1160" s="34" t="s">
        <v>17</v>
      </c>
      <c r="K1160" s="34" t="s">
        <v>49</v>
      </c>
      <c r="L1160" s="34" t="s">
        <v>2146</v>
      </c>
      <c r="M1160" s="34">
        <v>0.78</v>
      </c>
      <c r="N1160" s="34" t="s">
        <v>8</v>
      </c>
      <c r="O1160" s="34" t="s">
        <v>87</v>
      </c>
      <c r="P1160" s="34" t="s">
        <v>1332</v>
      </c>
      <c r="Q1160" s="34" t="s">
        <v>2147</v>
      </c>
      <c r="R1160" s="34">
        <v>3045</v>
      </c>
      <c r="S1160" s="36">
        <v>42108</v>
      </c>
      <c r="T1160" s="36">
        <v>42110</v>
      </c>
      <c r="U1160" s="61">
        <v>-22.82</v>
      </c>
      <c r="V1160" s="34">
        <v>8</v>
      </c>
      <c r="W1160" s="34">
        <v>243.32</v>
      </c>
      <c r="X1160" s="34">
        <v>89726</v>
      </c>
      <c r="Y1160" s="34" t="s">
        <v>3218</v>
      </c>
      <c r="Z1160" s="34">
        <v>418.03612578556954</v>
      </c>
    </row>
    <row r="1161" spans="1:26" customFormat="1" x14ac:dyDescent="0.2">
      <c r="A1161" s="34">
        <v>1559</v>
      </c>
      <c r="B1161" s="34" t="s">
        <v>2148</v>
      </c>
      <c r="C1161" s="34" t="s">
        <v>1</v>
      </c>
      <c r="D1161" s="34">
        <v>0.1</v>
      </c>
      <c r="E1161" s="34">
        <v>226.67</v>
      </c>
      <c r="F1161" s="34">
        <v>28.16</v>
      </c>
      <c r="G1161" s="34" t="s">
        <v>2</v>
      </c>
      <c r="H1161" s="34" t="s">
        <v>15</v>
      </c>
      <c r="I1161" s="34" t="s">
        <v>4</v>
      </c>
      <c r="J1161" s="34" t="s">
        <v>85</v>
      </c>
      <c r="K1161" s="34" t="s">
        <v>33</v>
      </c>
      <c r="L1161" s="34" t="s">
        <v>1352</v>
      </c>
      <c r="M1161" s="34">
        <v>0.59</v>
      </c>
      <c r="N1161" s="34" t="s">
        <v>8</v>
      </c>
      <c r="O1161" s="34" t="s">
        <v>9</v>
      </c>
      <c r="P1161" s="34" t="s">
        <v>218</v>
      </c>
      <c r="Q1161" s="34" t="s">
        <v>2149</v>
      </c>
      <c r="R1161" s="34">
        <v>24060</v>
      </c>
      <c r="S1161" s="36">
        <v>42109</v>
      </c>
      <c r="T1161" s="36">
        <v>42111</v>
      </c>
      <c r="U1161" s="61">
        <v>-390.76799999999997</v>
      </c>
      <c r="V1161" s="34">
        <v>5</v>
      </c>
      <c r="W1161" s="34">
        <v>1088.26</v>
      </c>
      <c r="X1161" s="34">
        <v>87424</v>
      </c>
      <c r="Y1161" s="34" t="s">
        <v>3215</v>
      </c>
      <c r="Z1161" s="34">
        <v>1607.1570734012093</v>
      </c>
    </row>
    <row r="1162" spans="1:26" customFormat="1" x14ac:dyDescent="0.2">
      <c r="A1162" s="34">
        <v>1632</v>
      </c>
      <c r="B1162" s="34" t="s">
        <v>497</v>
      </c>
      <c r="C1162" s="34" t="s">
        <v>13</v>
      </c>
      <c r="D1162" s="34">
        <v>0.02</v>
      </c>
      <c r="E1162" s="34">
        <v>25.99</v>
      </c>
      <c r="F1162" s="34">
        <v>5.37</v>
      </c>
      <c r="G1162" s="34" t="s">
        <v>14</v>
      </c>
      <c r="H1162" s="34" t="s">
        <v>47</v>
      </c>
      <c r="I1162" s="34" t="s">
        <v>24</v>
      </c>
      <c r="J1162" s="34" t="s">
        <v>25</v>
      </c>
      <c r="K1162" s="34" t="s">
        <v>49</v>
      </c>
      <c r="L1162" s="34" t="s">
        <v>1202</v>
      </c>
      <c r="M1162" s="34">
        <v>0.56000000000000005</v>
      </c>
      <c r="N1162" s="34" t="s">
        <v>8</v>
      </c>
      <c r="O1162" s="34" t="s">
        <v>9</v>
      </c>
      <c r="P1162" s="34" t="s">
        <v>10</v>
      </c>
      <c r="Q1162" s="34" t="s">
        <v>499</v>
      </c>
      <c r="R1162" s="34">
        <v>39401</v>
      </c>
      <c r="S1162" s="36">
        <v>42109</v>
      </c>
      <c r="T1162" s="36">
        <v>42111</v>
      </c>
      <c r="U1162" s="61">
        <v>-88.158000000000001</v>
      </c>
      <c r="V1162" s="34">
        <v>9</v>
      </c>
      <c r="W1162" s="34">
        <v>243.24</v>
      </c>
      <c r="X1162" s="34">
        <v>90533</v>
      </c>
      <c r="Y1162" s="34" t="s">
        <v>3215</v>
      </c>
      <c r="Z1162" s="34">
        <v>256.7455265619829</v>
      </c>
    </row>
    <row r="1163" spans="1:26" customFormat="1" x14ac:dyDescent="0.2">
      <c r="A1163" s="34">
        <v>553</v>
      </c>
      <c r="B1163" s="34" t="s">
        <v>827</v>
      </c>
      <c r="C1163" s="34" t="s">
        <v>23</v>
      </c>
      <c r="D1163" s="34">
        <v>0.01</v>
      </c>
      <c r="E1163" s="34">
        <v>4.9800000000000004</v>
      </c>
      <c r="F1163" s="34">
        <v>7.44</v>
      </c>
      <c r="G1163" s="34" t="s">
        <v>14</v>
      </c>
      <c r="H1163" s="34" t="s">
        <v>70</v>
      </c>
      <c r="I1163" s="34" t="s">
        <v>24</v>
      </c>
      <c r="J1163" s="34" t="s">
        <v>64</v>
      </c>
      <c r="K1163" s="34" t="s">
        <v>49</v>
      </c>
      <c r="L1163" s="34" t="s">
        <v>2150</v>
      </c>
      <c r="M1163" s="34">
        <v>0.36</v>
      </c>
      <c r="N1163" s="34" t="s">
        <v>8</v>
      </c>
      <c r="O1163" s="34" t="s">
        <v>35</v>
      </c>
      <c r="P1163" s="34" t="s">
        <v>66</v>
      </c>
      <c r="Q1163" s="34" t="s">
        <v>76</v>
      </c>
      <c r="R1163" s="34">
        <v>90008</v>
      </c>
      <c r="S1163" s="36">
        <v>42109</v>
      </c>
      <c r="T1163" s="36">
        <v>42118</v>
      </c>
      <c r="U1163" s="61">
        <v>-179.59200000000001</v>
      </c>
      <c r="V1163" s="34">
        <v>63</v>
      </c>
      <c r="W1163" s="34">
        <v>330.21</v>
      </c>
      <c r="X1163" s="34">
        <v>8165</v>
      </c>
      <c r="Y1163" s="34" t="s">
        <v>3217</v>
      </c>
      <c r="Z1163" s="34">
        <v>46.68946850309905</v>
      </c>
    </row>
    <row r="1164" spans="1:26" customFormat="1" x14ac:dyDescent="0.2">
      <c r="A1164" s="34">
        <v>555</v>
      </c>
      <c r="B1164" s="34" t="s">
        <v>1276</v>
      </c>
      <c r="C1164" s="34" t="s">
        <v>23</v>
      </c>
      <c r="D1164" s="34">
        <v>0.01</v>
      </c>
      <c r="E1164" s="34">
        <v>4.9800000000000004</v>
      </c>
      <c r="F1164" s="34">
        <v>7.44</v>
      </c>
      <c r="G1164" s="34" t="s">
        <v>14</v>
      </c>
      <c r="H1164" s="34" t="s">
        <v>70</v>
      </c>
      <c r="I1164" s="34" t="s">
        <v>24</v>
      </c>
      <c r="J1164" s="34" t="s">
        <v>64</v>
      </c>
      <c r="K1164" s="34" t="s">
        <v>49</v>
      </c>
      <c r="L1164" s="34" t="s">
        <v>2150</v>
      </c>
      <c r="M1164" s="34">
        <v>0.36</v>
      </c>
      <c r="N1164" s="34" t="s">
        <v>8</v>
      </c>
      <c r="O1164" s="34" t="s">
        <v>35</v>
      </c>
      <c r="P1164" s="34" t="s">
        <v>122</v>
      </c>
      <c r="Q1164" s="34" t="s">
        <v>1277</v>
      </c>
      <c r="R1164" s="34">
        <v>84062</v>
      </c>
      <c r="S1164" s="36">
        <v>42109</v>
      </c>
      <c r="T1164" s="36">
        <v>42118</v>
      </c>
      <c r="U1164" s="61">
        <v>-161.6328</v>
      </c>
      <c r="V1164" s="34">
        <v>16</v>
      </c>
      <c r="W1164" s="34">
        <v>83.86</v>
      </c>
      <c r="X1164" s="34">
        <v>86191</v>
      </c>
      <c r="Y1164" s="34" t="s">
        <v>3217</v>
      </c>
      <c r="Z1164" s="34">
        <v>65.080151256508401</v>
      </c>
    </row>
    <row r="1165" spans="1:26" customFormat="1" x14ac:dyDescent="0.2">
      <c r="A1165" s="34">
        <v>2952</v>
      </c>
      <c r="B1165" s="34" t="s">
        <v>2151</v>
      </c>
      <c r="C1165" s="34" t="s">
        <v>92</v>
      </c>
      <c r="D1165" s="34">
        <v>0.08</v>
      </c>
      <c r="E1165" s="34">
        <v>5.74</v>
      </c>
      <c r="F1165" s="34">
        <v>5.01</v>
      </c>
      <c r="G1165" s="34" t="s">
        <v>63</v>
      </c>
      <c r="H1165" s="34" t="s">
        <v>70</v>
      </c>
      <c r="I1165" s="34" t="s">
        <v>24</v>
      </c>
      <c r="J1165" s="34" t="s">
        <v>48</v>
      </c>
      <c r="K1165" s="34" t="s">
        <v>49</v>
      </c>
      <c r="L1165" s="34" t="s">
        <v>1041</v>
      </c>
      <c r="M1165" s="34">
        <v>0.39</v>
      </c>
      <c r="N1165" s="34" t="s">
        <v>8</v>
      </c>
      <c r="O1165" s="34" t="s">
        <v>87</v>
      </c>
      <c r="P1165" s="34" t="s">
        <v>293</v>
      </c>
      <c r="Q1165" s="34" t="s">
        <v>2152</v>
      </c>
      <c r="R1165" s="34">
        <v>43123</v>
      </c>
      <c r="S1165" s="36">
        <v>42109</v>
      </c>
      <c r="T1165" s="36">
        <v>42111</v>
      </c>
      <c r="U1165" s="61">
        <v>-61.628039999999999</v>
      </c>
      <c r="V1165" s="34">
        <v>12</v>
      </c>
      <c r="W1165" s="34">
        <v>70.03</v>
      </c>
      <c r="X1165" s="34">
        <v>91398</v>
      </c>
      <c r="Y1165" s="34" t="s">
        <v>3218</v>
      </c>
      <c r="Z1165" s="34">
        <v>-67.839096487453958</v>
      </c>
    </row>
    <row r="1166" spans="1:26" customFormat="1" x14ac:dyDescent="0.2">
      <c r="A1166" s="34">
        <v>568</v>
      </c>
      <c r="B1166" s="34" t="s">
        <v>1458</v>
      </c>
      <c r="C1166" s="34" t="s">
        <v>46</v>
      </c>
      <c r="D1166" s="34">
        <v>0.09</v>
      </c>
      <c r="E1166" s="34">
        <v>70.97</v>
      </c>
      <c r="F1166" s="34">
        <v>3.5</v>
      </c>
      <c r="G1166" s="34" t="s">
        <v>14</v>
      </c>
      <c r="H1166" s="34" t="s">
        <v>15</v>
      </c>
      <c r="I1166" s="34" t="s">
        <v>24</v>
      </c>
      <c r="J1166" s="34" t="s">
        <v>71</v>
      </c>
      <c r="K1166" s="34" t="s">
        <v>49</v>
      </c>
      <c r="L1166" s="34" t="s">
        <v>2153</v>
      </c>
      <c r="M1166" s="34">
        <v>0.59</v>
      </c>
      <c r="N1166" s="34" t="s">
        <v>8</v>
      </c>
      <c r="O1166" s="34" t="s">
        <v>9</v>
      </c>
      <c r="P1166" s="34" t="s">
        <v>10</v>
      </c>
      <c r="Q1166" s="34" t="s">
        <v>1459</v>
      </c>
      <c r="R1166" s="34">
        <v>39701</v>
      </c>
      <c r="S1166" s="36">
        <v>42109</v>
      </c>
      <c r="T1166" s="36">
        <v>42109</v>
      </c>
      <c r="U1166" s="61">
        <v>-99.567999999999998</v>
      </c>
      <c r="V1166" s="34">
        <v>12</v>
      </c>
      <c r="W1166" s="34">
        <v>805.99</v>
      </c>
      <c r="X1166" s="34">
        <v>88880</v>
      </c>
      <c r="Y1166" s="34" t="s">
        <v>3215</v>
      </c>
      <c r="Z1166" s="34">
        <v>457.12566413508335</v>
      </c>
    </row>
    <row r="1167" spans="1:26" customFormat="1" x14ac:dyDescent="0.2">
      <c r="A1167" s="34">
        <v>1607</v>
      </c>
      <c r="B1167" s="34" t="s">
        <v>1011</v>
      </c>
      <c r="C1167" s="34" t="s">
        <v>46</v>
      </c>
      <c r="D1167" s="34">
        <v>0.01</v>
      </c>
      <c r="E1167" s="34">
        <v>15.16</v>
      </c>
      <c r="F1167" s="34">
        <v>15.09</v>
      </c>
      <c r="G1167" s="34" t="s">
        <v>14</v>
      </c>
      <c r="H1167" s="34" t="s">
        <v>47</v>
      </c>
      <c r="I1167" s="34" t="s">
        <v>24</v>
      </c>
      <c r="J1167" s="34" t="s">
        <v>48</v>
      </c>
      <c r="K1167" s="34" t="s">
        <v>49</v>
      </c>
      <c r="L1167" s="34" t="s">
        <v>2154</v>
      </c>
      <c r="M1167" s="34">
        <v>0.39</v>
      </c>
      <c r="N1167" s="34" t="s">
        <v>8</v>
      </c>
      <c r="O1167" s="34" t="s">
        <v>87</v>
      </c>
      <c r="P1167" s="34" t="s">
        <v>88</v>
      </c>
      <c r="Q1167" s="34" t="s">
        <v>1013</v>
      </c>
      <c r="R1167" s="34">
        <v>11520</v>
      </c>
      <c r="S1167" s="36">
        <v>42109</v>
      </c>
      <c r="T1167" s="36">
        <v>42109</v>
      </c>
      <c r="U1167" s="61">
        <v>-200.85900000000001</v>
      </c>
      <c r="V1167" s="34">
        <v>7</v>
      </c>
      <c r="W1167" s="34">
        <v>110.93</v>
      </c>
      <c r="X1167" s="34">
        <v>87994</v>
      </c>
      <c r="Y1167" s="34" t="s">
        <v>3218</v>
      </c>
      <c r="Z1167" s="34">
        <v>444.88375142425912</v>
      </c>
    </row>
    <row r="1168" spans="1:26" customFormat="1" x14ac:dyDescent="0.2">
      <c r="A1168" s="34">
        <v>1818</v>
      </c>
      <c r="B1168" s="34" t="s">
        <v>2155</v>
      </c>
      <c r="C1168" s="34" t="s">
        <v>46</v>
      </c>
      <c r="D1168" s="34">
        <v>0.06</v>
      </c>
      <c r="E1168" s="34">
        <v>17.98</v>
      </c>
      <c r="F1168" s="34">
        <v>8.51</v>
      </c>
      <c r="G1168" s="34" t="s">
        <v>14</v>
      </c>
      <c r="H1168" s="34" t="s">
        <v>15</v>
      </c>
      <c r="I1168" s="34" t="s">
        <v>16</v>
      </c>
      <c r="J1168" s="34" t="s">
        <v>32</v>
      </c>
      <c r="K1168" s="34" t="s">
        <v>120</v>
      </c>
      <c r="L1168" s="34" t="s">
        <v>1856</v>
      </c>
      <c r="M1168" s="34">
        <v>0.4</v>
      </c>
      <c r="N1168" s="34" t="s">
        <v>8</v>
      </c>
      <c r="O1168" s="34" t="s">
        <v>28</v>
      </c>
      <c r="P1168" s="34" t="s">
        <v>265</v>
      </c>
      <c r="Q1168" s="34" t="s">
        <v>2156</v>
      </c>
      <c r="R1168" s="34">
        <v>48126</v>
      </c>
      <c r="S1168" s="36">
        <v>42109</v>
      </c>
      <c r="T1168" s="36">
        <v>42111</v>
      </c>
      <c r="U1168" s="61">
        <v>-47.243088</v>
      </c>
      <c r="V1168" s="34">
        <v>3</v>
      </c>
      <c r="W1168" s="34">
        <v>56.38</v>
      </c>
      <c r="X1168" s="34">
        <v>85991</v>
      </c>
      <c r="Y1168" s="34" t="s">
        <v>3216</v>
      </c>
      <c r="Z1168" s="34">
        <v>345.0540968468826</v>
      </c>
    </row>
    <row r="1169" spans="1:26" customFormat="1" x14ac:dyDescent="0.2">
      <c r="A1169" s="34">
        <v>1818</v>
      </c>
      <c r="B1169" s="34" t="s">
        <v>2155</v>
      </c>
      <c r="C1169" s="34" t="s">
        <v>46</v>
      </c>
      <c r="D1169" s="34">
        <v>0.1</v>
      </c>
      <c r="E1169" s="34">
        <v>9.99</v>
      </c>
      <c r="F1169" s="34">
        <v>4.78</v>
      </c>
      <c r="G1169" s="34" t="s">
        <v>63</v>
      </c>
      <c r="H1169" s="34" t="s">
        <v>15</v>
      </c>
      <c r="I1169" s="34" t="s">
        <v>24</v>
      </c>
      <c r="J1169" s="34" t="s">
        <v>64</v>
      </c>
      <c r="K1169" s="34" t="s">
        <v>49</v>
      </c>
      <c r="L1169" s="34" t="s">
        <v>1495</v>
      </c>
      <c r="M1169" s="34">
        <v>0.4</v>
      </c>
      <c r="N1169" s="34" t="s">
        <v>8</v>
      </c>
      <c r="O1169" s="34" t="s">
        <v>28</v>
      </c>
      <c r="P1169" s="34" t="s">
        <v>265</v>
      </c>
      <c r="Q1169" s="34" t="s">
        <v>2156</v>
      </c>
      <c r="R1169" s="34">
        <v>48126</v>
      </c>
      <c r="S1169" s="36">
        <v>42109</v>
      </c>
      <c r="T1169" s="36">
        <v>42112</v>
      </c>
      <c r="U1169" s="61">
        <v>9.1539999999999999</v>
      </c>
      <c r="V1169" s="34">
        <v>12</v>
      </c>
      <c r="W1169" s="34">
        <v>119.13</v>
      </c>
      <c r="X1169" s="34">
        <v>85991</v>
      </c>
      <c r="Y1169" s="34" t="s">
        <v>3216</v>
      </c>
      <c r="Z1169" s="34">
        <v>166.02789333559662</v>
      </c>
    </row>
    <row r="1170" spans="1:26" customFormat="1" x14ac:dyDescent="0.2">
      <c r="A1170" s="34">
        <v>1821</v>
      </c>
      <c r="B1170" s="34" t="s">
        <v>974</v>
      </c>
      <c r="C1170" s="34" t="s">
        <v>46</v>
      </c>
      <c r="D1170" s="34">
        <v>7.0000000000000007E-2</v>
      </c>
      <c r="E1170" s="34">
        <v>18.649999999999999</v>
      </c>
      <c r="F1170" s="34">
        <v>3.77</v>
      </c>
      <c r="G1170" s="34" t="s">
        <v>14</v>
      </c>
      <c r="H1170" s="34" t="s">
        <v>15</v>
      </c>
      <c r="I1170" s="34" t="s">
        <v>4</v>
      </c>
      <c r="J1170" s="34" t="s">
        <v>102</v>
      </c>
      <c r="K1170" s="34" t="s">
        <v>18</v>
      </c>
      <c r="L1170" s="34" t="s">
        <v>2157</v>
      </c>
      <c r="M1170" s="34">
        <v>0.39</v>
      </c>
      <c r="N1170" s="34" t="s">
        <v>8</v>
      </c>
      <c r="O1170" s="34" t="s">
        <v>87</v>
      </c>
      <c r="P1170" s="34" t="s">
        <v>88</v>
      </c>
      <c r="Q1170" s="34" t="s">
        <v>89</v>
      </c>
      <c r="R1170" s="34">
        <v>10177</v>
      </c>
      <c r="S1170" s="36">
        <v>42109</v>
      </c>
      <c r="T1170" s="36">
        <v>42110</v>
      </c>
      <c r="U1170" s="61">
        <v>149.72</v>
      </c>
      <c r="V1170" s="34">
        <v>34</v>
      </c>
      <c r="W1170" s="34">
        <v>643.64</v>
      </c>
      <c r="X1170" s="34">
        <v>47108</v>
      </c>
      <c r="Y1170" s="34" t="s">
        <v>3218</v>
      </c>
      <c r="Z1170" s="34">
        <v>402.91786956937989</v>
      </c>
    </row>
    <row r="1171" spans="1:26" customFormat="1" x14ac:dyDescent="0.2">
      <c r="A1171" s="34">
        <v>1821</v>
      </c>
      <c r="B1171" s="34" t="s">
        <v>974</v>
      </c>
      <c r="C1171" s="34" t="s">
        <v>46</v>
      </c>
      <c r="D1171" s="34">
        <v>0.06</v>
      </c>
      <c r="E1171" s="34">
        <v>17.98</v>
      </c>
      <c r="F1171" s="34">
        <v>8.51</v>
      </c>
      <c r="G1171" s="34" t="s">
        <v>14</v>
      </c>
      <c r="H1171" s="34" t="s">
        <v>15</v>
      </c>
      <c r="I1171" s="34" t="s">
        <v>16</v>
      </c>
      <c r="J1171" s="34" t="s">
        <v>32</v>
      </c>
      <c r="K1171" s="34" t="s">
        <v>120</v>
      </c>
      <c r="L1171" s="34" t="s">
        <v>1856</v>
      </c>
      <c r="M1171" s="34">
        <v>0.4</v>
      </c>
      <c r="N1171" s="34" t="s">
        <v>8</v>
      </c>
      <c r="O1171" s="34" t="s">
        <v>87</v>
      </c>
      <c r="P1171" s="34" t="s">
        <v>88</v>
      </c>
      <c r="Q1171" s="34" t="s">
        <v>89</v>
      </c>
      <c r="R1171" s="34">
        <v>10177</v>
      </c>
      <c r="S1171" s="36">
        <v>42109</v>
      </c>
      <c r="T1171" s="36">
        <v>42111</v>
      </c>
      <c r="U1171" s="61">
        <v>-52.492319999999999</v>
      </c>
      <c r="V1171" s="34">
        <v>13</v>
      </c>
      <c r="W1171" s="34">
        <v>244.31</v>
      </c>
      <c r="X1171" s="34">
        <v>47108</v>
      </c>
      <c r="Y1171" s="34" t="s">
        <v>3218</v>
      </c>
      <c r="Z1171" s="34">
        <v>339.67874825612995</v>
      </c>
    </row>
    <row r="1172" spans="1:26" customFormat="1" x14ac:dyDescent="0.2">
      <c r="A1172" s="34">
        <v>1821</v>
      </c>
      <c r="B1172" s="34" t="s">
        <v>974</v>
      </c>
      <c r="C1172" s="34" t="s">
        <v>46</v>
      </c>
      <c r="D1172" s="34">
        <v>0.1</v>
      </c>
      <c r="E1172" s="34">
        <v>9.99</v>
      </c>
      <c r="F1172" s="34">
        <v>4.78</v>
      </c>
      <c r="G1172" s="34" t="s">
        <v>63</v>
      </c>
      <c r="H1172" s="34" t="s">
        <v>15</v>
      </c>
      <c r="I1172" s="34" t="s">
        <v>24</v>
      </c>
      <c r="J1172" s="34" t="s">
        <v>64</v>
      </c>
      <c r="K1172" s="34" t="s">
        <v>49</v>
      </c>
      <c r="L1172" s="34" t="s">
        <v>1495</v>
      </c>
      <c r="M1172" s="34">
        <v>0.4</v>
      </c>
      <c r="N1172" s="34" t="s">
        <v>8</v>
      </c>
      <c r="O1172" s="34" t="s">
        <v>87</v>
      </c>
      <c r="P1172" s="34" t="s">
        <v>88</v>
      </c>
      <c r="Q1172" s="34" t="s">
        <v>89</v>
      </c>
      <c r="R1172" s="34">
        <v>10177</v>
      </c>
      <c r="S1172" s="36">
        <v>42109</v>
      </c>
      <c r="T1172" s="36">
        <v>42112</v>
      </c>
      <c r="U1172" s="61">
        <v>7.96</v>
      </c>
      <c r="V1172" s="34">
        <v>47</v>
      </c>
      <c r="W1172" s="34">
        <v>466.58</v>
      </c>
      <c r="X1172" s="34">
        <v>47108</v>
      </c>
      <c r="Y1172" s="34" t="s">
        <v>3218</v>
      </c>
      <c r="Z1172" s="34">
        <v>164.80520662307208</v>
      </c>
    </row>
    <row r="1173" spans="1:26" customFormat="1" x14ac:dyDescent="0.2">
      <c r="A1173" s="34">
        <v>1821</v>
      </c>
      <c r="B1173" s="34" t="s">
        <v>974</v>
      </c>
      <c r="C1173" s="34" t="s">
        <v>46</v>
      </c>
      <c r="D1173" s="34">
        <v>0.08</v>
      </c>
      <c r="E1173" s="34">
        <v>175.99</v>
      </c>
      <c r="F1173" s="34">
        <v>8.99</v>
      </c>
      <c r="G1173" s="34" t="s">
        <v>63</v>
      </c>
      <c r="H1173" s="34" t="s">
        <v>15</v>
      </c>
      <c r="I1173" s="34" t="s">
        <v>16</v>
      </c>
      <c r="J1173" s="34" t="s">
        <v>111</v>
      </c>
      <c r="K1173" s="34" t="s">
        <v>49</v>
      </c>
      <c r="L1173" s="34" t="s">
        <v>1155</v>
      </c>
      <c r="M1173" s="34">
        <v>0.56999999999999995</v>
      </c>
      <c r="N1173" s="34" t="s">
        <v>8</v>
      </c>
      <c r="O1173" s="34" t="s">
        <v>87</v>
      </c>
      <c r="P1173" s="34" t="s">
        <v>88</v>
      </c>
      <c r="Q1173" s="34" t="s">
        <v>89</v>
      </c>
      <c r="R1173" s="34">
        <v>10177</v>
      </c>
      <c r="S1173" s="36">
        <v>42109</v>
      </c>
      <c r="T1173" s="36">
        <v>42110</v>
      </c>
      <c r="U1173" s="61">
        <v>-459.08280000000002</v>
      </c>
      <c r="V1173" s="34">
        <v>16</v>
      </c>
      <c r="W1173" s="34">
        <v>2290.69</v>
      </c>
      <c r="X1173" s="34">
        <v>47108</v>
      </c>
      <c r="Y1173" s="34" t="s">
        <v>3218</v>
      </c>
      <c r="Z1173" s="34">
        <v>477.52819324519817</v>
      </c>
    </row>
    <row r="1174" spans="1:26" customFormat="1" x14ac:dyDescent="0.2">
      <c r="A1174" s="34">
        <v>2139</v>
      </c>
      <c r="B1174" s="34" t="s">
        <v>2158</v>
      </c>
      <c r="C1174" s="34" t="s">
        <v>1</v>
      </c>
      <c r="D1174" s="34">
        <v>0.05</v>
      </c>
      <c r="E1174" s="34">
        <v>2550.14</v>
      </c>
      <c r="F1174" s="34">
        <v>29.7</v>
      </c>
      <c r="G1174" s="34" t="s">
        <v>2</v>
      </c>
      <c r="H1174" s="34" t="s">
        <v>70</v>
      </c>
      <c r="I1174" s="34" t="s">
        <v>16</v>
      </c>
      <c r="J1174" s="34" t="s">
        <v>32</v>
      </c>
      <c r="K1174" s="34" t="s">
        <v>33</v>
      </c>
      <c r="L1174" s="34" t="s">
        <v>1948</v>
      </c>
      <c r="M1174" s="34">
        <v>0.56999999999999995</v>
      </c>
      <c r="N1174" s="34" t="s">
        <v>8</v>
      </c>
      <c r="O1174" s="34" t="s">
        <v>28</v>
      </c>
      <c r="P1174" s="34" t="s">
        <v>333</v>
      </c>
      <c r="Q1174" s="34" t="s">
        <v>106</v>
      </c>
      <c r="R1174" s="34">
        <v>53094</v>
      </c>
      <c r="S1174" s="36">
        <v>42110</v>
      </c>
      <c r="T1174" s="36">
        <v>42111</v>
      </c>
      <c r="U1174" s="61">
        <v>-3971.0628000000002</v>
      </c>
      <c r="V1174" s="34">
        <v>2</v>
      </c>
      <c r="W1174" s="34">
        <v>4845.2700000000004</v>
      </c>
      <c r="X1174" s="34">
        <v>86003</v>
      </c>
      <c r="Y1174" s="34" t="s">
        <v>3216</v>
      </c>
      <c r="Z1174" s="34">
        <v>5308.6012134376597</v>
      </c>
    </row>
    <row r="1175" spans="1:26" customFormat="1" x14ac:dyDescent="0.2">
      <c r="A1175" s="34">
        <v>1916</v>
      </c>
      <c r="B1175" s="34" t="s">
        <v>1370</v>
      </c>
      <c r="C1175" s="34" t="s">
        <v>13</v>
      </c>
      <c r="D1175" s="34">
        <v>0.01</v>
      </c>
      <c r="E1175" s="34">
        <v>125.99</v>
      </c>
      <c r="F1175" s="34">
        <v>8.99</v>
      </c>
      <c r="G1175" s="34" t="s">
        <v>14</v>
      </c>
      <c r="H1175" s="34" t="s">
        <v>47</v>
      </c>
      <c r="I1175" s="34" t="s">
        <v>16</v>
      </c>
      <c r="J1175" s="34" t="s">
        <v>111</v>
      </c>
      <c r="K1175" s="34" t="s">
        <v>49</v>
      </c>
      <c r="L1175" s="34" t="s">
        <v>1630</v>
      </c>
      <c r="M1175" s="34">
        <v>0.55000000000000004</v>
      </c>
      <c r="N1175" s="34" t="s">
        <v>8</v>
      </c>
      <c r="O1175" s="34" t="s">
        <v>9</v>
      </c>
      <c r="P1175" s="34" t="s">
        <v>20</v>
      </c>
      <c r="Q1175" s="34" t="s">
        <v>1372</v>
      </c>
      <c r="R1175" s="34">
        <v>72209</v>
      </c>
      <c r="S1175" s="36">
        <v>42110</v>
      </c>
      <c r="T1175" s="36">
        <v>42112</v>
      </c>
      <c r="U1175" s="61">
        <v>-45.472000000000001</v>
      </c>
      <c r="V1175" s="34">
        <v>9</v>
      </c>
      <c r="W1175" s="34">
        <v>1011.44</v>
      </c>
      <c r="X1175" s="34">
        <v>85895</v>
      </c>
      <c r="Y1175" s="34" t="s">
        <v>3215</v>
      </c>
      <c r="Z1175" s="34">
        <v>712.12562806618314</v>
      </c>
    </row>
    <row r="1176" spans="1:26" customFormat="1" x14ac:dyDescent="0.2">
      <c r="A1176" s="34">
        <v>653</v>
      </c>
      <c r="B1176" s="34" t="s">
        <v>2159</v>
      </c>
      <c r="C1176" s="34" t="s">
        <v>46</v>
      </c>
      <c r="D1176" s="34">
        <v>0</v>
      </c>
      <c r="E1176" s="34">
        <v>2.78</v>
      </c>
      <c r="F1176" s="34">
        <v>1.49</v>
      </c>
      <c r="G1176" s="34" t="s">
        <v>63</v>
      </c>
      <c r="H1176" s="34" t="s">
        <v>15</v>
      </c>
      <c r="I1176" s="34" t="s">
        <v>24</v>
      </c>
      <c r="J1176" s="34" t="s">
        <v>48</v>
      </c>
      <c r="K1176" s="34" t="s">
        <v>49</v>
      </c>
      <c r="L1176" s="34" t="s">
        <v>2160</v>
      </c>
      <c r="M1176" s="34">
        <v>0.36</v>
      </c>
      <c r="N1176" s="34" t="s">
        <v>8</v>
      </c>
      <c r="O1176" s="34" t="s">
        <v>35</v>
      </c>
      <c r="P1176" s="34" t="s">
        <v>66</v>
      </c>
      <c r="Q1176" s="34" t="s">
        <v>2122</v>
      </c>
      <c r="R1176" s="34">
        <v>91730</v>
      </c>
      <c r="S1176" s="36">
        <v>42110</v>
      </c>
      <c r="T1176" s="36">
        <v>42111</v>
      </c>
      <c r="U1176" s="61">
        <v>20.6448</v>
      </c>
      <c r="V1176" s="34">
        <v>9</v>
      </c>
      <c r="W1176" s="34">
        <v>29.92</v>
      </c>
      <c r="X1176" s="34">
        <v>91213</v>
      </c>
      <c r="Y1176" s="34" t="s">
        <v>3217</v>
      </c>
      <c r="Z1176" s="34">
        <v>97.107662926953537</v>
      </c>
    </row>
    <row r="1177" spans="1:26" customFormat="1" x14ac:dyDescent="0.2">
      <c r="A1177" s="34">
        <v>1041</v>
      </c>
      <c r="B1177" s="34" t="s">
        <v>2161</v>
      </c>
      <c r="C1177" s="34" t="s">
        <v>1</v>
      </c>
      <c r="D1177" s="34">
        <v>0.06</v>
      </c>
      <c r="E1177" s="34">
        <v>55.94</v>
      </c>
      <c r="F1177" s="34">
        <v>4</v>
      </c>
      <c r="G1177" s="34" t="s">
        <v>14</v>
      </c>
      <c r="H1177" s="34" t="s">
        <v>3</v>
      </c>
      <c r="I1177" s="34" t="s">
        <v>16</v>
      </c>
      <c r="J1177" s="34" t="s">
        <v>17</v>
      </c>
      <c r="K1177" s="34" t="s">
        <v>49</v>
      </c>
      <c r="L1177" s="34" t="s">
        <v>1760</v>
      </c>
      <c r="M1177" s="34">
        <v>0.74</v>
      </c>
      <c r="N1177" s="34" t="s">
        <v>8</v>
      </c>
      <c r="O1177" s="34" t="s">
        <v>35</v>
      </c>
      <c r="P1177" s="34" t="s">
        <v>66</v>
      </c>
      <c r="Q1177" s="34" t="s">
        <v>2162</v>
      </c>
      <c r="R1177" s="34">
        <v>95695</v>
      </c>
      <c r="S1177" s="36">
        <v>42111</v>
      </c>
      <c r="T1177" s="36">
        <v>42112</v>
      </c>
      <c r="U1177" s="61">
        <v>-13.77</v>
      </c>
      <c r="V1177" s="34">
        <v>6</v>
      </c>
      <c r="W1177" s="34">
        <v>322.77</v>
      </c>
      <c r="X1177" s="34">
        <v>87846</v>
      </c>
      <c r="Y1177" s="34" t="s">
        <v>3217</v>
      </c>
      <c r="Z1177" s="34">
        <v>765.09696852389789</v>
      </c>
    </row>
    <row r="1178" spans="1:26" customFormat="1" x14ac:dyDescent="0.2">
      <c r="A1178" s="34">
        <v>1041</v>
      </c>
      <c r="B1178" s="34" t="s">
        <v>2161</v>
      </c>
      <c r="C1178" s="34" t="s">
        <v>1</v>
      </c>
      <c r="D1178" s="34">
        <v>7.0000000000000007E-2</v>
      </c>
      <c r="E1178" s="34">
        <v>6.3</v>
      </c>
      <c r="F1178" s="34">
        <v>0.5</v>
      </c>
      <c r="G1178" s="34" t="s">
        <v>14</v>
      </c>
      <c r="H1178" s="34" t="s">
        <v>3</v>
      </c>
      <c r="I1178" s="34" t="s">
        <v>24</v>
      </c>
      <c r="J1178" s="34" t="s">
        <v>128</v>
      </c>
      <c r="K1178" s="34" t="s">
        <v>49</v>
      </c>
      <c r="L1178" s="34" t="s">
        <v>802</v>
      </c>
      <c r="M1178" s="34">
        <v>0.39</v>
      </c>
      <c r="N1178" s="34" t="s">
        <v>8</v>
      </c>
      <c r="O1178" s="34" t="s">
        <v>35</v>
      </c>
      <c r="P1178" s="34" t="s">
        <v>66</v>
      </c>
      <c r="Q1178" s="34" t="s">
        <v>2162</v>
      </c>
      <c r="R1178" s="34">
        <v>95695</v>
      </c>
      <c r="S1178" s="36">
        <v>42111</v>
      </c>
      <c r="T1178" s="36">
        <v>42111</v>
      </c>
      <c r="U1178" s="61">
        <v>44.912100000000002</v>
      </c>
      <c r="V1178" s="34">
        <v>11</v>
      </c>
      <c r="W1178" s="34">
        <v>65.09</v>
      </c>
      <c r="X1178" s="34">
        <v>87846</v>
      </c>
      <c r="Y1178" s="34" t="s">
        <v>3217</v>
      </c>
      <c r="Z1178" s="34">
        <v>275.39766231241856</v>
      </c>
    </row>
    <row r="1179" spans="1:26" customFormat="1" x14ac:dyDescent="0.2">
      <c r="A1179" s="34">
        <v>1350</v>
      </c>
      <c r="B1179" s="34" t="s">
        <v>2163</v>
      </c>
      <c r="C1179" s="34" t="s">
        <v>13</v>
      </c>
      <c r="D1179" s="34">
        <v>0</v>
      </c>
      <c r="E1179" s="34">
        <v>12.2</v>
      </c>
      <c r="F1179" s="34">
        <v>6.02</v>
      </c>
      <c r="G1179" s="34" t="s">
        <v>63</v>
      </c>
      <c r="H1179" s="34" t="s">
        <v>47</v>
      </c>
      <c r="I1179" s="34" t="s">
        <v>4</v>
      </c>
      <c r="J1179" s="34" t="s">
        <v>102</v>
      </c>
      <c r="K1179" s="34" t="s">
        <v>18</v>
      </c>
      <c r="L1179" s="34" t="s">
        <v>2132</v>
      </c>
      <c r="M1179" s="34">
        <v>0.43</v>
      </c>
      <c r="N1179" s="34" t="s">
        <v>8</v>
      </c>
      <c r="O1179" s="34" t="s">
        <v>9</v>
      </c>
      <c r="P1179" s="34" t="s">
        <v>99</v>
      </c>
      <c r="Q1179" s="34" t="s">
        <v>2164</v>
      </c>
      <c r="R1179" s="34">
        <v>33055</v>
      </c>
      <c r="S1179" s="36">
        <v>42111</v>
      </c>
      <c r="T1179" s="36">
        <v>42112</v>
      </c>
      <c r="U1179" s="61">
        <v>-172.298</v>
      </c>
      <c r="V1179" s="34">
        <v>4</v>
      </c>
      <c r="W1179" s="34">
        <v>56.24</v>
      </c>
      <c r="X1179" s="34">
        <v>88233</v>
      </c>
      <c r="Y1179" s="34" t="s">
        <v>3215</v>
      </c>
      <c r="Z1179" s="34">
        <v>-31.709924912744928</v>
      </c>
    </row>
    <row r="1180" spans="1:26" customFormat="1" x14ac:dyDescent="0.2">
      <c r="A1180" s="34">
        <v>2867</v>
      </c>
      <c r="B1180" s="34" t="s">
        <v>2165</v>
      </c>
      <c r="C1180" s="34" t="s">
        <v>13</v>
      </c>
      <c r="D1180" s="34">
        <v>0.01</v>
      </c>
      <c r="E1180" s="34">
        <v>125.99</v>
      </c>
      <c r="F1180" s="34">
        <v>8.99</v>
      </c>
      <c r="G1180" s="34" t="s">
        <v>14</v>
      </c>
      <c r="H1180" s="34" t="s">
        <v>70</v>
      </c>
      <c r="I1180" s="34" t="s">
        <v>16</v>
      </c>
      <c r="J1180" s="34" t="s">
        <v>111</v>
      </c>
      <c r="K1180" s="34" t="s">
        <v>49</v>
      </c>
      <c r="L1180" s="34" t="s">
        <v>329</v>
      </c>
      <c r="M1180" s="34">
        <v>0.59</v>
      </c>
      <c r="N1180" s="34" t="s">
        <v>8</v>
      </c>
      <c r="O1180" s="34" t="s">
        <v>87</v>
      </c>
      <c r="P1180" s="34" t="s">
        <v>350</v>
      </c>
      <c r="Q1180" s="34" t="s">
        <v>42</v>
      </c>
      <c r="R1180" s="34">
        <v>20016</v>
      </c>
      <c r="S1180" s="36">
        <v>42111</v>
      </c>
      <c r="T1180" s="36">
        <v>42112</v>
      </c>
      <c r="U1180" s="61">
        <v>-582.64800000000002</v>
      </c>
      <c r="V1180" s="34">
        <v>2</v>
      </c>
      <c r="W1180" s="34">
        <v>226.88</v>
      </c>
      <c r="X1180" s="34">
        <v>11013</v>
      </c>
      <c r="Y1180" s="34" t="s">
        <v>3218</v>
      </c>
      <c r="Z1180" s="34">
        <v>164.85182414184678</v>
      </c>
    </row>
    <row r="1181" spans="1:26" customFormat="1" x14ac:dyDescent="0.2">
      <c r="A1181" s="34">
        <v>2868</v>
      </c>
      <c r="B1181" s="34" t="s">
        <v>298</v>
      </c>
      <c r="C1181" s="34" t="s">
        <v>13</v>
      </c>
      <c r="D1181" s="34">
        <v>0.01</v>
      </c>
      <c r="E1181" s="34">
        <v>125.99</v>
      </c>
      <c r="F1181" s="34">
        <v>8.99</v>
      </c>
      <c r="G1181" s="34" t="s">
        <v>14</v>
      </c>
      <c r="H1181" s="34" t="s">
        <v>70</v>
      </c>
      <c r="I1181" s="34" t="s">
        <v>16</v>
      </c>
      <c r="J1181" s="34" t="s">
        <v>111</v>
      </c>
      <c r="K1181" s="34" t="s">
        <v>49</v>
      </c>
      <c r="L1181" s="34" t="s">
        <v>329</v>
      </c>
      <c r="M1181" s="34">
        <v>0.59</v>
      </c>
      <c r="N1181" s="34" t="s">
        <v>8</v>
      </c>
      <c r="O1181" s="34" t="s">
        <v>35</v>
      </c>
      <c r="P1181" s="34" t="s">
        <v>42</v>
      </c>
      <c r="Q1181" s="34" t="s">
        <v>300</v>
      </c>
      <c r="R1181" s="34">
        <v>98026</v>
      </c>
      <c r="S1181" s="36">
        <v>42111</v>
      </c>
      <c r="T1181" s="36">
        <v>42112</v>
      </c>
      <c r="U1181" s="61">
        <v>-582.64800000000002</v>
      </c>
      <c r="V1181" s="34">
        <v>1</v>
      </c>
      <c r="W1181" s="34">
        <v>113.44</v>
      </c>
      <c r="X1181" s="34">
        <v>85827</v>
      </c>
      <c r="Y1181" s="34" t="s">
        <v>3217</v>
      </c>
      <c r="Z1181" s="34">
        <v>164.85182414184678</v>
      </c>
    </row>
    <row r="1182" spans="1:26" customFormat="1" x14ac:dyDescent="0.2">
      <c r="A1182" s="34">
        <v>1889</v>
      </c>
      <c r="B1182" s="34" t="s">
        <v>2166</v>
      </c>
      <c r="C1182" s="34" t="s">
        <v>23</v>
      </c>
      <c r="D1182" s="34">
        <v>0.09</v>
      </c>
      <c r="E1182" s="34">
        <v>78.8</v>
      </c>
      <c r="F1182" s="34">
        <v>35</v>
      </c>
      <c r="G1182" s="34" t="s">
        <v>14</v>
      </c>
      <c r="H1182" s="34" t="s">
        <v>47</v>
      </c>
      <c r="I1182" s="34" t="s">
        <v>24</v>
      </c>
      <c r="J1182" s="34" t="s">
        <v>54</v>
      </c>
      <c r="K1182" s="34" t="s">
        <v>40</v>
      </c>
      <c r="L1182" s="34" t="s">
        <v>2167</v>
      </c>
      <c r="M1182" s="34">
        <v>0.83</v>
      </c>
      <c r="N1182" s="34" t="s">
        <v>8</v>
      </c>
      <c r="O1182" s="34" t="s">
        <v>87</v>
      </c>
      <c r="P1182" s="34" t="s">
        <v>293</v>
      </c>
      <c r="Q1182" s="34" t="s">
        <v>1283</v>
      </c>
      <c r="R1182" s="34">
        <v>45429</v>
      </c>
      <c r="S1182" s="36">
        <v>42111</v>
      </c>
      <c r="T1182" s="36">
        <v>42115</v>
      </c>
      <c r="U1182" s="61">
        <v>-1025.0172</v>
      </c>
      <c r="V1182" s="34">
        <v>14</v>
      </c>
      <c r="W1182" s="34">
        <v>1059.3800000000001</v>
      </c>
      <c r="X1182" s="34">
        <v>90631</v>
      </c>
      <c r="Y1182" s="34" t="s">
        <v>3218</v>
      </c>
      <c r="Z1182" s="34">
        <v>542.2121110805831</v>
      </c>
    </row>
    <row r="1183" spans="1:26" customFormat="1" x14ac:dyDescent="0.2">
      <c r="A1183" s="34">
        <v>2593</v>
      </c>
      <c r="B1183" s="34" t="s">
        <v>1571</v>
      </c>
      <c r="C1183" s="34" t="s">
        <v>23</v>
      </c>
      <c r="D1183" s="34">
        <v>0.02</v>
      </c>
      <c r="E1183" s="34">
        <v>419.19</v>
      </c>
      <c r="F1183" s="34">
        <v>19.989999999999998</v>
      </c>
      <c r="G1183" s="34" t="s">
        <v>14</v>
      </c>
      <c r="H1183" s="34" t="s">
        <v>70</v>
      </c>
      <c r="I1183" s="34" t="s">
        <v>24</v>
      </c>
      <c r="J1183" s="34" t="s">
        <v>54</v>
      </c>
      <c r="K1183" s="34" t="s">
        <v>49</v>
      </c>
      <c r="L1183" s="34" t="s">
        <v>2168</v>
      </c>
      <c r="M1183" s="34">
        <v>0.57999999999999996</v>
      </c>
      <c r="N1183" s="34" t="s">
        <v>8</v>
      </c>
      <c r="O1183" s="34" t="s">
        <v>9</v>
      </c>
      <c r="P1183" s="34" t="s">
        <v>51</v>
      </c>
      <c r="Q1183" s="34" t="s">
        <v>1573</v>
      </c>
      <c r="R1183" s="34">
        <v>30605</v>
      </c>
      <c r="S1183" s="36">
        <v>42111</v>
      </c>
      <c r="T1183" s="36">
        <v>42111</v>
      </c>
      <c r="U1183" s="61">
        <v>-39.606000000000002</v>
      </c>
      <c r="V1183" s="34">
        <v>10</v>
      </c>
      <c r="W1183" s="34">
        <v>4354.55</v>
      </c>
      <c r="X1183" s="34">
        <v>87772</v>
      </c>
      <c r="Y1183" s="34" t="s">
        <v>3215</v>
      </c>
      <c r="Z1183" s="34">
        <v>2010.9572399092631</v>
      </c>
    </row>
    <row r="1184" spans="1:26" customFormat="1" x14ac:dyDescent="0.2">
      <c r="A1184" s="34">
        <v>377</v>
      </c>
      <c r="B1184" s="34" t="s">
        <v>2169</v>
      </c>
      <c r="C1184" s="34" t="s">
        <v>92</v>
      </c>
      <c r="D1184" s="34">
        <v>0.03</v>
      </c>
      <c r="E1184" s="34">
        <v>25.98</v>
      </c>
      <c r="F1184" s="34">
        <v>5.37</v>
      </c>
      <c r="G1184" s="34" t="s">
        <v>14</v>
      </c>
      <c r="H1184" s="34" t="s">
        <v>15</v>
      </c>
      <c r="I1184" s="34" t="s">
        <v>24</v>
      </c>
      <c r="J1184" s="34" t="s">
        <v>71</v>
      </c>
      <c r="K1184" s="34" t="s">
        <v>120</v>
      </c>
      <c r="L1184" s="34" t="s">
        <v>2170</v>
      </c>
      <c r="M1184" s="34">
        <v>0.5</v>
      </c>
      <c r="N1184" s="34" t="s">
        <v>8</v>
      </c>
      <c r="O1184" s="34" t="s">
        <v>28</v>
      </c>
      <c r="P1184" s="34" t="s">
        <v>79</v>
      </c>
      <c r="Q1184" s="34" t="s">
        <v>2171</v>
      </c>
      <c r="R1184" s="34">
        <v>60510</v>
      </c>
      <c r="S1184" s="36">
        <v>42111</v>
      </c>
      <c r="T1184" s="36">
        <v>42111</v>
      </c>
      <c r="U1184" s="61">
        <v>250.0376</v>
      </c>
      <c r="V1184" s="34">
        <v>17</v>
      </c>
      <c r="W1184" s="34">
        <v>460.87</v>
      </c>
      <c r="X1184" s="34">
        <v>89579</v>
      </c>
      <c r="Y1184" s="34" t="s">
        <v>3216</v>
      </c>
      <c r="Z1184" s="34">
        <v>502.43248964656055</v>
      </c>
    </row>
    <row r="1185" spans="1:26" customFormat="1" x14ac:dyDescent="0.2">
      <c r="A1185" s="34">
        <v>2004</v>
      </c>
      <c r="B1185" s="34" t="s">
        <v>2172</v>
      </c>
      <c r="C1185" s="34" t="s">
        <v>92</v>
      </c>
      <c r="D1185" s="34">
        <v>0.06</v>
      </c>
      <c r="E1185" s="34">
        <v>4.24</v>
      </c>
      <c r="F1185" s="34">
        <v>5.41</v>
      </c>
      <c r="G1185" s="34" t="s">
        <v>14</v>
      </c>
      <c r="H1185" s="34" t="s">
        <v>47</v>
      </c>
      <c r="I1185" s="34" t="s">
        <v>24</v>
      </c>
      <c r="J1185" s="34" t="s">
        <v>48</v>
      </c>
      <c r="K1185" s="34" t="s">
        <v>49</v>
      </c>
      <c r="L1185" s="34" t="s">
        <v>1647</v>
      </c>
      <c r="M1185" s="34">
        <v>0.35</v>
      </c>
      <c r="N1185" s="34" t="s">
        <v>8</v>
      </c>
      <c r="O1185" s="34" t="s">
        <v>35</v>
      </c>
      <c r="P1185" s="34" t="s">
        <v>253</v>
      </c>
      <c r="Q1185" s="34" t="s">
        <v>892</v>
      </c>
      <c r="R1185" s="34">
        <v>59715</v>
      </c>
      <c r="S1185" s="36">
        <v>42111</v>
      </c>
      <c r="T1185" s="36">
        <v>42113</v>
      </c>
      <c r="U1185" s="61">
        <v>-78.916679999999999</v>
      </c>
      <c r="V1185" s="34">
        <v>10</v>
      </c>
      <c r="W1185" s="34">
        <v>45</v>
      </c>
      <c r="X1185" s="34">
        <v>91277</v>
      </c>
      <c r="Y1185" s="34" t="s">
        <v>3217</v>
      </c>
      <c r="Z1185" s="34">
        <v>13.437292510055808</v>
      </c>
    </row>
    <row r="1186" spans="1:26" customFormat="1" x14ac:dyDescent="0.2">
      <c r="A1186" s="34">
        <v>2004</v>
      </c>
      <c r="B1186" s="34" t="s">
        <v>2172</v>
      </c>
      <c r="C1186" s="34" t="s">
        <v>92</v>
      </c>
      <c r="D1186" s="34">
        <v>0.04</v>
      </c>
      <c r="E1186" s="34">
        <v>3174.835</v>
      </c>
      <c r="F1186" s="34">
        <v>24.49</v>
      </c>
      <c r="G1186" s="34" t="s">
        <v>14</v>
      </c>
      <c r="H1186" s="34" t="s">
        <v>47</v>
      </c>
      <c r="I1186" s="34" t="s">
        <v>16</v>
      </c>
      <c r="J1186" s="34" t="s">
        <v>32</v>
      </c>
      <c r="K1186" s="34" t="s">
        <v>40</v>
      </c>
      <c r="L1186" s="34" t="s">
        <v>290</v>
      </c>
      <c r="M1186" s="34">
        <v>0.39</v>
      </c>
      <c r="N1186" s="34" t="s">
        <v>8</v>
      </c>
      <c r="O1186" s="34" t="s">
        <v>35</v>
      </c>
      <c r="P1186" s="34" t="s">
        <v>253</v>
      </c>
      <c r="Q1186" s="34" t="s">
        <v>892</v>
      </c>
      <c r="R1186" s="34">
        <v>59715</v>
      </c>
      <c r="S1186" s="36">
        <v>42111</v>
      </c>
      <c r="T1186" s="36">
        <v>42113</v>
      </c>
      <c r="U1186" s="61">
        <v>-10388.68835</v>
      </c>
      <c r="V1186" s="34">
        <v>1</v>
      </c>
      <c r="W1186" s="34">
        <v>6569.07</v>
      </c>
      <c r="X1186" s="34">
        <v>91277</v>
      </c>
      <c r="Y1186" s="34" t="s">
        <v>3217</v>
      </c>
      <c r="Z1186" s="34">
        <v>8018.6913569142716</v>
      </c>
    </row>
    <row r="1187" spans="1:26" customFormat="1" x14ac:dyDescent="0.2">
      <c r="A1187" s="34">
        <v>507</v>
      </c>
      <c r="B1187" s="34" t="s">
        <v>2173</v>
      </c>
      <c r="C1187" s="34" t="s">
        <v>1</v>
      </c>
      <c r="D1187" s="34">
        <v>0.01</v>
      </c>
      <c r="E1187" s="34">
        <v>55.98</v>
      </c>
      <c r="F1187" s="34">
        <v>4.8600000000000003</v>
      </c>
      <c r="G1187" s="34" t="s">
        <v>63</v>
      </c>
      <c r="H1187" s="34" t="s">
        <v>70</v>
      </c>
      <c r="I1187" s="34" t="s">
        <v>24</v>
      </c>
      <c r="J1187" s="34" t="s">
        <v>64</v>
      </c>
      <c r="K1187" s="34" t="s">
        <v>49</v>
      </c>
      <c r="L1187" s="34" t="s">
        <v>1691</v>
      </c>
      <c r="M1187" s="34">
        <v>0.36</v>
      </c>
      <c r="N1187" s="34" t="s">
        <v>8</v>
      </c>
      <c r="O1187" s="34" t="s">
        <v>9</v>
      </c>
      <c r="P1187" s="34" t="s">
        <v>364</v>
      </c>
      <c r="Q1187" s="34" t="s">
        <v>2174</v>
      </c>
      <c r="R1187" s="34">
        <v>42104</v>
      </c>
      <c r="S1187" s="36">
        <v>42112</v>
      </c>
      <c r="T1187" s="36">
        <v>42114</v>
      </c>
      <c r="U1187" s="61">
        <v>32.940899999999999</v>
      </c>
      <c r="V1187" s="34">
        <v>11</v>
      </c>
      <c r="W1187" s="34">
        <v>646.97</v>
      </c>
      <c r="X1187" s="34">
        <v>87357</v>
      </c>
      <c r="Y1187" s="34" t="s">
        <v>3215</v>
      </c>
      <c r="Z1187" s="34">
        <v>480.83808274659071</v>
      </c>
    </row>
    <row r="1188" spans="1:26" customFormat="1" x14ac:dyDescent="0.2">
      <c r="A1188" s="34">
        <v>507</v>
      </c>
      <c r="B1188" s="34" t="s">
        <v>2173</v>
      </c>
      <c r="C1188" s="34" t="s">
        <v>1</v>
      </c>
      <c r="D1188" s="34">
        <v>0.04</v>
      </c>
      <c r="E1188" s="34">
        <v>65.989999999999995</v>
      </c>
      <c r="F1188" s="34">
        <v>8.99</v>
      </c>
      <c r="G1188" s="34" t="s">
        <v>14</v>
      </c>
      <c r="H1188" s="34" t="s">
        <v>70</v>
      </c>
      <c r="I1188" s="34" t="s">
        <v>16</v>
      </c>
      <c r="J1188" s="34" t="s">
        <v>111</v>
      </c>
      <c r="K1188" s="34" t="s">
        <v>49</v>
      </c>
      <c r="L1188" s="34" t="s">
        <v>1840</v>
      </c>
      <c r="M1188" s="34">
        <v>0.56000000000000005</v>
      </c>
      <c r="N1188" s="34" t="s">
        <v>8</v>
      </c>
      <c r="O1188" s="34" t="s">
        <v>9</v>
      </c>
      <c r="P1188" s="34" t="s">
        <v>364</v>
      </c>
      <c r="Q1188" s="34" t="s">
        <v>2174</v>
      </c>
      <c r="R1188" s="34">
        <v>42104</v>
      </c>
      <c r="S1188" s="36">
        <v>42112</v>
      </c>
      <c r="T1188" s="36">
        <v>42113</v>
      </c>
      <c r="U1188" s="61">
        <v>131.334</v>
      </c>
      <c r="V1188" s="34">
        <v>17</v>
      </c>
      <c r="W1188" s="34">
        <v>946.29</v>
      </c>
      <c r="X1188" s="34">
        <v>87357</v>
      </c>
      <c r="Y1188" s="34" t="s">
        <v>3215</v>
      </c>
      <c r="Z1188" s="34">
        <v>955.73622238196504</v>
      </c>
    </row>
    <row r="1189" spans="1:26" customFormat="1" x14ac:dyDescent="0.2">
      <c r="A1189" s="34">
        <v>665</v>
      </c>
      <c r="B1189" s="34" t="s">
        <v>527</v>
      </c>
      <c r="C1189" s="34" t="s">
        <v>1</v>
      </c>
      <c r="D1189" s="34">
        <v>0.02</v>
      </c>
      <c r="E1189" s="34">
        <v>130.97999999999999</v>
      </c>
      <c r="F1189" s="34">
        <v>30</v>
      </c>
      <c r="G1189" s="34" t="s">
        <v>2</v>
      </c>
      <c r="H1189" s="34" t="s">
        <v>70</v>
      </c>
      <c r="I1189" s="34" t="s">
        <v>4</v>
      </c>
      <c r="J1189" s="34" t="s">
        <v>85</v>
      </c>
      <c r="K1189" s="34" t="s">
        <v>33</v>
      </c>
      <c r="L1189" s="34" t="s">
        <v>2175</v>
      </c>
      <c r="M1189" s="34">
        <v>0.78</v>
      </c>
      <c r="N1189" s="34" t="s">
        <v>8</v>
      </c>
      <c r="O1189" s="34" t="s">
        <v>9</v>
      </c>
      <c r="P1189" s="34" t="s">
        <v>376</v>
      </c>
      <c r="Q1189" s="34" t="s">
        <v>528</v>
      </c>
      <c r="R1189" s="34">
        <v>37130</v>
      </c>
      <c r="S1189" s="36">
        <v>42112</v>
      </c>
      <c r="T1189" s="36">
        <v>42113</v>
      </c>
      <c r="U1189" s="61">
        <v>90.762</v>
      </c>
      <c r="V1189" s="34">
        <v>6</v>
      </c>
      <c r="W1189" s="34">
        <v>793.39</v>
      </c>
      <c r="X1189" s="34">
        <v>88678</v>
      </c>
      <c r="Y1189" s="34" t="s">
        <v>3215</v>
      </c>
      <c r="Z1189" s="34">
        <v>2091.0267888028652</v>
      </c>
    </row>
    <row r="1190" spans="1:26" customFormat="1" x14ac:dyDescent="0.2">
      <c r="A1190" s="34">
        <v>1959</v>
      </c>
      <c r="B1190" s="34" t="s">
        <v>685</v>
      </c>
      <c r="C1190" s="34" t="s">
        <v>23</v>
      </c>
      <c r="D1190" s="34">
        <v>0.02</v>
      </c>
      <c r="E1190" s="34">
        <v>9.99</v>
      </c>
      <c r="F1190" s="34">
        <v>11.59</v>
      </c>
      <c r="G1190" s="34" t="s">
        <v>14</v>
      </c>
      <c r="H1190" s="34" t="s">
        <v>47</v>
      </c>
      <c r="I1190" s="34" t="s">
        <v>24</v>
      </c>
      <c r="J1190" s="34" t="s">
        <v>64</v>
      </c>
      <c r="K1190" s="34" t="s">
        <v>49</v>
      </c>
      <c r="L1190" s="34" t="s">
        <v>2176</v>
      </c>
      <c r="M1190" s="34">
        <v>0.4</v>
      </c>
      <c r="N1190" s="34" t="s">
        <v>8</v>
      </c>
      <c r="O1190" s="34" t="s">
        <v>9</v>
      </c>
      <c r="P1190" s="34" t="s">
        <v>99</v>
      </c>
      <c r="Q1190" s="34" t="s">
        <v>104</v>
      </c>
      <c r="R1190" s="34">
        <v>33916</v>
      </c>
      <c r="S1190" s="36">
        <v>42112</v>
      </c>
      <c r="T1190" s="36">
        <v>42121</v>
      </c>
      <c r="U1190" s="61">
        <v>-171.15770000000001</v>
      </c>
      <c r="V1190" s="34">
        <v>43</v>
      </c>
      <c r="W1190" s="34">
        <v>475.42</v>
      </c>
      <c r="X1190" s="34">
        <v>26342</v>
      </c>
      <c r="Y1190" s="34" t="s">
        <v>3215</v>
      </c>
      <c r="Z1190" s="34">
        <v>242.80498302386124</v>
      </c>
    </row>
    <row r="1191" spans="1:26" customFormat="1" x14ac:dyDescent="0.2">
      <c r="A1191" s="34">
        <v>1959</v>
      </c>
      <c r="B1191" s="34" t="s">
        <v>685</v>
      </c>
      <c r="C1191" s="34" t="s">
        <v>23</v>
      </c>
      <c r="D1191" s="34">
        <v>0.02</v>
      </c>
      <c r="E1191" s="34">
        <v>48.04</v>
      </c>
      <c r="F1191" s="34">
        <v>5.79</v>
      </c>
      <c r="G1191" s="34" t="s">
        <v>14</v>
      </c>
      <c r="H1191" s="34" t="s">
        <v>47</v>
      </c>
      <c r="I1191" s="34" t="s">
        <v>24</v>
      </c>
      <c r="J1191" s="34" t="s">
        <v>64</v>
      </c>
      <c r="K1191" s="34" t="s">
        <v>49</v>
      </c>
      <c r="L1191" s="34" t="s">
        <v>2177</v>
      </c>
      <c r="M1191" s="34">
        <v>0.37</v>
      </c>
      <c r="N1191" s="34" t="s">
        <v>8</v>
      </c>
      <c r="O1191" s="34" t="s">
        <v>9</v>
      </c>
      <c r="P1191" s="34" t="s">
        <v>99</v>
      </c>
      <c r="Q1191" s="34" t="s">
        <v>104</v>
      </c>
      <c r="R1191" s="34">
        <v>33916</v>
      </c>
      <c r="S1191" s="36">
        <v>42112</v>
      </c>
      <c r="T1191" s="36">
        <v>42117</v>
      </c>
      <c r="U1191" s="61">
        <v>624.23900000000003</v>
      </c>
      <c r="V1191" s="34">
        <v>74</v>
      </c>
      <c r="W1191" s="34">
        <v>3598.82</v>
      </c>
      <c r="X1191" s="34">
        <v>26342</v>
      </c>
      <c r="Y1191" s="34" t="s">
        <v>3215</v>
      </c>
      <c r="Z1191" s="34">
        <v>991.28527746815234</v>
      </c>
    </row>
    <row r="1192" spans="1:26" customFormat="1" x14ac:dyDescent="0.2">
      <c r="A1192" s="34">
        <v>1959</v>
      </c>
      <c r="B1192" s="34" t="s">
        <v>685</v>
      </c>
      <c r="C1192" s="34" t="s">
        <v>23</v>
      </c>
      <c r="D1192" s="34">
        <v>0.04</v>
      </c>
      <c r="E1192" s="34">
        <v>6.68</v>
      </c>
      <c r="F1192" s="34">
        <v>4.91</v>
      </c>
      <c r="G1192" s="34" t="s">
        <v>14</v>
      </c>
      <c r="H1192" s="34" t="s">
        <v>47</v>
      </c>
      <c r="I1192" s="34" t="s">
        <v>24</v>
      </c>
      <c r="J1192" s="34" t="s">
        <v>64</v>
      </c>
      <c r="K1192" s="34" t="s">
        <v>49</v>
      </c>
      <c r="L1192" s="34" t="s">
        <v>252</v>
      </c>
      <c r="M1192" s="34">
        <v>0.37</v>
      </c>
      <c r="N1192" s="34" t="s">
        <v>8</v>
      </c>
      <c r="O1192" s="34" t="s">
        <v>9</v>
      </c>
      <c r="P1192" s="34" t="s">
        <v>99</v>
      </c>
      <c r="Q1192" s="34" t="s">
        <v>104</v>
      </c>
      <c r="R1192" s="34">
        <v>33916</v>
      </c>
      <c r="S1192" s="36">
        <v>42112</v>
      </c>
      <c r="T1192" s="36">
        <v>42119</v>
      </c>
      <c r="U1192" s="61">
        <v>-14.3241</v>
      </c>
      <c r="V1192" s="34">
        <v>5</v>
      </c>
      <c r="W1192" s="34">
        <v>41.22</v>
      </c>
      <c r="X1192" s="34">
        <v>26342</v>
      </c>
      <c r="Y1192" s="34" t="s">
        <v>3215</v>
      </c>
      <c r="Z1192" s="34">
        <v>170.25269310755584</v>
      </c>
    </row>
    <row r="1193" spans="1:26" customFormat="1" x14ac:dyDescent="0.2">
      <c r="A1193" s="34">
        <v>1962</v>
      </c>
      <c r="B1193" s="34" t="s">
        <v>2178</v>
      </c>
      <c r="C1193" s="34" t="s">
        <v>23</v>
      </c>
      <c r="D1193" s="34">
        <v>0.02</v>
      </c>
      <c r="E1193" s="34">
        <v>48.04</v>
      </c>
      <c r="F1193" s="34">
        <v>5.79</v>
      </c>
      <c r="G1193" s="34" t="s">
        <v>14</v>
      </c>
      <c r="H1193" s="34" t="s">
        <v>47</v>
      </c>
      <c r="I1193" s="34" t="s">
        <v>24</v>
      </c>
      <c r="J1193" s="34" t="s">
        <v>64</v>
      </c>
      <c r="K1193" s="34" t="s">
        <v>49</v>
      </c>
      <c r="L1193" s="34" t="s">
        <v>2177</v>
      </c>
      <c r="M1193" s="34">
        <v>0.37</v>
      </c>
      <c r="N1193" s="34" t="s">
        <v>8</v>
      </c>
      <c r="O1193" s="34" t="s">
        <v>28</v>
      </c>
      <c r="P1193" s="34" t="s">
        <v>265</v>
      </c>
      <c r="Q1193" s="34" t="s">
        <v>2179</v>
      </c>
      <c r="R1193" s="34">
        <v>48601</v>
      </c>
      <c r="S1193" s="36">
        <v>42112</v>
      </c>
      <c r="T1193" s="36">
        <v>42117</v>
      </c>
      <c r="U1193" s="61">
        <v>604.01909999999998</v>
      </c>
      <c r="V1193" s="34">
        <v>18</v>
      </c>
      <c r="W1193" s="34">
        <v>875.39</v>
      </c>
      <c r="X1193" s="34">
        <v>88857</v>
      </c>
      <c r="Y1193" s="34" t="s">
        <v>3216</v>
      </c>
      <c r="Z1193" s="34">
        <v>970.57957976415321</v>
      </c>
    </row>
    <row r="1194" spans="1:26" customFormat="1" x14ac:dyDescent="0.2">
      <c r="A1194" s="34">
        <v>1962</v>
      </c>
      <c r="B1194" s="34" t="s">
        <v>2178</v>
      </c>
      <c r="C1194" s="34" t="s">
        <v>23</v>
      </c>
      <c r="D1194" s="34">
        <v>0.04</v>
      </c>
      <c r="E1194" s="34">
        <v>6.68</v>
      </c>
      <c r="F1194" s="34">
        <v>4.91</v>
      </c>
      <c r="G1194" s="34" t="s">
        <v>14</v>
      </c>
      <c r="H1194" s="34" t="s">
        <v>47</v>
      </c>
      <c r="I1194" s="34" t="s">
        <v>24</v>
      </c>
      <c r="J1194" s="34" t="s">
        <v>64</v>
      </c>
      <c r="K1194" s="34" t="s">
        <v>49</v>
      </c>
      <c r="L1194" s="34" t="s">
        <v>252</v>
      </c>
      <c r="M1194" s="34">
        <v>0.37</v>
      </c>
      <c r="N1194" s="34" t="s">
        <v>8</v>
      </c>
      <c r="O1194" s="34" t="s">
        <v>28</v>
      </c>
      <c r="P1194" s="34" t="s">
        <v>265</v>
      </c>
      <c r="Q1194" s="34" t="s">
        <v>2179</v>
      </c>
      <c r="R1194" s="34">
        <v>48601</v>
      </c>
      <c r="S1194" s="36">
        <v>42112</v>
      </c>
      <c r="T1194" s="36">
        <v>42119</v>
      </c>
      <c r="U1194" s="61">
        <v>-11.631600000000001</v>
      </c>
      <c r="V1194" s="34">
        <v>1</v>
      </c>
      <c r="W1194" s="34">
        <v>8.24</v>
      </c>
      <c r="X1194" s="34">
        <v>88857</v>
      </c>
      <c r="Y1194" s="34" t="s">
        <v>3216</v>
      </c>
      <c r="Z1194" s="34">
        <v>173.00988236507035</v>
      </c>
    </row>
    <row r="1195" spans="1:26" customFormat="1" x14ac:dyDescent="0.2">
      <c r="A1195" s="34">
        <v>1826</v>
      </c>
      <c r="B1195" s="34" t="s">
        <v>2180</v>
      </c>
      <c r="C1195" s="34" t="s">
        <v>92</v>
      </c>
      <c r="D1195" s="34">
        <v>0.1</v>
      </c>
      <c r="E1195" s="34">
        <v>52.99</v>
      </c>
      <c r="F1195" s="34">
        <v>19.989999999999998</v>
      </c>
      <c r="G1195" s="34" t="s">
        <v>63</v>
      </c>
      <c r="H1195" s="34" t="s">
        <v>70</v>
      </c>
      <c r="I1195" s="34" t="s">
        <v>24</v>
      </c>
      <c r="J1195" s="34" t="s">
        <v>54</v>
      </c>
      <c r="K1195" s="34" t="s">
        <v>49</v>
      </c>
      <c r="L1195" s="34" t="s">
        <v>2181</v>
      </c>
      <c r="M1195" s="34">
        <v>0.81</v>
      </c>
      <c r="N1195" s="34" t="s">
        <v>8</v>
      </c>
      <c r="O1195" s="34" t="s">
        <v>28</v>
      </c>
      <c r="P1195" s="34" t="s">
        <v>189</v>
      </c>
      <c r="Q1195" s="34" t="s">
        <v>2182</v>
      </c>
      <c r="R1195" s="34">
        <v>52722</v>
      </c>
      <c r="S1195" s="36">
        <v>42112</v>
      </c>
      <c r="T1195" s="36">
        <v>42113</v>
      </c>
      <c r="U1195" s="61">
        <v>-517.16999999999996</v>
      </c>
      <c r="V1195" s="34">
        <v>7</v>
      </c>
      <c r="W1195" s="34">
        <v>337.59</v>
      </c>
      <c r="X1195" s="34">
        <v>86958</v>
      </c>
      <c r="Y1195" s="34" t="s">
        <v>3216</v>
      </c>
      <c r="Z1195" s="34">
        <v>363.63460000762893</v>
      </c>
    </row>
    <row r="1196" spans="1:26" customFormat="1" x14ac:dyDescent="0.2">
      <c r="A1196" s="34">
        <v>1827</v>
      </c>
      <c r="B1196" s="34" t="s">
        <v>1242</v>
      </c>
      <c r="C1196" s="34" t="s">
        <v>92</v>
      </c>
      <c r="D1196" s="34">
        <v>7.0000000000000007E-2</v>
      </c>
      <c r="E1196" s="34">
        <v>100.98</v>
      </c>
      <c r="F1196" s="34">
        <v>57.38</v>
      </c>
      <c r="G1196" s="34" t="s">
        <v>2</v>
      </c>
      <c r="H1196" s="34" t="s">
        <v>70</v>
      </c>
      <c r="I1196" s="34" t="s">
        <v>4</v>
      </c>
      <c r="J1196" s="34" t="s">
        <v>93</v>
      </c>
      <c r="K1196" s="34" t="s">
        <v>6</v>
      </c>
      <c r="L1196" s="34" t="s">
        <v>2183</v>
      </c>
      <c r="M1196" s="34">
        <v>0.78</v>
      </c>
      <c r="N1196" s="34" t="s">
        <v>8</v>
      </c>
      <c r="O1196" s="34" t="s">
        <v>28</v>
      </c>
      <c r="P1196" s="34" t="s">
        <v>189</v>
      </c>
      <c r="Q1196" s="34" t="s">
        <v>904</v>
      </c>
      <c r="R1196" s="34">
        <v>52601</v>
      </c>
      <c r="S1196" s="36">
        <v>42112</v>
      </c>
      <c r="T1196" s="36">
        <v>42115</v>
      </c>
      <c r="U1196" s="61">
        <v>-429.86</v>
      </c>
      <c r="V1196" s="34">
        <v>2</v>
      </c>
      <c r="W1196" s="34">
        <v>215.32</v>
      </c>
      <c r="X1196" s="34">
        <v>86958</v>
      </c>
      <c r="Y1196" s="34" t="s">
        <v>3216</v>
      </c>
      <c r="Z1196" s="34">
        <v>1910.3764199222701</v>
      </c>
    </row>
    <row r="1197" spans="1:26" customFormat="1" x14ac:dyDescent="0.2">
      <c r="A1197" s="34">
        <v>1827</v>
      </c>
      <c r="B1197" s="34" t="s">
        <v>1242</v>
      </c>
      <c r="C1197" s="34" t="s">
        <v>92</v>
      </c>
      <c r="D1197" s="34">
        <v>0.03</v>
      </c>
      <c r="E1197" s="34">
        <v>85.99</v>
      </c>
      <c r="F1197" s="34">
        <v>0.99</v>
      </c>
      <c r="G1197" s="34" t="s">
        <v>14</v>
      </c>
      <c r="H1197" s="34" t="s">
        <v>70</v>
      </c>
      <c r="I1197" s="34" t="s">
        <v>16</v>
      </c>
      <c r="J1197" s="34" t="s">
        <v>111</v>
      </c>
      <c r="K1197" s="34" t="s">
        <v>26</v>
      </c>
      <c r="L1197" s="34" t="s">
        <v>1152</v>
      </c>
      <c r="M1197" s="34">
        <v>0.55000000000000004</v>
      </c>
      <c r="N1197" s="34" t="s">
        <v>8</v>
      </c>
      <c r="O1197" s="34" t="s">
        <v>28</v>
      </c>
      <c r="P1197" s="34" t="s">
        <v>189</v>
      </c>
      <c r="Q1197" s="34" t="s">
        <v>904</v>
      </c>
      <c r="R1197" s="34">
        <v>52601</v>
      </c>
      <c r="S1197" s="36">
        <v>42112</v>
      </c>
      <c r="T1197" s="36">
        <v>42114</v>
      </c>
      <c r="U1197" s="61">
        <v>264.16649999999998</v>
      </c>
      <c r="V1197" s="34">
        <v>5</v>
      </c>
      <c r="W1197" s="34">
        <v>382.85</v>
      </c>
      <c r="X1197" s="34">
        <v>86958</v>
      </c>
      <c r="Y1197" s="34" t="s">
        <v>3216</v>
      </c>
      <c r="Z1197" s="34">
        <v>654.35731672602685</v>
      </c>
    </row>
    <row r="1198" spans="1:26" customFormat="1" x14ac:dyDescent="0.2">
      <c r="A1198" s="34">
        <v>2097</v>
      </c>
      <c r="B1198" s="34" t="s">
        <v>2184</v>
      </c>
      <c r="C1198" s="34" t="s">
        <v>92</v>
      </c>
      <c r="D1198" s="34">
        <v>0.1</v>
      </c>
      <c r="E1198" s="34">
        <v>300.97000000000003</v>
      </c>
      <c r="F1198" s="34">
        <v>7.18</v>
      </c>
      <c r="G1198" s="34" t="s">
        <v>14</v>
      </c>
      <c r="H1198" s="34" t="s">
        <v>47</v>
      </c>
      <c r="I1198" s="34" t="s">
        <v>16</v>
      </c>
      <c r="J1198" s="34" t="s">
        <v>17</v>
      </c>
      <c r="K1198" s="34" t="s">
        <v>49</v>
      </c>
      <c r="L1198" s="34" t="s">
        <v>2185</v>
      </c>
      <c r="M1198" s="34">
        <v>0.48</v>
      </c>
      <c r="N1198" s="34" t="s">
        <v>8</v>
      </c>
      <c r="O1198" s="34" t="s">
        <v>9</v>
      </c>
      <c r="P1198" s="34" t="s">
        <v>247</v>
      </c>
      <c r="Q1198" s="34" t="s">
        <v>248</v>
      </c>
      <c r="R1198" s="34">
        <v>29915</v>
      </c>
      <c r="S1198" s="36">
        <v>42112</v>
      </c>
      <c r="T1198" s="36">
        <v>42113</v>
      </c>
      <c r="U1198" s="61">
        <v>138.018</v>
      </c>
      <c r="V1198" s="34">
        <v>4</v>
      </c>
      <c r="W1198" s="34">
        <v>1094.33</v>
      </c>
      <c r="X1198" s="34">
        <v>87889</v>
      </c>
      <c r="Y1198" s="34" t="s">
        <v>3215</v>
      </c>
      <c r="Z1198" s="34">
        <v>1295.833167202416</v>
      </c>
    </row>
    <row r="1199" spans="1:26" customFormat="1" x14ac:dyDescent="0.2">
      <c r="A1199" s="34">
        <v>2098</v>
      </c>
      <c r="B1199" s="34" t="s">
        <v>2186</v>
      </c>
      <c r="C1199" s="34" t="s">
        <v>92</v>
      </c>
      <c r="D1199" s="34">
        <v>0.06</v>
      </c>
      <c r="E1199" s="34">
        <v>39.89</v>
      </c>
      <c r="F1199" s="34">
        <v>3.04</v>
      </c>
      <c r="G1199" s="34" t="s">
        <v>14</v>
      </c>
      <c r="H1199" s="34" t="s">
        <v>47</v>
      </c>
      <c r="I1199" s="34" t="s">
        <v>4</v>
      </c>
      <c r="J1199" s="34" t="s">
        <v>102</v>
      </c>
      <c r="K1199" s="34" t="s">
        <v>26</v>
      </c>
      <c r="L1199" s="34" t="s">
        <v>2187</v>
      </c>
      <c r="M1199" s="34">
        <v>0.53</v>
      </c>
      <c r="N1199" s="34" t="s">
        <v>8</v>
      </c>
      <c r="O1199" s="34" t="s">
        <v>9</v>
      </c>
      <c r="P1199" s="34" t="s">
        <v>247</v>
      </c>
      <c r="Q1199" s="34" t="s">
        <v>2188</v>
      </c>
      <c r="R1199" s="34">
        <v>29464</v>
      </c>
      <c r="S1199" s="36">
        <v>42112</v>
      </c>
      <c r="T1199" s="36">
        <v>42114</v>
      </c>
      <c r="U1199" s="61">
        <v>38.874000000000002</v>
      </c>
      <c r="V1199" s="34">
        <v>10</v>
      </c>
      <c r="W1199" s="34">
        <v>389.97</v>
      </c>
      <c r="X1199" s="34">
        <v>87889</v>
      </c>
      <c r="Y1199" s="34" t="s">
        <v>3215</v>
      </c>
      <c r="Z1199" s="34">
        <v>329.86353650135629</v>
      </c>
    </row>
    <row r="1200" spans="1:26" customFormat="1" x14ac:dyDescent="0.2">
      <c r="A1200" s="34">
        <v>2655</v>
      </c>
      <c r="B1200" s="34" t="s">
        <v>2052</v>
      </c>
      <c r="C1200" s="34" t="s">
        <v>92</v>
      </c>
      <c r="D1200" s="34">
        <v>0.09</v>
      </c>
      <c r="E1200" s="34">
        <v>89.99</v>
      </c>
      <c r="F1200" s="34">
        <v>42</v>
      </c>
      <c r="G1200" s="34" t="s">
        <v>2</v>
      </c>
      <c r="H1200" s="34" t="s">
        <v>15</v>
      </c>
      <c r="I1200" s="34" t="s">
        <v>4</v>
      </c>
      <c r="J1200" s="34" t="s">
        <v>85</v>
      </c>
      <c r="K1200" s="34" t="s">
        <v>33</v>
      </c>
      <c r="L1200" s="34" t="s">
        <v>1187</v>
      </c>
      <c r="M1200" s="34">
        <v>0.66</v>
      </c>
      <c r="N1200" s="34" t="s">
        <v>8</v>
      </c>
      <c r="O1200" s="34" t="s">
        <v>9</v>
      </c>
      <c r="P1200" s="34" t="s">
        <v>51</v>
      </c>
      <c r="Q1200" s="34" t="s">
        <v>337</v>
      </c>
      <c r="R1200" s="34">
        <v>30318</v>
      </c>
      <c r="S1200" s="36">
        <v>42112</v>
      </c>
      <c r="T1200" s="36">
        <v>42112</v>
      </c>
      <c r="U1200" s="61">
        <v>223.416</v>
      </c>
      <c r="V1200" s="34">
        <v>6</v>
      </c>
      <c r="W1200" s="34">
        <v>511.25</v>
      </c>
      <c r="X1200" s="34">
        <v>86063</v>
      </c>
      <c r="Y1200" s="34" t="s">
        <v>3215</v>
      </c>
      <c r="Z1200" s="34">
        <v>1977.9265381074758</v>
      </c>
    </row>
    <row r="1201" spans="1:26" customFormat="1" x14ac:dyDescent="0.2">
      <c r="A1201" s="34">
        <v>3155</v>
      </c>
      <c r="B1201" s="34" t="s">
        <v>618</v>
      </c>
      <c r="C1201" s="34" t="s">
        <v>1</v>
      </c>
      <c r="D1201" s="34">
        <v>0.05</v>
      </c>
      <c r="E1201" s="34">
        <v>159.99</v>
      </c>
      <c r="F1201" s="34">
        <v>5.5</v>
      </c>
      <c r="G1201" s="34" t="s">
        <v>14</v>
      </c>
      <c r="H1201" s="34" t="s">
        <v>15</v>
      </c>
      <c r="I1201" s="34" t="s">
        <v>16</v>
      </c>
      <c r="J1201" s="34" t="s">
        <v>17</v>
      </c>
      <c r="K1201" s="34" t="s">
        <v>49</v>
      </c>
      <c r="L1201" s="34" t="s">
        <v>2189</v>
      </c>
      <c r="M1201" s="34">
        <v>0.49</v>
      </c>
      <c r="N1201" s="34" t="s">
        <v>8</v>
      </c>
      <c r="O1201" s="34" t="s">
        <v>9</v>
      </c>
      <c r="P1201" s="34" t="s">
        <v>99</v>
      </c>
      <c r="Q1201" s="34" t="s">
        <v>308</v>
      </c>
      <c r="R1201" s="34">
        <v>32771</v>
      </c>
      <c r="S1201" s="36">
        <v>42113</v>
      </c>
      <c r="T1201" s="36">
        <v>42115</v>
      </c>
      <c r="U1201" s="61">
        <v>12.263999999999999</v>
      </c>
      <c r="V1201" s="34">
        <v>23</v>
      </c>
      <c r="W1201" s="34">
        <v>3600.65</v>
      </c>
      <c r="X1201" s="34">
        <v>86902</v>
      </c>
      <c r="Y1201" s="34" t="s">
        <v>3215</v>
      </c>
      <c r="Z1201" s="34">
        <v>938.1356714123483</v>
      </c>
    </row>
    <row r="1202" spans="1:26" customFormat="1" x14ac:dyDescent="0.2">
      <c r="A1202" s="34">
        <v>1836</v>
      </c>
      <c r="B1202" s="34" t="s">
        <v>2190</v>
      </c>
      <c r="C1202" s="34" t="s">
        <v>13</v>
      </c>
      <c r="D1202" s="34">
        <v>0.01</v>
      </c>
      <c r="E1202" s="34">
        <v>155.99</v>
      </c>
      <c r="F1202" s="34">
        <v>8.99</v>
      </c>
      <c r="G1202" s="34" t="s">
        <v>63</v>
      </c>
      <c r="H1202" s="34" t="s">
        <v>70</v>
      </c>
      <c r="I1202" s="34" t="s">
        <v>16</v>
      </c>
      <c r="J1202" s="34" t="s">
        <v>111</v>
      </c>
      <c r="K1202" s="34" t="s">
        <v>49</v>
      </c>
      <c r="L1202" s="34" t="s">
        <v>1273</v>
      </c>
      <c r="M1202" s="34">
        <v>0.57999999999999996</v>
      </c>
      <c r="N1202" s="34" t="s">
        <v>8</v>
      </c>
      <c r="O1202" s="34" t="s">
        <v>35</v>
      </c>
      <c r="P1202" s="34" t="s">
        <v>66</v>
      </c>
      <c r="Q1202" s="34" t="s">
        <v>917</v>
      </c>
      <c r="R1202" s="34">
        <v>94110</v>
      </c>
      <c r="S1202" s="36">
        <v>42113</v>
      </c>
      <c r="T1202" s="36">
        <v>42114</v>
      </c>
      <c r="U1202" s="61">
        <v>-219.07908</v>
      </c>
      <c r="V1202" s="34">
        <v>5</v>
      </c>
      <c r="W1202" s="34">
        <v>675.83</v>
      </c>
      <c r="X1202" s="34">
        <v>86600</v>
      </c>
      <c r="Y1202" s="34" t="s">
        <v>3217</v>
      </c>
      <c r="Z1202" s="34">
        <v>540.62329360972865</v>
      </c>
    </row>
    <row r="1203" spans="1:26" customFormat="1" x14ac:dyDescent="0.2">
      <c r="A1203" s="34">
        <v>1837</v>
      </c>
      <c r="B1203" s="34" t="s">
        <v>2191</v>
      </c>
      <c r="C1203" s="34" t="s">
        <v>13</v>
      </c>
      <c r="D1203" s="34">
        <v>0.01</v>
      </c>
      <c r="E1203" s="34">
        <v>5.98</v>
      </c>
      <c r="F1203" s="34">
        <v>5.46</v>
      </c>
      <c r="G1203" s="34" t="s">
        <v>14</v>
      </c>
      <c r="H1203" s="34" t="s">
        <v>70</v>
      </c>
      <c r="I1203" s="34" t="s">
        <v>24</v>
      </c>
      <c r="J1203" s="34" t="s">
        <v>64</v>
      </c>
      <c r="K1203" s="34" t="s">
        <v>49</v>
      </c>
      <c r="L1203" s="34" t="s">
        <v>1132</v>
      </c>
      <c r="M1203" s="34">
        <v>0.36</v>
      </c>
      <c r="N1203" s="34" t="s">
        <v>8</v>
      </c>
      <c r="O1203" s="34" t="s">
        <v>35</v>
      </c>
      <c r="P1203" s="34" t="s">
        <v>66</v>
      </c>
      <c r="Q1203" s="34" t="s">
        <v>2192</v>
      </c>
      <c r="R1203" s="34">
        <v>91776</v>
      </c>
      <c r="S1203" s="36">
        <v>42113</v>
      </c>
      <c r="T1203" s="36">
        <v>42115</v>
      </c>
      <c r="U1203" s="61">
        <v>-18.878399999999999</v>
      </c>
      <c r="V1203" s="34">
        <v>4</v>
      </c>
      <c r="W1203" s="34">
        <v>28</v>
      </c>
      <c r="X1203" s="34">
        <v>86600</v>
      </c>
      <c r="Y1203" s="34" t="s">
        <v>3217</v>
      </c>
      <c r="Z1203" s="34">
        <v>77.414815515467865</v>
      </c>
    </row>
    <row r="1204" spans="1:26" customFormat="1" x14ac:dyDescent="0.2">
      <c r="A1204" s="34">
        <v>2212</v>
      </c>
      <c r="B1204" s="34" t="s">
        <v>2193</v>
      </c>
      <c r="C1204" s="34" t="s">
        <v>13</v>
      </c>
      <c r="D1204" s="34">
        <v>0.09</v>
      </c>
      <c r="E1204" s="34">
        <v>199.99</v>
      </c>
      <c r="F1204" s="34">
        <v>24.49</v>
      </c>
      <c r="G1204" s="34" t="s">
        <v>63</v>
      </c>
      <c r="H1204" s="34" t="s">
        <v>47</v>
      </c>
      <c r="I1204" s="34" t="s">
        <v>16</v>
      </c>
      <c r="J1204" s="34" t="s">
        <v>39</v>
      </c>
      <c r="K1204" s="34" t="s">
        <v>40</v>
      </c>
      <c r="L1204" s="34" t="s">
        <v>723</v>
      </c>
      <c r="M1204" s="34">
        <v>0.46</v>
      </c>
      <c r="N1204" s="34" t="s">
        <v>8</v>
      </c>
      <c r="O1204" s="34" t="s">
        <v>87</v>
      </c>
      <c r="P1204" s="34" t="s">
        <v>394</v>
      </c>
      <c r="Q1204" s="34" t="s">
        <v>2194</v>
      </c>
      <c r="R1204" s="34">
        <v>21228</v>
      </c>
      <c r="S1204" s="36">
        <v>42113</v>
      </c>
      <c r="T1204" s="36">
        <v>42115</v>
      </c>
      <c r="U1204" s="61">
        <v>631.33000000000004</v>
      </c>
      <c r="V1204" s="34">
        <v>5</v>
      </c>
      <c r="W1204" s="34">
        <v>990.25</v>
      </c>
      <c r="X1204" s="34">
        <v>88029</v>
      </c>
      <c r="Y1204" s="34" t="s">
        <v>3218</v>
      </c>
      <c r="Z1204" s="34">
        <v>1855.5635819035624</v>
      </c>
    </row>
    <row r="1205" spans="1:26" customFormat="1" x14ac:dyDescent="0.2">
      <c r="A1205" s="34">
        <v>152</v>
      </c>
      <c r="B1205" s="34" t="s">
        <v>481</v>
      </c>
      <c r="C1205" s="34" t="s">
        <v>23</v>
      </c>
      <c r="D1205" s="34">
        <v>0.01</v>
      </c>
      <c r="E1205" s="34">
        <v>79.52</v>
      </c>
      <c r="F1205" s="34">
        <v>48.2</v>
      </c>
      <c r="G1205" s="34" t="s">
        <v>14</v>
      </c>
      <c r="H1205" s="34" t="s">
        <v>47</v>
      </c>
      <c r="I1205" s="34" t="s">
        <v>4</v>
      </c>
      <c r="J1205" s="34" t="s">
        <v>102</v>
      </c>
      <c r="K1205" s="34" t="s">
        <v>120</v>
      </c>
      <c r="L1205" s="34" t="s">
        <v>2195</v>
      </c>
      <c r="M1205" s="34">
        <v>0.74</v>
      </c>
      <c r="N1205" s="34" t="s">
        <v>8</v>
      </c>
      <c r="O1205" s="34" t="s">
        <v>9</v>
      </c>
      <c r="P1205" s="34" t="s">
        <v>376</v>
      </c>
      <c r="Q1205" s="34" t="s">
        <v>483</v>
      </c>
      <c r="R1205" s="34">
        <v>37918</v>
      </c>
      <c r="S1205" s="36">
        <v>42113</v>
      </c>
      <c r="T1205" s="36">
        <v>42120</v>
      </c>
      <c r="U1205" s="61">
        <v>-40.683999999999997</v>
      </c>
      <c r="V1205" s="34">
        <v>8</v>
      </c>
      <c r="W1205" s="34">
        <v>667.84</v>
      </c>
      <c r="X1205" s="34">
        <v>89522</v>
      </c>
      <c r="Y1205" s="34" t="s">
        <v>3215</v>
      </c>
      <c r="Z1205" s="34">
        <v>1895.3504336096389</v>
      </c>
    </row>
    <row r="1206" spans="1:26" customFormat="1" x14ac:dyDescent="0.2">
      <c r="A1206" s="34">
        <v>1933</v>
      </c>
      <c r="B1206" s="34" t="s">
        <v>2196</v>
      </c>
      <c r="C1206" s="34" t="s">
        <v>23</v>
      </c>
      <c r="D1206" s="34">
        <v>0.06</v>
      </c>
      <c r="E1206" s="34">
        <v>3.58</v>
      </c>
      <c r="F1206" s="34">
        <v>1.63</v>
      </c>
      <c r="G1206" s="34" t="s">
        <v>14</v>
      </c>
      <c r="H1206" s="34" t="s">
        <v>70</v>
      </c>
      <c r="I1206" s="34" t="s">
        <v>24</v>
      </c>
      <c r="J1206" s="34" t="s">
        <v>152</v>
      </c>
      <c r="K1206" s="34" t="s">
        <v>26</v>
      </c>
      <c r="L1206" s="34" t="s">
        <v>2197</v>
      </c>
      <c r="M1206" s="34">
        <v>0.36</v>
      </c>
      <c r="N1206" s="34" t="s">
        <v>8</v>
      </c>
      <c r="O1206" s="34" t="s">
        <v>28</v>
      </c>
      <c r="P1206" s="34" t="s">
        <v>163</v>
      </c>
      <c r="Q1206" s="34" t="s">
        <v>2198</v>
      </c>
      <c r="R1206" s="34">
        <v>75043</v>
      </c>
      <c r="S1206" s="36">
        <v>42113</v>
      </c>
      <c r="T1206" s="36">
        <v>42117</v>
      </c>
      <c r="U1206" s="61">
        <v>14</v>
      </c>
      <c r="V1206" s="34">
        <v>10</v>
      </c>
      <c r="W1206" s="34">
        <v>34.76</v>
      </c>
      <c r="X1206" s="34">
        <v>86687</v>
      </c>
      <c r="Y1206" s="34" t="s">
        <v>3216</v>
      </c>
      <c r="Z1206" s="34">
        <v>46.919670008660916</v>
      </c>
    </row>
    <row r="1207" spans="1:26" customFormat="1" x14ac:dyDescent="0.2">
      <c r="A1207" s="34">
        <v>1940</v>
      </c>
      <c r="B1207" s="34" t="s">
        <v>1771</v>
      </c>
      <c r="C1207" s="34" t="s">
        <v>23</v>
      </c>
      <c r="D1207" s="34">
        <v>0</v>
      </c>
      <c r="E1207" s="34">
        <v>78.650000000000006</v>
      </c>
      <c r="F1207" s="34">
        <v>13.99</v>
      </c>
      <c r="G1207" s="34" t="s">
        <v>14</v>
      </c>
      <c r="H1207" s="34" t="s">
        <v>70</v>
      </c>
      <c r="I1207" s="34" t="s">
        <v>24</v>
      </c>
      <c r="J1207" s="34" t="s">
        <v>71</v>
      </c>
      <c r="K1207" s="34" t="s">
        <v>120</v>
      </c>
      <c r="L1207" s="34" t="s">
        <v>1690</v>
      </c>
      <c r="M1207" s="34">
        <v>0.52</v>
      </c>
      <c r="N1207" s="34" t="s">
        <v>8</v>
      </c>
      <c r="O1207" s="34" t="s">
        <v>35</v>
      </c>
      <c r="P1207" s="34" t="s">
        <v>122</v>
      </c>
      <c r="Q1207" s="34" t="s">
        <v>123</v>
      </c>
      <c r="R1207" s="34">
        <v>84020</v>
      </c>
      <c r="S1207" s="36">
        <v>42113</v>
      </c>
      <c r="T1207" s="36">
        <v>42120</v>
      </c>
      <c r="U1207" s="61">
        <v>386.00670000000002</v>
      </c>
      <c r="V1207" s="34">
        <v>7</v>
      </c>
      <c r="W1207" s="34">
        <v>559.42999999999995</v>
      </c>
      <c r="X1207" s="34">
        <v>88871</v>
      </c>
      <c r="Y1207" s="34" t="s">
        <v>3217</v>
      </c>
      <c r="Z1207" s="34">
        <v>1177.3336498459744</v>
      </c>
    </row>
    <row r="1208" spans="1:26" customFormat="1" x14ac:dyDescent="0.2">
      <c r="A1208" s="34">
        <v>1940</v>
      </c>
      <c r="B1208" s="34" t="s">
        <v>1771</v>
      </c>
      <c r="C1208" s="34" t="s">
        <v>23</v>
      </c>
      <c r="D1208" s="34">
        <v>0.08</v>
      </c>
      <c r="E1208" s="34">
        <v>122.99</v>
      </c>
      <c r="F1208" s="34">
        <v>70.2</v>
      </c>
      <c r="G1208" s="34" t="s">
        <v>2</v>
      </c>
      <c r="H1208" s="34" t="s">
        <v>70</v>
      </c>
      <c r="I1208" s="34" t="s">
        <v>4</v>
      </c>
      <c r="J1208" s="34" t="s">
        <v>85</v>
      </c>
      <c r="K1208" s="34" t="s">
        <v>33</v>
      </c>
      <c r="L1208" s="34" t="s">
        <v>780</v>
      </c>
      <c r="M1208" s="34">
        <v>0.74</v>
      </c>
      <c r="N1208" s="34" t="s">
        <v>8</v>
      </c>
      <c r="O1208" s="34" t="s">
        <v>35</v>
      </c>
      <c r="P1208" s="34" t="s">
        <v>122</v>
      </c>
      <c r="Q1208" s="34" t="s">
        <v>123</v>
      </c>
      <c r="R1208" s="34">
        <v>84020</v>
      </c>
      <c r="S1208" s="36">
        <v>42113</v>
      </c>
      <c r="T1208" s="36">
        <v>42118</v>
      </c>
      <c r="U1208" s="61">
        <v>-1867.97</v>
      </c>
      <c r="V1208" s="34">
        <v>10</v>
      </c>
      <c r="W1208" s="34">
        <v>1216.52</v>
      </c>
      <c r="X1208" s="34">
        <v>88871</v>
      </c>
      <c r="Y1208" s="34" t="s">
        <v>3217</v>
      </c>
      <c r="Z1208" s="34">
        <v>888.16184937011826</v>
      </c>
    </row>
    <row r="1209" spans="1:26" customFormat="1" x14ac:dyDescent="0.2">
      <c r="A1209" s="34">
        <v>2066</v>
      </c>
      <c r="B1209" s="34" t="s">
        <v>1848</v>
      </c>
      <c r="C1209" s="34" t="s">
        <v>23</v>
      </c>
      <c r="D1209" s="34">
        <v>0.1</v>
      </c>
      <c r="E1209" s="34">
        <v>4.24</v>
      </c>
      <c r="F1209" s="34">
        <v>5.41</v>
      </c>
      <c r="G1209" s="34" t="s">
        <v>14</v>
      </c>
      <c r="H1209" s="34" t="s">
        <v>70</v>
      </c>
      <c r="I1209" s="34" t="s">
        <v>24</v>
      </c>
      <c r="J1209" s="34" t="s">
        <v>48</v>
      </c>
      <c r="K1209" s="34" t="s">
        <v>49</v>
      </c>
      <c r="L1209" s="34" t="s">
        <v>1647</v>
      </c>
      <c r="M1209" s="34">
        <v>0.35</v>
      </c>
      <c r="N1209" s="34" t="s">
        <v>8</v>
      </c>
      <c r="O1209" s="34" t="s">
        <v>9</v>
      </c>
      <c r="P1209" s="34" t="s">
        <v>73</v>
      </c>
      <c r="Q1209" s="34" t="s">
        <v>1850</v>
      </c>
      <c r="R1209" s="34">
        <v>28079</v>
      </c>
      <c r="S1209" s="36">
        <v>42113</v>
      </c>
      <c r="T1209" s="36">
        <v>42117</v>
      </c>
      <c r="U1209" s="61">
        <v>-61.6</v>
      </c>
      <c r="V1209" s="34">
        <v>8</v>
      </c>
      <c r="W1209" s="34">
        <v>34.159999999999997</v>
      </c>
      <c r="X1209" s="34">
        <v>85835</v>
      </c>
      <c r="Y1209" s="34" t="s">
        <v>3215</v>
      </c>
      <c r="Z1209" s="34">
        <v>41.302550745830388</v>
      </c>
    </row>
    <row r="1210" spans="1:26" customFormat="1" x14ac:dyDescent="0.2">
      <c r="A1210" s="34">
        <v>2547</v>
      </c>
      <c r="B1210" s="34" t="s">
        <v>2199</v>
      </c>
      <c r="C1210" s="34" t="s">
        <v>23</v>
      </c>
      <c r="D1210" s="34">
        <v>7.0000000000000007E-2</v>
      </c>
      <c r="E1210" s="34">
        <v>6.48</v>
      </c>
      <c r="F1210" s="34">
        <v>9.5399999999999991</v>
      </c>
      <c r="G1210" s="34" t="s">
        <v>14</v>
      </c>
      <c r="H1210" s="34" t="s">
        <v>3</v>
      </c>
      <c r="I1210" s="34" t="s">
        <v>24</v>
      </c>
      <c r="J1210" s="34" t="s">
        <v>64</v>
      </c>
      <c r="K1210" s="34" t="s">
        <v>49</v>
      </c>
      <c r="L1210" s="34" t="s">
        <v>2200</v>
      </c>
      <c r="M1210" s="34">
        <v>0.37</v>
      </c>
      <c r="N1210" s="34" t="s">
        <v>8</v>
      </c>
      <c r="O1210" s="34" t="s">
        <v>9</v>
      </c>
      <c r="P1210" s="34" t="s">
        <v>218</v>
      </c>
      <c r="Q1210" s="34" t="s">
        <v>2201</v>
      </c>
      <c r="R1210" s="34">
        <v>23464</v>
      </c>
      <c r="S1210" s="36">
        <v>42113</v>
      </c>
      <c r="T1210" s="36">
        <v>42113</v>
      </c>
      <c r="U1210" s="61">
        <v>2.2320000000000002</v>
      </c>
      <c r="V1210" s="34">
        <v>1</v>
      </c>
      <c r="W1210" s="34">
        <v>10.86</v>
      </c>
      <c r="X1210" s="34">
        <v>87916</v>
      </c>
      <c r="Y1210" s="34" t="s">
        <v>3215</v>
      </c>
      <c r="Z1210" s="34">
        <v>255.2492175800532</v>
      </c>
    </row>
    <row r="1211" spans="1:26" customFormat="1" x14ac:dyDescent="0.2">
      <c r="A1211" s="34">
        <v>3380</v>
      </c>
      <c r="B1211" s="34" t="s">
        <v>2202</v>
      </c>
      <c r="C1211" s="34" t="s">
        <v>1</v>
      </c>
      <c r="D1211" s="34">
        <v>0.03</v>
      </c>
      <c r="E1211" s="34">
        <v>315.98</v>
      </c>
      <c r="F1211" s="34">
        <v>19.989999999999998</v>
      </c>
      <c r="G1211" s="34" t="s">
        <v>14</v>
      </c>
      <c r="H1211" s="34" t="s">
        <v>47</v>
      </c>
      <c r="I1211" s="34" t="s">
        <v>24</v>
      </c>
      <c r="J1211" s="34" t="s">
        <v>48</v>
      </c>
      <c r="K1211" s="34" t="s">
        <v>49</v>
      </c>
      <c r="L1211" s="34" t="s">
        <v>2203</v>
      </c>
      <c r="M1211" s="34">
        <v>0.38</v>
      </c>
      <c r="N1211" s="34" t="s">
        <v>8</v>
      </c>
      <c r="O1211" s="34" t="s">
        <v>9</v>
      </c>
      <c r="P1211" s="34" t="s">
        <v>51</v>
      </c>
      <c r="Q1211" s="34" t="s">
        <v>2204</v>
      </c>
      <c r="R1211" s="34">
        <v>30240</v>
      </c>
      <c r="S1211" s="36">
        <v>42114</v>
      </c>
      <c r="T1211" s="36">
        <v>42116</v>
      </c>
      <c r="U1211" s="61">
        <v>-4.4800000000000004</v>
      </c>
      <c r="V1211" s="34">
        <v>18</v>
      </c>
      <c r="W1211" s="34">
        <v>5572.18</v>
      </c>
      <c r="X1211" s="34">
        <v>88838</v>
      </c>
      <c r="Y1211" s="34" t="s">
        <v>3215</v>
      </c>
      <c r="Z1211" s="34">
        <v>1791.3889673504277</v>
      </c>
    </row>
    <row r="1212" spans="1:26" customFormat="1" x14ac:dyDescent="0.2">
      <c r="A1212" s="34">
        <v>3380</v>
      </c>
      <c r="B1212" s="34" t="s">
        <v>2202</v>
      </c>
      <c r="C1212" s="34" t="s">
        <v>1</v>
      </c>
      <c r="D1212" s="34">
        <v>0.03</v>
      </c>
      <c r="E1212" s="34">
        <v>63.94</v>
      </c>
      <c r="F1212" s="34">
        <v>14.48</v>
      </c>
      <c r="G1212" s="34" t="s">
        <v>14</v>
      </c>
      <c r="H1212" s="34" t="s">
        <v>47</v>
      </c>
      <c r="I1212" s="34" t="s">
        <v>4</v>
      </c>
      <c r="J1212" s="34" t="s">
        <v>102</v>
      </c>
      <c r="K1212" s="34" t="s">
        <v>49</v>
      </c>
      <c r="L1212" s="34" t="s">
        <v>1970</v>
      </c>
      <c r="M1212" s="34">
        <v>0.46</v>
      </c>
      <c r="N1212" s="34" t="s">
        <v>8</v>
      </c>
      <c r="O1212" s="34" t="s">
        <v>9</v>
      </c>
      <c r="P1212" s="34" t="s">
        <v>51</v>
      </c>
      <c r="Q1212" s="34" t="s">
        <v>2204</v>
      </c>
      <c r="R1212" s="34">
        <v>30240</v>
      </c>
      <c r="S1212" s="36">
        <v>42114</v>
      </c>
      <c r="T1212" s="36">
        <v>42115</v>
      </c>
      <c r="U1212" s="61">
        <v>43.691699999999997</v>
      </c>
      <c r="V1212" s="34">
        <v>8</v>
      </c>
      <c r="W1212" s="34">
        <v>522.46</v>
      </c>
      <c r="X1212" s="34">
        <v>88838</v>
      </c>
      <c r="Y1212" s="34" t="s">
        <v>3215</v>
      </c>
      <c r="Z1212" s="34">
        <v>965.23436703119489</v>
      </c>
    </row>
    <row r="1213" spans="1:26" customFormat="1" x14ac:dyDescent="0.2">
      <c r="A1213" s="34">
        <v>151</v>
      </c>
      <c r="B1213" s="34" t="s">
        <v>679</v>
      </c>
      <c r="C1213" s="34" t="s">
        <v>13</v>
      </c>
      <c r="D1213" s="34">
        <v>0.09</v>
      </c>
      <c r="E1213" s="34">
        <v>5.98</v>
      </c>
      <c r="F1213" s="34">
        <v>2.5</v>
      </c>
      <c r="G1213" s="34" t="s">
        <v>14</v>
      </c>
      <c r="H1213" s="34" t="s">
        <v>47</v>
      </c>
      <c r="I1213" s="34" t="s">
        <v>24</v>
      </c>
      <c r="J1213" s="34" t="s">
        <v>321</v>
      </c>
      <c r="K1213" s="34" t="s">
        <v>49</v>
      </c>
      <c r="L1213" s="34" t="s">
        <v>1246</v>
      </c>
      <c r="M1213" s="34">
        <v>0.36</v>
      </c>
      <c r="N1213" s="34" t="s">
        <v>8</v>
      </c>
      <c r="O1213" s="34" t="s">
        <v>9</v>
      </c>
      <c r="P1213" s="34" t="s">
        <v>376</v>
      </c>
      <c r="Q1213" s="34" t="s">
        <v>681</v>
      </c>
      <c r="R1213" s="34">
        <v>37664</v>
      </c>
      <c r="S1213" s="36">
        <v>42114</v>
      </c>
      <c r="T1213" s="36">
        <v>42116</v>
      </c>
      <c r="U1213" s="61">
        <v>13.896000000000001</v>
      </c>
      <c r="V1213" s="34">
        <v>5</v>
      </c>
      <c r="W1213" s="34">
        <v>28.11</v>
      </c>
      <c r="X1213" s="34">
        <v>89523</v>
      </c>
      <c r="Y1213" s="34" t="s">
        <v>3215</v>
      </c>
      <c r="Z1213" s="34">
        <v>6.7361871411942467</v>
      </c>
    </row>
    <row r="1214" spans="1:26" customFormat="1" x14ac:dyDescent="0.2">
      <c r="A1214" s="34">
        <v>1259</v>
      </c>
      <c r="B1214" s="34" t="s">
        <v>2205</v>
      </c>
      <c r="C1214" s="34" t="s">
        <v>13</v>
      </c>
      <c r="D1214" s="34">
        <v>0.03</v>
      </c>
      <c r="E1214" s="34">
        <v>3.69</v>
      </c>
      <c r="F1214" s="34">
        <v>2.5</v>
      </c>
      <c r="G1214" s="34" t="s">
        <v>63</v>
      </c>
      <c r="H1214" s="34" t="s">
        <v>47</v>
      </c>
      <c r="I1214" s="34" t="s">
        <v>24</v>
      </c>
      <c r="J1214" s="34" t="s">
        <v>321</v>
      </c>
      <c r="K1214" s="34" t="s">
        <v>49</v>
      </c>
      <c r="L1214" s="34" t="s">
        <v>2206</v>
      </c>
      <c r="M1214" s="34">
        <v>0.39</v>
      </c>
      <c r="N1214" s="34" t="s">
        <v>8</v>
      </c>
      <c r="O1214" s="34" t="s">
        <v>9</v>
      </c>
      <c r="P1214" s="34" t="s">
        <v>364</v>
      </c>
      <c r="Q1214" s="34" t="s">
        <v>1562</v>
      </c>
      <c r="R1214" s="34">
        <v>40422</v>
      </c>
      <c r="S1214" s="36">
        <v>42114</v>
      </c>
      <c r="T1214" s="36">
        <v>42114</v>
      </c>
      <c r="U1214" s="61">
        <v>-2196.6840000000002</v>
      </c>
      <c r="V1214" s="34">
        <v>9</v>
      </c>
      <c r="W1214" s="34">
        <v>38.65</v>
      </c>
      <c r="X1214" s="34">
        <v>86534</v>
      </c>
      <c r="Y1214" s="34" t="s">
        <v>3215</v>
      </c>
      <c r="Z1214" s="34">
        <v>-2281.7596017725664</v>
      </c>
    </row>
    <row r="1215" spans="1:26" customFormat="1" x14ac:dyDescent="0.2">
      <c r="A1215" s="34">
        <v>2117</v>
      </c>
      <c r="B1215" s="34" t="s">
        <v>2207</v>
      </c>
      <c r="C1215" s="34" t="s">
        <v>13</v>
      </c>
      <c r="D1215" s="34">
        <v>0.03</v>
      </c>
      <c r="E1215" s="34">
        <v>320.98</v>
      </c>
      <c r="F1215" s="34">
        <v>24.49</v>
      </c>
      <c r="G1215" s="34" t="s">
        <v>14</v>
      </c>
      <c r="H1215" s="34" t="s">
        <v>47</v>
      </c>
      <c r="I1215" s="34" t="s">
        <v>4</v>
      </c>
      <c r="J1215" s="34" t="s">
        <v>85</v>
      </c>
      <c r="K1215" s="34" t="s">
        <v>40</v>
      </c>
      <c r="L1215" s="34" t="s">
        <v>2208</v>
      </c>
      <c r="M1215" s="34">
        <v>0.55000000000000004</v>
      </c>
      <c r="N1215" s="34" t="s">
        <v>8</v>
      </c>
      <c r="O1215" s="34" t="s">
        <v>28</v>
      </c>
      <c r="P1215" s="34" t="s">
        <v>163</v>
      </c>
      <c r="Q1215" s="34" t="s">
        <v>1003</v>
      </c>
      <c r="R1215" s="34">
        <v>75401</v>
      </c>
      <c r="S1215" s="36">
        <v>42114</v>
      </c>
      <c r="T1215" s="36">
        <v>42116</v>
      </c>
      <c r="U1215" s="61">
        <v>4554.4346999999998</v>
      </c>
      <c r="V1215" s="34">
        <v>20</v>
      </c>
      <c r="W1215" s="34">
        <v>6600.63</v>
      </c>
      <c r="X1215" s="34">
        <v>90891</v>
      </c>
      <c r="Y1215" s="34" t="s">
        <v>3216</v>
      </c>
      <c r="Z1215" s="34">
        <v>6448.6793900520743</v>
      </c>
    </row>
    <row r="1216" spans="1:26" customFormat="1" x14ac:dyDescent="0.2">
      <c r="A1216" s="34">
        <v>2117</v>
      </c>
      <c r="B1216" s="34" t="s">
        <v>2207</v>
      </c>
      <c r="C1216" s="34" t="s">
        <v>13</v>
      </c>
      <c r="D1216" s="34">
        <v>0.06</v>
      </c>
      <c r="E1216" s="34">
        <v>125.99</v>
      </c>
      <c r="F1216" s="34">
        <v>8.8000000000000007</v>
      </c>
      <c r="G1216" s="34" t="s">
        <v>14</v>
      </c>
      <c r="H1216" s="34" t="s">
        <v>47</v>
      </c>
      <c r="I1216" s="34" t="s">
        <v>16</v>
      </c>
      <c r="J1216" s="34" t="s">
        <v>111</v>
      </c>
      <c r="K1216" s="34" t="s">
        <v>49</v>
      </c>
      <c r="L1216" s="34" t="s">
        <v>2209</v>
      </c>
      <c r="M1216" s="34">
        <v>0.59</v>
      </c>
      <c r="N1216" s="34" t="s">
        <v>8</v>
      </c>
      <c r="O1216" s="34" t="s">
        <v>28</v>
      </c>
      <c r="P1216" s="34" t="s">
        <v>163</v>
      </c>
      <c r="Q1216" s="34" t="s">
        <v>1003</v>
      </c>
      <c r="R1216" s="34">
        <v>75401</v>
      </c>
      <c r="S1216" s="36">
        <v>42114</v>
      </c>
      <c r="T1216" s="36">
        <v>42115</v>
      </c>
      <c r="U1216" s="61">
        <v>618.19308000000001</v>
      </c>
      <c r="V1216" s="34">
        <v>18</v>
      </c>
      <c r="W1216" s="34">
        <v>1811.99</v>
      </c>
      <c r="X1216" s="34">
        <v>90891</v>
      </c>
      <c r="Y1216" s="34" t="s">
        <v>3216</v>
      </c>
      <c r="Z1216" s="34">
        <v>1386.6896746497328</v>
      </c>
    </row>
    <row r="1217" spans="1:26" customFormat="1" x14ac:dyDescent="0.2">
      <c r="A1217" s="34">
        <v>3084</v>
      </c>
      <c r="B1217" s="34" t="s">
        <v>2210</v>
      </c>
      <c r="C1217" s="34" t="s">
        <v>13</v>
      </c>
      <c r="D1217" s="34">
        <v>0</v>
      </c>
      <c r="E1217" s="34">
        <v>65.989999999999995</v>
      </c>
      <c r="F1217" s="34">
        <v>5.99</v>
      </c>
      <c r="G1217" s="34" t="s">
        <v>63</v>
      </c>
      <c r="H1217" s="34" t="s">
        <v>3</v>
      </c>
      <c r="I1217" s="34" t="s">
        <v>16</v>
      </c>
      <c r="J1217" s="34" t="s">
        <v>111</v>
      </c>
      <c r="K1217" s="34" t="s">
        <v>49</v>
      </c>
      <c r="L1217" s="34" t="s">
        <v>274</v>
      </c>
      <c r="M1217" s="34">
        <v>0.57999999999999996</v>
      </c>
      <c r="N1217" s="34" t="s">
        <v>8</v>
      </c>
      <c r="O1217" s="34" t="s">
        <v>35</v>
      </c>
      <c r="P1217" s="34" t="s">
        <v>42</v>
      </c>
      <c r="Q1217" s="34" t="s">
        <v>463</v>
      </c>
      <c r="R1217" s="34">
        <v>98503</v>
      </c>
      <c r="S1217" s="36">
        <v>42114</v>
      </c>
      <c r="T1217" s="36">
        <v>42116</v>
      </c>
      <c r="U1217" s="61">
        <v>313.81200000000001</v>
      </c>
      <c r="V1217" s="34">
        <v>14</v>
      </c>
      <c r="W1217" s="34">
        <v>798.89</v>
      </c>
      <c r="X1217" s="34">
        <v>89879</v>
      </c>
      <c r="Y1217" s="34" t="s">
        <v>3217</v>
      </c>
      <c r="Z1217" s="34">
        <v>718.98542057462498</v>
      </c>
    </row>
    <row r="1218" spans="1:26" customFormat="1" x14ac:dyDescent="0.2">
      <c r="A1218" s="34">
        <v>56</v>
      </c>
      <c r="B1218" s="34" t="s">
        <v>2211</v>
      </c>
      <c r="C1218" s="34" t="s">
        <v>92</v>
      </c>
      <c r="D1218" s="34">
        <v>0.06</v>
      </c>
      <c r="E1218" s="34">
        <v>3.8</v>
      </c>
      <c r="F1218" s="34">
        <v>1.49</v>
      </c>
      <c r="G1218" s="34" t="s">
        <v>14</v>
      </c>
      <c r="H1218" s="34" t="s">
        <v>15</v>
      </c>
      <c r="I1218" s="34" t="s">
        <v>24</v>
      </c>
      <c r="J1218" s="34" t="s">
        <v>48</v>
      </c>
      <c r="K1218" s="34" t="s">
        <v>49</v>
      </c>
      <c r="L1218" s="34" t="s">
        <v>1168</v>
      </c>
      <c r="M1218" s="34">
        <v>0.38</v>
      </c>
      <c r="N1218" s="34" t="s">
        <v>8</v>
      </c>
      <c r="O1218" s="34" t="s">
        <v>87</v>
      </c>
      <c r="P1218" s="34" t="s">
        <v>88</v>
      </c>
      <c r="Q1218" s="34" t="s">
        <v>2212</v>
      </c>
      <c r="R1218" s="34">
        <v>14150</v>
      </c>
      <c r="S1218" s="36">
        <v>42114</v>
      </c>
      <c r="T1218" s="36">
        <v>42115</v>
      </c>
      <c r="U1218" s="61">
        <v>19.6282</v>
      </c>
      <c r="V1218" s="34">
        <v>20</v>
      </c>
      <c r="W1218" s="34">
        <v>73.55</v>
      </c>
      <c r="X1218" s="34">
        <v>88075</v>
      </c>
      <c r="Y1218" s="34" t="s">
        <v>3218</v>
      </c>
      <c r="Z1218" s="34">
        <v>-29.81438726241236</v>
      </c>
    </row>
    <row r="1219" spans="1:26" customFormat="1" x14ac:dyDescent="0.2">
      <c r="A1219" s="34">
        <v>56</v>
      </c>
      <c r="B1219" s="34" t="s">
        <v>2211</v>
      </c>
      <c r="C1219" s="34" t="s">
        <v>92</v>
      </c>
      <c r="D1219" s="34">
        <v>0.06</v>
      </c>
      <c r="E1219" s="34">
        <v>1.76</v>
      </c>
      <c r="F1219" s="34">
        <v>0.7</v>
      </c>
      <c r="G1219" s="34" t="s">
        <v>14</v>
      </c>
      <c r="H1219" s="34" t="s">
        <v>15</v>
      </c>
      <c r="I1219" s="34" t="s">
        <v>24</v>
      </c>
      <c r="J1219" s="34" t="s">
        <v>25</v>
      </c>
      <c r="K1219" s="34" t="s">
        <v>26</v>
      </c>
      <c r="L1219" s="34" t="s">
        <v>1639</v>
      </c>
      <c r="M1219" s="34">
        <v>0.56000000000000005</v>
      </c>
      <c r="N1219" s="34" t="s">
        <v>8</v>
      </c>
      <c r="O1219" s="34" t="s">
        <v>87</v>
      </c>
      <c r="P1219" s="34" t="s">
        <v>88</v>
      </c>
      <c r="Q1219" s="34" t="s">
        <v>2212</v>
      </c>
      <c r="R1219" s="34">
        <v>14150</v>
      </c>
      <c r="S1219" s="36">
        <v>42114</v>
      </c>
      <c r="T1219" s="36">
        <v>42115</v>
      </c>
      <c r="U1219" s="61">
        <v>-1.6524000000000001</v>
      </c>
      <c r="V1219" s="34">
        <v>17</v>
      </c>
      <c r="W1219" s="34">
        <v>29.57</v>
      </c>
      <c r="X1219" s="34">
        <v>88075</v>
      </c>
      <c r="Y1219" s="34" t="s">
        <v>3218</v>
      </c>
      <c r="Z1219" s="34">
        <v>69.780065668214661</v>
      </c>
    </row>
    <row r="1220" spans="1:26" customFormat="1" x14ac:dyDescent="0.2">
      <c r="A1220" s="34">
        <v>240</v>
      </c>
      <c r="B1220" s="34" t="s">
        <v>2213</v>
      </c>
      <c r="C1220" s="34" t="s">
        <v>92</v>
      </c>
      <c r="D1220" s="34">
        <v>0.1</v>
      </c>
      <c r="E1220" s="34">
        <v>19.98</v>
      </c>
      <c r="F1220" s="34">
        <v>5.77</v>
      </c>
      <c r="G1220" s="34" t="s">
        <v>63</v>
      </c>
      <c r="H1220" s="34" t="s">
        <v>3</v>
      </c>
      <c r="I1220" s="34" t="s">
        <v>24</v>
      </c>
      <c r="J1220" s="34" t="s">
        <v>64</v>
      </c>
      <c r="K1220" s="34" t="s">
        <v>49</v>
      </c>
      <c r="L1220" s="34" t="s">
        <v>2214</v>
      </c>
      <c r="M1220" s="34">
        <v>0.38</v>
      </c>
      <c r="N1220" s="34" t="s">
        <v>8</v>
      </c>
      <c r="O1220" s="34" t="s">
        <v>35</v>
      </c>
      <c r="P1220" s="34" t="s">
        <v>36</v>
      </c>
      <c r="Q1220" s="34" t="s">
        <v>2215</v>
      </c>
      <c r="R1220" s="34">
        <v>80817</v>
      </c>
      <c r="S1220" s="36">
        <v>42114</v>
      </c>
      <c r="T1220" s="36">
        <v>42114</v>
      </c>
      <c r="U1220" s="61">
        <v>35.090000000000003</v>
      </c>
      <c r="V1220" s="34">
        <v>3</v>
      </c>
      <c r="W1220" s="34">
        <v>57.41</v>
      </c>
      <c r="X1220" s="34">
        <v>90479</v>
      </c>
      <c r="Y1220" s="34" t="s">
        <v>3217</v>
      </c>
      <c r="Z1220" s="34">
        <v>66.259774168522128</v>
      </c>
    </row>
    <row r="1221" spans="1:26" customFormat="1" x14ac:dyDescent="0.2">
      <c r="A1221" s="34">
        <v>241</v>
      </c>
      <c r="B1221" s="34" t="s">
        <v>2216</v>
      </c>
      <c r="C1221" s="34" t="s">
        <v>92</v>
      </c>
      <c r="D1221" s="34">
        <v>0.06</v>
      </c>
      <c r="E1221" s="34">
        <v>259.70999999999998</v>
      </c>
      <c r="F1221" s="34">
        <v>66.67</v>
      </c>
      <c r="G1221" s="34" t="s">
        <v>2</v>
      </c>
      <c r="H1221" s="34" t="s">
        <v>3</v>
      </c>
      <c r="I1221" s="34" t="s">
        <v>4</v>
      </c>
      <c r="J1221" s="34" t="s">
        <v>5</v>
      </c>
      <c r="K1221" s="34" t="s">
        <v>6</v>
      </c>
      <c r="L1221" s="34" t="s">
        <v>1002</v>
      </c>
      <c r="M1221" s="34">
        <v>0.61</v>
      </c>
      <c r="N1221" s="34" t="s">
        <v>8</v>
      </c>
      <c r="O1221" s="34" t="s">
        <v>35</v>
      </c>
      <c r="P1221" s="34" t="s">
        <v>36</v>
      </c>
      <c r="Q1221" s="34" t="s">
        <v>2217</v>
      </c>
      <c r="R1221" s="34">
        <v>81503</v>
      </c>
      <c r="S1221" s="36">
        <v>42114</v>
      </c>
      <c r="T1221" s="36">
        <v>42115</v>
      </c>
      <c r="U1221" s="61">
        <v>785.63</v>
      </c>
      <c r="V1221" s="34">
        <v>11</v>
      </c>
      <c r="W1221" s="34">
        <v>2809.87</v>
      </c>
      <c r="X1221" s="34">
        <v>90479</v>
      </c>
      <c r="Y1221" s="34" t="s">
        <v>3217</v>
      </c>
      <c r="Z1221" s="34">
        <v>3765.4384598843008</v>
      </c>
    </row>
    <row r="1222" spans="1:26" customFormat="1" x14ac:dyDescent="0.2">
      <c r="A1222" s="34">
        <v>970</v>
      </c>
      <c r="B1222" s="34" t="s">
        <v>2218</v>
      </c>
      <c r="C1222" s="34" t="s">
        <v>92</v>
      </c>
      <c r="D1222" s="34">
        <v>0</v>
      </c>
      <c r="E1222" s="34">
        <v>170.98</v>
      </c>
      <c r="F1222" s="34">
        <v>35.89</v>
      </c>
      <c r="G1222" s="34" t="s">
        <v>2</v>
      </c>
      <c r="H1222" s="34" t="s">
        <v>15</v>
      </c>
      <c r="I1222" s="34" t="s">
        <v>4</v>
      </c>
      <c r="J1222" s="34" t="s">
        <v>93</v>
      </c>
      <c r="K1222" s="34" t="s">
        <v>6</v>
      </c>
      <c r="L1222" s="34" t="s">
        <v>1445</v>
      </c>
      <c r="M1222" s="34">
        <v>0.66</v>
      </c>
      <c r="N1222" s="34" t="s">
        <v>8</v>
      </c>
      <c r="O1222" s="34" t="s">
        <v>9</v>
      </c>
      <c r="P1222" s="34" t="s">
        <v>218</v>
      </c>
      <c r="Q1222" s="34" t="s">
        <v>2219</v>
      </c>
      <c r="R1222" s="34">
        <v>24281</v>
      </c>
      <c r="S1222" s="36">
        <v>42114</v>
      </c>
      <c r="T1222" s="36">
        <v>42115</v>
      </c>
      <c r="U1222" s="61">
        <v>-102.66200000000001</v>
      </c>
      <c r="V1222" s="34">
        <v>8</v>
      </c>
      <c r="W1222" s="34">
        <v>1452.18</v>
      </c>
      <c r="X1222" s="34">
        <v>86173</v>
      </c>
      <c r="Y1222" s="34" t="s">
        <v>3215</v>
      </c>
      <c r="Z1222" s="34">
        <v>1788.369273613047</v>
      </c>
    </row>
    <row r="1223" spans="1:26" customFormat="1" x14ac:dyDescent="0.2">
      <c r="A1223" s="34">
        <v>3283</v>
      </c>
      <c r="B1223" s="34" t="s">
        <v>2220</v>
      </c>
      <c r="C1223" s="34" t="s">
        <v>1</v>
      </c>
      <c r="D1223" s="34">
        <v>0.05</v>
      </c>
      <c r="E1223" s="34">
        <v>363.25</v>
      </c>
      <c r="F1223" s="34">
        <v>19.989999999999998</v>
      </c>
      <c r="G1223" s="34" t="s">
        <v>63</v>
      </c>
      <c r="H1223" s="34" t="s">
        <v>70</v>
      </c>
      <c r="I1223" s="34" t="s">
        <v>24</v>
      </c>
      <c r="J1223" s="34" t="s">
        <v>71</v>
      </c>
      <c r="K1223" s="34" t="s">
        <v>49</v>
      </c>
      <c r="L1223" s="34" t="s">
        <v>175</v>
      </c>
      <c r="M1223" s="34">
        <v>0.56999999999999995</v>
      </c>
      <c r="N1223" s="34" t="s">
        <v>8</v>
      </c>
      <c r="O1223" s="34" t="s">
        <v>9</v>
      </c>
      <c r="P1223" s="34" t="s">
        <v>99</v>
      </c>
      <c r="Q1223" s="34" t="s">
        <v>2221</v>
      </c>
      <c r="R1223" s="34">
        <v>33156</v>
      </c>
      <c r="S1223" s="36">
        <v>42115</v>
      </c>
      <c r="T1223" s="36">
        <v>42115</v>
      </c>
      <c r="U1223" s="61">
        <v>-269.75549999999998</v>
      </c>
      <c r="V1223" s="34">
        <v>5</v>
      </c>
      <c r="W1223" s="34">
        <v>1867.04</v>
      </c>
      <c r="X1223" s="34">
        <v>90752</v>
      </c>
      <c r="Y1223" s="34" t="s">
        <v>3215</v>
      </c>
      <c r="Z1223" s="34">
        <v>1699.8983955929166</v>
      </c>
    </row>
    <row r="1224" spans="1:26" customFormat="1" x14ac:dyDescent="0.2">
      <c r="A1224" s="34">
        <v>2038</v>
      </c>
      <c r="B1224" s="34" t="s">
        <v>2222</v>
      </c>
      <c r="C1224" s="34" t="s">
        <v>13</v>
      </c>
      <c r="D1224" s="34">
        <v>0.06</v>
      </c>
      <c r="E1224" s="34">
        <v>40.99</v>
      </c>
      <c r="F1224" s="34">
        <v>17.48</v>
      </c>
      <c r="G1224" s="34" t="s">
        <v>14</v>
      </c>
      <c r="H1224" s="34" t="s">
        <v>3</v>
      </c>
      <c r="I1224" s="34" t="s">
        <v>24</v>
      </c>
      <c r="J1224" s="34" t="s">
        <v>64</v>
      </c>
      <c r="K1224" s="34" t="s">
        <v>49</v>
      </c>
      <c r="L1224" s="34" t="s">
        <v>1374</v>
      </c>
      <c r="M1224" s="34">
        <v>0.36</v>
      </c>
      <c r="N1224" s="34" t="s">
        <v>8</v>
      </c>
      <c r="O1224" s="34" t="s">
        <v>87</v>
      </c>
      <c r="P1224" s="34" t="s">
        <v>88</v>
      </c>
      <c r="Q1224" s="34" t="s">
        <v>43</v>
      </c>
      <c r="R1224" s="34">
        <v>10550</v>
      </c>
      <c r="S1224" s="36">
        <v>42115</v>
      </c>
      <c r="T1224" s="36">
        <v>42115</v>
      </c>
      <c r="U1224" s="61">
        <v>109.16</v>
      </c>
      <c r="V1224" s="34">
        <v>7</v>
      </c>
      <c r="W1224" s="34">
        <v>277.12</v>
      </c>
      <c r="X1224" s="34">
        <v>89334</v>
      </c>
      <c r="Y1224" s="34" t="s">
        <v>3218</v>
      </c>
      <c r="Z1224" s="34">
        <v>608.36829465237918</v>
      </c>
    </row>
    <row r="1225" spans="1:26" customFormat="1" x14ac:dyDescent="0.2">
      <c r="A1225" s="34">
        <v>2260</v>
      </c>
      <c r="B1225" s="34" t="s">
        <v>1172</v>
      </c>
      <c r="C1225" s="34" t="s">
        <v>13</v>
      </c>
      <c r="D1225" s="34">
        <v>0.08</v>
      </c>
      <c r="E1225" s="34">
        <v>4.9800000000000004</v>
      </c>
      <c r="F1225" s="34">
        <v>0.49</v>
      </c>
      <c r="G1225" s="34" t="s">
        <v>14</v>
      </c>
      <c r="H1225" s="34" t="s">
        <v>70</v>
      </c>
      <c r="I1225" s="34" t="s">
        <v>24</v>
      </c>
      <c r="J1225" s="34" t="s">
        <v>128</v>
      </c>
      <c r="K1225" s="34" t="s">
        <v>49</v>
      </c>
      <c r="L1225" s="34" t="s">
        <v>1079</v>
      </c>
      <c r="M1225" s="34">
        <v>0.39</v>
      </c>
      <c r="N1225" s="34" t="s">
        <v>8</v>
      </c>
      <c r="O1225" s="34" t="s">
        <v>9</v>
      </c>
      <c r="P1225" s="34" t="s">
        <v>51</v>
      </c>
      <c r="Q1225" s="34" t="s">
        <v>1173</v>
      </c>
      <c r="R1225" s="34">
        <v>30161</v>
      </c>
      <c r="S1225" s="36">
        <v>42115</v>
      </c>
      <c r="T1225" s="36">
        <v>42116</v>
      </c>
      <c r="U1225" s="61">
        <v>4949.9160000000002</v>
      </c>
      <c r="V1225" s="34">
        <v>1</v>
      </c>
      <c r="W1225" s="34">
        <v>4.95</v>
      </c>
      <c r="X1225" s="34">
        <v>89602</v>
      </c>
      <c r="Y1225" s="34" t="s">
        <v>3215</v>
      </c>
      <c r="Z1225" s="34">
        <v>5003.764162081613</v>
      </c>
    </row>
    <row r="1226" spans="1:26" customFormat="1" x14ac:dyDescent="0.2">
      <c r="A1226" s="34">
        <v>2260</v>
      </c>
      <c r="B1226" s="34" t="s">
        <v>1172</v>
      </c>
      <c r="C1226" s="34" t="s">
        <v>13</v>
      </c>
      <c r="D1226" s="34">
        <v>0.09</v>
      </c>
      <c r="E1226" s="34">
        <v>119.99</v>
      </c>
      <c r="F1226" s="34">
        <v>14</v>
      </c>
      <c r="G1226" s="34" t="s">
        <v>2</v>
      </c>
      <c r="H1226" s="34" t="s">
        <v>70</v>
      </c>
      <c r="I1226" s="34" t="s">
        <v>16</v>
      </c>
      <c r="J1226" s="34" t="s">
        <v>32</v>
      </c>
      <c r="K1226" s="34" t="s">
        <v>33</v>
      </c>
      <c r="L1226" s="34" t="s">
        <v>2127</v>
      </c>
      <c r="M1226" s="34">
        <v>0.36</v>
      </c>
      <c r="N1226" s="34" t="s">
        <v>8</v>
      </c>
      <c r="O1226" s="34" t="s">
        <v>9</v>
      </c>
      <c r="P1226" s="34" t="s">
        <v>51</v>
      </c>
      <c r="Q1226" s="34" t="s">
        <v>1173</v>
      </c>
      <c r="R1226" s="34">
        <v>30161</v>
      </c>
      <c r="S1226" s="36">
        <v>42115</v>
      </c>
      <c r="T1226" s="36">
        <v>42117</v>
      </c>
      <c r="U1226" s="61">
        <v>1055.604</v>
      </c>
      <c r="V1226" s="34">
        <v>4</v>
      </c>
      <c r="W1226" s="34">
        <v>461.24</v>
      </c>
      <c r="X1226" s="34">
        <v>89602</v>
      </c>
      <c r="Y1226" s="34" t="s">
        <v>3215</v>
      </c>
      <c r="Z1226" s="34">
        <v>1914.5310632045037</v>
      </c>
    </row>
    <row r="1227" spans="1:26" customFormat="1" x14ac:dyDescent="0.2">
      <c r="A1227" s="34">
        <v>2964</v>
      </c>
      <c r="B1227" s="34" t="s">
        <v>2223</v>
      </c>
      <c r="C1227" s="34" t="s">
        <v>13</v>
      </c>
      <c r="D1227" s="34">
        <v>0.06</v>
      </c>
      <c r="E1227" s="34">
        <v>42.98</v>
      </c>
      <c r="F1227" s="34">
        <v>4.62</v>
      </c>
      <c r="G1227" s="34" t="s">
        <v>14</v>
      </c>
      <c r="H1227" s="34" t="s">
        <v>15</v>
      </c>
      <c r="I1227" s="34" t="s">
        <v>24</v>
      </c>
      <c r="J1227" s="34" t="s">
        <v>71</v>
      </c>
      <c r="K1227" s="34" t="s">
        <v>49</v>
      </c>
      <c r="L1227" s="34" t="s">
        <v>256</v>
      </c>
      <c r="M1227" s="34">
        <v>0.56000000000000005</v>
      </c>
      <c r="N1227" s="34" t="s">
        <v>8</v>
      </c>
      <c r="O1227" s="34" t="s">
        <v>87</v>
      </c>
      <c r="P1227" s="34" t="s">
        <v>293</v>
      </c>
      <c r="Q1227" s="34" t="s">
        <v>43</v>
      </c>
      <c r="R1227" s="34">
        <v>43050</v>
      </c>
      <c r="S1227" s="36">
        <v>42115</v>
      </c>
      <c r="T1227" s="36">
        <v>42117</v>
      </c>
      <c r="U1227" s="61">
        <v>-24.63</v>
      </c>
      <c r="V1227" s="34">
        <v>1</v>
      </c>
      <c r="W1227" s="34">
        <v>47.04</v>
      </c>
      <c r="X1227" s="34">
        <v>88610</v>
      </c>
      <c r="Y1227" s="34" t="s">
        <v>3218</v>
      </c>
      <c r="Z1227" s="34">
        <v>268.49456331221648</v>
      </c>
    </row>
    <row r="1228" spans="1:26" customFormat="1" x14ac:dyDescent="0.2">
      <c r="A1228" s="34">
        <v>535</v>
      </c>
      <c r="B1228" s="34" t="s">
        <v>2224</v>
      </c>
      <c r="C1228" s="34" t="s">
        <v>23</v>
      </c>
      <c r="D1228" s="34">
        <v>0</v>
      </c>
      <c r="E1228" s="34">
        <v>15.99</v>
      </c>
      <c r="F1228" s="34">
        <v>13.18</v>
      </c>
      <c r="G1228" s="34" t="s">
        <v>14</v>
      </c>
      <c r="H1228" s="34" t="s">
        <v>70</v>
      </c>
      <c r="I1228" s="34" t="s">
        <v>24</v>
      </c>
      <c r="J1228" s="34" t="s">
        <v>48</v>
      </c>
      <c r="K1228" s="34" t="s">
        <v>49</v>
      </c>
      <c r="L1228" s="34" t="s">
        <v>271</v>
      </c>
      <c r="M1228" s="34">
        <v>0.37</v>
      </c>
      <c r="N1228" s="34" t="s">
        <v>8</v>
      </c>
      <c r="O1228" s="34" t="s">
        <v>9</v>
      </c>
      <c r="P1228" s="34" t="s">
        <v>218</v>
      </c>
      <c r="Q1228" s="34" t="s">
        <v>1477</v>
      </c>
      <c r="R1228" s="34">
        <v>22025</v>
      </c>
      <c r="S1228" s="36">
        <v>42115</v>
      </c>
      <c r="T1228" s="36">
        <v>42119</v>
      </c>
      <c r="U1228" s="61">
        <v>46.488</v>
      </c>
      <c r="V1228" s="34">
        <v>23</v>
      </c>
      <c r="W1228" s="34">
        <v>403.25</v>
      </c>
      <c r="X1228" s="34">
        <v>88511</v>
      </c>
      <c r="Y1228" s="34" t="s">
        <v>3215</v>
      </c>
      <c r="Z1228" s="34">
        <v>486.26753564455419</v>
      </c>
    </row>
    <row r="1229" spans="1:26" customFormat="1" x14ac:dyDescent="0.2">
      <c r="A1229" s="34">
        <v>2548</v>
      </c>
      <c r="B1229" s="34" t="s">
        <v>1960</v>
      </c>
      <c r="C1229" s="34" t="s">
        <v>23</v>
      </c>
      <c r="D1229" s="34">
        <v>0.05</v>
      </c>
      <c r="E1229" s="34">
        <v>30.98</v>
      </c>
      <c r="F1229" s="34">
        <v>9.18</v>
      </c>
      <c r="G1229" s="34" t="s">
        <v>63</v>
      </c>
      <c r="H1229" s="34" t="s">
        <v>3</v>
      </c>
      <c r="I1229" s="34" t="s">
        <v>24</v>
      </c>
      <c r="J1229" s="34" t="s">
        <v>64</v>
      </c>
      <c r="K1229" s="34" t="s">
        <v>49</v>
      </c>
      <c r="L1229" s="34" t="s">
        <v>2225</v>
      </c>
      <c r="M1229" s="34">
        <v>0.4</v>
      </c>
      <c r="N1229" s="34" t="s">
        <v>8</v>
      </c>
      <c r="O1229" s="34" t="s">
        <v>35</v>
      </c>
      <c r="P1229" s="34" t="s">
        <v>66</v>
      </c>
      <c r="Q1229" s="34" t="s">
        <v>76</v>
      </c>
      <c r="R1229" s="34">
        <v>90068</v>
      </c>
      <c r="S1229" s="36">
        <v>42115</v>
      </c>
      <c r="T1229" s="36">
        <v>42115</v>
      </c>
      <c r="U1229" s="61">
        <v>61.47</v>
      </c>
      <c r="V1229" s="34">
        <v>12</v>
      </c>
      <c r="W1229" s="34">
        <v>382.29</v>
      </c>
      <c r="X1229" s="34">
        <v>40997</v>
      </c>
      <c r="Y1229" s="34" t="s">
        <v>3217</v>
      </c>
      <c r="Z1229" s="34">
        <v>338.6594995503504</v>
      </c>
    </row>
    <row r="1230" spans="1:26" customFormat="1" x14ac:dyDescent="0.2">
      <c r="A1230" s="34">
        <v>2548</v>
      </c>
      <c r="B1230" s="34" t="s">
        <v>1960</v>
      </c>
      <c r="C1230" s="34" t="s">
        <v>23</v>
      </c>
      <c r="D1230" s="34">
        <v>0.05</v>
      </c>
      <c r="E1230" s="34">
        <v>22.99</v>
      </c>
      <c r="F1230" s="34">
        <v>8.99</v>
      </c>
      <c r="G1230" s="34" t="s">
        <v>14</v>
      </c>
      <c r="H1230" s="34" t="s">
        <v>3</v>
      </c>
      <c r="I1230" s="34" t="s">
        <v>24</v>
      </c>
      <c r="J1230" s="34" t="s">
        <v>25</v>
      </c>
      <c r="K1230" s="34" t="s">
        <v>18</v>
      </c>
      <c r="L1230" s="34" t="s">
        <v>2226</v>
      </c>
      <c r="M1230" s="34">
        <v>0.56999999999999995</v>
      </c>
      <c r="N1230" s="34" t="s">
        <v>8</v>
      </c>
      <c r="O1230" s="34" t="s">
        <v>35</v>
      </c>
      <c r="P1230" s="34" t="s">
        <v>66</v>
      </c>
      <c r="Q1230" s="34" t="s">
        <v>76</v>
      </c>
      <c r="R1230" s="34">
        <v>90068</v>
      </c>
      <c r="S1230" s="36">
        <v>42115</v>
      </c>
      <c r="T1230" s="36">
        <v>42122</v>
      </c>
      <c r="U1230" s="61">
        <v>18.27</v>
      </c>
      <c r="V1230" s="34">
        <v>37</v>
      </c>
      <c r="W1230" s="34">
        <v>881.74</v>
      </c>
      <c r="X1230" s="34">
        <v>40997</v>
      </c>
      <c r="Y1230" s="34" t="s">
        <v>3217</v>
      </c>
      <c r="Z1230" s="34">
        <v>487.6531824512378</v>
      </c>
    </row>
    <row r="1231" spans="1:26" customFormat="1" x14ac:dyDescent="0.2">
      <c r="A1231" s="34">
        <v>2548</v>
      </c>
      <c r="B1231" s="34" t="s">
        <v>1960</v>
      </c>
      <c r="C1231" s="34" t="s">
        <v>23</v>
      </c>
      <c r="D1231" s="34">
        <v>0.04</v>
      </c>
      <c r="E1231" s="34">
        <v>212.6</v>
      </c>
      <c r="F1231" s="34">
        <v>110.2</v>
      </c>
      <c r="G1231" s="34" t="s">
        <v>2</v>
      </c>
      <c r="H1231" s="34" t="s">
        <v>3</v>
      </c>
      <c r="I1231" s="34" t="s">
        <v>4</v>
      </c>
      <c r="J1231" s="34" t="s">
        <v>5</v>
      </c>
      <c r="K1231" s="34" t="s">
        <v>6</v>
      </c>
      <c r="L1231" s="34" t="s">
        <v>139</v>
      </c>
      <c r="M1231" s="34">
        <v>0.73</v>
      </c>
      <c r="N1231" s="34" t="s">
        <v>8</v>
      </c>
      <c r="O1231" s="34" t="s">
        <v>35</v>
      </c>
      <c r="P1231" s="34" t="s">
        <v>66</v>
      </c>
      <c r="Q1231" s="34" t="s">
        <v>76</v>
      </c>
      <c r="R1231" s="34">
        <v>90068</v>
      </c>
      <c r="S1231" s="36">
        <v>42115</v>
      </c>
      <c r="T1231" s="36">
        <v>42119</v>
      </c>
      <c r="U1231" s="61">
        <v>-513.79042000000004</v>
      </c>
      <c r="V1231" s="34">
        <v>33</v>
      </c>
      <c r="W1231" s="34">
        <v>7384.18</v>
      </c>
      <c r="X1231" s="34">
        <v>40997</v>
      </c>
      <c r="Y1231" s="34" t="s">
        <v>3217</v>
      </c>
      <c r="Z1231" s="34">
        <v>3670.2993622052904</v>
      </c>
    </row>
    <row r="1232" spans="1:26" customFormat="1" x14ac:dyDescent="0.2">
      <c r="A1232" s="34">
        <v>2549</v>
      </c>
      <c r="B1232" s="34" t="s">
        <v>2227</v>
      </c>
      <c r="C1232" s="34" t="s">
        <v>23</v>
      </c>
      <c r="D1232" s="34">
        <v>0.05</v>
      </c>
      <c r="E1232" s="34">
        <v>30.98</v>
      </c>
      <c r="F1232" s="34">
        <v>9.18</v>
      </c>
      <c r="G1232" s="34" t="s">
        <v>63</v>
      </c>
      <c r="H1232" s="34" t="s">
        <v>3</v>
      </c>
      <c r="I1232" s="34" t="s">
        <v>24</v>
      </c>
      <c r="J1232" s="34" t="s">
        <v>64</v>
      </c>
      <c r="K1232" s="34" t="s">
        <v>49</v>
      </c>
      <c r="L1232" s="34" t="s">
        <v>2225</v>
      </c>
      <c r="M1232" s="34">
        <v>0.4</v>
      </c>
      <c r="N1232" s="34" t="s">
        <v>8</v>
      </c>
      <c r="O1232" s="34" t="s">
        <v>87</v>
      </c>
      <c r="P1232" s="34" t="s">
        <v>293</v>
      </c>
      <c r="Q1232" s="34" t="s">
        <v>2228</v>
      </c>
      <c r="R1232" s="34">
        <v>43213</v>
      </c>
      <c r="S1232" s="36">
        <v>42115</v>
      </c>
      <c r="T1232" s="36">
        <v>42115</v>
      </c>
      <c r="U1232" s="61">
        <v>61.47</v>
      </c>
      <c r="V1232" s="34">
        <v>3</v>
      </c>
      <c r="W1232" s="34">
        <v>95.57</v>
      </c>
      <c r="X1232" s="34">
        <v>88657</v>
      </c>
      <c r="Y1232" s="34" t="s">
        <v>3218</v>
      </c>
      <c r="Z1232" s="34">
        <v>338.6594995503504</v>
      </c>
    </row>
    <row r="1233" spans="1:26" customFormat="1" x14ac:dyDescent="0.2">
      <c r="A1233" s="34">
        <v>2549</v>
      </c>
      <c r="B1233" s="34" t="s">
        <v>2227</v>
      </c>
      <c r="C1233" s="34" t="s">
        <v>23</v>
      </c>
      <c r="D1233" s="34">
        <v>0.05</v>
      </c>
      <c r="E1233" s="34">
        <v>22.99</v>
      </c>
      <c r="F1233" s="34">
        <v>8.99</v>
      </c>
      <c r="G1233" s="34" t="s">
        <v>14</v>
      </c>
      <c r="H1233" s="34" t="s">
        <v>3</v>
      </c>
      <c r="I1233" s="34" t="s">
        <v>24</v>
      </c>
      <c r="J1233" s="34" t="s">
        <v>25</v>
      </c>
      <c r="K1233" s="34" t="s">
        <v>18</v>
      </c>
      <c r="L1233" s="34" t="s">
        <v>2226</v>
      </c>
      <c r="M1233" s="34">
        <v>0.56999999999999995</v>
      </c>
      <c r="N1233" s="34" t="s">
        <v>8</v>
      </c>
      <c r="O1233" s="34" t="s">
        <v>87</v>
      </c>
      <c r="P1233" s="34" t="s">
        <v>293</v>
      </c>
      <c r="Q1233" s="34" t="s">
        <v>2228</v>
      </c>
      <c r="R1233" s="34">
        <v>43213</v>
      </c>
      <c r="S1233" s="36">
        <v>42115</v>
      </c>
      <c r="T1233" s="36">
        <v>42122</v>
      </c>
      <c r="U1233" s="61">
        <v>18.27</v>
      </c>
      <c r="V1233" s="34">
        <v>9</v>
      </c>
      <c r="W1233" s="34">
        <v>214.48</v>
      </c>
      <c r="X1233" s="34">
        <v>88657</v>
      </c>
      <c r="Y1233" s="34" t="s">
        <v>3218</v>
      </c>
      <c r="Z1233" s="34">
        <v>487.6531824512378</v>
      </c>
    </row>
    <row r="1234" spans="1:26" customFormat="1" x14ac:dyDescent="0.2">
      <c r="A1234" s="34">
        <v>2549</v>
      </c>
      <c r="B1234" s="34" t="s">
        <v>2227</v>
      </c>
      <c r="C1234" s="34" t="s">
        <v>23</v>
      </c>
      <c r="D1234" s="34">
        <v>0.04</v>
      </c>
      <c r="E1234" s="34">
        <v>212.6</v>
      </c>
      <c r="F1234" s="34">
        <v>110.2</v>
      </c>
      <c r="G1234" s="34" t="s">
        <v>2</v>
      </c>
      <c r="H1234" s="34" t="s">
        <v>3</v>
      </c>
      <c r="I1234" s="34" t="s">
        <v>4</v>
      </c>
      <c r="J1234" s="34" t="s">
        <v>5</v>
      </c>
      <c r="K1234" s="34" t="s">
        <v>6</v>
      </c>
      <c r="L1234" s="34" t="s">
        <v>139</v>
      </c>
      <c r="M1234" s="34">
        <v>0.73</v>
      </c>
      <c r="N1234" s="34" t="s">
        <v>8</v>
      </c>
      <c r="O1234" s="34" t="s">
        <v>87</v>
      </c>
      <c r="P1234" s="34" t="s">
        <v>293</v>
      </c>
      <c r="Q1234" s="34" t="s">
        <v>2228</v>
      </c>
      <c r="R1234" s="34">
        <v>43213</v>
      </c>
      <c r="S1234" s="36">
        <v>42115</v>
      </c>
      <c r="T1234" s="36">
        <v>42119</v>
      </c>
      <c r="U1234" s="61">
        <v>-513.79042000000004</v>
      </c>
      <c r="V1234" s="34">
        <v>8</v>
      </c>
      <c r="W1234" s="34">
        <v>1790.1</v>
      </c>
      <c r="X1234" s="34">
        <v>88657</v>
      </c>
      <c r="Y1234" s="34" t="s">
        <v>3218</v>
      </c>
      <c r="Z1234" s="34">
        <v>3670.2993622052904</v>
      </c>
    </row>
    <row r="1235" spans="1:26" customFormat="1" x14ac:dyDescent="0.2">
      <c r="A1235" s="34">
        <v>627</v>
      </c>
      <c r="B1235" s="34" t="s">
        <v>2229</v>
      </c>
      <c r="C1235" s="34" t="s">
        <v>92</v>
      </c>
      <c r="D1235" s="34">
        <v>0.02</v>
      </c>
      <c r="E1235" s="34">
        <v>419.19</v>
      </c>
      <c r="F1235" s="34">
        <v>19.989999999999998</v>
      </c>
      <c r="G1235" s="34" t="s">
        <v>14</v>
      </c>
      <c r="H1235" s="34" t="s">
        <v>70</v>
      </c>
      <c r="I1235" s="34" t="s">
        <v>24</v>
      </c>
      <c r="J1235" s="34" t="s">
        <v>54</v>
      </c>
      <c r="K1235" s="34" t="s">
        <v>49</v>
      </c>
      <c r="L1235" s="34" t="s">
        <v>2168</v>
      </c>
      <c r="M1235" s="34">
        <v>0.57999999999999996</v>
      </c>
      <c r="N1235" s="34" t="s">
        <v>8</v>
      </c>
      <c r="O1235" s="34" t="s">
        <v>87</v>
      </c>
      <c r="P1235" s="34" t="s">
        <v>293</v>
      </c>
      <c r="Q1235" s="34" t="s">
        <v>2230</v>
      </c>
      <c r="R1235" s="34">
        <v>43952</v>
      </c>
      <c r="S1235" s="36">
        <v>42115</v>
      </c>
      <c r="T1235" s="36">
        <v>42116</v>
      </c>
      <c r="U1235" s="61">
        <v>6610.2</v>
      </c>
      <c r="V1235" s="34">
        <v>22</v>
      </c>
      <c r="W1235" s="34">
        <v>9580</v>
      </c>
      <c r="X1235" s="34">
        <v>90469</v>
      </c>
      <c r="Y1235" s="34" t="s">
        <v>3218</v>
      </c>
      <c r="Z1235" s="34">
        <v>8753.5244269184768</v>
      </c>
    </row>
    <row r="1236" spans="1:26" customFormat="1" x14ac:dyDescent="0.2">
      <c r="A1236" s="34">
        <v>2668</v>
      </c>
      <c r="B1236" s="34" t="s">
        <v>1872</v>
      </c>
      <c r="C1236" s="34" t="s">
        <v>46</v>
      </c>
      <c r="D1236" s="34">
        <v>0.06</v>
      </c>
      <c r="E1236" s="34">
        <v>3.93</v>
      </c>
      <c r="F1236" s="34">
        <v>0.99</v>
      </c>
      <c r="G1236" s="34" t="s">
        <v>14</v>
      </c>
      <c r="H1236" s="34" t="s">
        <v>47</v>
      </c>
      <c r="I1236" s="34" t="s">
        <v>24</v>
      </c>
      <c r="J1236" s="34" t="s">
        <v>152</v>
      </c>
      <c r="K1236" s="34" t="s">
        <v>26</v>
      </c>
      <c r="L1236" s="34" t="s">
        <v>2231</v>
      </c>
      <c r="M1236" s="34">
        <v>0.39</v>
      </c>
      <c r="N1236" s="34" t="s">
        <v>8</v>
      </c>
      <c r="O1236" s="34" t="s">
        <v>28</v>
      </c>
      <c r="P1236" s="34" t="s">
        <v>1047</v>
      </c>
      <c r="Q1236" s="34" t="s">
        <v>1874</v>
      </c>
      <c r="R1236" s="34">
        <v>57701</v>
      </c>
      <c r="S1236" s="36">
        <v>42115</v>
      </c>
      <c r="T1236" s="36">
        <v>42117</v>
      </c>
      <c r="U1236" s="61">
        <v>10.782400000000001</v>
      </c>
      <c r="V1236" s="34">
        <v>6</v>
      </c>
      <c r="W1236" s="34">
        <v>24.18</v>
      </c>
      <c r="X1236" s="34">
        <v>87832</v>
      </c>
      <c r="Y1236" s="34" t="s">
        <v>3216</v>
      </c>
      <c r="Z1236" s="34">
        <v>203.66771594854501</v>
      </c>
    </row>
    <row r="1237" spans="1:26" customFormat="1" x14ac:dyDescent="0.2">
      <c r="A1237" s="34">
        <v>2932</v>
      </c>
      <c r="B1237" s="34" t="s">
        <v>2232</v>
      </c>
      <c r="C1237" s="34" t="s">
        <v>13</v>
      </c>
      <c r="D1237" s="34">
        <v>0.01</v>
      </c>
      <c r="E1237" s="34">
        <v>35.44</v>
      </c>
      <c r="F1237" s="34">
        <v>19.989999999999998</v>
      </c>
      <c r="G1237" s="34" t="s">
        <v>14</v>
      </c>
      <c r="H1237" s="34" t="s">
        <v>3</v>
      </c>
      <c r="I1237" s="34" t="s">
        <v>24</v>
      </c>
      <c r="J1237" s="34" t="s">
        <v>64</v>
      </c>
      <c r="K1237" s="34" t="s">
        <v>49</v>
      </c>
      <c r="L1237" s="34" t="s">
        <v>2233</v>
      </c>
      <c r="M1237" s="34">
        <v>0.38</v>
      </c>
      <c r="N1237" s="34" t="s">
        <v>8</v>
      </c>
      <c r="O1237" s="34" t="s">
        <v>87</v>
      </c>
      <c r="P1237" s="34" t="s">
        <v>224</v>
      </c>
      <c r="Q1237" s="34" t="s">
        <v>1631</v>
      </c>
      <c r="R1237" s="34">
        <v>6614</v>
      </c>
      <c r="S1237" s="36">
        <v>42116</v>
      </c>
      <c r="T1237" s="36">
        <v>42117</v>
      </c>
      <c r="U1237" s="61">
        <v>-52.822800000000001</v>
      </c>
      <c r="V1237" s="34">
        <v>1</v>
      </c>
      <c r="W1237" s="34">
        <v>55.43</v>
      </c>
      <c r="X1237" s="34">
        <v>87620</v>
      </c>
      <c r="Y1237" s="34" t="s">
        <v>3218</v>
      </c>
      <c r="Z1237" s="34">
        <v>544.1449951163105</v>
      </c>
    </row>
    <row r="1238" spans="1:26" customFormat="1" x14ac:dyDescent="0.2">
      <c r="A1238" s="34">
        <v>2938</v>
      </c>
      <c r="B1238" s="34" t="s">
        <v>2234</v>
      </c>
      <c r="C1238" s="34" t="s">
        <v>13</v>
      </c>
      <c r="D1238" s="34">
        <v>0.03</v>
      </c>
      <c r="E1238" s="34">
        <v>47.9</v>
      </c>
      <c r="F1238" s="34">
        <v>5.86</v>
      </c>
      <c r="G1238" s="34" t="s">
        <v>14</v>
      </c>
      <c r="H1238" s="34" t="s">
        <v>3</v>
      </c>
      <c r="I1238" s="34" t="s">
        <v>24</v>
      </c>
      <c r="J1238" s="34" t="s">
        <v>64</v>
      </c>
      <c r="K1238" s="34" t="s">
        <v>49</v>
      </c>
      <c r="L1238" s="34" t="s">
        <v>1285</v>
      </c>
      <c r="M1238" s="34">
        <v>0.37</v>
      </c>
      <c r="N1238" s="34" t="s">
        <v>8</v>
      </c>
      <c r="O1238" s="34" t="s">
        <v>87</v>
      </c>
      <c r="P1238" s="34" t="s">
        <v>379</v>
      </c>
      <c r="Q1238" s="34" t="s">
        <v>2235</v>
      </c>
      <c r="R1238" s="34">
        <v>2180</v>
      </c>
      <c r="S1238" s="36">
        <v>42116</v>
      </c>
      <c r="T1238" s="36">
        <v>42119</v>
      </c>
      <c r="U1238" s="61">
        <v>642.99030000000005</v>
      </c>
      <c r="V1238" s="34">
        <v>20</v>
      </c>
      <c r="W1238" s="34">
        <v>931.87</v>
      </c>
      <c r="X1238" s="34">
        <v>87620</v>
      </c>
      <c r="Y1238" s="34" t="s">
        <v>3218</v>
      </c>
      <c r="Z1238" s="34">
        <v>883.64231266565037</v>
      </c>
    </row>
    <row r="1239" spans="1:26" customFormat="1" x14ac:dyDescent="0.2">
      <c r="A1239" s="34">
        <v>666</v>
      </c>
      <c r="B1239" s="34" t="s">
        <v>2236</v>
      </c>
      <c r="C1239" s="34" t="s">
        <v>23</v>
      </c>
      <c r="D1239" s="34">
        <v>0.02</v>
      </c>
      <c r="E1239" s="34">
        <v>4.57</v>
      </c>
      <c r="F1239" s="34">
        <v>5.42</v>
      </c>
      <c r="G1239" s="34" t="s">
        <v>14</v>
      </c>
      <c r="H1239" s="34" t="s">
        <v>70</v>
      </c>
      <c r="I1239" s="34" t="s">
        <v>24</v>
      </c>
      <c r="J1239" s="34" t="s">
        <v>48</v>
      </c>
      <c r="K1239" s="34" t="s">
        <v>49</v>
      </c>
      <c r="L1239" s="34" t="s">
        <v>2237</v>
      </c>
      <c r="M1239" s="34">
        <v>0.37</v>
      </c>
      <c r="N1239" s="34" t="s">
        <v>8</v>
      </c>
      <c r="O1239" s="34" t="s">
        <v>9</v>
      </c>
      <c r="P1239" s="34" t="s">
        <v>376</v>
      </c>
      <c r="Q1239" s="34" t="s">
        <v>2238</v>
      </c>
      <c r="R1239" s="34">
        <v>37211</v>
      </c>
      <c r="S1239" s="36">
        <v>42116</v>
      </c>
      <c r="T1239" s="36">
        <v>42120</v>
      </c>
      <c r="U1239" s="61">
        <v>-352.81400000000002</v>
      </c>
      <c r="V1239" s="34">
        <v>11</v>
      </c>
      <c r="W1239" s="34">
        <v>54.04</v>
      </c>
      <c r="X1239" s="34">
        <v>88679</v>
      </c>
      <c r="Y1239" s="34" t="s">
        <v>3215</v>
      </c>
      <c r="Z1239" s="34">
        <v>-186.10694467286203</v>
      </c>
    </row>
    <row r="1240" spans="1:26" customFormat="1" x14ac:dyDescent="0.2">
      <c r="A1240" s="34">
        <v>667</v>
      </c>
      <c r="B1240" s="34" t="s">
        <v>529</v>
      </c>
      <c r="C1240" s="34" t="s">
        <v>23</v>
      </c>
      <c r="D1240" s="34">
        <v>0.02</v>
      </c>
      <c r="E1240" s="34">
        <v>4.57</v>
      </c>
      <c r="F1240" s="34">
        <v>5.42</v>
      </c>
      <c r="G1240" s="34" t="s">
        <v>14</v>
      </c>
      <c r="H1240" s="34" t="s">
        <v>70</v>
      </c>
      <c r="I1240" s="34" t="s">
        <v>24</v>
      </c>
      <c r="J1240" s="34" t="s">
        <v>48</v>
      </c>
      <c r="K1240" s="34" t="s">
        <v>49</v>
      </c>
      <c r="L1240" s="34" t="s">
        <v>2237</v>
      </c>
      <c r="M1240" s="34">
        <v>0.37</v>
      </c>
      <c r="N1240" s="34" t="s">
        <v>8</v>
      </c>
      <c r="O1240" s="34" t="s">
        <v>28</v>
      </c>
      <c r="P1240" s="34" t="s">
        <v>163</v>
      </c>
      <c r="Q1240" s="34" t="s">
        <v>530</v>
      </c>
      <c r="R1240" s="34">
        <v>75203</v>
      </c>
      <c r="S1240" s="36">
        <v>42116</v>
      </c>
      <c r="T1240" s="36">
        <v>42120</v>
      </c>
      <c r="U1240" s="61">
        <v>-124.2805</v>
      </c>
      <c r="V1240" s="34">
        <v>45</v>
      </c>
      <c r="W1240" s="34">
        <v>221.06</v>
      </c>
      <c r="X1240" s="34">
        <v>48257</v>
      </c>
      <c r="Y1240" s="34" t="s">
        <v>3216</v>
      </c>
      <c r="Z1240" s="34">
        <v>47.917237753207971</v>
      </c>
    </row>
    <row r="1241" spans="1:26" customFormat="1" x14ac:dyDescent="0.2">
      <c r="A1241" s="34">
        <v>1777</v>
      </c>
      <c r="B1241" s="34" t="s">
        <v>148</v>
      </c>
      <c r="C1241" s="34" t="s">
        <v>23</v>
      </c>
      <c r="D1241" s="34">
        <v>7.0000000000000007E-2</v>
      </c>
      <c r="E1241" s="34">
        <v>5.43</v>
      </c>
      <c r="F1241" s="34">
        <v>0.95</v>
      </c>
      <c r="G1241" s="34" t="s">
        <v>14</v>
      </c>
      <c r="H1241" s="34" t="s">
        <v>15</v>
      </c>
      <c r="I1241" s="34" t="s">
        <v>24</v>
      </c>
      <c r="J1241" s="34" t="s">
        <v>64</v>
      </c>
      <c r="K1241" s="34" t="s">
        <v>26</v>
      </c>
      <c r="L1241" s="34" t="s">
        <v>2239</v>
      </c>
      <c r="M1241" s="34">
        <v>0.36</v>
      </c>
      <c r="N1241" s="34" t="s">
        <v>8</v>
      </c>
      <c r="O1241" s="34" t="s">
        <v>28</v>
      </c>
      <c r="P1241" s="34" t="s">
        <v>29</v>
      </c>
      <c r="Q1241" s="34" t="s">
        <v>150</v>
      </c>
      <c r="R1241" s="34">
        <v>46383</v>
      </c>
      <c r="S1241" s="36">
        <v>42116</v>
      </c>
      <c r="T1241" s="36">
        <v>42120</v>
      </c>
      <c r="U1241" s="61">
        <v>26.5029</v>
      </c>
      <c r="V1241" s="34">
        <v>7</v>
      </c>
      <c r="W1241" s="34">
        <v>38.409999999999997</v>
      </c>
      <c r="X1241" s="34">
        <v>89939</v>
      </c>
      <c r="Y1241" s="34" t="s">
        <v>3216</v>
      </c>
      <c r="Z1241" s="34">
        <v>11.18045173650011</v>
      </c>
    </row>
    <row r="1242" spans="1:26" customFormat="1" x14ac:dyDescent="0.2">
      <c r="A1242" s="34">
        <v>678</v>
      </c>
      <c r="B1242" s="34" t="s">
        <v>2240</v>
      </c>
      <c r="C1242" s="34" t="s">
        <v>92</v>
      </c>
      <c r="D1242" s="34">
        <v>0.04</v>
      </c>
      <c r="E1242" s="34">
        <v>15.42</v>
      </c>
      <c r="F1242" s="34">
        <v>10.68</v>
      </c>
      <c r="G1242" s="34" t="s">
        <v>63</v>
      </c>
      <c r="H1242" s="34" t="s">
        <v>70</v>
      </c>
      <c r="I1242" s="34" t="s">
        <v>24</v>
      </c>
      <c r="J1242" s="34" t="s">
        <v>54</v>
      </c>
      <c r="K1242" s="34" t="s">
        <v>49</v>
      </c>
      <c r="L1242" s="34" t="s">
        <v>2241</v>
      </c>
      <c r="M1242" s="34">
        <v>0.57999999999999996</v>
      </c>
      <c r="N1242" s="34" t="s">
        <v>8</v>
      </c>
      <c r="O1242" s="34" t="s">
        <v>9</v>
      </c>
      <c r="P1242" s="34" t="s">
        <v>218</v>
      </c>
      <c r="Q1242" s="34" t="s">
        <v>2219</v>
      </c>
      <c r="R1242" s="34">
        <v>24281</v>
      </c>
      <c r="S1242" s="36">
        <v>42116</v>
      </c>
      <c r="T1242" s="36">
        <v>42117</v>
      </c>
      <c r="U1242" s="61">
        <v>-109.70399999999999</v>
      </c>
      <c r="V1242" s="34">
        <v>5</v>
      </c>
      <c r="W1242" s="34">
        <v>81.14</v>
      </c>
      <c r="X1242" s="34">
        <v>88889</v>
      </c>
      <c r="Y1242" s="34" t="s">
        <v>3215</v>
      </c>
      <c r="Z1242" s="34">
        <v>254.33260075249339</v>
      </c>
    </row>
    <row r="1243" spans="1:26" customFormat="1" x14ac:dyDescent="0.2">
      <c r="A1243" s="34">
        <v>2760</v>
      </c>
      <c r="B1243" s="34" t="s">
        <v>2242</v>
      </c>
      <c r="C1243" s="34" t="s">
        <v>92</v>
      </c>
      <c r="D1243" s="34">
        <v>0.08</v>
      </c>
      <c r="E1243" s="34">
        <v>22.01</v>
      </c>
      <c r="F1243" s="34">
        <v>5.53</v>
      </c>
      <c r="G1243" s="34" t="s">
        <v>14</v>
      </c>
      <c r="H1243" s="34" t="s">
        <v>70</v>
      </c>
      <c r="I1243" s="34" t="s">
        <v>24</v>
      </c>
      <c r="J1243" s="34" t="s">
        <v>25</v>
      </c>
      <c r="K1243" s="34" t="s">
        <v>18</v>
      </c>
      <c r="L1243" s="34" t="s">
        <v>472</v>
      </c>
      <c r="M1243" s="34">
        <v>0.59</v>
      </c>
      <c r="N1243" s="34" t="s">
        <v>8</v>
      </c>
      <c r="O1243" s="34" t="s">
        <v>87</v>
      </c>
      <c r="P1243" s="34" t="s">
        <v>224</v>
      </c>
      <c r="Q1243" s="34" t="s">
        <v>2243</v>
      </c>
      <c r="R1243" s="34">
        <v>6708</v>
      </c>
      <c r="S1243" s="36">
        <v>42116</v>
      </c>
      <c r="T1243" s="36">
        <v>42118</v>
      </c>
      <c r="U1243" s="61">
        <v>105.7</v>
      </c>
      <c r="V1243" s="34">
        <v>11</v>
      </c>
      <c r="W1243" s="34">
        <v>241.97</v>
      </c>
      <c r="X1243" s="34">
        <v>90724</v>
      </c>
      <c r="Y1243" s="34" t="s">
        <v>3218</v>
      </c>
      <c r="Z1243" s="34">
        <v>417.31100561873814</v>
      </c>
    </row>
    <row r="1244" spans="1:26" customFormat="1" x14ac:dyDescent="0.2">
      <c r="A1244" s="34">
        <v>2764</v>
      </c>
      <c r="B1244" s="34" t="s">
        <v>2244</v>
      </c>
      <c r="C1244" s="34" t="s">
        <v>92</v>
      </c>
      <c r="D1244" s="34">
        <v>0.02</v>
      </c>
      <c r="E1244" s="34">
        <v>29.74</v>
      </c>
      <c r="F1244" s="34">
        <v>6.64</v>
      </c>
      <c r="G1244" s="34" t="s">
        <v>14</v>
      </c>
      <c r="H1244" s="34" t="s">
        <v>70</v>
      </c>
      <c r="I1244" s="34" t="s">
        <v>24</v>
      </c>
      <c r="J1244" s="34" t="s">
        <v>54</v>
      </c>
      <c r="K1244" s="34" t="s">
        <v>49</v>
      </c>
      <c r="L1244" s="34" t="s">
        <v>2245</v>
      </c>
      <c r="M1244" s="34">
        <v>0.7</v>
      </c>
      <c r="N1244" s="34" t="s">
        <v>8</v>
      </c>
      <c r="O1244" s="34" t="s">
        <v>87</v>
      </c>
      <c r="P1244" s="34" t="s">
        <v>373</v>
      </c>
      <c r="Q1244" s="34" t="s">
        <v>1981</v>
      </c>
      <c r="R1244" s="34">
        <v>7601</v>
      </c>
      <c r="S1244" s="36">
        <v>42116</v>
      </c>
      <c r="T1244" s="36">
        <v>42116</v>
      </c>
      <c r="U1244" s="61">
        <v>-21.06</v>
      </c>
      <c r="V1244" s="34">
        <v>4</v>
      </c>
      <c r="W1244" s="34">
        <v>120.81</v>
      </c>
      <c r="X1244" s="34">
        <v>90724</v>
      </c>
      <c r="Y1244" s="34" t="s">
        <v>3218</v>
      </c>
      <c r="Z1244" s="34">
        <v>473.48518499191846</v>
      </c>
    </row>
    <row r="1245" spans="1:26" customFormat="1" x14ac:dyDescent="0.2">
      <c r="A1245" s="34">
        <v>2737</v>
      </c>
      <c r="B1245" s="34" t="s">
        <v>2246</v>
      </c>
      <c r="C1245" s="34" t="s">
        <v>46</v>
      </c>
      <c r="D1245" s="34">
        <v>0.05</v>
      </c>
      <c r="E1245" s="34">
        <v>100.98</v>
      </c>
      <c r="F1245" s="34">
        <v>7.18</v>
      </c>
      <c r="G1245" s="34" t="s">
        <v>14</v>
      </c>
      <c r="H1245" s="34" t="s">
        <v>3</v>
      </c>
      <c r="I1245" s="34" t="s">
        <v>16</v>
      </c>
      <c r="J1245" s="34" t="s">
        <v>17</v>
      </c>
      <c r="K1245" s="34" t="s">
        <v>49</v>
      </c>
      <c r="L1245" s="34" t="s">
        <v>645</v>
      </c>
      <c r="M1245" s="34">
        <v>0.4</v>
      </c>
      <c r="N1245" s="34" t="s">
        <v>8</v>
      </c>
      <c r="O1245" s="34" t="s">
        <v>87</v>
      </c>
      <c r="P1245" s="34" t="s">
        <v>609</v>
      </c>
      <c r="Q1245" s="34" t="s">
        <v>1922</v>
      </c>
      <c r="R1245" s="34">
        <v>5701</v>
      </c>
      <c r="S1245" s="36">
        <v>42116</v>
      </c>
      <c r="T1245" s="36">
        <v>42118</v>
      </c>
      <c r="U1245" s="61">
        <v>566.60730000000001</v>
      </c>
      <c r="V1245" s="34">
        <v>8</v>
      </c>
      <c r="W1245" s="34">
        <v>821.17</v>
      </c>
      <c r="X1245" s="34">
        <v>89018</v>
      </c>
      <c r="Y1245" s="34" t="s">
        <v>3218</v>
      </c>
      <c r="Z1245" s="34">
        <v>1223.4534631701247</v>
      </c>
    </row>
    <row r="1246" spans="1:26" customFormat="1" x14ac:dyDescent="0.2">
      <c r="A1246" s="34">
        <v>2114</v>
      </c>
      <c r="B1246" s="34" t="s">
        <v>1351</v>
      </c>
      <c r="C1246" s="34" t="s">
        <v>1</v>
      </c>
      <c r="D1246" s="34">
        <v>0.08</v>
      </c>
      <c r="E1246" s="34">
        <v>2.89</v>
      </c>
      <c r="F1246" s="34">
        <v>0.49</v>
      </c>
      <c r="G1246" s="34" t="s">
        <v>14</v>
      </c>
      <c r="H1246" s="34" t="s">
        <v>70</v>
      </c>
      <c r="I1246" s="34" t="s">
        <v>24</v>
      </c>
      <c r="J1246" s="34" t="s">
        <v>128</v>
      </c>
      <c r="K1246" s="34" t="s">
        <v>49</v>
      </c>
      <c r="L1246" s="34" t="s">
        <v>2247</v>
      </c>
      <c r="M1246" s="34">
        <v>0.38</v>
      </c>
      <c r="N1246" s="34" t="s">
        <v>8</v>
      </c>
      <c r="O1246" s="34" t="s">
        <v>9</v>
      </c>
      <c r="P1246" s="34" t="s">
        <v>218</v>
      </c>
      <c r="Q1246" s="34" t="s">
        <v>1353</v>
      </c>
      <c r="R1246" s="34">
        <v>23518</v>
      </c>
      <c r="S1246" s="36">
        <v>42117</v>
      </c>
      <c r="T1246" s="36">
        <v>42117</v>
      </c>
      <c r="U1246" s="61">
        <v>38.405999999999999</v>
      </c>
      <c r="V1246" s="34">
        <v>1</v>
      </c>
      <c r="W1246" s="34">
        <v>3.07</v>
      </c>
      <c r="X1246" s="34">
        <v>88404</v>
      </c>
      <c r="Y1246" s="34" t="s">
        <v>3215</v>
      </c>
      <c r="Z1246" s="34">
        <v>251.89109471402037</v>
      </c>
    </row>
    <row r="1247" spans="1:26" customFormat="1" x14ac:dyDescent="0.2">
      <c r="A1247" s="34">
        <v>1253</v>
      </c>
      <c r="B1247" s="34" t="s">
        <v>2248</v>
      </c>
      <c r="C1247" s="34" t="s">
        <v>23</v>
      </c>
      <c r="D1247" s="34">
        <v>0.02</v>
      </c>
      <c r="E1247" s="34">
        <v>46.89</v>
      </c>
      <c r="F1247" s="34">
        <v>5.0999999999999996</v>
      </c>
      <c r="G1247" s="34" t="s">
        <v>14</v>
      </c>
      <c r="H1247" s="34" t="s">
        <v>47</v>
      </c>
      <c r="I1247" s="34" t="s">
        <v>24</v>
      </c>
      <c r="J1247" s="34" t="s">
        <v>71</v>
      </c>
      <c r="K1247" s="34" t="s">
        <v>120</v>
      </c>
      <c r="L1247" s="34" t="s">
        <v>1819</v>
      </c>
      <c r="M1247" s="34">
        <v>0.46</v>
      </c>
      <c r="N1247" s="34" t="s">
        <v>8</v>
      </c>
      <c r="O1247" s="34" t="s">
        <v>28</v>
      </c>
      <c r="P1247" s="34" t="s">
        <v>163</v>
      </c>
      <c r="Q1247" s="34" t="s">
        <v>2249</v>
      </c>
      <c r="R1247" s="34">
        <v>78613</v>
      </c>
      <c r="S1247" s="36">
        <v>42117</v>
      </c>
      <c r="T1247" s="36">
        <v>42117</v>
      </c>
      <c r="U1247" s="61">
        <v>421.3485</v>
      </c>
      <c r="V1247" s="34">
        <v>13</v>
      </c>
      <c r="W1247" s="34">
        <v>610.65</v>
      </c>
      <c r="X1247" s="34">
        <v>89981</v>
      </c>
      <c r="Y1247" s="34" t="s">
        <v>3216</v>
      </c>
      <c r="Z1247" s="34">
        <v>835.65243437370054</v>
      </c>
    </row>
    <row r="1248" spans="1:26" customFormat="1" x14ac:dyDescent="0.2">
      <c r="A1248" s="34">
        <v>1253</v>
      </c>
      <c r="B1248" s="34" t="s">
        <v>2248</v>
      </c>
      <c r="C1248" s="34" t="s">
        <v>23</v>
      </c>
      <c r="D1248" s="34">
        <v>0.05</v>
      </c>
      <c r="E1248" s="34">
        <v>140.97999999999999</v>
      </c>
      <c r="F1248" s="34">
        <v>36.090000000000003</v>
      </c>
      <c r="G1248" s="34" t="s">
        <v>2</v>
      </c>
      <c r="H1248" s="34" t="s">
        <v>47</v>
      </c>
      <c r="I1248" s="34" t="s">
        <v>4</v>
      </c>
      <c r="J1248" s="34" t="s">
        <v>93</v>
      </c>
      <c r="K1248" s="34" t="s">
        <v>6</v>
      </c>
      <c r="L1248" s="34" t="s">
        <v>1838</v>
      </c>
      <c r="M1248" s="34">
        <v>0.77</v>
      </c>
      <c r="N1248" s="34" t="s">
        <v>8</v>
      </c>
      <c r="O1248" s="34" t="s">
        <v>28</v>
      </c>
      <c r="P1248" s="34" t="s">
        <v>163</v>
      </c>
      <c r="Q1248" s="34" t="s">
        <v>2249</v>
      </c>
      <c r="R1248" s="34">
        <v>78613</v>
      </c>
      <c r="S1248" s="36">
        <v>42117</v>
      </c>
      <c r="T1248" s="36">
        <v>42119</v>
      </c>
      <c r="U1248" s="61">
        <v>-373.09</v>
      </c>
      <c r="V1248" s="34">
        <v>5</v>
      </c>
      <c r="W1248" s="34">
        <v>699.24</v>
      </c>
      <c r="X1248" s="34">
        <v>89981</v>
      </c>
      <c r="Y1248" s="34" t="s">
        <v>3216</v>
      </c>
      <c r="Z1248" s="34">
        <v>1607.7449897755921</v>
      </c>
    </row>
    <row r="1249" spans="1:26" customFormat="1" x14ac:dyDescent="0.2">
      <c r="A1249" s="34">
        <v>1253</v>
      </c>
      <c r="B1249" s="34" t="s">
        <v>2248</v>
      </c>
      <c r="C1249" s="34" t="s">
        <v>23</v>
      </c>
      <c r="D1249" s="34">
        <v>0.1</v>
      </c>
      <c r="E1249" s="34">
        <v>212.6</v>
      </c>
      <c r="F1249" s="34">
        <v>110.2</v>
      </c>
      <c r="G1249" s="34" t="s">
        <v>2</v>
      </c>
      <c r="H1249" s="34" t="s">
        <v>47</v>
      </c>
      <c r="I1249" s="34" t="s">
        <v>4</v>
      </c>
      <c r="J1249" s="34" t="s">
        <v>5</v>
      </c>
      <c r="K1249" s="34" t="s">
        <v>6</v>
      </c>
      <c r="L1249" s="34" t="s">
        <v>139</v>
      </c>
      <c r="M1249" s="34">
        <v>0.73</v>
      </c>
      <c r="N1249" s="34" t="s">
        <v>8</v>
      </c>
      <c r="O1249" s="34" t="s">
        <v>28</v>
      </c>
      <c r="P1249" s="34" t="s">
        <v>163</v>
      </c>
      <c r="Q1249" s="34" t="s">
        <v>2249</v>
      </c>
      <c r="R1249" s="34">
        <v>78613</v>
      </c>
      <c r="S1249" s="36">
        <v>42117</v>
      </c>
      <c r="T1249" s="36">
        <v>42119</v>
      </c>
      <c r="U1249" s="61">
        <v>-3465.0720000000001</v>
      </c>
      <c r="V1249" s="34">
        <v>12</v>
      </c>
      <c r="W1249" s="34">
        <v>2346.0300000000002</v>
      </c>
      <c r="X1249" s="34">
        <v>89981</v>
      </c>
      <c r="Y1249" s="34" t="s">
        <v>3216</v>
      </c>
      <c r="Z1249" s="34">
        <v>647.93648899077891</v>
      </c>
    </row>
    <row r="1250" spans="1:26" customFormat="1" x14ac:dyDescent="0.2">
      <c r="A1250" s="34">
        <v>146</v>
      </c>
      <c r="B1250" s="34" t="s">
        <v>1576</v>
      </c>
      <c r="C1250" s="34" t="s">
        <v>92</v>
      </c>
      <c r="D1250" s="34">
        <v>0.06</v>
      </c>
      <c r="E1250" s="34">
        <v>180.98</v>
      </c>
      <c r="F1250" s="34">
        <v>26.2</v>
      </c>
      <c r="G1250" s="34" t="s">
        <v>2</v>
      </c>
      <c r="H1250" s="34" t="s">
        <v>70</v>
      </c>
      <c r="I1250" s="34" t="s">
        <v>4</v>
      </c>
      <c r="J1250" s="34" t="s">
        <v>85</v>
      </c>
      <c r="K1250" s="34" t="s">
        <v>33</v>
      </c>
      <c r="L1250" s="34" t="s">
        <v>2250</v>
      </c>
      <c r="M1250" s="34">
        <v>0.59</v>
      </c>
      <c r="N1250" s="34" t="s">
        <v>8</v>
      </c>
      <c r="O1250" s="34" t="s">
        <v>28</v>
      </c>
      <c r="P1250" s="34" t="s">
        <v>163</v>
      </c>
      <c r="Q1250" s="34" t="s">
        <v>1578</v>
      </c>
      <c r="R1250" s="34">
        <v>76148</v>
      </c>
      <c r="S1250" s="36">
        <v>42117</v>
      </c>
      <c r="T1250" s="36">
        <v>42118</v>
      </c>
      <c r="U1250" s="61">
        <v>251.4084</v>
      </c>
      <c r="V1250" s="34">
        <v>5</v>
      </c>
      <c r="W1250" s="34">
        <v>929.57</v>
      </c>
      <c r="X1250" s="34">
        <v>91090</v>
      </c>
      <c r="Y1250" s="34" t="s">
        <v>3216</v>
      </c>
      <c r="Z1250" s="34">
        <v>1845.5555085530632</v>
      </c>
    </row>
    <row r="1251" spans="1:26" customFormat="1" x14ac:dyDescent="0.2">
      <c r="A1251" s="34">
        <v>699</v>
      </c>
      <c r="B1251" s="34" t="s">
        <v>837</v>
      </c>
      <c r="C1251" s="34" t="s">
        <v>92</v>
      </c>
      <c r="D1251" s="34">
        <v>0.03</v>
      </c>
      <c r="E1251" s="34">
        <v>5.28</v>
      </c>
      <c r="F1251" s="34">
        <v>5.61</v>
      </c>
      <c r="G1251" s="34" t="s">
        <v>14</v>
      </c>
      <c r="H1251" s="34" t="s">
        <v>15</v>
      </c>
      <c r="I1251" s="34" t="s">
        <v>24</v>
      </c>
      <c r="J1251" s="34" t="s">
        <v>64</v>
      </c>
      <c r="K1251" s="34" t="s">
        <v>49</v>
      </c>
      <c r="L1251" s="34" t="s">
        <v>2251</v>
      </c>
      <c r="M1251" s="34">
        <v>0.4</v>
      </c>
      <c r="N1251" s="34" t="s">
        <v>8</v>
      </c>
      <c r="O1251" s="34" t="s">
        <v>35</v>
      </c>
      <c r="P1251" s="34" t="s">
        <v>66</v>
      </c>
      <c r="Q1251" s="34" t="s">
        <v>76</v>
      </c>
      <c r="R1251" s="34">
        <v>90041</v>
      </c>
      <c r="S1251" s="36">
        <v>42117</v>
      </c>
      <c r="T1251" s="36">
        <v>42118</v>
      </c>
      <c r="U1251" s="61">
        <v>-16.670000000000002</v>
      </c>
      <c r="V1251" s="34">
        <v>5</v>
      </c>
      <c r="W1251" s="34">
        <v>32.5</v>
      </c>
      <c r="X1251" s="34">
        <v>44517</v>
      </c>
      <c r="Y1251" s="34" t="s">
        <v>3217</v>
      </c>
      <c r="Z1251" s="34">
        <v>87.975368394644732</v>
      </c>
    </row>
    <row r="1252" spans="1:26" customFormat="1" x14ac:dyDescent="0.2">
      <c r="A1252" s="34">
        <v>702</v>
      </c>
      <c r="B1252" s="34" t="s">
        <v>2252</v>
      </c>
      <c r="C1252" s="34" t="s">
        <v>92</v>
      </c>
      <c r="D1252" s="34">
        <v>0.03</v>
      </c>
      <c r="E1252" s="34">
        <v>5.28</v>
      </c>
      <c r="F1252" s="34">
        <v>5.61</v>
      </c>
      <c r="G1252" s="34" t="s">
        <v>14</v>
      </c>
      <c r="H1252" s="34" t="s">
        <v>15</v>
      </c>
      <c r="I1252" s="34" t="s">
        <v>24</v>
      </c>
      <c r="J1252" s="34" t="s">
        <v>64</v>
      </c>
      <c r="K1252" s="34" t="s">
        <v>49</v>
      </c>
      <c r="L1252" s="34" t="s">
        <v>2251</v>
      </c>
      <c r="M1252" s="34">
        <v>0.4</v>
      </c>
      <c r="N1252" s="34" t="s">
        <v>8</v>
      </c>
      <c r="O1252" s="34" t="s">
        <v>35</v>
      </c>
      <c r="P1252" s="34" t="s">
        <v>66</v>
      </c>
      <c r="Q1252" s="34" t="s">
        <v>2253</v>
      </c>
      <c r="R1252" s="34">
        <v>95404</v>
      </c>
      <c r="S1252" s="36">
        <v>42117</v>
      </c>
      <c r="T1252" s="36">
        <v>42118</v>
      </c>
      <c r="U1252" s="61">
        <v>-16.670000000000002</v>
      </c>
      <c r="V1252" s="34">
        <v>1</v>
      </c>
      <c r="W1252" s="34">
        <v>6.5</v>
      </c>
      <c r="X1252" s="34">
        <v>87977</v>
      </c>
      <c r="Y1252" s="34" t="s">
        <v>3217</v>
      </c>
      <c r="Z1252" s="34">
        <v>87.975368394644732</v>
      </c>
    </row>
    <row r="1253" spans="1:26" customFormat="1" x14ac:dyDescent="0.2">
      <c r="A1253" s="34">
        <v>1304</v>
      </c>
      <c r="B1253" s="34" t="s">
        <v>2254</v>
      </c>
      <c r="C1253" s="34" t="s">
        <v>92</v>
      </c>
      <c r="D1253" s="34">
        <v>0.08</v>
      </c>
      <c r="E1253" s="34">
        <v>2.88</v>
      </c>
      <c r="F1253" s="34">
        <v>0.5</v>
      </c>
      <c r="G1253" s="34" t="s">
        <v>14</v>
      </c>
      <c r="H1253" s="34" t="s">
        <v>15</v>
      </c>
      <c r="I1253" s="34" t="s">
        <v>24</v>
      </c>
      <c r="J1253" s="34" t="s">
        <v>128</v>
      </c>
      <c r="K1253" s="34" t="s">
        <v>49</v>
      </c>
      <c r="L1253" s="34" t="s">
        <v>2255</v>
      </c>
      <c r="M1253" s="34">
        <v>0.39</v>
      </c>
      <c r="N1253" s="34" t="s">
        <v>8</v>
      </c>
      <c r="O1253" s="34" t="s">
        <v>35</v>
      </c>
      <c r="P1253" s="34" t="s">
        <v>122</v>
      </c>
      <c r="Q1253" s="34" t="s">
        <v>2256</v>
      </c>
      <c r="R1253" s="34">
        <v>84084</v>
      </c>
      <c r="S1253" s="36">
        <v>42117</v>
      </c>
      <c r="T1253" s="36">
        <v>42118</v>
      </c>
      <c r="U1253" s="61">
        <v>6.0305999999999997</v>
      </c>
      <c r="V1253" s="34">
        <v>3</v>
      </c>
      <c r="W1253" s="34">
        <v>8.74</v>
      </c>
      <c r="X1253" s="34">
        <v>87004</v>
      </c>
      <c r="Y1253" s="34" t="s">
        <v>3217</v>
      </c>
      <c r="Z1253" s="34">
        <v>-78.889092118160306</v>
      </c>
    </row>
    <row r="1254" spans="1:26" customFormat="1" x14ac:dyDescent="0.2">
      <c r="A1254" s="34">
        <v>483</v>
      </c>
      <c r="B1254" s="34" t="s">
        <v>791</v>
      </c>
      <c r="C1254" s="34" t="s">
        <v>46</v>
      </c>
      <c r="D1254" s="34">
        <v>0.06</v>
      </c>
      <c r="E1254" s="34">
        <v>3.36</v>
      </c>
      <c r="F1254" s="34">
        <v>6.27</v>
      </c>
      <c r="G1254" s="34" t="s">
        <v>14</v>
      </c>
      <c r="H1254" s="34" t="s">
        <v>70</v>
      </c>
      <c r="I1254" s="34" t="s">
        <v>24</v>
      </c>
      <c r="J1254" s="34" t="s">
        <v>48</v>
      </c>
      <c r="K1254" s="34" t="s">
        <v>49</v>
      </c>
      <c r="L1254" s="34" t="s">
        <v>162</v>
      </c>
      <c r="M1254" s="34">
        <v>0.4</v>
      </c>
      <c r="N1254" s="34" t="s">
        <v>8</v>
      </c>
      <c r="O1254" s="34" t="s">
        <v>28</v>
      </c>
      <c r="P1254" s="34" t="s">
        <v>79</v>
      </c>
      <c r="Q1254" s="34" t="s">
        <v>793</v>
      </c>
      <c r="R1254" s="34">
        <v>60543</v>
      </c>
      <c r="S1254" s="36">
        <v>42117</v>
      </c>
      <c r="T1254" s="36">
        <v>42118</v>
      </c>
      <c r="U1254" s="61">
        <v>-24.057539999999999</v>
      </c>
      <c r="V1254" s="34">
        <v>2</v>
      </c>
      <c r="W1254" s="34">
        <v>8.82</v>
      </c>
      <c r="X1254" s="34">
        <v>90354</v>
      </c>
      <c r="Y1254" s="34" t="s">
        <v>3216</v>
      </c>
      <c r="Z1254" s="34">
        <v>290.01327475253055</v>
      </c>
    </row>
    <row r="1255" spans="1:26" customFormat="1" x14ac:dyDescent="0.2">
      <c r="A1255" s="34">
        <v>483</v>
      </c>
      <c r="B1255" s="34" t="s">
        <v>791</v>
      </c>
      <c r="C1255" s="34" t="s">
        <v>46</v>
      </c>
      <c r="D1255" s="34">
        <v>7.0000000000000007E-2</v>
      </c>
      <c r="E1255" s="34">
        <v>699.99</v>
      </c>
      <c r="F1255" s="34">
        <v>24.49</v>
      </c>
      <c r="G1255" s="34" t="s">
        <v>14</v>
      </c>
      <c r="H1255" s="34" t="s">
        <v>70</v>
      </c>
      <c r="I1255" s="34" t="s">
        <v>16</v>
      </c>
      <c r="J1255" s="34" t="s">
        <v>39</v>
      </c>
      <c r="K1255" s="34" t="s">
        <v>40</v>
      </c>
      <c r="L1255" s="34" t="s">
        <v>289</v>
      </c>
      <c r="M1255" s="34">
        <v>0.41</v>
      </c>
      <c r="N1255" s="34" t="s">
        <v>8</v>
      </c>
      <c r="O1255" s="34" t="s">
        <v>28</v>
      </c>
      <c r="P1255" s="34" t="s">
        <v>79</v>
      </c>
      <c r="Q1255" s="34" t="s">
        <v>793</v>
      </c>
      <c r="R1255" s="34">
        <v>60543</v>
      </c>
      <c r="S1255" s="36">
        <v>42117</v>
      </c>
      <c r="T1255" s="36">
        <v>42119</v>
      </c>
      <c r="U1255" s="61">
        <v>2583.5614799999998</v>
      </c>
      <c r="V1255" s="34">
        <v>9</v>
      </c>
      <c r="W1255" s="34">
        <v>5976.09</v>
      </c>
      <c r="X1255" s="34">
        <v>90354</v>
      </c>
      <c r="Y1255" s="34" t="s">
        <v>3216</v>
      </c>
      <c r="Z1255" s="34">
        <v>5648.2386598125413</v>
      </c>
    </row>
    <row r="1256" spans="1:26" customFormat="1" x14ac:dyDescent="0.2">
      <c r="A1256" s="34">
        <v>1257</v>
      </c>
      <c r="B1256" s="34" t="s">
        <v>2257</v>
      </c>
      <c r="C1256" s="34" t="s">
        <v>1</v>
      </c>
      <c r="D1256" s="34">
        <v>0.04</v>
      </c>
      <c r="E1256" s="34">
        <v>2.52</v>
      </c>
      <c r="F1256" s="34">
        <v>1.92</v>
      </c>
      <c r="G1256" s="34" t="s">
        <v>14</v>
      </c>
      <c r="H1256" s="34" t="s">
        <v>47</v>
      </c>
      <c r="I1256" s="34" t="s">
        <v>24</v>
      </c>
      <c r="J1256" s="34" t="s">
        <v>544</v>
      </c>
      <c r="K1256" s="34" t="s">
        <v>26</v>
      </c>
      <c r="L1256" s="34" t="s">
        <v>2258</v>
      </c>
      <c r="M1256" s="34">
        <v>0.82</v>
      </c>
      <c r="N1256" s="34" t="s">
        <v>8</v>
      </c>
      <c r="O1256" s="34" t="s">
        <v>35</v>
      </c>
      <c r="P1256" s="34" t="s">
        <v>36</v>
      </c>
      <c r="Q1256" s="34" t="s">
        <v>1099</v>
      </c>
      <c r="R1256" s="34">
        <v>80013</v>
      </c>
      <c r="S1256" s="36">
        <v>42118</v>
      </c>
      <c r="T1256" s="36">
        <v>42118</v>
      </c>
      <c r="U1256" s="61">
        <v>-8.2080000000000002</v>
      </c>
      <c r="V1256" s="34">
        <v>1</v>
      </c>
      <c r="W1256" s="34">
        <v>3.13</v>
      </c>
      <c r="X1256" s="34">
        <v>86536</v>
      </c>
      <c r="Y1256" s="34" t="s">
        <v>3217</v>
      </c>
      <c r="Z1256" s="34">
        <v>665.11572178079928</v>
      </c>
    </row>
    <row r="1257" spans="1:26" customFormat="1" x14ac:dyDescent="0.2">
      <c r="A1257" s="34">
        <v>3325</v>
      </c>
      <c r="B1257" s="34" t="s">
        <v>2259</v>
      </c>
      <c r="C1257" s="34" t="s">
        <v>1</v>
      </c>
      <c r="D1257" s="34">
        <v>7.0000000000000007E-2</v>
      </c>
      <c r="E1257" s="34">
        <v>5.58</v>
      </c>
      <c r="F1257" s="34">
        <v>1.99</v>
      </c>
      <c r="G1257" s="34" t="s">
        <v>14</v>
      </c>
      <c r="H1257" s="34" t="s">
        <v>15</v>
      </c>
      <c r="I1257" s="34" t="s">
        <v>24</v>
      </c>
      <c r="J1257" s="34" t="s">
        <v>25</v>
      </c>
      <c r="K1257" s="34" t="s">
        <v>26</v>
      </c>
      <c r="L1257" s="34" t="s">
        <v>2260</v>
      </c>
      <c r="M1257" s="34">
        <v>0.46</v>
      </c>
      <c r="N1257" s="34" t="s">
        <v>8</v>
      </c>
      <c r="O1257" s="34" t="s">
        <v>35</v>
      </c>
      <c r="P1257" s="34" t="s">
        <v>115</v>
      </c>
      <c r="Q1257" s="34" t="s">
        <v>2261</v>
      </c>
      <c r="R1257" s="34">
        <v>97420</v>
      </c>
      <c r="S1257" s="36">
        <v>42118</v>
      </c>
      <c r="T1257" s="36">
        <v>42120</v>
      </c>
      <c r="U1257" s="61">
        <v>23.045999999999999</v>
      </c>
      <c r="V1257" s="34">
        <v>23</v>
      </c>
      <c r="W1257" s="34">
        <v>121.46</v>
      </c>
      <c r="X1257" s="34">
        <v>90987</v>
      </c>
      <c r="Y1257" s="34" t="s">
        <v>3217</v>
      </c>
      <c r="Z1257" s="34">
        <v>330.2166772095527</v>
      </c>
    </row>
    <row r="1258" spans="1:26" customFormat="1" x14ac:dyDescent="0.2">
      <c r="A1258" s="34">
        <v>1085</v>
      </c>
      <c r="B1258" s="34" t="s">
        <v>207</v>
      </c>
      <c r="C1258" s="34" t="s">
        <v>13</v>
      </c>
      <c r="D1258" s="34">
        <v>0.04</v>
      </c>
      <c r="E1258" s="34">
        <v>9.06</v>
      </c>
      <c r="F1258" s="34">
        <v>9.86</v>
      </c>
      <c r="G1258" s="34" t="s">
        <v>14</v>
      </c>
      <c r="H1258" s="34" t="s">
        <v>47</v>
      </c>
      <c r="I1258" s="34" t="s">
        <v>24</v>
      </c>
      <c r="J1258" s="34" t="s">
        <v>64</v>
      </c>
      <c r="K1258" s="34" t="s">
        <v>49</v>
      </c>
      <c r="L1258" s="34" t="s">
        <v>2262</v>
      </c>
      <c r="M1258" s="34">
        <v>0.4</v>
      </c>
      <c r="N1258" s="34" t="s">
        <v>8</v>
      </c>
      <c r="O1258" s="34" t="s">
        <v>87</v>
      </c>
      <c r="P1258" s="34" t="s">
        <v>88</v>
      </c>
      <c r="Q1258" s="34" t="s">
        <v>209</v>
      </c>
      <c r="R1258" s="34">
        <v>11729</v>
      </c>
      <c r="S1258" s="36">
        <v>42118</v>
      </c>
      <c r="T1258" s="36">
        <v>42119</v>
      </c>
      <c r="U1258" s="61">
        <v>-53.25</v>
      </c>
      <c r="V1258" s="34">
        <v>3</v>
      </c>
      <c r="W1258" s="34">
        <v>30.87</v>
      </c>
      <c r="X1258" s="34">
        <v>86123</v>
      </c>
      <c r="Y1258" s="34" t="s">
        <v>3218</v>
      </c>
      <c r="Z1258" s="34">
        <v>217.34201657647702</v>
      </c>
    </row>
    <row r="1259" spans="1:26" customFormat="1" x14ac:dyDescent="0.2">
      <c r="A1259" s="34">
        <v>1086</v>
      </c>
      <c r="B1259" s="34" t="s">
        <v>2263</v>
      </c>
      <c r="C1259" s="34" t="s">
        <v>13</v>
      </c>
      <c r="D1259" s="34">
        <v>0.04</v>
      </c>
      <c r="E1259" s="34">
        <v>14.27</v>
      </c>
      <c r="F1259" s="34">
        <v>7.27</v>
      </c>
      <c r="G1259" s="34" t="s">
        <v>14</v>
      </c>
      <c r="H1259" s="34" t="s">
        <v>47</v>
      </c>
      <c r="I1259" s="34" t="s">
        <v>24</v>
      </c>
      <c r="J1259" s="34" t="s">
        <v>48</v>
      </c>
      <c r="K1259" s="34" t="s">
        <v>49</v>
      </c>
      <c r="L1259" s="34" t="s">
        <v>2264</v>
      </c>
      <c r="M1259" s="34">
        <v>0.38</v>
      </c>
      <c r="N1259" s="34" t="s">
        <v>8</v>
      </c>
      <c r="O1259" s="34" t="s">
        <v>87</v>
      </c>
      <c r="P1259" s="34" t="s">
        <v>88</v>
      </c>
      <c r="Q1259" s="34" t="s">
        <v>2265</v>
      </c>
      <c r="R1259" s="34">
        <v>11746</v>
      </c>
      <c r="S1259" s="36">
        <v>42118</v>
      </c>
      <c r="T1259" s="36">
        <v>42119</v>
      </c>
      <c r="U1259" s="61">
        <v>2.125</v>
      </c>
      <c r="V1259" s="34">
        <v>3</v>
      </c>
      <c r="W1259" s="34">
        <v>45.24</v>
      </c>
      <c r="X1259" s="34">
        <v>86123</v>
      </c>
      <c r="Y1259" s="34" t="s">
        <v>3218</v>
      </c>
      <c r="Z1259" s="34">
        <v>202.16170478148115</v>
      </c>
    </row>
    <row r="1260" spans="1:26" customFormat="1" x14ac:dyDescent="0.2">
      <c r="A1260" s="34">
        <v>1670</v>
      </c>
      <c r="B1260" s="34" t="s">
        <v>2266</v>
      </c>
      <c r="C1260" s="34" t="s">
        <v>23</v>
      </c>
      <c r="D1260" s="34">
        <v>0.03</v>
      </c>
      <c r="E1260" s="34">
        <v>35.409999999999997</v>
      </c>
      <c r="F1260" s="34">
        <v>1.99</v>
      </c>
      <c r="G1260" s="34" t="s">
        <v>14</v>
      </c>
      <c r="H1260" s="34" t="s">
        <v>3</v>
      </c>
      <c r="I1260" s="34" t="s">
        <v>16</v>
      </c>
      <c r="J1260" s="34" t="s">
        <v>17</v>
      </c>
      <c r="K1260" s="34" t="s">
        <v>18</v>
      </c>
      <c r="L1260" s="34" t="s">
        <v>2267</v>
      </c>
      <c r="M1260" s="34">
        <v>0.43</v>
      </c>
      <c r="N1260" s="34" t="s">
        <v>8</v>
      </c>
      <c r="O1260" s="34" t="s">
        <v>9</v>
      </c>
      <c r="P1260" s="34" t="s">
        <v>218</v>
      </c>
      <c r="Q1260" s="34" t="s">
        <v>2149</v>
      </c>
      <c r="R1260" s="34">
        <v>24060</v>
      </c>
      <c r="S1260" s="36">
        <v>42118</v>
      </c>
      <c r="T1260" s="36">
        <v>42120</v>
      </c>
      <c r="U1260" s="61">
        <v>1912.422</v>
      </c>
      <c r="V1260" s="34">
        <v>10</v>
      </c>
      <c r="W1260" s="34">
        <v>367.52</v>
      </c>
      <c r="X1260" s="34">
        <v>86722</v>
      </c>
      <c r="Y1260" s="34" t="s">
        <v>3215</v>
      </c>
      <c r="Z1260" s="34">
        <v>2169.6032150961851</v>
      </c>
    </row>
    <row r="1261" spans="1:26" customFormat="1" x14ac:dyDescent="0.2">
      <c r="A1261" s="34">
        <v>1670</v>
      </c>
      <c r="B1261" s="34" t="s">
        <v>2266</v>
      </c>
      <c r="C1261" s="34" t="s">
        <v>23</v>
      </c>
      <c r="D1261" s="34">
        <v>0</v>
      </c>
      <c r="E1261" s="34">
        <v>142.86000000000001</v>
      </c>
      <c r="F1261" s="34">
        <v>19.989999999999998</v>
      </c>
      <c r="G1261" s="34" t="s">
        <v>14</v>
      </c>
      <c r="H1261" s="34" t="s">
        <v>3</v>
      </c>
      <c r="I1261" s="34" t="s">
        <v>24</v>
      </c>
      <c r="J1261" s="34" t="s">
        <v>54</v>
      </c>
      <c r="K1261" s="34" t="s">
        <v>49</v>
      </c>
      <c r="L1261" s="34" t="s">
        <v>1932</v>
      </c>
      <c r="M1261" s="34">
        <v>0.56000000000000005</v>
      </c>
      <c r="N1261" s="34" t="s">
        <v>8</v>
      </c>
      <c r="O1261" s="34" t="s">
        <v>9</v>
      </c>
      <c r="P1261" s="34" t="s">
        <v>218</v>
      </c>
      <c r="Q1261" s="34" t="s">
        <v>2149</v>
      </c>
      <c r="R1261" s="34">
        <v>24060</v>
      </c>
      <c r="S1261" s="36">
        <v>42118</v>
      </c>
      <c r="T1261" s="36">
        <v>42127</v>
      </c>
      <c r="U1261" s="61">
        <v>-739.32600000000002</v>
      </c>
      <c r="V1261" s="34">
        <v>11</v>
      </c>
      <c r="W1261" s="34">
        <v>1576.35</v>
      </c>
      <c r="X1261" s="34">
        <v>86722</v>
      </c>
      <c r="Y1261" s="34" t="s">
        <v>3215</v>
      </c>
      <c r="Z1261" s="34">
        <v>416.19205294903787</v>
      </c>
    </row>
    <row r="1262" spans="1:26" customFormat="1" x14ac:dyDescent="0.2">
      <c r="A1262" s="34">
        <v>1391</v>
      </c>
      <c r="B1262" s="34" t="s">
        <v>2268</v>
      </c>
      <c r="C1262" s="34" t="s">
        <v>46</v>
      </c>
      <c r="D1262" s="34">
        <v>0</v>
      </c>
      <c r="E1262" s="34">
        <v>2.88</v>
      </c>
      <c r="F1262" s="34">
        <v>0.7</v>
      </c>
      <c r="G1262" s="34" t="s">
        <v>63</v>
      </c>
      <c r="H1262" s="34" t="s">
        <v>15</v>
      </c>
      <c r="I1262" s="34" t="s">
        <v>24</v>
      </c>
      <c r="J1262" s="34" t="s">
        <v>25</v>
      </c>
      <c r="K1262" s="34" t="s">
        <v>26</v>
      </c>
      <c r="L1262" s="34" t="s">
        <v>615</v>
      </c>
      <c r="M1262" s="34">
        <v>0.56000000000000005</v>
      </c>
      <c r="N1262" s="34" t="s">
        <v>8</v>
      </c>
      <c r="O1262" s="34" t="s">
        <v>35</v>
      </c>
      <c r="P1262" s="34" t="s">
        <v>66</v>
      </c>
      <c r="Q1262" s="34" t="s">
        <v>2269</v>
      </c>
      <c r="R1262" s="34">
        <v>94086</v>
      </c>
      <c r="S1262" s="36">
        <v>42118</v>
      </c>
      <c r="T1262" s="36">
        <v>42118</v>
      </c>
      <c r="U1262" s="61">
        <v>-0.11</v>
      </c>
      <c r="V1262" s="34">
        <v>1</v>
      </c>
      <c r="W1262" s="34">
        <v>7.96</v>
      </c>
      <c r="X1262" s="34">
        <v>88727</v>
      </c>
      <c r="Y1262" s="34" t="s">
        <v>3217</v>
      </c>
      <c r="Z1262" s="34">
        <v>220.56922164784626</v>
      </c>
    </row>
    <row r="1263" spans="1:26" customFormat="1" x14ac:dyDescent="0.2">
      <c r="A1263" s="34">
        <v>2570</v>
      </c>
      <c r="B1263" s="34" t="s">
        <v>2270</v>
      </c>
      <c r="C1263" s="34" t="s">
        <v>1</v>
      </c>
      <c r="D1263" s="34">
        <v>0</v>
      </c>
      <c r="E1263" s="34">
        <v>4.37</v>
      </c>
      <c r="F1263" s="34">
        <v>5.15</v>
      </c>
      <c r="G1263" s="34" t="s">
        <v>14</v>
      </c>
      <c r="H1263" s="34" t="s">
        <v>15</v>
      </c>
      <c r="I1263" s="34" t="s">
        <v>24</v>
      </c>
      <c r="J1263" s="34" t="s">
        <v>71</v>
      </c>
      <c r="K1263" s="34" t="s">
        <v>49</v>
      </c>
      <c r="L1263" s="34" t="s">
        <v>1271</v>
      </c>
      <c r="M1263" s="34">
        <v>0.59</v>
      </c>
      <c r="N1263" s="34" t="s">
        <v>8</v>
      </c>
      <c r="O1263" s="34" t="s">
        <v>35</v>
      </c>
      <c r="P1263" s="34" t="s">
        <v>66</v>
      </c>
      <c r="Q1263" s="34" t="s">
        <v>2271</v>
      </c>
      <c r="R1263" s="34">
        <v>95616</v>
      </c>
      <c r="S1263" s="36">
        <v>42119</v>
      </c>
      <c r="T1263" s="36">
        <v>42121</v>
      </c>
      <c r="U1263" s="61">
        <v>-150.2604</v>
      </c>
      <c r="V1263" s="34">
        <v>19</v>
      </c>
      <c r="W1263" s="34">
        <v>87.85</v>
      </c>
      <c r="X1263" s="34">
        <v>90327</v>
      </c>
      <c r="Y1263" s="34" t="s">
        <v>3217</v>
      </c>
      <c r="Z1263" s="34">
        <v>390.60827962002924</v>
      </c>
    </row>
    <row r="1264" spans="1:26" customFormat="1" x14ac:dyDescent="0.2">
      <c r="A1264" s="34">
        <v>2570</v>
      </c>
      <c r="B1264" s="34" t="s">
        <v>2270</v>
      </c>
      <c r="C1264" s="34" t="s">
        <v>1</v>
      </c>
      <c r="D1264" s="34">
        <v>0.01</v>
      </c>
      <c r="E1264" s="34">
        <v>500.98</v>
      </c>
      <c r="F1264" s="34">
        <v>56</v>
      </c>
      <c r="G1264" s="34" t="s">
        <v>2</v>
      </c>
      <c r="H1264" s="34" t="s">
        <v>15</v>
      </c>
      <c r="I1264" s="34" t="s">
        <v>4</v>
      </c>
      <c r="J1264" s="34" t="s">
        <v>85</v>
      </c>
      <c r="K1264" s="34" t="s">
        <v>33</v>
      </c>
      <c r="L1264" s="34" t="s">
        <v>2272</v>
      </c>
      <c r="M1264" s="34">
        <v>0.6</v>
      </c>
      <c r="N1264" s="34" t="s">
        <v>8</v>
      </c>
      <c r="O1264" s="34" t="s">
        <v>35</v>
      </c>
      <c r="P1264" s="34" t="s">
        <v>66</v>
      </c>
      <c r="Q1264" s="34" t="s">
        <v>2271</v>
      </c>
      <c r="R1264" s="34">
        <v>95616</v>
      </c>
      <c r="S1264" s="36">
        <v>42119</v>
      </c>
      <c r="T1264" s="36">
        <v>42120</v>
      </c>
      <c r="U1264" s="61">
        <v>4899.1288000000004</v>
      </c>
      <c r="V1264" s="34">
        <v>14</v>
      </c>
      <c r="W1264" s="34">
        <v>7429.63</v>
      </c>
      <c r="X1264" s="34">
        <v>90327</v>
      </c>
      <c r="Y1264" s="34" t="s">
        <v>3217</v>
      </c>
      <c r="Z1264" s="34">
        <v>8720.8755712662805</v>
      </c>
    </row>
    <row r="1265" spans="1:26" customFormat="1" x14ac:dyDescent="0.2">
      <c r="A1265" s="34">
        <v>2570</v>
      </c>
      <c r="B1265" s="34" t="s">
        <v>2270</v>
      </c>
      <c r="C1265" s="34" t="s">
        <v>1</v>
      </c>
      <c r="D1265" s="34">
        <v>0.02</v>
      </c>
      <c r="E1265" s="34">
        <v>12.58</v>
      </c>
      <c r="F1265" s="34">
        <v>5.16</v>
      </c>
      <c r="G1265" s="34" t="s">
        <v>14</v>
      </c>
      <c r="H1265" s="34" t="s">
        <v>15</v>
      </c>
      <c r="I1265" s="34" t="s">
        <v>4</v>
      </c>
      <c r="J1265" s="34" t="s">
        <v>102</v>
      </c>
      <c r="K1265" s="34" t="s">
        <v>49</v>
      </c>
      <c r="L1265" s="34" t="s">
        <v>2273</v>
      </c>
      <c r="M1265" s="34">
        <v>0.43</v>
      </c>
      <c r="N1265" s="34" t="s">
        <v>8</v>
      </c>
      <c r="O1265" s="34" t="s">
        <v>35</v>
      </c>
      <c r="P1265" s="34" t="s">
        <v>66</v>
      </c>
      <c r="Q1265" s="34" t="s">
        <v>2271</v>
      </c>
      <c r="R1265" s="34">
        <v>95616</v>
      </c>
      <c r="S1265" s="36">
        <v>42119</v>
      </c>
      <c r="T1265" s="36">
        <v>42119</v>
      </c>
      <c r="U1265" s="61">
        <v>44.712000000000003</v>
      </c>
      <c r="V1265" s="34">
        <v>18</v>
      </c>
      <c r="W1265" s="34">
        <v>224.29</v>
      </c>
      <c r="X1265" s="34">
        <v>90327</v>
      </c>
      <c r="Y1265" s="34" t="s">
        <v>3217</v>
      </c>
      <c r="Z1265" s="34">
        <v>470.05860106833148</v>
      </c>
    </row>
    <row r="1266" spans="1:26" customFormat="1" x14ac:dyDescent="0.2">
      <c r="A1266" s="34">
        <v>2570</v>
      </c>
      <c r="B1266" s="34" t="s">
        <v>2270</v>
      </c>
      <c r="C1266" s="34" t="s">
        <v>1</v>
      </c>
      <c r="D1266" s="34">
        <v>0.1</v>
      </c>
      <c r="E1266" s="34">
        <v>7.7</v>
      </c>
      <c r="F1266" s="34">
        <v>3.68</v>
      </c>
      <c r="G1266" s="34" t="s">
        <v>14</v>
      </c>
      <c r="H1266" s="34" t="s">
        <v>15</v>
      </c>
      <c r="I1266" s="34" t="s">
        <v>4</v>
      </c>
      <c r="J1266" s="34" t="s">
        <v>102</v>
      </c>
      <c r="K1266" s="34" t="s">
        <v>26</v>
      </c>
      <c r="L1266" s="34" t="s">
        <v>2274</v>
      </c>
      <c r="M1266" s="34">
        <v>0.52</v>
      </c>
      <c r="N1266" s="34" t="s">
        <v>8</v>
      </c>
      <c r="O1266" s="34" t="s">
        <v>35</v>
      </c>
      <c r="P1266" s="34" t="s">
        <v>66</v>
      </c>
      <c r="Q1266" s="34" t="s">
        <v>2271</v>
      </c>
      <c r="R1266" s="34">
        <v>95616</v>
      </c>
      <c r="S1266" s="36">
        <v>42119</v>
      </c>
      <c r="T1266" s="36">
        <v>42120</v>
      </c>
      <c r="U1266" s="61">
        <v>-22.626000000000001</v>
      </c>
      <c r="V1266" s="34">
        <v>7</v>
      </c>
      <c r="W1266" s="34">
        <v>51.2</v>
      </c>
      <c r="X1266" s="34">
        <v>90327</v>
      </c>
      <c r="Y1266" s="34" t="s">
        <v>3217</v>
      </c>
      <c r="Z1266" s="34">
        <v>366.84606449257478</v>
      </c>
    </row>
    <row r="1267" spans="1:26" customFormat="1" x14ac:dyDescent="0.2">
      <c r="A1267" s="34">
        <v>2571</v>
      </c>
      <c r="B1267" s="34" t="s">
        <v>2275</v>
      </c>
      <c r="C1267" s="34" t="s">
        <v>1</v>
      </c>
      <c r="D1267" s="34">
        <v>0.01</v>
      </c>
      <c r="E1267" s="34">
        <v>500.98</v>
      </c>
      <c r="F1267" s="34">
        <v>56</v>
      </c>
      <c r="G1267" s="34" t="s">
        <v>2</v>
      </c>
      <c r="H1267" s="34" t="s">
        <v>15</v>
      </c>
      <c r="I1267" s="34" t="s">
        <v>4</v>
      </c>
      <c r="J1267" s="34" t="s">
        <v>85</v>
      </c>
      <c r="K1267" s="34" t="s">
        <v>33</v>
      </c>
      <c r="L1267" s="34" t="s">
        <v>2272</v>
      </c>
      <c r="M1267" s="34">
        <v>0.6</v>
      </c>
      <c r="N1267" s="34" t="s">
        <v>8</v>
      </c>
      <c r="O1267" s="34" t="s">
        <v>87</v>
      </c>
      <c r="P1267" s="34" t="s">
        <v>88</v>
      </c>
      <c r="Q1267" s="34" t="s">
        <v>89</v>
      </c>
      <c r="R1267" s="34">
        <v>10165</v>
      </c>
      <c r="S1267" s="36">
        <v>42119</v>
      </c>
      <c r="T1267" s="36">
        <v>42120</v>
      </c>
      <c r="U1267" s="61">
        <v>4260.1120000000001</v>
      </c>
      <c r="V1267" s="34">
        <v>56</v>
      </c>
      <c r="W1267" s="34">
        <v>23939.200000000001</v>
      </c>
      <c r="X1267" s="34">
        <v>50656</v>
      </c>
      <c r="Y1267" s="34" t="s">
        <v>3218</v>
      </c>
      <c r="Z1267" s="34">
        <v>8066.5059310318129</v>
      </c>
    </row>
    <row r="1268" spans="1:26" customFormat="1" x14ac:dyDescent="0.2">
      <c r="A1268" s="34">
        <v>2571</v>
      </c>
      <c r="B1268" s="34" t="s">
        <v>2275</v>
      </c>
      <c r="C1268" s="34" t="s">
        <v>1</v>
      </c>
      <c r="D1268" s="34">
        <v>0.1</v>
      </c>
      <c r="E1268" s="34">
        <v>7.7</v>
      </c>
      <c r="F1268" s="34">
        <v>3.68</v>
      </c>
      <c r="G1268" s="34" t="s">
        <v>14</v>
      </c>
      <c r="H1268" s="34" t="s">
        <v>15</v>
      </c>
      <c r="I1268" s="34" t="s">
        <v>4</v>
      </c>
      <c r="J1268" s="34" t="s">
        <v>102</v>
      </c>
      <c r="K1268" s="34" t="s">
        <v>26</v>
      </c>
      <c r="L1268" s="34" t="s">
        <v>2274</v>
      </c>
      <c r="M1268" s="34">
        <v>0.52</v>
      </c>
      <c r="N1268" s="34" t="s">
        <v>8</v>
      </c>
      <c r="O1268" s="34" t="s">
        <v>87</v>
      </c>
      <c r="P1268" s="34" t="s">
        <v>88</v>
      </c>
      <c r="Q1268" s="34" t="s">
        <v>89</v>
      </c>
      <c r="R1268" s="34">
        <v>10165</v>
      </c>
      <c r="S1268" s="36">
        <v>42119</v>
      </c>
      <c r="T1268" s="36">
        <v>42120</v>
      </c>
      <c r="U1268" s="61">
        <v>-25.14</v>
      </c>
      <c r="V1268" s="34">
        <v>27</v>
      </c>
      <c r="W1268" s="34">
        <v>197.48</v>
      </c>
      <c r="X1268" s="34">
        <v>50656</v>
      </c>
      <c r="Y1268" s="34" t="s">
        <v>3218</v>
      </c>
      <c r="Z1268" s="34">
        <v>364.27166382650552</v>
      </c>
    </row>
    <row r="1269" spans="1:26" customFormat="1" x14ac:dyDescent="0.2">
      <c r="A1269" s="34">
        <v>3379</v>
      </c>
      <c r="B1269" s="34" t="s">
        <v>1845</v>
      </c>
      <c r="C1269" s="34" t="s">
        <v>1</v>
      </c>
      <c r="D1269" s="34">
        <v>0.05</v>
      </c>
      <c r="E1269" s="34">
        <v>3.14</v>
      </c>
      <c r="F1269" s="34">
        <v>1.92</v>
      </c>
      <c r="G1269" s="34" t="s">
        <v>63</v>
      </c>
      <c r="H1269" s="34" t="s">
        <v>47</v>
      </c>
      <c r="I1269" s="34" t="s">
        <v>24</v>
      </c>
      <c r="J1269" s="34" t="s">
        <v>544</v>
      </c>
      <c r="K1269" s="34" t="s">
        <v>26</v>
      </c>
      <c r="L1269" s="34" t="s">
        <v>1416</v>
      </c>
      <c r="M1269" s="34">
        <v>0.84</v>
      </c>
      <c r="N1269" s="34" t="s">
        <v>8</v>
      </c>
      <c r="O1269" s="34" t="s">
        <v>9</v>
      </c>
      <c r="P1269" s="34" t="s">
        <v>51</v>
      </c>
      <c r="Q1269" s="34" t="s">
        <v>1847</v>
      </c>
      <c r="R1269" s="34">
        <v>30144</v>
      </c>
      <c r="S1269" s="36">
        <v>42119</v>
      </c>
      <c r="T1269" s="36">
        <v>42120</v>
      </c>
      <c r="U1269" s="61">
        <v>1628.37</v>
      </c>
      <c r="V1269" s="34">
        <v>18</v>
      </c>
      <c r="W1269" s="34">
        <v>59.22</v>
      </c>
      <c r="X1269" s="34">
        <v>88839</v>
      </c>
      <c r="Y1269" s="34" t="s">
        <v>3215</v>
      </c>
      <c r="Z1269" s="34">
        <v>2270.7556617472619</v>
      </c>
    </row>
    <row r="1270" spans="1:26" customFormat="1" x14ac:dyDescent="0.2">
      <c r="A1270" s="34">
        <v>731</v>
      </c>
      <c r="B1270" s="34" t="s">
        <v>2276</v>
      </c>
      <c r="C1270" s="34" t="s">
        <v>13</v>
      </c>
      <c r="D1270" s="34">
        <v>0.09</v>
      </c>
      <c r="E1270" s="34">
        <v>101.41</v>
      </c>
      <c r="F1270" s="34">
        <v>35</v>
      </c>
      <c r="G1270" s="34" t="s">
        <v>14</v>
      </c>
      <c r="H1270" s="34" t="s">
        <v>15</v>
      </c>
      <c r="I1270" s="34" t="s">
        <v>24</v>
      </c>
      <c r="J1270" s="34" t="s">
        <v>54</v>
      </c>
      <c r="K1270" s="34" t="s">
        <v>40</v>
      </c>
      <c r="L1270" s="34" t="s">
        <v>742</v>
      </c>
      <c r="M1270" s="34">
        <v>0.82</v>
      </c>
      <c r="N1270" s="34" t="s">
        <v>8</v>
      </c>
      <c r="O1270" s="34" t="s">
        <v>87</v>
      </c>
      <c r="P1270" s="34" t="s">
        <v>379</v>
      </c>
      <c r="Q1270" s="34" t="s">
        <v>904</v>
      </c>
      <c r="R1270" s="34">
        <v>1803</v>
      </c>
      <c r="S1270" s="36">
        <v>42120</v>
      </c>
      <c r="T1270" s="36">
        <v>42121</v>
      </c>
      <c r="U1270" s="61">
        <v>-801.15480000000002</v>
      </c>
      <c r="V1270" s="34">
        <v>12</v>
      </c>
      <c r="W1270" s="34">
        <v>1178.32</v>
      </c>
      <c r="X1270" s="34">
        <v>90362</v>
      </c>
      <c r="Y1270" s="34" t="s">
        <v>3218</v>
      </c>
      <c r="Z1270" s="34">
        <v>692.35058529267712</v>
      </c>
    </row>
    <row r="1271" spans="1:26" customFormat="1" x14ac:dyDescent="0.2">
      <c r="A1271" s="34">
        <v>1893</v>
      </c>
      <c r="B1271" s="34" t="s">
        <v>2277</v>
      </c>
      <c r="C1271" s="34" t="s">
        <v>23</v>
      </c>
      <c r="D1271" s="34">
        <v>0.03</v>
      </c>
      <c r="E1271" s="34">
        <v>180.98</v>
      </c>
      <c r="F1271" s="34">
        <v>26.2</v>
      </c>
      <c r="G1271" s="34" t="s">
        <v>2</v>
      </c>
      <c r="H1271" s="34" t="s">
        <v>15</v>
      </c>
      <c r="I1271" s="34" t="s">
        <v>4</v>
      </c>
      <c r="J1271" s="34" t="s">
        <v>85</v>
      </c>
      <c r="K1271" s="34" t="s">
        <v>33</v>
      </c>
      <c r="L1271" s="34" t="s">
        <v>2250</v>
      </c>
      <c r="M1271" s="34">
        <v>0.59</v>
      </c>
      <c r="N1271" s="34" t="s">
        <v>8</v>
      </c>
      <c r="O1271" s="34" t="s">
        <v>28</v>
      </c>
      <c r="P1271" s="34" t="s">
        <v>56</v>
      </c>
      <c r="Q1271" s="34" t="s">
        <v>2278</v>
      </c>
      <c r="R1271" s="34">
        <v>63119</v>
      </c>
      <c r="S1271" s="36">
        <v>42120</v>
      </c>
      <c r="T1271" s="36">
        <v>42124</v>
      </c>
      <c r="U1271" s="61">
        <v>588.54</v>
      </c>
      <c r="V1271" s="34">
        <v>5</v>
      </c>
      <c r="W1271" s="34">
        <v>928.92</v>
      </c>
      <c r="X1271" s="34">
        <v>91262</v>
      </c>
      <c r="Y1271" s="34" t="s">
        <v>3216</v>
      </c>
      <c r="Z1271" s="34">
        <v>2248.6815712530465</v>
      </c>
    </row>
    <row r="1272" spans="1:26" customFormat="1" x14ac:dyDescent="0.2">
      <c r="A1272" s="34">
        <v>2491</v>
      </c>
      <c r="B1272" s="34" t="s">
        <v>433</v>
      </c>
      <c r="C1272" s="34" t="s">
        <v>23</v>
      </c>
      <c r="D1272" s="34">
        <v>0.06</v>
      </c>
      <c r="E1272" s="34">
        <v>4.28</v>
      </c>
      <c r="F1272" s="34">
        <v>0.94</v>
      </c>
      <c r="G1272" s="34" t="s">
        <v>14</v>
      </c>
      <c r="H1272" s="34" t="s">
        <v>15</v>
      </c>
      <c r="I1272" s="34" t="s">
        <v>24</v>
      </c>
      <c r="J1272" s="34" t="s">
        <v>25</v>
      </c>
      <c r="K1272" s="34" t="s">
        <v>26</v>
      </c>
      <c r="L1272" s="34" t="s">
        <v>457</v>
      </c>
      <c r="M1272" s="34">
        <v>0.56000000000000005</v>
      </c>
      <c r="N1272" s="34" t="s">
        <v>8</v>
      </c>
      <c r="O1272" s="34" t="s">
        <v>35</v>
      </c>
      <c r="P1272" s="34" t="s">
        <v>66</v>
      </c>
      <c r="Q1272" s="34" t="s">
        <v>76</v>
      </c>
      <c r="R1272" s="34">
        <v>90045</v>
      </c>
      <c r="S1272" s="36">
        <v>42120</v>
      </c>
      <c r="T1272" s="36">
        <v>42122</v>
      </c>
      <c r="U1272" s="61">
        <v>0.37</v>
      </c>
      <c r="V1272" s="34">
        <v>9</v>
      </c>
      <c r="W1272" s="34">
        <v>38.96</v>
      </c>
      <c r="X1272" s="34">
        <v>11712</v>
      </c>
      <c r="Y1272" s="34" t="s">
        <v>3217</v>
      </c>
      <c r="Z1272" s="34">
        <v>153.38530646112252</v>
      </c>
    </row>
    <row r="1273" spans="1:26" customFormat="1" x14ac:dyDescent="0.2">
      <c r="A1273" s="34">
        <v>2495</v>
      </c>
      <c r="B1273" s="34" t="s">
        <v>2279</v>
      </c>
      <c r="C1273" s="34" t="s">
        <v>23</v>
      </c>
      <c r="D1273" s="34">
        <v>0.06</v>
      </c>
      <c r="E1273" s="34">
        <v>4.28</v>
      </c>
      <c r="F1273" s="34">
        <v>0.94</v>
      </c>
      <c r="G1273" s="34" t="s">
        <v>14</v>
      </c>
      <c r="H1273" s="34" t="s">
        <v>15</v>
      </c>
      <c r="I1273" s="34" t="s">
        <v>24</v>
      </c>
      <c r="J1273" s="34" t="s">
        <v>25</v>
      </c>
      <c r="K1273" s="34" t="s">
        <v>26</v>
      </c>
      <c r="L1273" s="34" t="s">
        <v>457</v>
      </c>
      <c r="M1273" s="34">
        <v>0.56000000000000005</v>
      </c>
      <c r="N1273" s="34" t="s">
        <v>8</v>
      </c>
      <c r="O1273" s="34" t="s">
        <v>35</v>
      </c>
      <c r="P1273" s="34" t="s">
        <v>1036</v>
      </c>
      <c r="Q1273" s="34" t="s">
        <v>1637</v>
      </c>
      <c r="R1273" s="34">
        <v>82901</v>
      </c>
      <c r="S1273" s="36">
        <v>42120</v>
      </c>
      <c r="T1273" s="36">
        <v>42122</v>
      </c>
      <c r="U1273" s="61">
        <v>0.37</v>
      </c>
      <c r="V1273" s="34">
        <v>2</v>
      </c>
      <c r="W1273" s="34">
        <v>8.66</v>
      </c>
      <c r="X1273" s="34">
        <v>86885</v>
      </c>
      <c r="Y1273" s="34" t="s">
        <v>3217</v>
      </c>
      <c r="Z1273" s="34">
        <v>153.38530646112252</v>
      </c>
    </row>
    <row r="1274" spans="1:26" customFormat="1" x14ac:dyDescent="0.2">
      <c r="A1274" s="34">
        <v>2489</v>
      </c>
      <c r="B1274" s="34" t="s">
        <v>427</v>
      </c>
      <c r="C1274" s="34" t="s">
        <v>92</v>
      </c>
      <c r="D1274" s="34">
        <v>0.04</v>
      </c>
      <c r="E1274" s="34">
        <v>419.19</v>
      </c>
      <c r="F1274" s="34">
        <v>19.989999999999998</v>
      </c>
      <c r="G1274" s="34" t="s">
        <v>14</v>
      </c>
      <c r="H1274" s="34" t="s">
        <v>47</v>
      </c>
      <c r="I1274" s="34" t="s">
        <v>24</v>
      </c>
      <c r="J1274" s="34" t="s">
        <v>54</v>
      </c>
      <c r="K1274" s="34" t="s">
        <v>49</v>
      </c>
      <c r="L1274" s="34" t="s">
        <v>2168</v>
      </c>
      <c r="M1274" s="34">
        <v>0.57999999999999996</v>
      </c>
      <c r="N1274" s="34" t="s">
        <v>8</v>
      </c>
      <c r="O1274" s="34" t="s">
        <v>35</v>
      </c>
      <c r="P1274" s="34" t="s">
        <v>66</v>
      </c>
      <c r="Q1274" s="34" t="s">
        <v>429</v>
      </c>
      <c r="R1274" s="34">
        <v>94521</v>
      </c>
      <c r="S1274" s="36">
        <v>42120</v>
      </c>
      <c r="T1274" s="36">
        <v>42121</v>
      </c>
      <c r="U1274" s="61">
        <v>1388.3559</v>
      </c>
      <c r="V1274" s="34">
        <v>5</v>
      </c>
      <c r="W1274" s="34">
        <v>2012.11</v>
      </c>
      <c r="X1274" s="34">
        <v>86885</v>
      </c>
      <c r="Y1274" s="34" t="s">
        <v>3217</v>
      </c>
      <c r="Z1274" s="34">
        <v>3423.4440891390209</v>
      </c>
    </row>
    <row r="1275" spans="1:26" customFormat="1" x14ac:dyDescent="0.2">
      <c r="A1275" s="34">
        <v>2491</v>
      </c>
      <c r="B1275" s="34" t="s">
        <v>433</v>
      </c>
      <c r="C1275" s="34" t="s">
        <v>92</v>
      </c>
      <c r="D1275" s="34">
        <v>0.04</v>
      </c>
      <c r="E1275" s="34">
        <v>419.19</v>
      </c>
      <c r="F1275" s="34">
        <v>19.989999999999998</v>
      </c>
      <c r="G1275" s="34" t="s">
        <v>14</v>
      </c>
      <c r="H1275" s="34" t="s">
        <v>47</v>
      </c>
      <c r="I1275" s="34" t="s">
        <v>24</v>
      </c>
      <c r="J1275" s="34" t="s">
        <v>54</v>
      </c>
      <c r="K1275" s="34" t="s">
        <v>49</v>
      </c>
      <c r="L1275" s="34" t="s">
        <v>2168</v>
      </c>
      <c r="M1275" s="34">
        <v>0.57999999999999996</v>
      </c>
      <c r="N1275" s="34" t="s">
        <v>8</v>
      </c>
      <c r="O1275" s="34" t="s">
        <v>35</v>
      </c>
      <c r="P1275" s="34" t="s">
        <v>66</v>
      </c>
      <c r="Q1275" s="34" t="s">
        <v>76</v>
      </c>
      <c r="R1275" s="34">
        <v>90045</v>
      </c>
      <c r="S1275" s="36">
        <v>42120</v>
      </c>
      <c r="T1275" s="36">
        <v>42121</v>
      </c>
      <c r="U1275" s="61">
        <v>1947.67</v>
      </c>
      <c r="V1275" s="34">
        <v>20</v>
      </c>
      <c r="W1275" s="34">
        <v>8048.45</v>
      </c>
      <c r="X1275" s="34">
        <v>23042</v>
      </c>
      <c r="Y1275" s="34" t="s">
        <v>3217</v>
      </c>
      <c r="Z1275" s="34">
        <v>3996.1961144301627</v>
      </c>
    </row>
    <row r="1276" spans="1:26" customFormat="1" x14ac:dyDescent="0.2">
      <c r="A1276" s="34">
        <v>2380</v>
      </c>
      <c r="B1276" s="34" t="s">
        <v>2280</v>
      </c>
      <c r="C1276" s="34" t="s">
        <v>46</v>
      </c>
      <c r="D1276" s="34">
        <v>7.0000000000000007E-2</v>
      </c>
      <c r="E1276" s="34">
        <v>3.38</v>
      </c>
      <c r="F1276" s="34">
        <v>0.85</v>
      </c>
      <c r="G1276" s="34" t="s">
        <v>14</v>
      </c>
      <c r="H1276" s="34" t="s">
        <v>3</v>
      </c>
      <c r="I1276" s="34" t="s">
        <v>24</v>
      </c>
      <c r="J1276" s="34" t="s">
        <v>25</v>
      </c>
      <c r="K1276" s="34" t="s">
        <v>26</v>
      </c>
      <c r="L1276" s="34" t="s">
        <v>912</v>
      </c>
      <c r="M1276" s="34">
        <v>0.48</v>
      </c>
      <c r="N1276" s="34" t="s">
        <v>8</v>
      </c>
      <c r="O1276" s="34" t="s">
        <v>28</v>
      </c>
      <c r="P1276" s="34" t="s">
        <v>265</v>
      </c>
      <c r="Q1276" s="34" t="s">
        <v>2281</v>
      </c>
      <c r="R1276" s="34">
        <v>49505</v>
      </c>
      <c r="S1276" s="36">
        <v>42120</v>
      </c>
      <c r="T1276" s="36">
        <v>42122</v>
      </c>
      <c r="U1276" s="61">
        <v>19.04</v>
      </c>
      <c r="V1276" s="34">
        <v>9</v>
      </c>
      <c r="W1276" s="34">
        <v>29.08</v>
      </c>
      <c r="X1276" s="34">
        <v>86654</v>
      </c>
      <c r="Y1276" s="34" t="s">
        <v>3216</v>
      </c>
      <c r="Z1276" s="34">
        <v>235.25340140129308</v>
      </c>
    </row>
    <row r="1277" spans="1:26" customFormat="1" x14ac:dyDescent="0.2">
      <c r="A1277" s="34">
        <v>2382</v>
      </c>
      <c r="B1277" s="34" t="s">
        <v>2282</v>
      </c>
      <c r="C1277" s="34" t="s">
        <v>46</v>
      </c>
      <c r="D1277" s="34">
        <v>7.0000000000000007E-2</v>
      </c>
      <c r="E1277" s="34">
        <v>3.38</v>
      </c>
      <c r="F1277" s="34">
        <v>0.85</v>
      </c>
      <c r="G1277" s="34" t="s">
        <v>14</v>
      </c>
      <c r="H1277" s="34" t="s">
        <v>3</v>
      </c>
      <c r="I1277" s="34" t="s">
        <v>24</v>
      </c>
      <c r="J1277" s="34" t="s">
        <v>25</v>
      </c>
      <c r="K1277" s="34" t="s">
        <v>26</v>
      </c>
      <c r="L1277" s="34" t="s">
        <v>912</v>
      </c>
      <c r="M1277" s="34">
        <v>0.48</v>
      </c>
      <c r="N1277" s="34" t="s">
        <v>8</v>
      </c>
      <c r="O1277" s="34" t="s">
        <v>87</v>
      </c>
      <c r="P1277" s="34" t="s">
        <v>88</v>
      </c>
      <c r="Q1277" s="34" t="s">
        <v>89</v>
      </c>
      <c r="R1277" s="34">
        <v>10024</v>
      </c>
      <c r="S1277" s="36">
        <v>42120</v>
      </c>
      <c r="T1277" s="36">
        <v>42122</v>
      </c>
      <c r="U1277" s="61">
        <v>19.04</v>
      </c>
      <c r="V1277" s="34">
        <v>34</v>
      </c>
      <c r="W1277" s="34">
        <v>109.86</v>
      </c>
      <c r="X1277" s="34">
        <v>13606</v>
      </c>
      <c r="Y1277" s="34" t="s">
        <v>3218</v>
      </c>
      <c r="Z1277" s="34">
        <v>235.25340140129308</v>
      </c>
    </row>
    <row r="1278" spans="1:26" customFormat="1" x14ac:dyDescent="0.2">
      <c r="A1278" s="34">
        <v>2468</v>
      </c>
      <c r="B1278" s="34" t="s">
        <v>1587</v>
      </c>
      <c r="C1278" s="34" t="s">
        <v>1</v>
      </c>
      <c r="D1278" s="34">
        <v>0.09</v>
      </c>
      <c r="E1278" s="34">
        <v>58.1</v>
      </c>
      <c r="F1278" s="34">
        <v>1.49</v>
      </c>
      <c r="G1278" s="34" t="s">
        <v>63</v>
      </c>
      <c r="H1278" s="34" t="s">
        <v>47</v>
      </c>
      <c r="I1278" s="34" t="s">
        <v>24</v>
      </c>
      <c r="J1278" s="34" t="s">
        <v>48</v>
      </c>
      <c r="K1278" s="34" t="s">
        <v>49</v>
      </c>
      <c r="L1278" s="34" t="s">
        <v>598</v>
      </c>
      <c r="M1278" s="34">
        <v>0.38</v>
      </c>
      <c r="N1278" s="34" t="s">
        <v>8</v>
      </c>
      <c r="O1278" s="34" t="s">
        <v>9</v>
      </c>
      <c r="P1278" s="34" t="s">
        <v>73</v>
      </c>
      <c r="Q1278" s="34" t="s">
        <v>1589</v>
      </c>
      <c r="R1278" s="34">
        <v>28144</v>
      </c>
      <c r="S1278" s="36">
        <v>42121</v>
      </c>
      <c r="T1278" s="36">
        <v>42123</v>
      </c>
      <c r="U1278" s="61">
        <v>765.75</v>
      </c>
      <c r="V1278" s="34">
        <v>3</v>
      </c>
      <c r="W1278" s="34">
        <v>169.46</v>
      </c>
      <c r="X1278" s="34">
        <v>88135</v>
      </c>
      <c r="Y1278" s="34" t="s">
        <v>3215</v>
      </c>
      <c r="Z1278" s="34">
        <v>1138.9468718029859</v>
      </c>
    </row>
    <row r="1279" spans="1:26" customFormat="1" x14ac:dyDescent="0.2">
      <c r="A1279" s="34">
        <v>983</v>
      </c>
      <c r="B1279" s="34" t="s">
        <v>2283</v>
      </c>
      <c r="C1279" s="34" t="s">
        <v>23</v>
      </c>
      <c r="D1279" s="34">
        <v>0.09</v>
      </c>
      <c r="E1279" s="34">
        <v>300.97000000000003</v>
      </c>
      <c r="F1279" s="34">
        <v>7.18</v>
      </c>
      <c r="G1279" s="34" t="s">
        <v>14</v>
      </c>
      <c r="H1279" s="34" t="s">
        <v>70</v>
      </c>
      <c r="I1279" s="34" t="s">
        <v>16</v>
      </c>
      <c r="J1279" s="34" t="s">
        <v>17</v>
      </c>
      <c r="K1279" s="34" t="s">
        <v>49</v>
      </c>
      <c r="L1279" s="34" t="s">
        <v>2185</v>
      </c>
      <c r="M1279" s="34">
        <v>0.48</v>
      </c>
      <c r="N1279" s="34" t="s">
        <v>8</v>
      </c>
      <c r="O1279" s="34" t="s">
        <v>9</v>
      </c>
      <c r="P1279" s="34" t="s">
        <v>20</v>
      </c>
      <c r="Q1279" s="34" t="s">
        <v>2284</v>
      </c>
      <c r="R1279" s="34">
        <v>72143</v>
      </c>
      <c r="S1279" s="36">
        <v>42121</v>
      </c>
      <c r="T1279" s="36">
        <v>42121</v>
      </c>
      <c r="U1279" s="61">
        <v>17.771999999999998</v>
      </c>
      <c r="V1279" s="34">
        <v>10</v>
      </c>
      <c r="W1279" s="34">
        <v>2848.38</v>
      </c>
      <c r="X1279" s="34">
        <v>90201</v>
      </c>
      <c r="Y1279" s="34" t="s">
        <v>3215</v>
      </c>
      <c r="Z1279" s="34">
        <v>1215.8726480639402</v>
      </c>
    </row>
    <row r="1280" spans="1:26" customFormat="1" x14ac:dyDescent="0.2">
      <c r="A1280" s="34">
        <v>202</v>
      </c>
      <c r="B1280" s="34" t="s">
        <v>524</v>
      </c>
      <c r="C1280" s="34" t="s">
        <v>46</v>
      </c>
      <c r="D1280" s="34">
        <v>0.09</v>
      </c>
      <c r="E1280" s="34">
        <v>12.28</v>
      </c>
      <c r="F1280" s="34">
        <v>4.8600000000000003</v>
      </c>
      <c r="G1280" s="34" t="s">
        <v>14</v>
      </c>
      <c r="H1280" s="34" t="s">
        <v>70</v>
      </c>
      <c r="I1280" s="34" t="s">
        <v>24</v>
      </c>
      <c r="J1280" s="34" t="s">
        <v>64</v>
      </c>
      <c r="K1280" s="34" t="s">
        <v>49</v>
      </c>
      <c r="L1280" s="34" t="s">
        <v>1836</v>
      </c>
      <c r="M1280" s="34">
        <v>0.38</v>
      </c>
      <c r="N1280" s="34" t="s">
        <v>8</v>
      </c>
      <c r="O1280" s="34" t="s">
        <v>28</v>
      </c>
      <c r="P1280" s="34" t="s">
        <v>183</v>
      </c>
      <c r="Q1280" s="34" t="s">
        <v>526</v>
      </c>
      <c r="R1280" s="34">
        <v>74006</v>
      </c>
      <c r="S1280" s="36">
        <v>42121</v>
      </c>
      <c r="T1280" s="36">
        <v>42122</v>
      </c>
      <c r="U1280" s="61">
        <v>1.73</v>
      </c>
      <c r="V1280" s="34">
        <v>3</v>
      </c>
      <c r="W1280" s="34">
        <v>34.65</v>
      </c>
      <c r="X1280" s="34">
        <v>88971</v>
      </c>
      <c r="Y1280" s="34" t="s">
        <v>3216</v>
      </c>
      <c r="Z1280" s="34">
        <v>268.94798429321003</v>
      </c>
    </row>
    <row r="1281" spans="1:26" customFormat="1" x14ac:dyDescent="0.2">
      <c r="A1281" s="34">
        <v>762</v>
      </c>
      <c r="B1281" s="34" t="s">
        <v>2285</v>
      </c>
      <c r="C1281" s="34" t="s">
        <v>46</v>
      </c>
      <c r="D1281" s="34">
        <v>0</v>
      </c>
      <c r="E1281" s="34">
        <v>125.99</v>
      </c>
      <c r="F1281" s="34">
        <v>8.99</v>
      </c>
      <c r="G1281" s="34" t="s">
        <v>14</v>
      </c>
      <c r="H1281" s="34" t="s">
        <v>3</v>
      </c>
      <c r="I1281" s="34" t="s">
        <v>16</v>
      </c>
      <c r="J1281" s="34" t="s">
        <v>111</v>
      </c>
      <c r="K1281" s="34" t="s">
        <v>49</v>
      </c>
      <c r="L1281" s="34" t="s">
        <v>751</v>
      </c>
      <c r="M1281" s="34">
        <v>0.56999999999999995</v>
      </c>
      <c r="N1281" s="34" t="s">
        <v>8</v>
      </c>
      <c r="O1281" s="34" t="s">
        <v>35</v>
      </c>
      <c r="P1281" s="34" t="s">
        <v>42</v>
      </c>
      <c r="Q1281" s="34" t="s">
        <v>2286</v>
      </c>
      <c r="R1281" s="34">
        <v>98661</v>
      </c>
      <c r="S1281" s="36">
        <v>42121</v>
      </c>
      <c r="T1281" s="36">
        <v>42123</v>
      </c>
      <c r="U1281" s="61">
        <v>613.89576</v>
      </c>
      <c r="V1281" s="34">
        <v>12</v>
      </c>
      <c r="W1281" s="34">
        <v>1362.2</v>
      </c>
      <c r="X1281" s="34">
        <v>87525</v>
      </c>
      <c r="Y1281" s="34" t="s">
        <v>3217</v>
      </c>
      <c r="Z1281" s="34">
        <v>1574.609201204152</v>
      </c>
    </row>
    <row r="1282" spans="1:26" customFormat="1" x14ac:dyDescent="0.2">
      <c r="A1282" s="34">
        <v>3320</v>
      </c>
      <c r="B1282" s="34" t="s">
        <v>2287</v>
      </c>
      <c r="C1282" s="34" t="s">
        <v>46</v>
      </c>
      <c r="D1282" s="34">
        <v>0.08</v>
      </c>
      <c r="E1282" s="34">
        <v>3.28</v>
      </c>
      <c r="F1282" s="34">
        <v>3.97</v>
      </c>
      <c r="G1282" s="34" t="s">
        <v>14</v>
      </c>
      <c r="H1282" s="34" t="s">
        <v>3</v>
      </c>
      <c r="I1282" s="34" t="s">
        <v>24</v>
      </c>
      <c r="J1282" s="34" t="s">
        <v>25</v>
      </c>
      <c r="K1282" s="34" t="s">
        <v>26</v>
      </c>
      <c r="L1282" s="34" t="s">
        <v>221</v>
      </c>
      <c r="M1282" s="34">
        <v>0.56000000000000005</v>
      </c>
      <c r="N1282" s="34" t="s">
        <v>8</v>
      </c>
      <c r="O1282" s="34" t="s">
        <v>9</v>
      </c>
      <c r="P1282" s="34" t="s">
        <v>376</v>
      </c>
      <c r="Q1282" s="34" t="s">
        <v>2092</v>
      </c>
      <c r="R1282" s="34">
        <v>38301</v>
      </c>
      <c r="S1282" s="36">
        <v>42121</v>
      </c>
      <c r="T1282" s="36">
        <v>42122</v>
      </c>
      <c r="U1282" s="61">
        <v>0.42659999999999998</v>
      </c>
      <c r="V1282" s="34">
        <v>18</v>
      </c>
      <c r="W1282" s="34">
        <v>57.24</v>
      </c>
      <c r="X1282" s="34">
        <v>90103</v>
      </c>
      <c r="Y1282" s="34" t="s">
        <v>3215</v>
      </c>
      <c r="Z1282" s="34">
        <v>362.0005601695006</v>
      </c>
    </row>
    <row r="1283" spans="1:26" customFormat="1" x14ac:dyDescent="0.2">
      <c r="A1283" s="34">
        <v>3320</v>
      </c>
      <c r="B1283" s="34" t="s">
        <v>2287</v>
      </c>
      <c r="C1283" s="34" t="s">
        <v>46</v>
      </c>
      <c r="D1283" s="34">
        <v>0.09</v>
      </c>
      <c r="E1283" s="34">
        <v>40.97</v>
      </c>
      <c r="F1283" s="34">
        <v>8.99</v>
      </c>
      <c r="G1283" s="34" t="s">
        <v>63</v>
      </c>
      <c r="H1283" s="34" t="s">
        <v>3</v>
      </c>
      <c r="I1283" s="34" t="s">
        <v>24</v>
      </c>
      <c r="J1283" s="34" t="s">
        <v>25</v>
      </c>
      <c r="K1283" s="34" t="s">
        <v>18</v>
      </c>
      <c r="L1283" s="34" t="s">
        <v>1711</v>
      </c>
      <c r="M1283" s="34">
        <v>0.59</v>
      </c>
      <c r="N1283" s="34" t="s">
        <v>8</v>
      </c>
      <c r="O1283" s="34" t="s">
        <v>9</v>
      </c>
      <c r="P1283" s="34" t="s">
        <v>376</v>
      </c>
      <c r="Q1283" s="34" t="s">
        <v>2092</v>
      </c>
      <c r="R1283" s="34">
        <v>38301</v>
      </c>
      <c r="S1283" s="36">
        <v>42121</v>
      </c>
      <c r="T1283" s="36">
        <v>42123</v>
      </c>
      <c r="U1283" s="61">
        <v>66.215999999999994</v>
      </c>
      <c r="V1283" s="34">
        <v>22</v>
      </c>
      <c r="W1283" s="34">
        <v>824.7</v>
      </c>
      <c r="X1283" s="34">
        <v>90103</v>
      </c>
      <c r="Y1283" s="34" t="s">
        <v>3215</v>
      </c>
      <c r="Z1283" s="34">
        <v>622.32073970896249</v>
      </c>
    </row>
    <row r="1284" spans="1:26" customFormat="1" x14ac:dyDescent="0.2">
      <c r="A1284" s="34">
        <v>1439</v>
      </c>
      <c r="B1284" s="34" t="s">
        <v>2288</v>
      </c>
      <c r="C1284" s="34" t="s">
        <v>1</v>
      </c>
      <c r="D1284" s="34">
        <v>0.05</v>
      </c>
      <c r="E1284" s="34">
        <v>6.48</v>
      </c>
      <c r="F1284" s="34">
        <v>6.22</v>
      </c>
      <c r="G1284" s="34" t="s">
        <v>14</v>
      </c>
      <c r="H1284" s="34" t="s">
        <v>70</v>
      </c>
      <c r="I1284" s="34" t="s">
        <v>24</v>
      </c>
      <c r="J1284" s="34" t="s">
        <v>64</v>
      </c>
      <c r="K1284" s="34" t="s">
        <v>49</v>
      </c>
      <c r="L1284" s="34" t="s">
        <v>1054</v>
      </c>
      <c r="M1284" s="34">
        <v>0.37</v>
      </c>
      <c r="N1284" s="34" t="s">
        <v>8</v>
      </c>
      <c r="O1284" s="34" t="s">
        <v>87</v>
      </c>
      <c r="P1284" s="34" t="s">
        <v>293</v>
      </c>
      <c r="Q1284" s="34" t="s">
        <v>2289</v>
      </c>
      <c r="R1284" s="34">
        <v>44117</v>
      </c>
      <c r="S1284" s="36">
        <v>42122</v>
      </c>
      <c r="T1284" s="36">
        <v>42123</v>
      </c>
      <c r="U1284" s="61">
        <v>-29.07</v>
      </c>
      <c r="V1284" s="34">
        <v>3</v>
      </c>
      <c r="W1284" s="34">
        <v>21.46</v>
      </c>
      <c r="X1284" s="34">
        <v>90121</v>
      </c>
      <c r="Y1284" s="34" t="s">
        <v>3218</v>
      </c>
      <c r="Z1284" s="34">
        <v>363.92881137150647</v>
      </c>
    </row>
    <row r="1285" spans="1:26" customFormat="1" x14ac:dyDescent="0.2">
      <c r="A1285" s="34">
        <v>3011</v>
      </c>
      <c r="B1285" s="34" t="s">
        <v>2290</v>
      </c>
      <c r="C1285" s="34" t="s">
        <v>1</v>
      </c>
      <c r="D1285" s="34">
        <v>0.03</v>
      </c>
      <c r="E1285" s="34">
        <v>300.64999999999998</v>
      </c>
      <c r="F1285" s="34">
        <v>24.49</v>
      </c>
      <c r="G1285" s="34" t="s">
        <v>14</v>
      </c>
      <c r="H1285" s="34" t="s">
        <v>70</v>
      </c>
      <c r="I1285" s="34" t="s">
        <v>24</v>
      </c>
      <c r="J1285" s="34" t="s">
        <v>71</v>
      </c>
      <c r="K1285" s="34" t="s">
        <v>40</v>
      </c>
      <c r="L1285" s="34" t="s">
        <v>2291</v>
      </c>
      <c r="M1285" s="34">
        <v>0.52</v>
      </c>
      <c r="N1285" s="34" t="s">
        <v>8</v>
      </c>
      <c r="O1285" s="34" t="s">
        <v>87</v>
      </c>
      <c r="P1285" s="34" t="s">
        <v>379</v>
      </c>
      <c r="Q1285" s="34" t="s">
        <v>764</v>
      </c>
      <c r="R1285" s="34">
        <v>2113</v>
      </c>
      <c r="S1285" s="36">
        <v>42122</v>
      </c>
      <c r="T1285" s="36">
        <v>42124</v>
      </c>
      <c r="U1285" s="61">
        <v>1282.4960000000001</v>
      </c>
      <c r="V1285" s="34">
        <v>32</v>
      </c>
      <c r="W1285" s="34">
        <v>9705.4599999999991</v>
      </c>
      <c r="X1285" s="34">
        <v>7623</v>
      </c>
      <c r="Y1285" s="34" t="s">
        <v>3218</v>
      </c>
      <c r="Z1285" s="34">
        <v>3271.5575903109748</v>
      </c>
    </row>
    <row r="1286" spans="1:26" customFormat="1" x14ac:dyDescent="0.2">
      <c r="A1286" s="34">
        <v>3011</v>
      </c>
      <c r="B1286" s="34" t="s">
        <v>2290</v>
      </c>
      <c r="C1286" s="34" t="s">
        <v>1</v>
      </c>
      <c r="D1286" s="34">
        <v>0.06</v>
      </c>
      <c r="E1286" s="34">
        <v>49.99</v>
      </c>
      <c r="F1286" s="34">
        <v>19.989999999999998</v>
      </c>
      <c r="G1286" s="34" t="s">
        <v>14</v>
      </c>
      <c r="H1286" s="34" t="s">
        <v>70</v>
      </c>
      <c r="I1286" s="34" t="s">
        <v>16</v>
      </c>
      <c r="J1286" s="34" t="s">
        <v>17</v>
      </c>
      <c r="K1286" s="34" t="s">
        <v>49</v>
      </c>
      <c r="L1286" s="34" t="s">
        <v>865</v>
      </c>
      <c r="M1286" s="34">
        <v>0.45</v>
      </c>
      <c r="N1286" s="34" t="s">
        <v>8</v>
      </c>
      <c r="O1286" s="34" t="s">
        <v>87</v>
      </c>
      <c r="P1286" s="34" t="s">
        <v>379</v>
      </c>
      <c r="Q1286" s="34" t="s">
        <v>764</v>
      </c>
      <c r="R1286" s="34">
        <v>2113</v>
      </c>
      <c r="S1286" s="36">
        <v>42122</v>
      </c>
      <c r="T1286" s="36">
        <v>42124</v>
      </c>
      <c r="U1286" s="61">
        <v>17.2</v>
      </c>
      <c r="V1286" s="34">
        <v>67</v>
      </c>
      <c r="W1286" s="34">
        <v>3247.54</v>
      </c>
      <c r="X1286" s="34">
        <v>7623</v>
      </c>
      <c r="Y1286" s="34" t="s">
        <v>3218</v>
      </c>
      <c r="Z1286" s="34">
        <v>988.11505367167388</v>
      </c>
    </row>
    <row r="1287" spans="1:26" customFormat="1" x14ac:dyDescent="0.2">
      <c r="A1287" s="34">
        <v>3011</v>
      </c>
      <c r="B1287" s="34" t="s">
        <v>2290</v>
      </c>
      <c r="C1287" s="34" t="s">
        <v>1</v>
      </c>
      <c r="D1287" s="34">
        <v>0.1</v>
      </c>
      <c r="E1287" s="34">
        <v>104.85</v>
      </c>
      <c r="F1287" s="34">
        <v>4.6500000000000004</v>
      </c>
      <c r="G1287" s="34" t="s">
        <v>14</v>
      </c>
      <c r="H1287" s="34" t="s">
        <v>70</v>
      </c>
      <c r="I1287" s="34" t="s">
        <v>24</v>
      </c>
      <c r="J1287" s="34" t="s">
        <v>64</v>
      </c>
      <c r="K1287" s="34" t="s">
        <v>49</v>
      </c>
      <c r="L1287" s="34" t="s">
        <v>2292</v>
      </c>
      <c r="M1287" s="34">
        <v>0.37</v>
      </c>
      <c r="N1287" s="34" t="s">
        <v>8</v>
      </c>
      <c r="O1287" s="34" t="s">
        <v>87</v>
      </c>
      <c r="P1287" s="34" t="s">
        <v>379</v>
      </c>
      <c r="Q1287" s="34" t="s">
        <v>764</v>
      </c>
      <c r="R1287" s="34">
        <v>2113</v>
      </c>
      <c r="S1287" s="36">
        <v>42122</v>
      </c>
      <c r="T1287" s="36">
        <v>42123</v>
      </c>
      <c r="U1287" s="61">
        <v>1184.1199999999999</v>
      </c>
      <c r="V1287" s="34">
        <v>58</v>
      </c>
      <c r="W1287" s="34">
        <v>5582.63</v>
      </c>
      <c r="X1287" s="34">
        <v>7623</v>
      </c>
      <c r="Y1287" s="34" t="s">
        <v>3218</v>
      </c>
      <c r="Z1287" s="34">
        <v>1838.0413440121915</v>
      </c>
    </row>
    <row r="1288" spans="1:26" customFormat="1" x14ac:dyDescent="0.2">
      <c r="A1288" s="34">
        <v>3012</v>
      </c>
      <c r="B1288" s="34" t="s">
        <v>2293</v>
      </c>
      <c r="C1288" s="34" t="s">
        <v>1</v>
      </c>
      <c r="D1288" s="34">
        <v>0.03</v>
      </c>
      <c r="E1288" s="34">
        <v>300.64999999999998</v>
      </c>
      <c r="F1288" s="34">
        <v>24.49</v>
      </c>
      <c r="G1288" s="34" t="s">
        <v>14</v>
      </c>
      <c r="H1288" s="34" t="s">
        <v>70</v>
      </c>
      <c r="I1288" s="34" t="s">
        <v>24</v>
      </c>
      <c r="J1288" s="34" t="s">
        <v>71</v>
      </c>
      <c r="K1288" s="34" t="s">
        <v>40</v>
      </c>
      <c r="L1288" s="34" t="s">
        <v>2291</v>
      </c>
      <c r="M1288" s="34">
        <v>0.52</v>
      </c>
      <c r="N1288" s="34" t="s">
        <v>8</v>
      </c>
      <c r="O1288" s="34" t="s">
        <v>87</v>
      </c>
      <c r="P1288" s="34" t="s">
        <v>88</v>
      </c>
      <c r="Q1288" s="34" t="s">
        <v>2294</v>
      </c>
      <c r="R1288" s="34">
        <v>14609</v>
      </c>
      <c r="S1288" s="36">
        <v>42122</v>
      </c>
      <c r="T1288" s="36">
        <v>42124</v>
      </c>
      <c r="U1288" s="61">
        <v>1474.8704</v>
      </c>
      <c r="V1288" s="34">
        <v>8</v>
      </c>
      <c r="W1288" s="34">
        <v>2426.36</v>
      </c>
      <c r="X1288" s="34">
        <v>86346</v>
      </c>
      <c r="Y1288" s="34" t="s">
        <v>3218</v>
      </c>
      <c r="Z1288" s="34">
        <v>3468.5539242388486</v>
      </c>
    </row>
    <row r="1289" spans="1:26" customFormat="1" x14ac:dyDescent="0.2">
      <c r="A1289" s="34">
        <v>3012</v>
      </c>
      <c r="B1289" s="34" t="s">
        <v>2293</v>
      </c>
      <c r="C1289" s="34" t="s">
        <v>1</v>
      </c>
      <c r="D1289" s="34">
        <v>0.06</v>
      </c>
      <c r="E1289" s="34">
        <v>49.99</v>
      </c>
      <c r="F1289" s="34">
        <v>19.989999999999998</v>
      </c>
      <c r="G1289" s="34" t="s">
        <v>14</v>
      </c>
      <c r="H1289" s="34" t="s">
        <v>70</v>
      </c>
      <c r="I1289" s="34" t="s">
        <v>16</v>
      </c>
      <c r="J1289" s="34" t="s">
        <v>17</v>
      </c>
      <c r="K1289" s="34" t="s">
        <v>49</v>
      </c>
      <c r="L1289" s="34" t="s">
        <v>865</v>
      </c>
      <c r="M1289" s="34">
        <v>0.45</v>
      </c>
      <c r="N1289" s="34" t="s">
        <v>8</v>
      </c>
      <c r="O1289" s="34" t="s">
        <v>87</v>
      </c>
      <c r="P1289" s="34" t="s">
        <v>88</v>
      </c>
      <c r="Q1289" s="34" t="s">
        <v>2294</v>
      </c>
      <c r="R1289" s="34">
        <v>14609</v>
      </c>
      <c r="S1289" s="36">
        <v>42122</v>
      </c>
      <c r="T1289" s="36">
        <v>42124</v>
      </c>
      <c r="U1289" s="61">
        <v>19.78</v>
      </c>
      <c r="V1289" s="34">
        <v>17</v>
      </c>
      <c r="W1289" s="34">
        <v>824</v>
      </c>
      <c r="X1289" s="34">
        <v>86346</v>
      </c>
      <c r="Y1289" s="34" t="s">
        <v>3218</v>
      </c>
      <c r="Z1289" s="34">
        <v>990.75704003542035</v>
      </c>
    </row>
    <row r="1290" spans="1:26" customFormat="1" x14ac:dyDescent="0.2">
      <c r="A1290" s="34">
        <v>3012</v>
      </c>
      <c r="B1290" s="34" t="s">
        <v>2293</v>
      </c>
      <c r="C1290" s="34" t="s">
        <v>1</v>
      </c>
      <c r="D1290" s="34">
        <v>0.1</v>
      </c>
      <c r="E1290" s="34">
        <v>104.85</v>
      </c>
      <c r="F1290" s="34">
        <v>4.6500000000000004</v>
      </c>
      <c r="G1290" s="34" t="s">
        <v>14</v>
      </c>
      <c r="H1290" s="34" t="s">
        <v>70</v>
      </c>
      <c r="I1290" s="34" t="s">
        <v>24</v>
      </c>
      <c r="J1290" s="34" t="s">
        <v>64</v>
      </c>
      <c r="K1290" s="34" t="s">
        <v>49</v>
      </c>
      <c r="L1290" s="34" t="s">
        <v>2292</v>
      </c>
      <c r="M1290" s="34">
        <v>0.37</v>
      </c>
      <c r="N1290" s="34" t="s">
        <v>8</v>
      </c>
      <c r="O1290" s="34" t="s">
        <v>87</v>
      </c>
      <c r="P1290" s="34" t="s">
        <v>88</v>
      </c>
      <c r="Q1290" s="34" t="s">
        <v>2294</v>
      </c>
      <c r="R1290" s="34">
        <v>14609</v>
      </c>
      <c r="S1290" s="36">
        <v>42122</v>
      </c>
      <c r="T1290" s="36">
        <v>42123</v>
      </c>
      <c r="U1290" s="61">
        <v>929.79570000000001</v>
      </c>
      <c r="V1290" s="34">
        <v>14</v>
      </c>
      <c r="W1290" s="34">
        <v>1347.53</v>
      </c>
      <c r="X1290" s="34">
        <v>86346</v>
      </c>
      <c r="Y1290" s="34" t="s">
        <v>3218</v>
      </c>
      <c r="Z1290" s="34">
        <v>1577.6067189853025</v>
      </c>
    </row>
    <row r="1291" spans="1:26" customFormat="1" x14ac:dyDescent="0.2">
      <c r="A1291" s="34">
        <v>2254</v>
      </c>
      <c r="B1291" s="34" t="s">
        <v>801</v>
      </c>
      <c r="C1291" s="34" t="s">
        <v>13</v>
      </c>
      <c r="D1291" s="34">
        <v>0.1</v>
      </c>
      <c r="E1291" s="34">
        <v>48.91</v>
      </c>
      <c r="F1291" s="34">
        <v>5.97</v>
      </c>
      <c r="G1291" s="34" t="s">
        <v>14</v>
      </c>
      <c r="H1291" s="34" t="s">
        <v>70</v>
      </c>
      <c r="I1291" s="34" t="s">
        <v>24</v>
      </c>
      <c r="J1291" s="34" t="s">
        <v>64</v>
      </c>
      <c r="K1291" s="34" t="s">
        <v>49</v>
      </c>
      <c r="L1291" s="34" t="s">
        <v>2295</v>
      </c>
      <c r="M1291" s="34">
        <v>0.38</v>
      </c>
      <c r="N1291" s="34" t="s">
        <v>8</v>
      </c>
      <c r="O1291" s="34" t="s">
        <v>9</v>
      </c>
      <c r="P1291" s="34" t="s">
        <v>364</v>
      </c>
      <c r="Q1291" s="34" t="s">
        <v>803</v>
      </c>
      <c r="R1291" s="34">
        <v>42003</v>
      </c>
      <c r="S1291" s="36">
        <v>42122</v>
      </c>
      <c r="T1291" s="36">
        <v>42124</v>
      </c>
      <c r="U1291" s="61">
        <v>156.74340000000001</v>
      </c>
      <c r="V1291" s="34">
        <v>14</v>
      </c>
      <c r="W1291" s="34">
        <v>618.96</v>
      </c>
      <c r="X1291" s="34">
        <v>89279</v>
      </c>
      <c r="Y1291" s="34" t="s">
        <v>3215</v>
      </c>
      <c r="Z1291" s="34">
        <v>363.00752616886814</v>
      </c>
    </row>
    <row r="1292" spans="1:26" customFormat="1" x14ac:dyDescent="0.2">
      <c r="A1292" s="34">
        <v>2254</v>
      </c>
      <c r="B1292" s="34" t="s">
        <v>801</v>
      </c>
      <c r="C1292" s="34" t="s">
        <v>13</v>
      </c>
      <c r="D1292" s="34">
        <v>0.08</v>
      </c>
      <c r="E1292" s="34">
        <v>5.98</v>
      </c>
      <c r="F1292" s="34">
        <v>5.46</v>
      </c>
      <c r="G1292" s="34" t="s">
        <v>14</v>
      </c>
      <c r="H1292" s="34" t="s">
        <v>70</v>
      </c>
      <c r="I1292" s="34" t="s">
        <v>24</v>
      </c>
      <c r="J1292" s="34" t="s">
        <v>64</v>
      </c>
      <c r="K1292" s="34" t="s">
        <v>49</v>
      </c>
      <c r="L1292" s="34" t="s">
        <v>1132</v>
      </c>
      <c r="M1292" s="34">
        <v>0.36</v>
      </c>
      <c r="N1292" s="34" t="s">
        <v>8</v>
      </c>
      <c r="O1292" s="34" t="s">
        <v>9</v>
      </c>
      <c r="P1292" s="34" t="s">
        <v>364</v>
      </c>
      <c r="Q1292" s="34" t="s">
        <v>803</v>
      </c>
      <c r="R1292" s="34">
        <v>42003</v>
      </c>
      <c r="S1292" s="36">
        <v>42122</v>
      </c>
      <c r="T1292" s="36">
        <v>42122</v>
      </c>
      <c r="U1292" s="61">
        <v>110.11799999999999</v>
      </c>
      <c r="V1292" s="34">
        <v>13</v>
      </c>
      <c r="W1292" s="34">
        <v>77.540000000000006</v>
      </c>
      <c r="X1292" s="34">
        <v>89279</v>
      </c>
      <c r="Y1292" s="34" t="s">
        <v>3215</v>
      </c>
      <c r="Z1292" s="34">
        <v>163.25172367034699</v>
      </c>
    </row>
    <row r="1293" spans="1:26" customFormat="1" x14ac:dyDescent="0.2">
      <c r="A1293" s="34">
        <v>2912</v>
      </c>
      <c r="B1293" s="34" t="s">
        <v>2296</v>
      </c>
      <c r="C1293" s="34" t="s">
        <v>13</v>
      </c>
      <c r="D1293" s="34">
        <v>0.04</v>
      </c>
      <c r="E1293" s="34">
        <v>4.13</v>
      </c>
      <c r="F1293" s="34">
        <v>0.99</v>
      </c>
      <c r="G1293" s="34" t="s">
        <v>63</v>
      </c>
      <c r="H1293" s="34" t="s">
        <v>47</v>
      </c>
      <c r="I1293" s="34" t="s">
        <v>24</v>
      </c>
      <c r="J1293" s="34" t="s">
        <v>128</v>
      </c>
      <c r="K1293" s="34" t="s">
        <v>49</v>
      </c>
      <c r="L1293" s="34" t="s">
        <v>302</v>
      </c>
      <c r="M1293" s="34">
        <v>0.39</v>
      </c>
      <c r="N1293" s="34" t="s">
        <v>8</v>
      </c>
      <c r="O1293" s="34" t="s">
        <v>28</v>
      </c>
      <c r="P1293" s="34" t="s">
        <v>541</v>
      </c>
      <c r="Q1293" s="34" t="s">
        <v>2297</v>
      </c>
      <c r="R1293" s="34">
        <v>58201</v>
      </c>
      <c r="S1293" s="36">
        <v>42122</v>
      </c>
      <c r="T1293" s="36">
        <v>42124</v>
      </c>
      <c r="U1293" s="61">
        <v>22.307700000000001</v>
      </c>
      <c r="V1293" s="34">
        <v>7</v>
      </c>
      <c r="W1293" s="34">
        <v>32.33</v>
      </c>
      <c r="X1293" s="34">
        <v>87396</v>
      </c>
      <c r="Y1293" s="34" t="s">
        <v>3216</v>
      </c>
      <c r="Z1293" s="34">
        <v>-56.420226104771203</v>
      </c>
    </row>
    <row r="1294" spans="1:26" customFormat="1" x14ac:dyDescent="0.2">
      <c r="A1294" s="34">
        <v>2912</v>
      </c>
      <c r="B1294" s="34" t="s">
        <v>2296</v>
      </c>
      <c r="C1294" s="34" t="s">
        <v>13</v>
      </c>
      <c r="D1294" s="34">
        <v>0.06</v>
      </c>
      <c r="E1294" s="34">
        <v>55.48</v>
      </c>
      <c r="F1294" s="34">
        <v>14.3</v>
      </c>
      <c r="G1294" s="34" t="s">
        <v>14</v>
      </c>
      <c r="H1294" s="34" t="s">
        <v>47</v>
      </c>
      <c r="I1294" s="34" t="s">
        <v>24</v>
      </c>
      <c r="J1294" s="34" t="s">
        <v>64</v>
      </c>
      <c r="K1294" s="34" t="s">
        <v>49</v>
      </c>
      <c r="L1294" s="34" t="s">
        <v>823</v>
      </c>
      <c r="M1294" s="34">
        <v>0.37</v>
      </c>
      <c r="N1294" s="34" t="s">
        <v>8</v>
      </c>
      <c r="O1294" s="34" t="s">
        <v>28</v>
      </c>
      <c r="P1294" s="34" t="s">
        <v>541</v>
      </c>
      <c r="Q1294" s="34" t="s">
        <v>2297</v>
      </c>
      <c r="R1294" s="34">
        <v>58201</v>
      </c>
      <c r="S1294" s="36">
        <v>42122</v>
      </c>
      <c r="T1294" s="36">
        <v>42124</v>
      </c>
      <c r="U1294" s="61">
        <v>443.02140000000003</v>
      </c>
      <c r="V1294" s="34">
        <v>12</v>
      </c>
      <c r="W1294" s="34">
        <v>642.05999999999995</v>
      </c>
      <c r="X1294" s="34">
        <v>87396</v>
      </c>
      <c r="Y1294" s="34" t="s">
        <v>3216</v>
      </c>
      <c r="Z1294" s="34">
        <v>955.54510483861338</v>
      </c>
    </row>
    <row r="1295" spans="1:26" customFormat="1" x14ac:dyDescent="0.2">
      <c r="A1295" s="34">
        <v>3359</v>
      </c>
      <c r="B1295" s="34" t="s">
        <v>2298</v>
      </c>
      <c r="C1295" s="34" t="s">
        <v>13</v>
      </c>
      <c r="D1295" s="34">
        <v>0.09</v>
      </c>
      <c r="E1295" s="34">
        <v>28.53</v>
      </c>
      <c r="F1295" s="34">
        <v>1.49</v>
      </c>
      <c r="G1295" s="34" t="s">
        <v>14</v>
      </c>
      <c r="H1295" s="34" t="s">
        <v>47</v>
      </c>
      <c r="I1295" s="34" t="s">
        <v>24</v>
      </c>
      <c r="J1295" s="34" t="s">
        <v>48</v>
      </c>
      <c r="K1295" s="34" t="s">
        <v>49</v>
      </c>
      <c r="L1295" s="34" t="s">
        <v>1808</v>
      </c>
      <c r="M1295" s="34">
        <v>0.38</v>
      </c>
      <c r="N1295" s="34" t="s">
        <v>8</v>
      </c>
      <c r="O1295" s="34" t="s">
        <v>28</v>
      </c>
      <c r="P1295" s="34" t="s">
        <v>333</v>
      </c>
      <c r="Q1295" s="34" t="s">
        <v>2299</v>
      </c>
      <c r="R1295" s="34">
        <v>53213</v>
      </c>
      <c r="S1295" s="36">
        <v>42122</v>
      </c>
      <c r="T1295" s="36">
        <v>42124</v>
      </c>
      <c r="U1295" s="61">
        <v>107.45462000000001</v>
      </c>
      <c r="V1295" s="34">
        <v>6</v>
      </c>
      <c r="W1295" s="34">
        <v>157.33000000000001</v>
      </c>
      <c r="X1295" s="34">
        <v>91437</v>
      </c>
      <c r="Y1295" s="34" t="s">
        <v>3216</v>
      </c>
      <c r="Z1295" s="34">
        <v>161.90366907983966</v>
      </c>
    </row>
    <row r="1296" spans="1:26" customFormat="1" x14ac:dyDescent="0.2">
      <c r="A1296" s="34">
        <v>234</v>
      </c>
      <c r="B1296" s="34" t="s">
        <v>961</v>
      </c>
      <c r="C1296" s="34" t="s">
        <v>23</v>
      </c>
      <c r="D1296" s="34">
        <v>0.06</v>
      </c>
      <c r="E1296" s="34">
        <v>3.34</v>
      </c>
      <c r="F1296" s="34">
        <v>7.49</v>
      </c>
      <c r="G1296" s="34" t="s">
        <v>63</v>
      </c>
      <c r="H1296" s="34" t="s">
        <v>3</v>
      </c>
      <c r="I1296" s="34" t="s">
        <v>24</v>
      </c>
      <c r="J1296" s="34" t="s">
        <v>25</v>
      </c>
      <c r="K1296" s="34" t="s">
        <v>26</v>
      </c>
      <c r="L1296" s="34" t="s">
        <v>2300</v>
      </c>
      <c r="M1296" s="34">
        <v>0.54</v>
      </c>
      <c r="N1296" s="34" t="s">
        <v>8</v>
      </c>
      <c r="O1296" s="34" t="s">
        <v>28</v>
      </c>
      <c r="P1296" s="34" t="s">
        <v>189</v>
      </c>
      <c r="Q1296" s="34" t="s">
        <v>713</v>
      </c>
      <c r="R1296" s="34">
        <v>50208</v>
      </c>
      <c r="S1296" s="36">
        <v>42122</v>
      </c>
      <c r="T1296" s="36">
        <v>42124</v>
      </c>
      <c r="U1296" s="61">
        <v>-175.86</v>
      </c>
      <c r="V1296" s="34">
        <v>8</v>
      </c>
      <c r="W1296" s="34">
        <v>27.45</v>
      </c>
      <c r="X1296" s="34">
        <v>90239</v>
      </c>
      <c r="Y1296" s="34" t="s">
        <v>3216</v>
      </c>
      <c r="Z1296" s="34">
        <v>72.07336002629431</v>
      </c>
    </row>
    <row r="1297" spans="1:26" customFormat="1" x14ac:dyDescent="0.2">
      <c r="A1297" s="34">
        <v>1217</v>
      </c>
      <c r="B1297" s="34" t="s">
        <v>2301</v>
      </c>
      <c r="C1297" s="34" t="s">
        <v>92</v>
      </c>
      <c r="D1297" s="34">
        <v>0.09</v>
      </c>
      <c r="E1297" s="34">
        <v>130.97999999999999</v>
      </c>
      <c r="F1297" s="34">
        <v>30</v>
      </c>
      <c r="G1297" s="34" t="s">
        <v>2</v>
      </c>
      <c r="H1297" s="34" t="s">
        <v>3</v>
      </c>
      <c r="I1297" s="34" t="s">
        <v>4</v>
      </c>
      <c r="J1297" s="34" t="s">
        <v>85</v>
      </c>
      <c r="K1297" s="34" t="s">
        <v>33</v>
      </c>
      <c r="L1297" s="34" t="s">
        <v>2175</v>
      </c>
      <c r="M1297" s="34">
        <v>0.78</v>
      </c>
      <c r="N1297" s="34" t="s">
        <v>8</v>
      </c>
      <c r="O1297" s="34" t="s">
        <v>87</v>
      </c>
      <c r="P1297" s="34" t="s">
        <v>379</v>
      </c>
      <c r="Q1297" s="34" t="s">
        <v>764</v>
      </c>
      <c r="R1297" s="34">
        <v>2112</v>
      </c>
      <c r="S1297" s="36">
        <v>42122</v>
      </c>
      <c r="T1297" s="36">
        <v>42125</v>
      </c>
      <c r="U1297" s="61">
        <v>-421.76</v>
      </c>
      <c r="V1297" s="34">
        <v>41</v>
      </c>
      <c r="W1297" s="34">
        <v>5258.94</v>
      </c>
      <c r="X1297" s="34">
        <v>54595</v>
      </c>
      <c r="Y1297" s="34" t="s">
        <v>3218</v>
      </c>
      <c r="Z1297" s="34">
        <v>1233.6476536662676</v>
      </c>
    </row>
    <row r="1298" spans="1:26" customFormat="1" x14ac:dyDescent="0.2">
      <c r="A1298" s="34">
        <v>1226</v>
      </c>
      <c r="B1298" s="34" t="s">
        <v>2302</v>
      </c>
      <c r="C1298" s="34" t="s">
        <v>92</v>
      </c>
      <c r="D1298" s="34">
        <v>0.02</v>
      </c>
      <c r="E1298" s="34">
        <v>8.34</v>
      </c>
      <c r="F1298" s="34">
        <v>2.64</v>
      </c>
      <c r="G1298" s="34" t="s">
        <v>14</v>
      </c>
      <c r="H1298" s="34" t="s">
        <v>3</v>
      </c>
      <c r="I1298" s="34" t="s">
        <v>24</v>
      </c>
      <c r="J1298" s="34" t="s">
        <v>544</v>
      </c>
      <c r="K1298" s="34" t="s">
        <v>18</v>
      </c>
      <c r="L1298" s="34" t="s">
        <v>859</v>
      </c>
      <c r="M1298" s="34">
        <v>0.59</v>
      </c>
      <c r="N1298" s="34" t="s">
        <v>8</v>
      </c>
      <c r="O1298" s="34" t="s">
        <v>87</v>
      </c>
      <c r="P1298" s="34" t="s">
        <v>560</v>
      </c>
      <c r="Q1298" s="34" t="s">
        <v>2303</v>
      </c>
      <c r="R1298" s="34">
        <v>2861</v>
      </c>
      <c r="S1298" s="36">
        <v>42122</v>
      </c>
      <c r="T1298" s="36">
        <v>42124</v>
      </c>
      <c r="U1298" s="61">
        <v>6.79</v>
      </c>
      <c r="V1298" s="34">
        <v>8</v>
      </c>
      <c r="W1298" s="34">
        <v>66.739999999999995</v>
      </c>
      <c r="X1298" s="34">
        <v>90800</v>
      </c>
      <c r="Y1298" s="34" t="s">
        <v>3218</v>
      </c>
      <c r="Z1298" s="34">
        <v>223.9301420446059</v>
      </c>
    </row>
    <row r="1299" spans="1:26" customFormat="1" x14ac:dyDescent="0.2">
      <c r="A1299" s="34">
        <v>1227</v>
      </c>
      <c r="B1299" s="34" t="s">
        <v>2304</v>
      </c>
      <c r="C1299" s="34" t="s">
        <v>92</v>
      </c>
      <c r="D1299" s="34">
        <v>0.09</v>
      </c>
      <c r="E1299" s="34">
        <v>130.97999999999999</v>
      </c>
      <c r="F1299" s="34">
        <v>30</v>
      </c>
      <c r="G1299" s="34" t="s">
        <v>2</v>
      </c>
      <c r="H1299" s="34" t="s">
        <v>3</v>
      </c>
      <c r="I1299" s="34" t="s">
        <v>4</v>
      </c>
      <c r="J1299" s="34" t="s">
        <v>85</v>
      </c>
      <c r="K1299" s="34" t="s">
        <v>33</v>
      </c>
      <c r="L1299" s="34" t="s">
        <v>2175</v>
      </c>
      <c r="M1299" s="34">
        <v>0.78</v>
      </c>
      <c r="N1299" s="34" t="s">
        <v>8</v>
      </c>
      <c r="O1299" s="34" t="s">
        <v>87</v>
      </c>
      <c r="P1299" s="34" t="s">
        <v>609</v>
      </c>
      <c r="Q1299" s="34" t="s">
        <v>610</v>
      </c>
      <c r="R1299" s="34">
        <v>5403</v>
      </c>
      <c r="S1299" s="36">
        <v>42122</v>
      </c>
      <c r="T1299" s="36">
        <v>42125</v>
      </c>
      <c r="U1299" s="61">
        <v>-421.76</v>
      </c>
      <c r="V1299" s="34">
        <v>10</v>
      </c>
      <c r="W1299" s="34">
        <v>1282.67</v>
      </c>
      <c r="X1299" s="34">
        <v>90800</v>
      </c>
      <c r="Y1299" s="34" t="s">
        <v>3218</v>
      </c>
      <c r="Z1299" s="34">
        <v>1233.6476536662676</v>
      </c>
    </row>
    <row r="1300" spans="1:26" customFormat="1" x14ac:dyDescent="0.2">
      <c r="A1300" s="34">
        <v>2353</v>
      </c>
      <c r="B1300" s="34" t="s">
        <v>2305</v>
      </c>
      <c r="C1300" s="34" t="s">
        <v>1</v>
      </c>
      <c r="D1300" s="34">
        <v>0.04</v>
      </c>
      <c r="E1300" s="34">
        <v>5.98</v>
      </c>
      <c r="F1300" s="34">
        <v>0.96</v>
      </c>
      <c r="G1300" s="34" t="s">
        <v>14</v>
      </c>
      <c r="H1300" s="34" t="s">
        <v>70</v>
      </c>
      <c r="I1300" s="34" t="s">
        <v>24</v>
      </c>
      <c r="J1300" s="34" t="s">
        <v>25</v>
      </c>
      <c r="K1300" s="34" t="s">
        <v>26</v>
      </c>
      <c r="L1300" s="34" t="s">
        <v>1243</v>
      </c>
      <c r="M1300" s="34">
        <v>0.6</v>
      </c>
      <c r="N1300" s="34" t="s">
        <v>8</v>
      </c>
      <c r="O1300" s="34" t="s">
        <v>87</v>
      </c>
      <c r="P1300" s="34" t="s">
        <v>394</v>
      </c>
      <c r="Q1300" s="34" t="s">
        <v>2306</v>
      </c>
      <c r="R1300" s="34">
        <v>21040</v>
      </c>
      <c r="S1300" s="36">
        <v>42123</v>
      </c>
      <c r="T1300" s="36">
        <v>42124</v>
      </c>
      <c r="U1300" s="61">
        <v>52.697600000000001</v>
      </c>
      <c r="V1300" s="34">
        <v>22</v>
      </c>
      <c r="W1300" s="34">
        <v>131.79</v>
      </c>
      <c r="X1300" s="34">
        <v>86164</v>
      </c>
      <c r="Y1300" s="34" t="s">
        <v>3218</v>
      </c>
      <c r="Z1300" s="34">
        <v>498.49207194626479</v>
      </c>
    </row>
    <row r="1301" spans="1:26" customFormat="1" x14ac:dyDescent="0.2">
      <c r="A1301" s="34">
        <v>2353</v>
      </c>
      <c r="B1301" s="34" t="s">
        <v>2305</v>
      </c>
      <c r="C1301" s="34" t="s">
        <v>1</v>
      </c>
      <c r="D1301" s="34">
        <v>0.01</v>
      </c>
      <c r="E1301" s="34">
        <v>20.99</v>
      </c>
      <c r="F1301" s="34">
        <v>0.99</v>
      </c>
      <c r="G1301" s="34" t="s">
        <v>14</v>
      </c>
      <c r="H1301" s="34" t="s">
        <v>70</v>
      </c>
      <c r="I1301" s="34" t="s">
        <v>16</v>
      </c>
      <c r="J1301" s="34" t="s">
        <v>111</v>
      </c>
      <c r="K1301" s="34" t="s">
        <v>26</v>
      </c>
      <c r="L1301" s="34" t="s">
        <v>2307</v>
      </c>
      <c r="M1301" s="34">
        <v>0.56999999999999995</v>
      </c>
      <c r="N1301" s="34" t="s">
        <v>8</v>
      </c>
      <c r="O1301" s="34" t="s">
        <v>87</v>
      </c>
      <c r="P1301" s="34" t="s">
        <v>394</v>
      </c>
      <c r="Q1301" s="34" t="s">
        <v>2306</v>
      </c>
      <c r="R1301" s="34">
        <v>21040</v>
      </c>
      <c r="S1301" s="36">
        <v>42123</v>
      </c>
      <c r="T1301" s="36">
        <v>42124</v>
      </c>
      <c r="U1301" s="61">
        <v>-78.194159999999997</v>
      </c>
      <c r="V1301" s="34">
        <v>2</v>
      </c>
      <c r="W1301" s="34">
        <v>35.33</v>
      </c>
      <c r="X1301" s="34">
        <v>86164</v>
      </c>
      <c r="Y1301" s="34" t="s">
        <v>3218</v>
      </c>
      <c r="Z1301" s="34">
        <v>407.20334025628767</v>
      </c>
    </row>
    <row r="1302" spans="1:26" customFormat="1" x14ac:dyDescent="0.2">
      <c r="A1302" s="34">
        <v>782</v>
      </c>
      <c r="B1302" s="34" t="s">
        <v>2308</v>
      </c>
      <c r="C1302" s="34" t="s">
        <v>13</v>
      </c>
      <c r="D1302" s="34">
        <v>0.04</v>
      </c>
      <c r="E1302" s="34">
        <v>34.76</v>
      </c>
      <c r="F1302" s="34">
        <v>5.49</v>
      </c>
      <c r="G1302" s="34" t="s">
        <v>14</v>
      </c>
      <c r="H1302" s="34" t="s">
        <v>3</v>
      </c>
      <c r="I1302" s="34" t="s">
        <v>24</v>
      </c>
      <c r="J1302" s="34" t="s">
        <v>54</v>
      </c>
      <c r="K1302" s="34" t="s">
        <v>49</v>
      </c>
      <c r="L1302" s="34" t="s">
        <v>2309</v>
      </c>
      <c r="M1302" s="34">
        <v>0.6</v>
      </c>
      <c r="N1302" s="34" t="s">
        <v>8</v>
      </c>
      <c r="O1302" s="34" t="s">
        <v>35</v>
      </c>
      <c r="P1302" s="34" t="s">
        <v>66</v>
      </c>
      <c r="Q1302" s="34" t="s">
        <v>2310</v>
      </c>
      <c r="R1302" s="34">
        <v>90604</v>
      </c>
      <c r="S1302" s="36">
        <v>42123</v>
      </c>
      <c r="T1302" s="36">
        <v>42124</v>
      </c>
      <c r="U1302" s="61">
        <v>192.51689999999999</v>
      </c>
      <c r="V1302" s="34">
        <v>8</v>
      </c>
      <c r="W1302" s="34">
        <v>279.01</v>
      </c>
      <c r="X1302" s="34">
        <v>90962</v>
      </c>
      <c r="Y1302" s="34" t="s">
        <v>3217</v>
      </c>
      <c r="Z1302" s="34">
        <v>555.51337845304272</v>
      </c>
    </row>
    <row r="1303" spans="1:26" customFormat="1" x14ac:dyDescent="0.2">
      <c r="A1303" s="34">
        <v>803</v>
      </c>
      <c r="B1303" s="34" t="s">
        <v>2311</v>
      </c>
      <c r="C1303" s="34" t="s">
        <v>92</v>
      </c>
      <c r="D1303" s="34">
        <v>0.03</v>
      </c>
      <c r="E1303" s="34">
        <v>35.99</v>
      </c>
      <c r="F1303" s="34">
        <v>5</v>
      </c>
      <c r="G1303" s="34" t="s">
        <v>14</v>
      </c>
      <c r="H1303" s="34" t="s">
        <v>3</v>
      </c>
      <c r="I1303" s="34" t="s">
        <v>16</v>
      </c>
      <c r="J1303" s="34" t="s">
        <v>111</v>
      </c>
      <c r="K1303" s="34" t="s">
        <v>49</v>
      </c>
      <c r="L1303" s="34" t="s">
        <v>927</v>
      </c>
      <c r="M1303" s="34">
        <v>0.85</v>
      </c>
      <c r="N1303" s="34" t="s">
        <v>8</v>
      </c>
      <c r="O1303" s="34" t="s">
        <v>9</v>
      </c>
      <c r="P1303" s="34" t="s">
        <v>99</v>
      </c>
      <c r="Q1303" s="34" t="s">
        <v>2312</v>
      </c>
      <c r="R1303" s="34">
        <v>32168</v>
      </c>
      <c r="S1303" s="36">
        <v>42123</v>
      </c>
      <c r="T1303" s="36">
        <v>42124</v>
      </c>
      <c r="U1303" s="61">
        <v>-184.548</v>
      </c>
      <c r="V1303" s="34">
        <v>3</v>
      </c>
      <c r="W1303" s="34">
        <v>93.82</v>
      </c>
      <c r="X1303" s="34">
        <v>90048</v>
      </c>
      <c r="Y1303" s="34" t="s">
        <v>3215</v>
      </c>
      <c r="Z1303" s="34">
        <v>389.35568368717071</v>
      </c>
    </row>
    <row r="1304" spans="1:26" customFormat="1" x14ac:dyDescent="0.2">
      <c r="A1304" s="34">
        <v>2115</v>
      </c>
      <c r="B1304" s="34" t="s">
        <v>2313</v>
      </c>
      <c r="C1304" s="34" t="s">
        <v>92</v>
      </c>
      <c r="D1304" s="34">
        <v>0.02</v>
      </c>
      <c r="E1304" s="34">
        <v>95.95</v>
      </c>
      <c r="F1304" s="34">
        <v>74.349999999999994</v>
      </c>
      <c r="G1304" s="34" t="s">
        <v>2</v>
      </c>
      <c r="H1304" s="34" t="s">
        <v>70</v>
      </c>
      <c r="I1304" s="34" t="s">
        <v>4</v>
      </c>
      <c r="J1304" s="34" t="s">
        <v>85</v>
      </c>
      <c r="K1304" s="34" t="s">
        <v>33</v>
      </c>
      <c r="L1304" s="34" t="s">
        <v>2314</v>
      </c>
      <c r="M1304" s="34">
        <v>0.56999999999999995</v>
      </c>
      <c r="N1304" s="34" t="s">
        <v>8</v>
      </c>
      <c r="O1304" s="34" t="s">
        <v>9</v>
      </c>
      <c r="P1304" s="34" t="s">
        <v>218</v>
      </c>
      <c r="Q1304" s="34" t="s">
        <v>1611</v>
      </c>
      <c r="R1304" s="34">
        <v>22124</v>
      </c>
      <c r="S1304" s="36">
        <v>42123</v>
      </c>
      <c r="T1304" s="36">
        <v>42125</v>
      </c>
      <c r="U1304" s="61">
        <v>636.52200000000005</v>
      </c>
      <c r="V1304" s="34">
        <v>14</v>
      </c>
      <c r="W1304" s="34">
        <v>1377.46</v>
      </c>
      <c r="X1304" s="34">
        <v>88406</v>
      </c>
      <c r="Y1304" s="34" t="s">
        <v>3215</v>
      </c>
      <c r="Z1304" s="34">
        <v>3314.1521644678237</v>
      </c>
    </row>
    <row r="1305" spans="1:26" customFormat="1" x14ac:dyDescent="0.2">
      <c r="A1305" s="34">
        <v>3381</v>
      </c>
      <c r="B1305" s="34" t="s">
        <v>1787</v>
      </c>
      <c r="C1305" s="34" t="s">
        <v>92</v>
      </c>
      <c r="D1305" s="34">
        <v>0.02</v>
      </c>
      <c r="E1305" s="34">
        <v>28.53</v>
      </c>
      <c r="F1305" s="34">
        <v>1.49</v>
      </c>
      <c r="G1305" s="34" t="s">
        <v>14</v>
      </c>
      <c r="H1305" s="34" t="s">
        <v>47</v>
      </c>
      <c r="I1305" s="34" t="s">
        <v>24</v>
      </c>
      <c r="J1305" s="34" t="s">
        <v>48</v>
      </c>
      <c r="K1305" s="34" t="s">
        <v>49</v>
      </c>
      <c r="L1305" s="34" t="s">
        <v>1808</v>
      </c>
      <c r="M1305" s="34">
        <v>0.38</v>
      </c>
      <c r="N1305" s="34" t="s">
        <v>8</v>
      </c>
      <c r="O1305" s="34" t="s">
        <v>9</v>
      </c>
      <c r="P1305" s="34" t="s">
        <v>51</v>
      </c>
      <c r="Q1305" s="34" t="s">
        <v>1789</v>
      </c>
      <c r="R1305" s="34">
        <v>31204</v>
      </c>
      <c r="S1305" s="36">
        <v>42123</v>
      </c>
      <c r="T1305" s="36">
        <v>42123</v>
      </c>
      <c r="U1305" s="61">
        <v>1.992</v>
      </c>
      <c r="V1305" s="34">
        <v>18</v>
      </c>
      <c r="W1305" s="34">
        <v>513.33000000000004</v>
      </c>
      <c r="X1305" s="34">
        <v>88840</v>
      </c>
      <c r="Y1305" s="34" t="s">
        <v>3215</v>
      </c>
      <c r="Z1305" s="34">
        <v>115.41753681028499</v>
      </c>
    </row>
    <row r="1306" spans="1:26" customFormat="1" x14ac:dyDescent="0.2">
      <c r="A1306" s="34">
        <v>3393</v>
      </c>
      <c r="B1306" s="34" t="s">
        <v>1147</v>
      </c>
      <c r="C1306" s="34" t="s">
        <v>92</v>
      </c>
      <c r="D1306" s="34">
        <v>0.08</v>
      </c>
      <c r="E1306" s="34">
        <v>125.99</v>
      </c>
      <c r="F1306" s="34">
        <v>7.69</v>
      </c>
      <c r="G1306" s="34" t="s">
        <v>14</v>
      </c>
      <c r="H1306" s="34" t="s">
        <v>15</v>
      </c>
      <c r="I1306" s="34" t="s">
        <v>16</v>
      </c>
      <c r="J1306" s="34" t="s">
        <v>111</v>
      </c>
      <c r="K1306" s="34" t="s">
        <v>49</v>
      </c>
      <c r="L1306" s="34" t="s">
        <v>621</v>
      </c>
      <c r="M1306" s="34">
        <v>0.59</v>
      </c>
      <c r="N1306" s="34" t="s">
        <v>8</v>
      </c>
      <c r="O1306" s="34" t="s">
        <v>35</v>
      </c>
      <c r="P1306" s="34" t="s">
        <v>42</v>
      </c>
      <c r="Q1306" s="34" t="s">
        <v>1148</v>
      </c>
      <c r="R1306" s="34">
        <v>99163</v>
      </c>
      <c r="S1306" s="36">
        <v>42123</v>
      </c>
      <c r="T1306" s="36">
        <v>42124</v>
      </c>
      <c r="U1306" s="61">
        <v>374.625</v>
      </c>
      <c r="V1306" s="34">
        <v>7</v>
      </c>
      <c r="W1306" s="34">
        <v>710.36</v>
      </c>
      <c r="X1306" s="34">
        <v>87908</v>
      </c>
      <c r="Y1306" s="34" t="s">
        <v>3217</v>
      </c>
      <c r="Z1306" s="34">
        <v>1049.249966557237</v>
      </c>
    </row>
    <row r="1307" spans="1:26" customFormat="1" x14ac:dyDescent="0.2">
      <c r="A1307" s="34">
        <v>617</v>
      </c>
      <c r="B1307" s="34" t="s">
        <v>2315</v>
      </c>
      <c r="C1307" s="34" t="s">
        <v>46</v>
      </c>
      <c r="D1307" s="34">
        <v>0.02</v>
      </c>
      <c r="E1307" s="34">
        <v>15.57</v>
      </c>
      <c r="F1307" s="34">
        <v>1.39</v>
      </c>
      <c r="G1307" s="34" t="s">
        <v>14</v>
      </c>
      <c r="H1307" s="34" t="s">
        <v>15</v>
      </c>
      <c r="I1307" s="34" t="s">
        <v>24</v>
      </c>
      <c r="J1307" s="34" t="s">
        <v>321</v>
      </c>
      <c r="K1307" s="34" t="s">
        <v>49</v>
      </c>
      <c r="L1307" s="34" t="s">
        <v>2316</v>
      </c>
      <c r="M1307" s="34">
        <v>0.38</v>
      </c>
      <c r="N1307" s="34" t="s">
        <v>8</v>
      </c>
      <c r="O1307" s="34" t="s">
        <v>35</v>
      </c>
      <c r="P1307" s="34" t="s">
        <v>36</v>
      </c>
      <c r="Q1307" s="34" t="s">
        <v>928</v>
      </c>
      <c r="R1307" s="34">
        <v>81001</v>
      </c>
      <c r="S1307" s="36">
        <v>42123</v>
      </c>
      <c r="T1307" s="36">
        <v>42124</v>
      </c>
      <c r="U1307" s="61">
        <v>23.5428</v>
      </c>
      <c r="V1307" s="34">
        <v>3</v>
      </c>
      <c r="W1307" s="34">
        <v>46.23</v>
      </c>
      <c r="X1307" s="34">
        <v>88198</v>
      </c>
      <c r="Y1307" s="34" t="s">
        <v>3217</v>
      </c>
      <c r="Z1307" s="34">
        <v>223.00745579862775</v>
      </c>
    </row>
    <row r="1308" spans="1:26" customFormat="1" x14ac:dyDescent="0.2">
      <c r="A1308" s="34">
        <v>617</v>
      </c>
      <c r="B1308" s="34" t="s">
        <v>2315</v>
      </c>
      <c r="C1308" s="34" t="s">
        <v>46</v>
      </c>
      <c r="D1308" s="34">
        <v>0.02</v>
      </c>
      <c r="E1308" s="34">
        <v>20.89</v>
      </c>
      <c r="F1308" s="34">
        <v>11.52</v>
      </c>
      <c r="G1308" s="34" t="s">
        <v>14</v>
      </c>
      <c r="H1308" s="34" t="s">
        <v>15</v>
      </c>
      <c r="I1308" s="34" t="s">
        <v>24</v>
      </c>
      <c r="J1308" s="34" t="s">
        <v>54</v>
      </c>
      <c r="K1308" s="34" t="s">
        <v>49</v>
      </c>
      <c r="L1308" s="34" t="s">
        <v>1849</v>
      </c>
      <c r="M1308" s="34">
        <v>0.83</v>
      </c>
      <c r="N1308" s="34" t="s">
        <v>8</v>
      </c>
      <c r="O1308" s="34" t="s">
        <v>35</v>
      </c>
      <c r="P1308" s="34" t="s">
        <v>36</v>
      </c>
      <c r="Q1308" s="34" t="s">
        <v>928</v>
      </c>
      <c r="R1308" s="34">
        <v>81001</v>
      </c>
      <c r="S1308" s="36">
        <v>42123</v>
      </c>
      <c r="T1308" s="36">
        <v>42124</v>
      </c>
      <c r="U1308" s="61">
        <v>-276.11279999999999</v>
      </c>
      <c r="V1308" s="34">
        <v>13</v>
      </c>
      <c r="W1308" s="34">
        <v>279.27999999999997</v>
      </c>
      <c r="X1308" s="34">
        <v>88198</v>
      </c>
      <c r="Y1308" s="34" t="s">
        <v>3217</v>
      </c>
      <c r="Z1308" s="34">
        <v>586.84021227897233</v>
      </c>
    </row>
    <row r="1309" spans="1:26" customFormat="1" x14ac:dyDescent="0.2">
      <c r="A1309" s="34">
        <v>618</v>
      </c>
      <c r="B1309" s="34" t="s">
        <v>1790</v>
      </c>
      <c r="C1309" s="34" t="s">
        <v>46</v>
      </c>
      <c r="D1309" s="34">
        <v>0.06</v>
      </c>
      <c r="E1309" s="34">
        <v>5.38</v>
      </c>
      <c r="F1309" s="34">
        <v>5.24</v>
      </c>
      <c r="G1309" s="34" t="s">
        <v>63</v>
      </c>
      <c r="H1309" s="34" t="s">
        <v>15</v>
      </c>
      <c r="I1309" s="34" t="s">
        <v>24</v>
      </c>
      <c r="J1309" s="34" t="s">
        <v>48</v>
      </c>
      <c r="K1309" s="34" t="s">
        <v>49</v>
      </c>
      <c r="L1309" s="34" t="s">
        <v>2317</v>
      </c>
      <c r="M1309" s="34">
        <v>0.36</v>
      </c>
      <c r="N1309" s="34" t="s">
        <v>8</v>
      </c>
      <c r="O1309" s="34" t="s">
        <v>35</v>
      </c>
      <c r="P1309" s="34" t="s">
        <v>36</v>
      </c>
      <c r="Q1309" s="34" t="s">
        <v>1791</v>
      </c>
      <c r="R1309" s="34">
        <v>81007</v>
      </c>
      <c r="S1309" s="36">
        <v>42123</v>
      </c>
      <c r="T1309" s="36">
        <v>42124</v>
      </c>
      <c r="U1309" s="61">
        <v>-64.670940000000002</v>
      </c>
      <c r="V1309" s="34">
        <v>14</v>
      </c>
      <c r="W1309" s="34">
        <v>81.819999999999993</v>
      </c>
      <c r="X1309" s="34">
        <v>88198</v>
      </c>
      <c r="Y1309" s="34" t="s">
        <v>3217</v>
      </c>
      <c r="Z1309" s="34">
        <v>81.885616789264645</v>
      </c>
    </row>
    <row r="1310" spans="1:26" customFormat="1" x14ac:dyDescent="0.2">
      <c r="A1310" s="34">
        <v>618</v>
      </c>
      <c r="B1310" s="34" t="s">
        <v>1790</v>
      </c>
      <c r="C1310" s="34" t="s">
        <v>46</v>
      </c>
      <c r="D1310" s="34">
        <v>0.03</v>
      </c>
      <c r="E1310" s="34">
        <v>7.35</v>
      </c>
      <c r="F1310" s="34">
        <v>5.96</v>
      </c>
      <c r="G1310" s="34" t="s">
        <v>14</v>
      </c>
      <c r="H1310" s="34" t="s">
        <v>15</v>
      </c>
      <c r="I1310" s="34" t="s">
        <v>24</v>
      </c>
      <c r="J1310" s="34" t="s">
        <v>64</v>
      </c>
      <c r="K1310" s="34" t="s">
        <v>49</v>
      </c>
      <c r="L1310" s="34" t="s">
        <v>2318</v>
      </c>
      <c r="M1310" s="34">
        <v>0.38</v>
      </c>
      <c r="N1310" s="34" t="s">
        <v>8</v>
      </c>
      <c r="O1310" s="34" t="s">
        <v>35</v>
      </c>
      <c r="P1310" s="34" t="s">
        <v>36</v>
      </c>
      <c r="Q1310" s="34" t="s">
        <v>1791</v>
      </c>
      <c r="R1310" s="34">
        <v>81007</v>
      </c>
      <c r="S1310" s="36">
        <v>42123</v>
      </c>
      <c r="T1310" s="36">
        <v>42124</v>
      </c>
      <c r="U1310" s="61">
        <v>-11.113200000000001</v>
      </c>
      <c r="V1310" s="34">
        <v>1</v>
      </c>
      <c r="W1310" s="34">
        <v>13.16</v>
      </c>
      <c r="X1310" s="34">
        <v>88198</v>
      </c>
      <c r="Y1310" s="34" t="s">
        <v>3217</v>
      </c>
      <c r="Z1310" s="34">
        <v>281.46753488146709</v>
      </c>
    </row>
    <row r="1311" spans="1:26" customFormat="1" x14ac:dyDescent="0.2">
      <c r="A1311" s="34">
        <v>638</v>
      </c>
      <c r="B1311" s="34" t="s">
        <v>2319</v>
      </c>
      <c r="C1311" s="34" t="s">
        <v>1</v>
      </c>
      <c r="D1311" s="34">
        <v>0.06</v>
      </c>
      <c r="E1311" s="34">
        <v>65.989999999999995</v>
      </c>
      <c r="F1311" s="34">
        <v>8.8000000000000007</v>
      </c>
      <c r="G1311" s="34" t="s">
        <v>63</v>
      </c>
      <c r="H1311" s="34" t="s">
        <v>15</v>
      </c>
      <c r="I1311" s="34" t="s">
        <v>16</v>
      </c>
      <c r="J1311" s="34" t="s">
        <v>111</v>
      </c>
      <c r="K1311" s="34" t="s">
        <v>49</v>
      </c>
      <c r="L1311" s="34" t="s">
        <v>428</v>
      </c>
      <c r="M1311" s="34">
        <v>0.57999999999999996</v>
      </c>
      <c r="N1311" s="34" t="s">
        <v>8</v>
      </c>
      <c r="O1311" s="34" t="s">
        <v>35</v>
      </c>
      <c r="P1311" s="34" t="s">
        <v>66</v>
      </c>
      <c r="Q1311" s="34" t="s">
        <v>2320</v>
      </c>
      <c r="R1311" s="34">
        <v>95062</v>
      </c>
      <c r="S1311" s="36">
        <v>42124</v>
      </c>
      <c r="T1311" s="36">
        <v>42125</v>
      </c>
      <c r="U1311" s="61">
        <v>288.08999999999997</v>
      </c>
      <c r="V1311" s="34">
        <v>9</v>
      </c>
      <c r="W1311" s="34">
        <v>506.38</v>
      </c>
      <c r="X1311" s="34">
        <v>87954</v>
      </c>
      <c r="Y1311" s="34" t="s">
        <v>3217</v>
      </c>
      <c r="Z1311" s="34">
        <v>1003.2621956847011</v>
      </c>
    </row>
    <row r="1312" spans="1:26" customFormat="1" x14ac:dyDescent="0.2">
      <c r="A1312" s="34">
        <v>638</v>
      </c>
      <c r="B1312" s="34" t="s">
        <v>2319</v>
      </c>
      <c r="C1312" s="34" t="s">
        <v>1</v>
      </c>
      <c r="D1312" s="34">
        <v>0</v>
      </c>
      <c r="E1312" s="34">
        <v>195.99</v>
      </c>
      <c r="F1312" s="34">
        <v>4.2</v>
      </c>
      <c r="G1312" s="34" t="s">
        <v>63</v>
      </c>
      <c r="H1312" s="34" t="s">
        <v>15</v>
      </c>
      <c r="I1312" s="34" t="s">
        <v>16</v>
      </c>
      <c r="J1312" s="34" t="s">
        <v>111</v>
      </c>
      <c r="K1312" s="34" t="s">
        <v>49</v>
      </c>
      <c r="L1312" s="34" t="s">
        <v>2321</v>
      </c>
      <c r="M1312" s="34">
        <v>0.56999999999999995</v>
      </c>
      <c r="N1312" s="34" t="s">
        <v>8</v>
      </c>
      <c r="O1312" s="34" t="s">
        <v>35</v>
      </c>
      <c r="P1312" s="34" t="s">
        <v>66</v>
      </c>
      <c r="Q1312" s="34" t="s">
        <v>2320</v>
      </c>
      <c r="R1312" s="34">
        <v>95062</v>
      </c>
      <c r="S1312" s="36">
        <v>42124</v>
      </c>
      <c r="T1312" s="36">
        <v>42126</v>
      </c>
      <c r="U1312" s="61">
        <v>719.47680000000003</v>
      </c>
      <c r="V1312" s="34">
        <v>6</v>
      </c>
      <c r="W1312" s="34">
        <v>1042.72</v>
      </c>
      <c r="X1312" s="34">
        <v>87954</v>
      </c>
      <c r="Y1312" s="34" t="s">
        <v>3217</v>
      </c>
      <c r="Z1312" s="34">
        <v>1756.5237114908339</v>
      </c>
    </row>
    <row r="1313" spans="1:26" customFormat="1" x14ac:dyDescent="0.2">
      <c r="A1313" s="34">
        <v>640</v>
      </c>
      <c r="B1313" s="34" t="s">
        <v>1161</v>
      </c>
      <c r="C1313" s="34" t="s">
        <v>1</v>
      </c>
      <c r="D1313" s="34">
        <v>0.06</v>
      </c>
      <c r="E1313" s="34">
        <v>65.989999999999995</v>
      </c>
      <c r="F1313" s="34">
        <v>8.8000000000000007</v>
      </c>
      <c r="G1313" s="34" t="s">
        <v>63</v>
      </c>
      <c r="H1313" s="34" t="s">
        <v>15</v>
      </c>
      <c r="I1313" s="34" t="s">
        <v>16</v>
      </c>
      <c r="J1313" s="34" t="s">
        <v>111</v>
      </c>
      <c r="K1313" s="34" t="s">
        <v>49</v>
      </c>
      <c r="L1313" s="34" t="s">
        <v>428</v>
      </c>
      <c r="M1313" s="34">
        <v>0.57999999999999996</v>
      </c>
      <c r="N1313" s="34" t="s">
        <v>8</v>
      </c>
      <c r="O1313" s="34" t="s">
        <v>35</v>
      </c>
      <c r="P1313" s="34" t="s">
        <v>42</v>
      </c>
      <c r="Q1313" s="34" t="s">
        <v>118</v>
      </c>
      <c r="R1313" s="34">
        <v>98119</v>
      </c>
      <c r="S1313" s="36">
        <v>42124</v>
      </c>
      <c r="T1313" s="36">
        <v>42125</v>
      </c>
      <c r="U1313" s="61">
        <v>288.08999999999997</v>
      </c>
      <c r="V1313" s="34">
        <v>34</v>
      </c>
      <c r="W1313" s="34">
        <v>1912.98</v>
      </c>
      <c r="X1313" s="34">
        <v>45380</v>
      </c>
      <c r="Y1313" s="34" t="s">
        <v>3217</v>
      </c>
      <c r="Z1313" s="34">
        <v>1003.2621956847011</v>
      </c>
    </row>
    <row r="1314" spans="1:26" customFormat="1" x14ac:dyDescent="0.2">
      <c r="A1314" s="34">
        <v>640</v>
      </c>
      <c r="B1314" s="34" t="s">
        <v>1161</v>
      </c>
      <c r="C1314" s="34" t="s">
        <v>1</v>
      </c>
      <c r="D1314" s="34">
        <v>0</v>
      </c>
      <c r="E1314" s="34">
        <v>195.99</v>
      </c>
      <c r="F1314" s="34">
        <v>4.2</v>
      </c>
      <c r="G1314" s="34" t="s">
        <v>63</v>
      </c>
      <c r="H1314" s="34" t="s">
        <v>15</v>
      </c>
      <c r="I1314" s="34" t="s">
        <v>16</v>
      </c>
      <c r="J1314" s="34" t="s">
        <v>111</v>
      </c>
      <c r="K1314" s="34" t="s">
        <v>49</v>
      </c>
      <c r="L1314" s="34" t="s">
        <v>2321</v>
      </c>
      <c r="M1314" s="34">
        <v>0.56999999999999995</v>
      </c>
      <c r="N1314" s="34" t="s">
        <v>8</v>
      </c>
      <c r="O1314" s="34" t="s">
        <v>35</v>
      </c>
      <c r="P1314" s="34" t="s">
        <v>42</v>
      </c>
      <c r="Q1314" s="34" t="s">
        <v>118</v>
      </c>
      <c r="R1314" s="34">
        <v>98119</v>
      </c>
      <c r="S1314" s="36">
        <v>42124</v>
      </c>
      <c r="T1314" s="36">
        <v>42126</v>
      </c>
      <c r="U1314" s="61">
        <v>1030.509</v>
      </c>
      <c r="V1314" s="34">
        <v>24</v>
      </c>
      <c r="W1314" s="34">
        <v>4170.87</v>
      </c>
      <c r="X1314" s="34">
        <v>45380</v>
      </c>
      <c r="Y1314" s="34" t="s">
        <v>3217</v>
      </c>
      <c r="Z1314" s="34">
        <v>2075.0286847800098</v>
      </c>
    </row>
    <row r="1315" spans="1:26" customFormat="1" x14ac:dyDescent="0.2">
      <c r="A1315" s="34">
        <v>851</v>
      </c>
      <c r="B1315" s="34" t="s">
        <v>1340</v>
      </c>
      <c r="C1315" s="34" t="s">
        <v>1</v>
      </c>
      <c r="D1315" s="34">
        <v>0.06</v>
      </c>
      <c r="E1315" s="34">
        <v>1.26</v>
      </c>
      <c r="F1315" s="34">
        <v>0.7</v>
      </c>
      <c r="G1315" s="34" t="s">
        <v>14</v>
      </c>
      <c r="H1315" s="34" t="s">
        <v>70</v>
      </c>
      <c r="I1315" s="34" t="s">
        <v>24</v>
      </c>
      <c r="J1315" s="34" t="s">
        <v>152</v>
      </c>
      <c r="K1315" s="34" t="s">
        <v>26</v>
      </c>
      <c r="L1315" s="34" t="s">
        <v>2322</v>
      </c>
      <c r="M1315" s="34">
        <v>0.81</v>
      </c>
      <c r="N1315" s="34" t="s">
        <v>8</v>
      </c>
      <c r="O1315" s="34" t="s">
        <v>35</v>
      </c>
      <c r="P1315" s="34" t="s">
        <v>66</v>
      </c>
      <c r="Q1315" s="34" t="s">
        <v>1342</v>
      </c>
      <c r="R1315" s="34">
        <v>91745</v>
      </c>
      <c r="S1315" s="36">
        <v>42124</v>
      </c>
      <c r="T1315" s="36">
        <v>42124</v>
      </c>
      <c r="U1315" s="61">
        <v>-6.6096000000000004</v>
      </c>
      <c r="V1315" s="34">
        <v>4</v>
      </c>
      <c r="W1315" s="34">
        <v>5.28</v>
      </c>
      <c r="X1315" s="34">
        <v>88571</v>
      </c>
      <c r="Y1315" s="34" t="s">
        <v>3217</v>
      </c>
      <c r="Z1315" s="34">
        <v>577.11698840110239</v>
      </c>
    </row>
    <row r="1316" spans="1:26" customFormat="1" x14ac:dyDescent="0.2">
      <c r="A1316" s="34">
        <v>854</v>
      </c>
      <c r="B1316" s="34" t="s">
        <v>2323</v>
      </c>
      <c r="C1316" s="34" t="s">
        <v>1</v>
      </c>
      <c r="D1316" s="34">
        <v>0.06</v>
      </c>
      <c r="E1316" s="34">
        <v>1.76</v>
      </c>
      <c r="F1316" s="34">
        <v>0.7</v>
      </c>
      <c r="G1316" s="34" t="s">
        <v>14</v>
      </c>
      <c r="H1316" s="34" t="s">
        <v>70</v>
      </c>
      <c r="I1316" s="34" t="s">
        <v>24</v>
      </c>
      <c r="J1316" s="34" t="s">
        <v>25</v>
      </c>
      <c r="K1316" s="34" t="s">
        <v>26</v>
      </c>
      <c r="L1316" s="34" t="s">
        <v>1639</v>
      </c>
      <c r="M1316" s="34">
        <v>0.56000000000000005</v>
      </c>
      <c r="N1316" s="34" t="s">
        <v>8</v>
      </c>
      <c r="O1316" s="34" t="s">
        <v>87</v>
      </c>
      <c r="P1316" s="34" t="s">
        <v>224</v>
      </c>
      <c r="Q1316" s="34" t="s">
        <v>2324</v>
      </c>
      <c r="R1316" s="34">
        <v>6405</v>
      </c>
      <c r="S1316" s="36">
        <v>42124</v>
      </c>
      <c r="T1316" s="36">
        <v>42126</v>
      </c>
      <c r="U1316" s="61">
        <v>1.2236</v>
      </c>
      <c r="V1316" s="34">
        <v>22</v>
      </c>
      <c r="W1316" s="34">
        <v>39.26</v>
      </c>
      <c r="X1316" s="34">
        <v>88571</v>
      </c>
      <c r="Y1316" s="34" t="s">
        <v>3218</v>
      </c>
      <c r="Z1316" s="34">
        <v>378.90900844224052</v>
      </c>
    </row>
    <row r="1317" spans="1:26" customFormat="1" x14ac:dyDescent="0.2">
      <c r="A1317" s="34">
        <v>855</v>
      </c>
      <c r="B1317" s="34" t="s">
        <v>2325</v>
      </c>
      <c r="C1317" s="34" t="s">
        <v>1</v>
      </c>
      <c r="D1317" s="34">
        <v>0.02</v>
      </c>
      <c r="E1317" s="34">
        <v>24.98</v>
      </c>
      <c r="F1317" s="34">
        <v>8.7899999999999991</v>
      </c>
      <c r="G1317" s="34" t="s">
        <v>14</v>
      </c>
      <c r="H1317" s="34" t="s">
        <v>70</v>
      </c>
      <c r="I1317" s="34" t="s">
        <v>24</v>
      </c>
      <c r="J1317" s="34" t="s">
        <v>54</v>
      </c>
      <c r="K1317" s="34" t="s">
        <v>49</v>
      </c>
      <c r="L1317" s="34" t="s">
        <v>2326</v>
      </c>
      <c r="M1317" s="34">
        <v>0.66</v>
      </c>
      <c r="N1317" s="34" t="s">
        <v>8</v>
      </c>
      <c r="O1317" s="34" t="s">
        <v>87</v>
      </c>
      <c r="P1317" s="34" t="s">
        <v>224</v>
      </c>
      <c r="Q1317" s="34" t="s">
        <v>2327</v>
      </c>
      <c r="R1317" s="34">
        <v>6810</v>
      </c>
      <c r="S1317" s="36">
        <v>42124</v>
      </c>
      <c r="T1317" s="36">
        <v>42125</v>
      </c>
      <c r="U1317" s="61">
        <v>4.3148</v>
      </c>
      <c r="V1317" s="34">
        <v>23</v>
      </c>
      <c r="W1317" s="34">
        <v>606.51</v>
      </c>
      <c r="X1317" s="34">
        <v>88571</v>
      </c>
      <c r="Y1317" s="34" t="s">
        <v>3218</v>
      </c>
      <c r="Z1317" s="34">
        <v>787.98105859076998</v>
      </c>
    </row>
    <row r="1318" spans="1:26" customFormat="1" x14ac:dyDescent="0.2">
      <c r="A1318" s="34">
        <v>858</v>
      </c>
      <c r="B1318" s="34" t="s">
        <v>2328</v>
      </c>
      <c r="C1318" s="34" t="s">
        <v>1</v>
      </c>
      <c r="D1318" s="34">
        <v>0.05</v>
      </c>
      <c r="E1318" s="34">
        <v>35.99</v>
      </c>
      <c r="F1318" s="34">
        <v>5.99</v>
      </c>
      <c r="G1318" s="34" t="s">
        <v>63</v>
      </c>
      <c r="H1318" s="34" t="s">
        <v>70</v>
      </c>
      <c r="I1318" s="34" t="s">
        <v>16</v>
      </c>
      <c r="J1318" s="34" t="s">
        <v>111</v>
      </c>
      <c r="K1318" s="34" t="s">
        <v>26</v>
      </c>
      <c r="L1318" s="34" t="s">
        <v>1348</v>
      </c>
      <c r="M1318" s="34">
        <v>0.38</v>
      </c>
      <c r="N1318" s="34" t="s">
        <v>8</v>
      </c>
      <c r="O1318" s="34" t="s">
        <v>87</v>
      </c>
      <c r="P1318" s="34" t="s">
        <v>307</v>
      </c>
      <c r="Q1318" s="34" t="s">
        <v>1634</v>
      </c>
      <c r="R1318" s="34">
        <v>4240</v>
      </c>
      <c r="S1318" s="36">
        <v>42124</v>
      </c>
      <c r="T1318" s="36">
        <v>42126</v>
      </c>
      <c r="U1318" s="61">
        <v>-125.83296</v>
      </c>
      <c r="V1318" s="34">
        <v>2</v>
      </c>
      <c r="W1318" s="34">
        <v>64.89</v>
      </c>
      <c r="X1318" s="34">
        <v>88571</v>
      </c>
      <c r="Y1318" s="34" t="s">
        <v>3218</v>
      </c>
      <c r="Z1318" s="34">
        <v>277.03996675851886</v>
      </c>
    </row>
    <row r="1319" spans="1:26" customFormat="1" x14ac:dyDescent="0.2">
      <c r="A1319" s="34">
        <v>2704</v>
      </c>
      <c r="B1319" s="34" t="s">
        <v>2329</v>
      </c>
      <c r="C1319" s="34" t="s">
        <v>1</v>
      </c>
      <c r="D1319" s="34">
        <v>0.06</v>
      </c>
      <c r="E1319" s="34">
        <v>3.6</v>
      </c>
      <c r="F1319" s="34">
        <v>2.2000000000000002</v>
      </c>
      <c r="G1319" s="34" t="s">
        <v>14</v>
      </c>
      <c r="H1319" s="34" t="s">
        <v>15</v>
      </c>
      <c r="I1319" s="34" t="s">
        <v>24</v>
      </c>
      <c r="J1319" s="34" t="s">
        <v>64</v>
      </c>
      <c r="K1319" s="34" t="s">
        <v>26</v>
      </c>
      <c r="L1319" s="34" t="s">
        <v>1360</v>
      </c>
      <c r="M1319" s="34">
        <v>0.39</v>
      </c>
      <c r="N1319" s="34" t="s">
        <v>8</v>
      </c>
      <c r="O1319" s="34" t="s">
        <v>9</v>
      </c>
      <c r="P1319" s="34" t="s">
        <v>99</v>
      </c>
      <c r="Q1319" s="34" t="s">
        <v>2330</v>
      </c>
      <c r="R1319" s="34">
        <v>32503</v>
      </c>
      <c r="S1319" s="36">
        <v>42124</v>
      </c>
      <c r="T1319" s="36">
        <v>42126</v>
      </c>
      <c r="U1319" s="61">
        <v>2755.6421999999998</v>
      </c>
      <c r="V1319" s="34">
        <v>4</v>
      </c>
      <c r="W1319" s="34">
        <v>15.19</v>
      </c>
      <c r="X1319" s="34">
        <v>91407</v>
      </c>
      <c r="Y1319" s="34" t="s">
        <v>3215</v>
      </c>
      <c r="Z1319" s="34">
        <v>3076.4915682588962</v>
      </c>
    </row>
    <row r="1320" spans="1:26" customFormat="1" x14ac:dyDescent="0.2">
      <c r="A1320" s="34">
        <v>1352</v>
      </c>
      <c r="B1320" s="34" t="s">
        <v>2331</v>
      </c>
      <c r="C1320" s="34" t="s">
        <v>13</v>
      </c>
      <c r="D1320" s="34">
        <v>0.05</v>
      </c>
      <c r="E1320" s="34">
        <v>17.670000000000002</v>
      </c>
      <c r="F1320" s="34">
        <v>8.99</v>
      </c>
      <c r="G1320" s="34" t="s">
        <v>14</v>
      </c>
      <c r="H1320" s="34" t="s">
        <v>47</v>
      </c>
      <c r="I1320" s="34" t="s">
        <v>4</v>
      </c>
      <c r="J1320" s="34" t="s">
        <v>102</v>
      </c>
      <c r="K1320" s="34" t="s">
        <v>18</v>
      </c>
      <c r="L1320" s="34" t="s">
        <v>2032</v>
      </c>
      <c r="M1320" s="34">
        <v>0.47</v>
      </c>
      <c r="N1320" s="34" t="s">
        <v>8</v>
      </c>
      <c r="O1320" s="34" t="s">
        <v>87</v>
      </c>
      <c r="P1320" s="34" t="s">
        <v>394</v>
      </c>
      <c r="Q1320" s="34" t="s">
        <v>1677</v>
      </c>
      <c r="R1320" s="34">
        <v>20746</v>
      </c>
      <c r="S1320" s="36">
        <v>42124</v>
      </c>
      <c r="T1320" s="36">
        <v>42125</v>
      </c>
      <c r="U1320" s="61">
        <v>46.036799999999999</v>
      </c>
      <c r="V1320" s="34">
        <v>16</v>
      </c>
      <c r="W1320" s="34">
        <v>283.44</v>
      </c>
      <c r="X1320" s="34">
        <v>88234</v>
      </c>
      <c r="Y1320" s="34" t="s">
        <v>3218</v>
      </c>
      <c r="Z1320" s="34">
        <v>373.51914677215984</v>
      </c>
    </row>
    <row r="1321" spans="1:26" customFormat="1" x14ac:dyDescent="0.2">
      <c r="A1321" s="34">
        <v>1347</v>
      </c>
      <c r="B1321" s="34" t="s">
        <v>2332</v>
      </c>
      <c r="C1321" s="34" t="s">
        <v>23</v>
      </c>
      <c r="D1321" s="34">
        <v>0.1</v>
      </c>
      <c r="E1321" s="34">
        <v>2.62</v>
      </c>
      <c r="F1321" s="34">
        <v>0.8</v>
      </c>
      <c r="G1321" s="34" t="s">
        <v>14</v>
      </c>
      <c r="H1321" s="34" t="s">
        <v>47</v>
      </c>
      <c r="I1321" s="34" t="s">
        <v>24</v>
      </c>
      <c r="J1321" s="34" t="s">
        <v>152</v>
      </c>
      <c r="K1321" s="34" t="s">
        <v>26</v>
      </c>
      <c r="L1321" s="34" t="s">
        <v>2100</v>
      </c>
      <c r="M1321" s="34">
        <v>0.39</v>
      </c>
      <c r="N1321" s="34" t="s">
        <v>8</v>
      </c>
      <c r="O1321" s="34" t="s">
        <v>9</v>
      </c>
      <c r="P1321" s="34" t="s">
        <v>99</v>
      </c>
      <c r="Q1321" s="34" t="s">
        <v>2333</v>
      </c>
      <c r="R1321" s="34">
        <v>33511</v>
      </c>
      <c r="S1321" s="36">
        <v>42124</v>
      </c>
      <c r="T1321" s="36">
        <v>42130</v>
      </c>
      <c r="U1321" s="61">
        <v>-94.490899999999996</v>
      </c>
      <c r="V1321" s="34">
        <v>21</v>
      </c>
      <c r="W1321" s="34">
        <v>51.86</v>
      </c>
      <c r="X1321" s="34">
        <v>89686</v>
      </c>
      <c r="Y1321" s="34" t="s">
        <v>3215</v>
      </c>
      <c r="Z1321" s="34">
        <v>-61.185230565028775</v>
      </c>
    </row>
    <row r="1322" spans="1:26" customFormat="1" x14ac:dyDescent="0.2">
      <c r="A1322" s="34">
        <v>2704</v>
      </c>
      <c r="B1322" s="34" t="s">
        <v>2329</v>
      </c>
      <c r="C1322" s="34" t="s">
        <v>23</v>
      </c>
      <c r="D1322" s="34">
        <v>0.03</v>
      </c>
      <c r="E1322" s="34">
        <v>13.48</v>
      </c>
      <c r="F1322" s="34">
        <v>4.51</v>
      </c>
      <c r="G1322" s="34" t="s">
        <v>63</v>
      </c>
      <c r="H1322" s="34" t="s">
        <v>15</v>
      </c>
      <c r="I1322" s="34" t="s">
        <v>24</v>
      </c>
      <c r="J1322" s="34" t="s">
        <v>54</v>
      </c>
      <c r="K1322" s="34" t="s">
        <v>49</v>
      </c>
      <c r="L1322" s="34" t="s">
        <v>1757</v>
      </c>
      <c r="M1322" s="34">
        <v>0.59</v>
      </c>
      <c r="N1322" s="34" t="s">
        <v>8</v>
      </c>
      <c r="O1322" s="34" t="s">
        <v>9</v>
      </c>
      <c r="P1322" s="34" t="s">
        <v>99</v>
      </c>
      <c r="Q1322" s="34" t="s">
        <v>2330</v>
      </c>
      <c r="R1322" s="34">
        <v>32503</v>
      </c>
      <c r="S1322" s="36">
        <v>42124</v>
      </c>
      <c r="T1322" s="36">
        <v>42128</v>
      </c>
      <c r="U1322" s="61">
        <v>-256.01799999999997</v>
      </c>
      <c r="V1322" s="34">
        <v>4</v>
      </c>
      <c r="W1322" s="34">
        <v>59.49</v>
      </c>
      <c r="X1322" s="34">
        <v>91408</v>
      </c>
      <c r="Y1322" s="34" t="s">
        <v>3215</v>
      </c>
      <c r="Z1322" s="34">
        <v>-19.120125641147048</v>
      </c>
    </row>
    <row r="1323" spans="1:26" customFormat="1" x14ac:dyDescent="0.2">
      <c r="A1323" s="34">
        <v>2823</v>
      </c>
      <c r="B1323" s="34" t="s">
        <v>2334</v>
      </c>
      <c r="C1323" s="34" t="s">
        <v>23</v>
      </c>
      <c r="D1323" s="34">
        <v>0.02</v>
      </c>
      <c r="E1323" s="34">
        <v>21.98</v>
      </c>
      <c r="F1323" s="34">
        <v>2.87</v>
      </c>
      <c r="G1323" s="34" t="s">
        <v>14</v>
      </c>
      <c r="H1323" s="34" t="s">
        <v>70</v>
      </c>
      <c r="I1323" s="34" t="s">
        <v>24</v>
      </c>
      <c r="J1323" s="34" t="s">
        <v>25</v>
      </c>
      <c r="K1323" s="34" t="s">
        <v>18</v>
      </c>
      <c r="L1323" s="34" t="s">
        <v>1714</v>
      </c>
      <c r="M1323" s="34">
        <v>0.55000000000000004</v>
      </c>
      <c r="N1323" s="34" t="s">
        <v>8</v>
      </c>
      <c r="O1323" s="34" t="s">
        <v>35</v>
      </c>
      <c r="P1323" s="34" t="s">
        <v>272</v>
      </c>
      <c r="Q1323" s="34" t="s">
        <v>2335</v>
      </c>
      <c r="R1323" s="34">
        <v>89031</v>
      </c>
      <c r="S1323" s="36">
        <v>42124</v>
      </c>
      <c r="T1323" s="36">
        <v>42126</v>
      </c>
      <c r="U1323" s="61">
        <v>165.6345</v>
      </c>
      <c r="V1323" s="34">
        <v>11</v>
      </c>
      <c r="W1323" s="34">
        <v>240.05</v>
      </c>
      <c r="X1323" s="34">
        <v>87240</v>
      </c>
      <c r="Y1323" s="34" t="s">
        <v>3217</v>
      </c>
      <c r="Z1323" s="34">
        <v>478.47900783331079</v>
      </c>
    </row>
    <row r="1324" spans="1:26" customFormat="1" x14ac:dyDescent="0.2">
      <c r="A1324" s="34">
        <v>1989</v>
      </c>
      <c r="B1324" s="34" t="s">
        <v>669</v>
      </c>
      <c r="C1324" s="34" t="s">
        <v>92</v>
      </c>
      <c r="D1324" s="34">
        <v>0.1</v>
      </c>
      <c r="E1324" s="34">
        <v>1.6</v>
      </c>
      <c r="F1324" s="34">
        <v>1.29</v>
      </c>
      <c r="G1324" s="34" t="s">
        <v>14</v>
      </c>
      <c r="H1324" s="34" t="s">
        <v>47</v>
      </c>
      <c r="I1324" s="34" t="s">
        <v>24</v>
      </c>
      <c r="J1324" s="34" t="s">
        <v>25</v>
      </c>
      <c r="K1324" s="34" t="s">
        <v>26</v>
      </c>
      <c r="L1324" s="34" t="s">
        <v>2336</v>
      </c>
      <c r="M1324" s="34">
        <v>0.42</v>
      </c>
      <c r="N1324" s="34" t="s">
        <v>8</v>
      </c>
      <c r="O1324" s="34" t="s">
        <v>35</v>
      </c>
      <c r="P1324" s="34" t="s">
        <v>122</v>
      </c>
      <c r="Q1324" s="34" t="s">
        <v>671</v>
      </c>
      <c r="R1324" s="34">
        <v>84117</v>
      </c>
      <c r="S1324" s="36">
        <v>42124</v>
      </c>
      <c r="T1324" s="36">
        <v>42124</v>
      </c>
      <c r="U1324" s="61">
        <v>-14.990399999999999</v>
      </c>
      <c r="V1324" s="34">
        <v>11</v>
      </c>
      <c r="W1324" s="34">
        <v>16.88</v>
      </c>
      <c r="X1324" s="34">
        <v>90003</v>
      </c>
      <c r="Y1324" s="34" t="s">
        <v>3217</v>
      </c>
      <c r="Z1324" s="34">
        <v>-11.496923561950627</v>
      </c>
    </row>
    <row r="1325" spans="1:26" customFormat="1" x14ac:dyDescent="0.2">
      <c r="A1325" s="34">
        <v>2394</v>
      </c>
      <c r="B1325" s="34" t="s">
        <v>2337</v>
      </c>
      <c r="C1325" s="34" t="s">
        <v>1</v>
      </c>
      <c r="D1325" s="34">
        <v>0.01</v>
      </c>
      <c r="E1325" s="34">
        <v>11.7</v>
      </c>
      <c r="F1325" s="34">
        <v>5.63</v>
      </c>
      <c r="G1325" s="34" t="s">
        <v>14</v>
      </c>
      <c r="H1325" s="34" t="s">
        <v>70</v>
      </c>
      <c r="I1325" s="34" t="s">
        <v>24</v>
      </c>
      <c r="J1325" s="34" t="s">
        <v>48</v>
      </c>
      <c r="K1325" s="34" t="s">
        <v>49</v>
      </c>
      <c r="L1325" s="34" t="s">
        <v>2338</v>
      </c>
      <c r="M1325" s="34">
        <v>0.4</v>
      </c>
      <c r="N1325" s="34" t="s">
        <v>8</v>
      </c>
      <c r="O1325" s="34" t="s">
        <v>9</v>
      </c>
      <c r="P1325" s="34" t="s">
        <v>51</v>
      </c>
      <c r="Q1325" s="34" t="s">
        <v>2339</v>
      </c>
      <c r="R1325" s="34">
        <v>30328</v>
      </c>
      <c r="S1325" s="36">
        <v>42125</v>
      </c>
      <c r="T1325" s="36">
        <v>42127</v>
      </c>
      <c r="U1325" s="61">
        <v>39.21</v>
      </c>
      <c r="V1325" s="34">
        <v>16</v>
      </c>
      <c r="W1325" s="34">
        <v>196.69</v>
      </c>
      <c r="X1325" s="34">
        <v>86949</v>
      </c>
      <c r="Y1325" s="34" t="s">
        <v>3215</v>
      </c>
      <c r="Z1325" s="34">
        <v>485.2663229587356</v>
      </c>
    </row>
    <row r="1326" spans="1:26" customFormat="1" x14ac:dyDescent="0.2">
      <c r="A1326" s="34">
        <v>2394</v>
      </c>
      <c r="B1326" s="34" t="s">
        <v>2337</v>
      </c>
      <c r="C1326" s="34" t="s">
        <v>1</v>
      </c>
      <c r="D1326" s="34">
        <v>0.03</v>
      </c>
      <c r="E1326" s="34">
        <v>4.55</v>
      </c>
      <c r="F1326" s="34">
        <v>1.49</v>
      </c>
      <c r="G1326" s="34" t="s">
        <v>14</v>
      </c>
      <c r="H1326" s="34" t="s">
        <v>70</v>
      </c>
      <c r="I1326" s="34" t="s">
        <v>24</v>
      </c>
      <c r="J1326" s="34" t="s">
        <v>48</v>
      </c>
      <c r="K1326" s="34" t="s">
        <v>49</v>
      </c>
      <c r="L1326" s="34" t="s">
        <v>1479</v>
      </c>
      <c r="M1326" s="34">
        <v>0.35</v>
      </c>
      <c r="N1326" s="34" t="s">
        <v>8</v>
      </c>
      <c r="O1326" s="34" t="s">
        <v>9</v>
      </c>
      <c r="P1326" s="34" t="s">
        <v>51</v>
      </c>
      <c r="Q1326" s="34" t="s">
        <v>2339</v>
      </c>
      <c r="R1326" s="34">
        <v>30328</v>
      </c>
      <c r="S1326" s="36">
        <v>42125</v>
      </c>
      <c r="T1326" s="36">
        <v>42125</v>
      </c>
      <c r="U1326" s="61">
        <v>100.38</v>
      </c>
      <c r="V1326" s="34">
        <v>9</v>
      </c>
      <c r="W1326" s="34">
        <v>40.28</v>
      </c>
      <c r="X1326" s="34">
        <v>86949</v>
      </c>
      <c r="Y1326" s="34" t="s">
        <v>3215</v>
      </c>
      <c r="Z1326" s="34">
        <v>356.30091086764287</v>
      </c>
    </row>
    <row r="1327" spans="1:26" customFormat="1" x14ac:dyDescent="0.2">
      <c r="A1327" s="34">
        <v>2724</v>
      </c>
      <c r="B1327" s="34" t="s">
        <v>2340</v>
      </c>
      <c r="C1327" s="34" t="s">
        <v>1</v>
      </c>
      <c r="D1327" s="34">
        <v>0.06</v>
      </c>
      <c r="E1327" s="34">
        <v>4.9800000000000004</v>
      </c>
      <c r="F1327" s="34">
        <v>7.44</v>
      </c>
      <c r="G1327" s="34" t="s">
        <v>14</v>
      </c>
      <c r="H1327" s="34" t="s">
        <v>47</v>
      </c>
      <c r="I1327" s="34" t="s">
        <v>24</v>
      </c>
      <c r="J1327" s="34" t="s">
        <v>64</v>
      </c>
      <c r="K1327" s="34" t="s">
        <v>49</v>
      </c>
      <c r="L1327" s="34" t="s">
        <v>2150</v>
      </c>
      <c r="M1327" s="34">
        <v>0.36</v>
      </c>
      <c r="N1327" s="34" t="s">
        <v>8</v>
      </c>
      <c r="O1327" s="34" t="s">
        <v>9</v>
      </c>
      <c r="P1327" s="34" t="s">
        <v>376</v>
      </c>
      <c r="Q1327" s="34" t="s">
        <v>2341</v>
      </c>
      <c r="R1327" s="34">
        <v>37421</v>
      </c>
      <c r="S1327" s="36">
        <v>42125</v>
      </c>
      <c r="T1327" s="36">
        <v>42126</v>
      </c>
      <c r="U1327" s="61">
        <v>-37.561999999999998</v>
      </c>
      <c r="V1327" s="34">
        <v>10</v>
      </c>
      <c r="W1327" s="34">
        <v>53.21</v>
      </c>
      <c r="X1327" s="34">
        <v>88959</v>
      </c>
      <c r="Y1327" s="34" t="s">
        <v>3215</v>
      </c>
      <c r="Z1327" s="34">
        <v>399.77191186325939</v>
      </c>
    </row>
    <row r="1328" spans="1:26" customFormat="1" x14ac:dyDescent="0.2">
      <c r="A1328" s="34">
        <v>2724</v>
      </c>
      <c r="B1328" s="34" t="s">
        <v>2340</v>
      </c>
      <c r="C1328" s="34" t="s">
        <v>1</v>
      </c>
      <c r="D1328" s="34">
        <v>0.01</v>
      </c>
      <c r="E1328" s="34">
        <v>6.48</v>
      </c>
      <c r="F1328" s="34">
        <v>7.37</v>
      </c>
      <c r="G1328" s="34" t="s">
        <v>14</v>
      </c>
      <c r="H1328" s="34" t="s">
        <v>47</v>
      </c>
      <c r="I1328" s="34" t="s">
        <v>24</v>
      </c>
      <c r="J1328" s="34" t="s">
        <v>64</v>
      </c>
      <c r="K1328" s="34" t="s">
        <v>49</v>
      </c>
      <c r="L1328" s="34" t="s">
        <v>1591</v>
      </c>
      <c r="M1328" s="34">
        <v>0.37</v>
      </c>
      <c r="N1328" s="34" t="s">
        <v>8</v>
      </c>
      <c r="O1328" s="34" t="s">
        <v>9</v>
      </c>
      <c r="P1328" s="34" t="s">
        <v>376</v>
      </c>
      <c r="Q1328" s="34" t="s">
        <v>2341</v>
      </c>
      <c r="R1328" s="34">
        <v>37421</v>
      </c>
      <c r="S1328" s="36">
        <v>42125</v>
      </c>
      <c r="T1328" s="36">
        <v>42127</v>
      </c>
      <c r="U1328" s="61">
        <v>-449.69400000000002</v>
      </c>
      <c r="V1328" s="34">
        <v>18</v>
      </c>
      <c r="W1328" s="34">
        <v>122.8</v>
      </c>
      <c r="X1328" s="34">
        <v>88959</v>
      </c>
      <c r="Y1328" s="34" t="s">
        <v>3215</v>
      </c>
      <c r="Z1328" s="34">
        <v>21.856936116592333</v>
      </c>
    </row>
    <row r="1329" spans="1:26" customFormat="1" x14ac:dyDescent="0.2">
      <c r="A1329" s="34">
        <v>1271</v>
      </c>
      <c r="B1329" s="34" t="s">
        <v>2087</v>
      </c>
      <c r="C1329" s="34" t="s">
        <v>23</v>
      </c>
      <c r="D1329" s="34">
        <v>0.1</v>
      </c>
      <c r="E1329" s="34">
        <v>34.229999999999997</v>
      </c>
      <c r="F1329" s="34">
        <v>5.0199999999999996</v>
      </c>
      <c r="G1329" s="34" t="s">
        <v>14</v>
      </c>
      <c r="H1329" s="34" t="s">
        <v>70</v>
      </c>
      <c r="I1329" s="34" t="s">
        <v>4</v>
      </c>
      <c r="J1329" s="34" t="s">
        <v>102</v>
      </c>
      <c r="K1329" s="34" t="s">
        <v>49</v>
      </c>
      <c r="L1329" s="34" t="s">
        <v>1294</v>
      </c>
      <c r="M1329" s="34">
        <v>0.55000000000000004</v>
      </c>
      <c r="N1329" s="34" t="s">
        <v>8</v>
      </c>
      <c r="O1329" s="34" t="s">
        <v>35</v>
      </c>
      <c r="P1329" s="34" t="s">
        <v>66</v>
      </c>
      <c r="Q1329" s="34" t="s">
        <v>2088</v>
      </c>
      <c r="R1329" s="34">
        <v>91941</v>
      </c>
      <c r="S1329" s="36">
        <v>42125</v>
      </c>
      <c r="T1329" s="36">
        <v>42130</v>
      </c>
      <c r="U1329" s="61">
        <v>151.56540000000001</v>
      </c>
      <c r="V1329" s="34">
        <v>7</v>
      </c>
      <c r="W1329" s="34">
        <v>219.66</v>
      </c>
      <c r="X1329" s="34">
        <v>88411</v>
      </c>
      <c r="Y1329" s="34" t="s">
        <v>3217</v>
      </c>
      <c r="Z1329" s="34">
        <v>509.01076793543791</v>
      </c>
    </row>
    <row r="1330" spans="1:26" customFormat="1" x14ac:dyDescent="0.2">
      <c r="A1330" s="34">
        <v>1383</v>
      </c>
      <c r="B1330" s="34" t="s">
        <v>2342</v>
      </c>
      <c r="C1330" s="34" t="s">
        <v>92</v>
      </c>
      <c r="D1330" s="34">
        <v>0.03</v>
      </c>
      <c r="E1330" s="34">
        <v>2.23</v>
      </c>
      <c r="F1330" s="34">
        <v>4.57</v>
      </c>
      <c r="G1330" s="34" t="s">
        <v>14</v>
      </c>
      <c r="H1330" s="34" t="s">
        <v>15</v>
      </c>
      <c r="I1330" s="34" t="s">
        <v>4</v>
      </c>
      <c r="J1330" s="34" t="s">
        <v>102</v>
      </c>
      <c r="K1330" s="34" t="s">
        <v>18</v>
      </c>
      <c r="L1330" s="34" t="s">
        <v>2343</v>
      </c>
      <c r="M1330" s="34">
        <v>0.41</v>
      </c>
      <c r="N1330" s="34" t="s">
        <v>8</v>
      </c>
      <c r="O1330" s="34" t="s">
        <v>35</v>
      </c>
      <c r="P1330" s="34" t="s">
        <v>122</v>
      </c>
      <c r="Q1330" s="34" t="s">
        <v>1208</v>
      </c>
      <c r="R1330" s="34">
        <v>84120</v>
      </c>
      <c r="S1330" s="36">
        <v>42125</v>
      </c>
      <c r="T1330" s="36">
        <v>42126</v>
      </c>
      <c r="U1330" s="61">
        <v>-93.25</v>
      </c>
      <c r="V1330" s="34">
        <v>12</v>
      </c>
      <c r="W1330" s="34">
        <v>28.66</v>
      </c>
      <c r="X1330" s="34">
        <v>89406</v>
      </c>
      <c r="Y1330" s="34" t="s">
        <v>3217</v>
      </c>
      <c r="Z1330" s="34">
        <v>-20.433787243959578</v>
      </c>
    </row>
    <row r="1331" spans="1:26" customFormat="1" x14ac:dyDescent="0.2">
      <c r="A1331" s="34">
        <v>381</v>
      </c>
      <c r="B1331" s="34" t="s">
        <v>2344</v>
      </c>
      <c r="C1331" s="34" t="s">
        <v>46</v>
      </c>
      <c r="D1331" s="34">
        <v>7.0000000000000007E-2</v>
      </c>
      <c r="E1331" s="34">
        <v>415.88</v>
      </c>
      <c r="F1331" s="34">
        <v>11.37</v>
      </c>
      <c r="G1331" s="34" t="s">
        <v>14</v>
      </c>
      <c r="H1331" s="34" t="s">
        <v>70</v>
      </c>
      <c r="I1331" s="34" t="s">
        <v>24</v>
      </c>
      <c r="J1331" s="34" t="s">
        <v>54</v>
      </c>
      <c r="K1331" s="34" t="s">
        <v>49</v>
      </c>
      <c r="L1331" s="34" t="s">
        <v>1357</v>
      </c>
      <c r="M1331" s="34">
        <v>0.56999999999999995</v>
      </c>
      <c r="N1331" s="34" t="s">
        <v>8</v>
      </c>
      <c r="O1331" s="34" t="s">
        <v>28</v>
      </c>
      <c r="P1331" s="34" t="s">
        <v>79</v>
      </c>
      <c r="Q1331" s="34" t="s">
        <v>1823</v>
      </c>
      <c r="R1331" s="34">
        <v>61701</v>
      </c>
      <c r="S1331" s="36">
        <v>42125</v>
      </c>
      <c r="T1331" s="36">
        <v>42125</v>
      </c>
      <c r="U1331" s="61">
        <v>-539.59</v>
      </c>
      <c r="V1331" s="34">
        <v>1</v>
      </c>
      <c r="W1331" s="34">
        <v>394.51</v>
      </c>
      <c r="X1331" s="34">
        <v>88929</v>
      </c>
      <c r="Y1331" s="34" t="s">
        <v>3216</v>
      </c>
      <c r="Z1331" s="34">
        <v>1330.24590080083</v>
      </c>
    </row>
    <row r="1332" spans="1:26" customFormat="1" x14ac:dyDescent="0.2">
      <c r="A1332" s="34">
        <v>1193</v>
      </c>
      <c r="B1332" s="34" t="s">
        <v>1327</v>
      </c>
      <c r="C1332" s="34" t="s">
        <v>46</v>
      </c>
      <c r="D1332" s="34">
        <v>0.03</v>
      </c>
      <c r="E1332" s="34">
        <v>5.98</v>
      </c>
      <c r="F1332" s="34">
        <v>1.49</v>
      </c>
      <c r="G1332" s="34" t="s">
        <v>14</v>
      </c>
      <c r="H1332" s="34" t="s">
        <v>3</v>
      </c>
      <c r="I1332" s="34" t="s">
        <v>24</v>
      </c>
      <c r="J1332" s="34" t="s">
        <v>48</v>
      </c>
      <c r="K1332" s="34" t="s">
        <v>49</v>
      </c>
      <c r="L1332" s="34" t="s">
        <v>1563</v>
      </c>
      <c r="M1332" s="34">
        <v>0.39</v>
      </c>
      <c r="N1332" s="34" t="s">
        <v>8</v>
      </c>
      <c r="O1332" s="34" t="s">
        <v>87</v>
      </c>
      <c r="P1332" s="34" t="s">
        <v>350</v>
      </c>
      <c r="Q1332" s="34" t="s">
        <v>42</v>
      </c>
      <c r="R1332" s="34">
        <v>20016</v>
      </c>
      <c r="S1332" s="36">
        <v>42125</v>
      </c>
      <c r="T1332" s="36">
        <v>42127</v>
      </c>
      <c r="U1332" s="61">
        <v>38.08</v>
      </c>
      <c r="V1332" s="34">
        <v>85</v>
      </c>
      <c r="W1332" s="34">
        <v>517.85</v>
      </c>
      <c r="X1332" s="34">
        <v>38852</v>
      </c>
      <c r="Y1332" s="34" t="s">
        <v>3218</v>
      </c>
      <c r="Z1332" s="34">
        <v>232.21329709577566</v>
      </c>
    </row>
    <row r="1333" spans="1:26" customFormat="1" x14ac:dyDescent="0.2">
      <c r="A1333" s="34">
        <v>1194</v>
      </c>
      <c r="B1333" s="34" t="s">
        <v>2345</v>
      </c>
      <c r="C1333" s="34" t="s">
        <v>46</v>
      </c>
      <c r="D1333" s="34">
        <v>0.03</v>
      </c>
      <c r="E1333" s="34">
        <v>5.98</v>
      </c>
      <c r="F1333" s="34">
        <v>1.49</v>
      </c>
      <c r="G1333" s="34" t="s">
        <v>14</v>
      </c>
      <c r="H1333" s="34" t="s">
        <v>3</v>
      </c>
      <c r="I1333" s="34" t="s">
        <v>24</v>
      </c>
      <c r="J1333" s="34" t="s">
        <v>48</v>
      </c>
      <c r="K1333" s="34" t="s">
        <v>49</v>
      </c>
      <c r="L1333" s="34" t="s">
        <v>1563</v>
      </c>
      <c r="M1333" s="34">
        <v>0.39</v>
      </c>
      <c r="N1333" s="34" t="s">
        <v>8</v>
      </c>
      <c r="O1333" s="34" t="s">
        <v>9</v>
      </c>
      <c r="P1333" s="34" t="s">
        <v>99</v>
      </c>
      <c r="Q1333" s="34" t="s">
        <v>2346</v>
      </c>
      <c r="R1333" s="34">
        <v>34142</v>
      </c>
      <c r="S1333" s="36">
        <v>42125</v>
      </c>
      <c r="T1333" s="36">
        <v>42127</v>
      </c>
      <c r="U1333" s="61">
        <v>20.495999999999999</v>
      </c>
      <c r="V1333" s="34">
        <v>21</v>
      </c>
      <c r="W1333" s="34">
        <v>127.94</v>
      </c>
      <c r="X1333" s="34">
        <v>87586</v>
      </c>
      <c r="Y1333" s="34" t="s">
        <v>3215</v>
      </c>
      <c r="Z1333" s="34">
        <v>214.20682879340418</v>
      </c>
    </row>
    <row r="1334" spans="1:26" customFormat="1" x14ac:dyDescent="0.2">
      <c r="A1334" s="34">
        <v>3139</v>
      </c>
      <c r="B1334" s="34" t="s">
        <v>2347</v>
      </c>
      <c r="C1334" s="34" t="s">
        <v>1</v>
      </c>
      <c r="D1334" s="34">
        <v>0.09</v>
      </c>
      <c r="E1334" s="34">
        <v>280.98</v>
      </c>
      <c r="F1334" s="34">
        <v>57</v>
      </c>
      <c r="G1334" s="34" t="s">
        <v>2</v>
      </c>
      <c r="H1334" s="34" t="s">
        <v>47</v>
      </c>
      <c r="I1334" s="34" t="s">
        <v>4</v>
      </c>
      <c r="J1334" s="34" t="s">
        <v>85</v>
      </c>
      <c r="K1334" s="34" t="s">
        <v>33</v>
      </c>
      <c r="L1334" s="34" t="s">
        <v>838</v>
      </c>
      <c r="M1334" s="34">
        <v>0.78</v>
      </c>
      <c r="N1334" s="34" t="s">
        <v>8</v>
      </c>
      <c r="O1334" s="34" t="s">
        <v>87</v>
      </c>
      <c r="P1334" s="34" t="s">
        <v>373</v>
      </c>
      <c r="Q1334" s="34" t="s">
        <v>2348</v>
      </c>
      <c r="R1334" s="34">
        <v>7016</v>
      </c>
      <c r="S1334" s="36">
        <v>42126</v>
      </c>
      <c r="T1334" s="36">
        <v>42129</v>
      </c>
      <c r="U1334" s="61">
        <v>252.488</v>
      </c>
      <c r="V1334" s="34">
        <v>31</v>
      </c>
      <c r="W1334" s="34">
        <v>7974.21</v>
      </c>
      <c r="X1334" s="34">
        <v>86793</v>
      </c>
      <c r="Y1334" s="34" t="s">
        <v>3218</v>
      </c>
      <c r="Z1334" s="34">
        <v>3457.0574232981298</v>
      </c>
    </row>
    <row r="1335" spans="1:26" customFormat="1" x14ac:dyDescent="0.2">
      <c r="A1335" s="34">
        <v>3367</v>
      </c>
      <c r="B1335" s="34" t="s">
        <v>2349</v>
      </c>
      <c r="C1335" s="34" t="s">
        <v>1</v>
      </c>
      <c r="D1335" s="34">
        <v>0.08</v>
      </c>
      <c r="E1335" s="34">
        <v>30.97</v>
      </c>
      <c r="F1335" s="34">
        <v>4</v>
      </c>
      <c r="G1335" s="34" t="s">
        <v>14</v>
      </c>
      <c r="H1335" s="34" t="s">
        <v>47</v>
      </c>
      <c r="I1335" s="34" t="s">
        <v>16</v>
      </c>
      <c r="J1335" s="34" t="s">
        <v>17</v>
      </c>
      <c r="K1335" s="34" t="s">
        <v>49</v>
      </c>
      <c r="L1335" s="34" t="s">
        <v>2138</v>
      </c>
      <c r="M1335" s="34">
        <v>0.74</v>
      </c>
      <c r="N1335" s="34" t="s">
        <v>8</v>
      </c>
      <c r="O1335" s="34" t="s">
        <v>87</v>
      </c>
      <c r="P1335" s="34" t="s">
        <v>293</v>
      </c>
      <c r="Q1335" s="34" t="s">
        <v>2350</v>
      </c>
      <c r="R1335" s="34">
        <v>43221</v>
      </c>
      <c r="S1335" s="36">
        <v>42126</v>
      </c>
      <c r="T1335" s="36">
        <v>42127</v>
      </c>
      <c r="U1335" s="61">
        <v>10.68</v>
      </c>
      <c r="V1335" s="34">
        <v>26</v>
      </c>
      <c r="W1335" s="34">
        <v>758.97</v>
      </c>
      <c r="X1335" s="34">
        <v>90502</v>
      </c>
      <c r="Y1335" s="34" t="s">
        <v>3218</v>
      </c>
      <c r="Z1335" s="34">
        <v>738.15793773838141</v>
      </c>
    </row>
    <row r="1336" spans="1:26" customFormat="1" x14ac:dyDescent="0.2">
      <c r="A1336" s="34">
        <v>3367</v>
      </c>
      <c r="B1336" s="34" t="s">
        <v>2349</v>
      </c>
      <c r="C1336" s="34" t="s">
        <v>1</v>
      </c>
      <c r="D1336" s="34">
        <v>0.1</v>
      </c>
      <c r="E1336" s="34">
        <v>4.13</v>
      </c>
      <c r="F1336" s="34">
        <v>0.5</v>
      </c>
      <c r="G1336" s="34" t="s">
        <v>63</v>
      </c>
      <c r="H1336" s="34" t="s">
        <v>47</v>
      </c>
      <c r="I1336" s="34" t="s">
        <v>24</v>
      </c>
      <c r="J1336" s="34" t="s">
        <v>128</v>
      </c>
      <c r="K1336" s="34" t="s">
        <v>49</v>
      </c>
      <c r="L1336" s="34" t="s">
        <v>2351</v>
      </c>
      <c r="M1336" s="34">
        <v>0.39</v>
      </c>
      <c r="N1336" s="34" t="s">
        <v>8</v>
      </c>
      <c r="O1336" s="34" t="s">
        <v>87</v>
      </c>
      <c r="P1336" s="34" t="s">
        <v>293</v>
      </c>
      <c r="Q1336" s="34" t="s">
        <v>2350</v>
      </c>
      <c r="R1336" s="34">
        <v>43221</v>
      </c>
      <c r="S1336" s="36">
        <v>42126</v>
      </c>
      <c r="T1336" s="36">
        <v>42128</v>
      </c>
      <c r="U1336" s="61">
        <v>58.263599999999997</v>
      </c>
      <c r="V1336" s="34">
        <v>18</v>
      </c>
      <c r="W1336" s="34">
        <v>84.44</v>
      </c>
      <c r="X1336" s="34">
        <v>90502</v>
      </c>
      <c r="Y1336" s="34" t="s">
        <v>3218</v>
      </c>
      <c r="Z1336" s="34">
        <v>219.70561082868701</v>
      </c>
    </row>
    <row r="1337" spans="1:26" customFormat="1" x14ac:dyDescent="0.2">
      <c r="A1337" s="34">
        <v>408</v>
      </c>
      <c r="B1337" s="34" t="s">
        <v>2352</v>
      </c>
      <c r="C1337" s="34" t="s">
        <v>23</v>
      </c>
      <c r="D1337" s="34">
        <v>7.0000000000000007E-2</v>
      </c>
      <c r="E1337" s="34">
        <v>29.17</v>
      </c>
      <c r="F1337" s="34">
        <v>6.27</v>
      </c>
      <c r="G1337" s="34" t="s">
        <v>14</v>
      </c>
      <c r="H1337" s="34" t="s">
        <v>70</v>
      </c>
      <c r="I1337" s="34" t="s">
        <v>24</v>
      </c>
      <c r="J1337" s="34" t="s">
        <v>48</v>
      </c>
      <c r="K1337" s="34" t="s">
        <v>49</v>
      </c>
      <c r="L1337" s="34" t="s">
        <v>50</v>
      </c>
      <c r="M1337" s="34">
        <v>0.37</v>
      </c>
      <c r="N1337" s="34" t="s">
        <v>8</v>
      </c>
      <c r="O1337" s="34" t="s">
        <v>28</v>
      </c>
      <c r="P1337" s="34" t="s">
        <v>163</v>
      </c>
      <c r="Q1337" s="34" t="s">
        <v>2353</v>
      </c>
      <c r="R1337" s="34">
        <v>78589</v>
      </c>
      <c r="S1337" s="36">
        <v>42126</v>
      </c>
      <c r="T1337" s="36">
        <v>42130</v>
      </c>
      <c r="U1337" s="61">
        <v>236.2371</v>
      </c>
      <c r="V1337" s="34">
        <v>14</v>
      </c>
      <c r="W1337" s="34">
        <v>400.47</v>
      </c>
      <c r="X1337" s="34">
        <v>89639</v>
      </c>
      <c r="Y1337" s="34" t="s">
        <v>3216</v>
      </c>
      <c r="Z1337" s="34">
        <v>484.6241511909999</v>
      </c>
    </row>
    <row r="1338" spans="1:26" customFormat="1" x14ac:dyDescent="0.2">
      <c r="A1338" s="34">
        <v>2426</v>
      </c>
      <c r="B1338" s="34" t="s">
        <v>1626</v>
      </c>
      <c r="C1338" s="34" t="s">
        <v>23</v>
      </c>
      <c r="D1338" s="34">
        <v>0.08</v>
      </c>
      <c r="E1338" s="34">
        <v>4.4800000000000004</v>
      </c>
      <c r="F1338" s="34">
        <v>49</v>
      </c>
      <c r="G1338" s="34" t="s">
        <v>14</v>
      </c>
      <c r="H1338" s="34" t="s">
        <v>3</v>
      </c>
      <c r="I1338" s="34" t="s">
        <v>24</v>
      </c>
      <c r="J1338" s="34" t="s">
        <v>71</v>
      </c>
      <c r="K1338" s="34" t="s">
        <v>40</v>
      </c>
      <c r="L1338" s="34" t="s">
        <v>444</v>
      </c>
      <c r="M1338" s="34">
        <v>0.6</v>
      </c>
      <c r="N1338" s="34" t="s">
        <v>8</v>
      </c>
      <c r="O1338" s="34" t="s">
        <v>28</v>
      </c>
      <c r="P1338" s="34" t="s">
        <v>163</v>
      </c>
      <c r="Q1338" s="34" t="s">
        <v>1628</v>
      </c>
      <c r="R1338" s="34">
        <v>75061</v>
      </c>
      <c r="S1338" s="36">
        <v>42126</v>
      </c>
      <c r="T1338" s="36">
        <v>42126</v>
      </c>
      <c r="U1338" s="61">
        <v>139.58009999999999</v>
      </c>
      <c r="V1338" s="34">
        <v>37</v>
      </c>
      <c r="W1338" s="34">
        <v>202.29</v>
      </c>
      <c r="X1338" s="34">
        <v>90861</v>
      </c>
      <c r="Y1338" s="34" t="s">
        <v>3216</v>
      </c>
      <c r="Z1338" s="34">
        <v>1664.8433102657148</v>
      </c>
    </row>
    <row r="1339" spans="1:26" customFormat="1" x14ac:dyDescent="0.2">
      <c r="A1339" s="34">
        <v>2426</v>
      </c>
      <c r="B1339" s="34" t="s">
        <v>1626</v>
      </c>
      <c r="C1339" s="34" t="s">
        <v>23</v>
      </c>
      <c r="D1339" s="34">
        <v>0</v>
      </c>
      <c r="E1339" s="34">
        <v>17.670000000000002</v>
      </c>
      <c r="F1339" s="34">
        <v>8.99</v>
      </c>
      <c r="G1339" s="34" t="s">
        <v>14</v>
      </c>
      <c r="H1339" s="34" t="s">
        <v>3</v>
      </c>
      <c r="I1339" s="34" t="s">
        <v>4</v>
      </c>
      <c r="J1339" s="34" t="s">
        <v>102</v>
      </c>
      <c r="K1339" s="34" t="s">
        <v>18</v>
      </c>
      <c r="L1339" s="34" t="s">
        <v>2032</v>
      </c>
      <c r="M1339" s="34">
        <v>0.47</v>
      </c>
      <c r="N1339" s="34" t="s">
        <v>8</v>
      </c>
      <c r="O1339" s="34" t="s">
        <v>28</v>
      </c>
      <c r="P1339" s="34" t="s">
        <v>163</v>
      </c>
      <c r="Q1339" s="34" t="s">
        <v>1628</v>
      </c>
      <c r="R1339" s="34">
        <v>75061</v>
      </c>
      <c r="S1339" s="36">
        <v>42126</v>
      </c>
      <c r="T1339" s="36">
        <v>42133</v>
      </c>
      <c r="U1339" s="61">
        <v>109.67</v>
      </c>
      <c r="V1339" s="34">
        <v>9</v>
      </c>
      <c r="W1339" s="34">
        <v>168.71</v>
      </c>
      <c r="X1339" s="34">
        <v>90861</v>
      </c>
      <c r="Y1339" s="34" t="s">
        <v>3216</v>
      </c>
      <c r="Z1339" s="34">
        <v>514.50419825758729</v>
      </c>
    </row>
    <row r="1340" spans="1:26" customFormat="1" x14ac:dyDescent="0.2">
      <c r="A1340" s="34">
        <v>2578</v>
      </c>
      <c r="B1340" s="34" t="s">
        <v>2354</v>
      </c>
      <c r="C1340" s="34" t="s">
        <v>23</v>
      </c>
      <c r="D1340" s="34">
        <v>0.04</v>
      </c>
      <c r="E1340" s="34">
        <v>8.6</v>
      </c>
      <c r="F1340" s="34">
        <v>6.19</v>
      </c>
      <c r="G1340" s="34" t="s">
        <v>14</v>
      </c>
      <c r="H1340" s="34" t="s">
        <v>47</v>
      </c>
      <c r="I1340" s="34" t="s">
        <v>24</v>
      </c>
      <c r="J1340" s="34" t="s">
        <v>48</v>
      </c>
      <c r="K1340" s="34" t="s">
        <v>49</v>
      </c>
      <c r="L1340" s="34" t="s">
        <v>508</v>
      </c>
      <c r="M1340" s="34">
        <v>0.38</v>
      </c>
      <c r="N1340" s="34" t="s">
        <v>8</v>
      </c>
      <c r="O1340" s="34" t="s">
        <v>9</v>
      </c>
      <c r="P1340" s="34" t="s">
        <v>140</v>
      </c>
      <c r="Q1340" s="34" t="s">
        <v>2355</v>
      </c>
      <c r="R1340" s="34">
        <v>36801</v>
      </c>
      <c r="S1340" s="36">
        <v>42126</v>
      </c>
      <c r="T1340" s="36">
        <v>42128</v>
      </c>
      <c r="U1340" s="61">
        <v>309.71159999999998</v>
      </c>
      <c r="V1340" s="34">
        <v>5</v>
      </c>
      <c r="W1340" s="34">
        <v>46.85</v>
      </c>
      <c r="X1340" s="34">
        <v>88298</v>
      </c>
      <c r="Y1340" s="34" t="s">
        <v>3215</v>
      </c>
      <c r="Z1340" s="34">
        <v>551.77948237259</v>
      </c>
    </row>
    <row r="1341" spans="1:26" customFormat="1" x14ac:dyDescent="0.2">
      <c r="A1341" s="34">
        <v>2578</v>
      </c>
      <c r="B1341" s="34" t="s">
        <v>2354</v>
      </c>
      <c r="C1341" s="34" t="s">
        <v>23</v>
      </c>
      <c r="D1341" s="34">
        <v>0.01</v>
      </c>
      <c r="E1341" s="34">
        <v>3.58</v>
      </c>
      <c r="F1341" s="34">
        <v>1.63</v>
      </c>
      <c r="G1341" s="34" t="s">
        <v>14</v>
      </c>
      <c r="H1341" s="34" t="s">
        <v>47</v>
      </c>
      <c r="I1341" s="34" t="s">
        <v>24</v>
      </c>
      <c r="J1341" s="34" t="s">
        <v>152</v>
      </c>
      <c r="K1341" s="34" t="s">
        <v>26</v>
      </c>
      <c r="L1341" s="34" t="s">
        <v>2197</v>
      </c>
      <c r="M1341" s="34">
        <v>0.36</v>
      </c>
      <c r="N1341" s="34" t="s">
        <v>8</v>
      </c>
      <c r="O1341" s="34" t="s">
        <v>9</v>
      </c>
      <c r="P1341" s="34" t="s">
        <v>140</v>
      </c>
      <c r="Q1341" s="34" t="s">
        <v>2355</v>
      </c>
      <c r="R1341" s="34">
        <v>36801</v>
      </c>
      <c r="S1341" s="36">
        <v>42126</v>
      </c>
      <c r="T1341" s="36">
        <v>42130</v>
      </c>
      <c r="U1341" s="61">
        <v>-128.85599999999999</v>
      </c>
      <c r="V1341" s="34">
        <v>26</v>
      </c>
      <c r="W1341" s="34">
        <v>93.57</v>
      </c>
      <c r="X1341" s="34">
        <v>88298</v>
      </c>
      <c r="Y1341" s="34" t="s">
        <v>3215</v>
      </c>
      <c r="Z1341" s="34">
        <v>-35.887486157020732</v>
      </c>
    </row>
    <row r="1342" spans="1:26" customFormat="1" x14ac:dyDescent="0.2">
      <c r="A1342" s="34">
        <v>2578</v>
      </c>
      <c r="B1342" s="34" t="s">
        <v>2354</v>
      </c>
      <c r="C1342" s="34" t="s">
        <v>23</v>
      </c>
      <c r="D1342" s="34">
        <v>0.08</v>
      </c>
      <c r="E1342" s="34">
        <v>105.49</v>
      </c>
      <c r="F1342" s="34">
        <v>41.64</v>
      </c>
      <c r="G1342" s="34" t="s">
        <v>2</v>
      </c>
      <c r="H1342" s="34" t="s">
        <v>47</v>
      </c>
      <c r="I1342" s="34" t="s">
        <v>4</v>
      </c>
      <c r="J1342" s="34" t="s">
        <v>5</v>
      </c>
      <c r="K1342" s="34" t="s">
        <v>6</v>
      </c>
      <c r="L1342" s="34" t="s">
        <v>2356</v>
      </c>
      <c r="M1342" s="34">
        <v>0.75</v>
      </c>
      <c r="N1342" s="34" t="s">
        <v>8</v>
      </c>
      <c r="O1342" s="34" t="s">
        <v>9</v>
      </c>
      <c r="P1342" s="34" t="s">
        <v>140</v>
      </c>
      <c r="Q1342" s="34" t="s">
        <v>2355</v>
      </c>
      <c r="R1342" s="34">
        <v>36801</v>
      </c>
      <c r="S1342" s="36">
        <v>42126</v>
      </c>
      <c r="T1342" s="36">
        <v>42133</v>
      </c>
      <c r="U1342" s="61">
        <v>-36.945999999999998</v>
      </c>
      <c r="V1342" s="34">
        <v>34</v>
      </c>
      <c r="W1342" s="34">
        <v>2694.49</v>
      </c>
      <c r="X1342" s="34">
        <v>88298</v>
      </c>
      <c r="Y1342" s="34" t="s">
        <v>3215</v>
      </c>
      <c r="Z1342" s="34">
        <v>1957.7182108762102</v>
      </c>
    </row>
    <row r="1343" spans="1:26" customFormat="1" x14ac:dyDescent="0.2">
      <c r="A1343" s="34">
        <v>2531</v>
      </c>
      <c r="B1343" s="34" t="s">
        <v>2357</v>
      </c>
      <c r="C1343" s="34" t="s">
        <v>92</v>
      </c>
      <c r="D1343" s="34">
        <v>0.08</v>
      </c>
      <c r="E1343" s="34">
        <v>4</v>
      </c>
      <c r="F1343" s="34">
        <v>1.3</v>
      </c>
      <c r="G1343" s="34" t="s">
        <v>14</v>
      </c>
      <c r="H1343" s="34" t="s">
        <v>3</v>
      </c>
      <c r="I1343" s="34" t="s">
        <v>24</v>
      </c>
      <c r="J1343" s="34" t="s">
        <v>64</v>
      </c>
      <c r="K1343" s="34" t="s">
        <v>26</v>
      </c>
      <c r="L1343" s="34" t="s">
        <v>347</v>
      </c>
      <c r="M1343" s="34">
        <v>0.37</v>
      </c>
      <c r="N1343" s="34" t="s">
        <v>8</v>
      </c>
      <c r="O1343" s="34" t="s">
        <v>35</v>
      </c>
      <c r="P1343" s="34" t="s">
        <v>66</v>
      </c>
      <c r="Q1343" s="34" t="s">
        <v>2358</v>
      </c>
      <c r="R1343" s="34">
        <v>93422</v>
      </c>
      <c r="S1343" s="36">
        <v>42126</v>
      </c>
      <c r="T1343" s="36">
        <v>42128</v>
      </c>
      <c r="U1343" s="61">
        <v>28.4</v>
      </c>
      <c r="V1343" s="34">
        <v>14</v>
      </c>
      <c r="W1343" s="34">
        <v>51.99</v>
      </c>
      <c r="X1343" s="34">
        <v>87452</v>
      </c>
      <c r="Y1343" s="34" t="s">
        <v>3217</v>
      </c>
      <c r="Z1343" s="34">
        <v>-27.086151185894213</v>
      </c>
    </row>
    <row r="1344" spans="1:26" customFormat="1" x14ac:dyDescent="0.2">
      <c r="A1344" s="34">
        <v>27</v>
      </c>
      <c r="B1344" s="34" t="s">
        <v>2359</v>
      </c>
      <c r="C1344" s="34" t="s">
        <v>46</v>
      </c>
      <c r="D1344" s="34">
        <v>0.04</v>
      </c>
      <c r="E1344" s="34">
        <v>4.1399999999999997</v>
      </c>
      <c r="F1344" s="34">
        <v>6.6</v>
      </c>
      <c r="G1344" s="34" t="s">
        <v>14</v>
      </c>
      <c r="H1344" s="34" t="s">
        <v>70</v>
      </c>
      <c r="I1344" s="34" t="s">
        <v>4</v>
      </c>
      <c r="J1344" s="34" t="s">
        <v>102</v>
      </c>
      <c r="K1344" s="34" t="s">
        <v>49</v>
      </c>
      <c r="L1344" s="34" t="s">
        <v>388</v>
      </c>
      <c r="M1344" s="34">
        <v>0.49</v>
      </c>
      <c r="N1344" s="34" t="s">
        <v>8</v>
      </c>
      <c r="O1344" s="34" t="s">
        <v>35</v>
      </c>
      <c r="P1344" s="34" t="s">
        <v>66</v>
      </c>
      <c r="Q1344" s="34" t="s">
        <v>1939</v>
      </c>
      <c r="R1344" s="34">
        <v>90712</v>
      </c>
      <c r="S1344" s="36">
        <v>42126</v>
      </c>
      <c r="T1344" s="36">
        <v>42128</v>
      </c>
      <c r="U1344" s="61">
        <v>8.8940000000000001</v>
      </c>
      <c r="V1344" s="34">
        <v>12</v>
      </c>
      <c r="W1344" s="34">
        <v>54.78</v>
      </c>
      <c r="X1344" s="34">
        <v>87652</v>
      </c>
      <c r="Y1344" s="34" t="s">
        <v>3217</v>
      </c>
      <c r="Z1344" s="34">
        <v>423.34468607948941</v>
      </c>
    </row>
    <row r="1345" spans="1:26" customFormat="1" x14ac:dyDescent="0.2">
      <c r="A1345" s="34">
        <v>3386</v>
      </c>
      <c r="B1345" s="34" t="s">
        <v>2360</v>
      </c>
      <c r="C1345" s="34" t="s">
        <v>1</v>
      </c>
      <c r="D1345" s="34">
        <v>0</v>
      </c>
      <c r="E1345" s="34">
        <v>2.61</v>
      </c>
      <c r="F1345" s="34">
        <v>0.5</v>
      </c>
      <c r="G1345" s="34" t="s">
        <v>14</v>
      </c>
      <c r="H1345" s="34" t="s">
        <v>70</v>
      </c>
      <c r="I1345" s="34" t="s">
        <v>24</v>
      </c>
      <c r="J1345" s="34" t="s">
        <v>128</v>
      </c>
      <c r="K1345" s="34" t="s">
        <v>49</v>
      </c>
      <c r="L1345" s="34" t="s">
        <v>1343</v>
      </c>
      <c r="M1345" s="34">
        <v>0.39</v>
      </c>
      <c r="N1345" s="34" t="s">
        <v>8</v>
      </c>
      <c r="O1345" s="34" t="s">
        <v>87</v>
      </c>
      <c r="P1345" s="34" t="s">
        <v>293</v>
      </c>
      <c r="Q1345" s="34" t="s">
        <v>2174</v>
      </c>
      <c r="R1345" s="34">
        <v>43402</v>
      </c>
      <c r="S1345" s="36">
        <v>42127</v>
      </c>
      <c r="T1345" s="36">
        <v>42129</v>
      </c>
      <c r="U1345" s="61">
        <v>19.554600000000001</v>
      </c>
      <c r="V1345" s="34">
        <v>10</v>
      </c>
      <c r="W1345" s="34">
        <v>28.34</v>
      </c>
      <c r="X1345" s="34">
        <v>88746</v>
      </c>
      <c r="Y1345" s="34" t="s">
        <v>3218</v>
      </c>
      <c r="Z1345" s="34">
        <v>293.16483175305092</v>
      </c>
    </row>
    <row r="1346" spans="1:26" customFormat="1" x14ac:dyDescent="0.2">
      <c r="A1346" s="34">
        <v>3386</v>
      </c>
      <c r="B1346" s="34" t="s">
        <v>2360</v>
      </c>
      <c r="C1346" s="34" t="s">
        <v>1</v>
      </c>
      <c r="D1346" s="34">
        <v>0.04</v>
      </c>
      <c r="E1346" s="34">
        <v>25.38</v>
      </c>
      <c r="F1346" s="34">
        <v>8.99</v>
      </c>
      <c r="G1346" s="34" t="s">
        <v>63</v>
      </c>
      <c r="H1346" s="34" t="s">
        <v>70</v>
      </c>
      <c r="I1346" s="34" t="s">
        <v>4</v>
      </c>
      <c r="J1346" s="34" t="s">
        <v>102</v>
      </c>
      <c r="K1346" s="34" t="s">
        <v>18</v>
      </c>
      <c r="L1346" s="34" t="s">
        <v>2361</v>
      </c>
      <c r="M1346" s="34">
        <v>0.5</v>
      </c>
      <c r="N1346" s="34" t="s">
        <v>8</v>
      </c>
      <c r="O1346" s="34" t="s">
        <v>87</v>
      </c>
      <c r="P1346" s="34" t="s">
        <v>293</v>
      </c>
      <c r="Q1346" s="34" t="s">
        <v>2174</v>
      </c>
      <c r="R1346" s="34">
        <v>43402</v>
      </c>
      <c r="S1346" s="36">
        <v>42127</v>
      </c>
      <c r="T1346" s="36">
        <v>42130</v>
      </c>
      <c r="U1346" s="61">
        <v>152.482</v>
      </c>
      <c r="V1346" s="34">
        <v>35</v>
      </c>
      <c r="W1346" s="34">
        <v>861.3</v>
      </c>
      <c r="X1346" s="34">
        <v>88746</v>
      </c>
      <c r="Y1346" s="34" t="s">
        <v>3218</v>
      </c>
      <c r="Z1346" s="34">
        <v>718.06713963898233</v>
      </c>
    </row>
    <row r="1347" spans="1:26" customFormat="1" x14ac:dyDescent="0.2">
      <c r="A1347" s="34">
        <v>2157</v>
      </c>
      <c r="B1347" s="34" t="s">
        <v>1657</v>
      </c>
      <c r="C1347" s="34" t="s">
        <v>13</v>
      </c>
      <c r="D1347" s="34">
        <v>7.0000000000000007E-2</v>
      </c>
      <c r="E1347" s="34">
        <v>30.93</v>
      </c>
      <c r="F1347" s="34">
        <v>3.92</v>
      </c>
      <c r="G1347" s="34" t="s">
        <v>14</v>
      </c>
      <c r="H1347" s="34" t="s">
        <v>47</v>
      </c>
      <c r="I1347" s="34" t="s">
        <v>4</v>
      </c>
      <c r="J1347" s="34" t="s">
        <v>102</v>
      </c>
      <c r="K1347" s="34" t="s">
        <v>18</v>
      </c>
      <c r="L1347" s="34" t="s">
        <v>1627</v>
      </c>
      <c r="M1347" s="34">
        <v>0.44</v>
      </c>
      <c r="N1347" s="34" t="s">
        <v>8</v>
      </c>
      <c r="O1347" s="34" t="s">
        <v>28</v>
      </c>
      <c r="P1347" s="34" t="s">
        <v>265</v>
      </c>
      <c r="Q1347" s="34" t="s">
        <v>1659</v>
      </c>
      <c r="R1347" s="34">
        <v>48093</v>
      </c>
      <c r="S1347" s="36">
        <v>42127</v>
      </c>
      <c r="T1347" s="36">
        <v>42128</v>
      </c>
      <c r="U1347" s="61">
        <v>398.30250000000001</v>
      </c>
      <c r="V1347" s="34">
        <v>19</v>
      </c>
      <c r="W1347" s="34">
        <v>577.25</v>
      </c>
      <c r="X1347" s="34">
        <v>90386</v>
      </c>
      <c r="Y1347" s="34" t="s">
        <v>3216</v>
      </c>
      <c r="Z1347" s="34">
        <v>597.51041948877071</v>
      </c>
    </row>
    <row r="1348" spans="1:26" customFormat="1" x14ac:dyDescent="0.2">
      <c r="A1348" s="34">
        <v>2157</v>
      </c>
      <c r="B1348" s="34" t="s">
        <v>1657</v>
      </c>
      <c r="C1348" s="34" t="s">
        <v>13</v>
      </c>
      <c r="D1348" s="34">
        <v>0.05</v>
      </c>
      <c r="E1348" s="34">
        <v>297.48</v>
      </c>
      <c r="F1348" s="34">
        <v>18.059999999999999</v>
      </c>
      <c r="G1348" s="34" t="s">
        <v>2</v>
      </c>
      <c r="H1348" s="34" t="s">
        <v>47</v>
      </c>
      <c r="I1348" s="34" t="s">
        <v>16</v>
      </c>
      <c r="J1348" s="34" t="s">
        <v>32</v>
      </c>
      <c r="K1348" s="34" t="s">
        <v>33</v>
      </c>
      <c r="L1348" s="34" t="s">
        <v>363</v>
      </c>
      <c r="M1348" s="34">
        <v>0.6</v>
      </c>
      <c r="N1348" s="34" t="s">
        <v>8</v>
      </c>
      <c r="O1348" s="34" t="s">
        <v>28</v>
      </c>
      <c r="P1348" s="34" t="s">
        <v>265</v>
      </c>
      <c r="Q1348" s="34" t="s">
        <v>1659</v>
      </c>
      <c r="R1348" s="34">
        <v>48093</v>
      </c>
      <c r="S1348" s="36">
        <v>42127</v>
      </c>
      <c r="T1348" s="36">
        <v>42128</v>
      </c>
      <c r="U1348" s="61">
        <v>709.85199999999998</v>
      </c>
      <c r="V1348" s="34">
        <v>14</v>
      </c>
      <c r="W1348" s="34">
        <v>4075.18</v>
      </c>
      <c r="X1348" s="34">
        <v>90386</v>
      </c>
      <c r="Y1348" s="34" t="s">
        <v>3216</v>
      </c>
      <c r="Z1348" s="34">
        <v>2485.1520004772028</v>
      </c>
    </row>
    <row r="1349" spans="1:26" customFormat="1" x14ac:dyDescent="0.2">
      <c r="A1349" s="34">
        <v>2157</v>
      </c>
      <c r="B1349" s="34" t="s">
        <v>1657</v>
      </c>
      <c r="C1349" s="34" t="s">
        <v>13</v>
      </c>
      <c r="D1349" s="34">
        <v>7.0000000000000007E-2</v>
      </c>
      <c r="E1349" s="34">
        <v>296.18</v>
      </c>
      <c r="F1349" s="34">
        <v>54.12</v>
      </c>
      <c r="G1349" s="34" t="s">
        <v>2</v>
      </c>
      <c r="H1349" s="34" t="s">
        <v>47</v>
      </c>
      <c r="I1349" s="34" t="s">
        <v>4</v>
      </c>
      <c r="J1349" s="34" t="s">
        <v>5</v>
      </c>
      <c r="K1349" s="34" t="s">
        <v>6</v>
      </c>
      <c r="L1349" s="34" t="s">
        <v>1055</v>
      </c>
      <c r="M1349" s="34">
        <v>0.76</v>
      </c>
      <c r="N1349" s="34" t="s">
        <v>8</v>
      </c>
      <c r="O1349" s="34" t="s">
        <v>28</v>
      </c>
      <c r="P1349" s="34" t="s">
        <v>265</v>
      </c>
      <c r="Q1349" s="34" t="s">
        <v>1659</v>
      </c>
      <c r="R1349" s="34">
        <v>48093</v>
      </c>
      <c r="S1349" s="36">
        <v>42127</v>
      </c>
      <c r="T1349" s="36">
        <v>42129</v>
      </c>
      <c r="U1349" s="61">
        <v>80.809200000000004</v>
      </c>
      <c r="V1349" s="34">
        <v>6</v>
      </c>
      <c r="W1349" s="34">
        <v>1798.23</v>
      </c>
      <c r="X1349" s="34">
        <v>90386</v>
      </c>
      <c r="Y1349" s="34" t="s">
        <v>3216</v>
      </c>
      <c r="Z1349" s="34">
        <v>2953.3702882383359</v>
      </c>
    </row>
    <row r="1350" spans="1:26" customFormat="1" x14ac:dyDescent="0.2">
      <c r="A1350" s="34">
        <v>1391</v>
      </c>
      <c r="B1350" s="34" t="s">
        <v>2268</v>
      </c>
      <c r="C1350" s="34" t="s">
        <v>23</v>
      </c>
      <c r="D1350" s="34">
        <v>7.0000000000000007E-2</v>
      </c>
      <c r="E1350" s="34">
        <v>12.28</v>
      </c>
      <c r="F1350" s="34">
        <v>6.13</v>
      </c>
      <c r="G1350" s="34" t="s">
        <v>14</v>
      </c>
      <c r="H1350" s="34" t="s">
        <v>3</v>
      </c>
      <c r="I1350" s="34" t="s">
        <v>24</v>
      </c>
      <c r="J1350" s="34" t="s">
        <v>54</v>
      </c>
      <c r="K1350" s="34" t="s">
        <v>49</v>
      </c>
      <c r="L1350" s="34" t="s">
        <v>2362</v>
      </c>
      <c r="M1350" s="34">
        <v>0.56999999999999995</v>
      </c>
      <c r="N1350" s="34" t="s">
        <v>8</v>
      </c>
      <c r="O1350" s="34" t="s">
        <v>35</v>
      </c>
      <c r="P1350" s="34" t="s">
        <v>66</v>
      </c>
      <c r="Q1350" s="34" t="s">
        <v>2269</v>
      </c>
      <c r="R1350" s="34">
        <v>94086</v>
      </c>
      <c r="S1350" s="36">
        <v>42127</v>
      </c>
      <c r="T1350" s="36">
        <v>42134</v>
      </c>
      <c r="U1350" s="61">
        <v>15.236000000000001</v>
      </c>
      <c r="V1350" s="34">
        <v>33</v>
      </c>
      <c r="W1350" s="34">
        <v>389.59</v>
      </c>
      <c r="X1350" s="34">
        <v>88730</v>
      </c>
      <c r="Y1350" s="34" t="s">
        <v>3217</v>
      </c>
      <c r="Z1350" s="34">
        <v>358.72467266059419</v>
      </c>
    </row>
    <row r="1351" spans="1:26" customFormat="1" x14ac:dyDescent="0.2">
      <c r="A1351" s="34">
        <v>1680</v>
      </c>
      <c r="B1351" s="34" t="s">
        <v>2363</v>
      </c>
      <c r="C1351" s="34" t="s">
        <v>23</v>
      </c>
      <c r="D1351" s="34">
        <v>0.09</v>
      </c>
      <c r="E1351" s="34">
        <v>30.98</v>
      </c>
      <c r="F1351" s="34">
        <v>19.510000000000002</v>
      </c>
      <c r="G1351" s="34" t="s">
        <v>14</v>
      </c>
      <c r="H1351" s="34" t="s">
        <v>15</v>
      </c>
      <c r="I1351" s="34" t="s">
        <v>24</v>
      </c>
      <c r="J1351" s="34" t="s">
        <v>321</v>
      </c>
      <c r="K1351" s="34" t="s">
        <v>49</v>
      </c>
      <c r="L1351" s="34" t="s">
        <v>2364</v>
      </c>
      <c r="M1351" s="34">
        <v>0.36</v>
      </c>
      <c r="N1351" s="34" t="s">
        <v>8</v>
      </c>
      <c r="O1351" s="34" t="s">
        <v>87</v>
      </c>
      <c r="P1351" s="34" t="s">
        <v>293</v>
      </c>
      <c r="Q1351" s="34" t="s">
        <v>740</v>
      </c>
      <c r="R1351" s="34">
        <v>45014</v>
      </c>
      <c r="S1351" s="36">
        <v>42127</v>
      </c>
      <c r="T1351" s="36">
        <v>42129</v>
      </c>
      <c r="U1351" s="61">
        <v>-163.53</v>
      </c>
      <c r="V1351" s="34">
        <v>18</v>
      </c>
      <c r="W1351" s="34">
        <v>514.62</v>
      </c>
      <c r="X1351" s="34">
        <v>86645</v>
      </c>
      <c r="Y1351" s="34" t="s">
        <v>3218</v>
      </c>
      <c r="Z1351" s="34">
        <v>396.40397713008366</v>
      </c>
    </row>
    <row r="1352" spans="1:26" customFormat="1" x14ac:dyDescent="0.2">
      <c r="A1352" s="34">
        <v>1680</v>
      </c>
      <c r="B1352" s="34" t="s">
        <v>2363</v>
      </c>
      <c r="C1352" s="34" t="s">
        <v>23</v>
      </c>
      <c r="D1352" s="34">
        <v>0.03</v>
      </c>
      <c r="E1352" s="34">
        <v>49.34</v>
      </c>
      <c r="F1352" s="34">
        <v>10.25</v>
      </c>
      <c r="G1352" s="34" t="s">
        <v>14</v>
      </c>
      <c r="H1352" s="34" t="s">
        <v>15</v>
      </c>
      <c r="I1352" s="34" t="s">
        <v>4</v>
      </c>
      <c r="J1352" s="34" t="s">
        <v>102</v>
      </c>
      <c r="K1352" s="34" t="s">
        <v>40</v>
      </c>
      <c r="L1352" s="34" t="s">
        <v>2365</v>
      </c>
      <c r="M1352" s="34">
        <v>0.56999999999999995</v>
      </c>
      <c r="N1352" s="34" t="s">
        <v>8</v>
      </c>
      <c r="O1352" s="34" t="s">
        <v>87</v>
      </c>
      <c r="P1352" s="34" t="s">
        <v>293</v>
      </c>
      <c r="Q1352" s="34" t="s">
        <v>740</v>
      </c>
      <c r="R1352" s="34">
        <v>45014</v>
      </c>
      <c r="S1352" s="36">
        <v>42127</v>
      </c>
      <c r="T1352" s="36">
        <v>42129</v>
      </c>
      <c r="U1352" s="61">
        <v>554.77</v>
      </c>
      <c r="V1352" s="34">
        <v>17</v>
      </c>
      <c r="W1352" s="34">
        <v>817.32</v>
      </c>
      <c r="X1352" s="34">
        <v>86645</v>
      </c>
      <c r="Y1352" s="34" t="s">
        <v>3218</v>
      </c>
      <c r="Z1352" s="34">
        <v>1147.7453680100207</v>
      </c>
    </row>
    <row r="1353" spans="1:26" customFormat="1" x14ac:dyDescent="0.2">
      <c r="A1353" s="34">
        <v>94</v>
      </c>
      <c r="B1353" s="34" t="s">
        <v>2366</v>
      </c>
      <c r="C1353" s="34" t="s">
        <v>46</v>
      </c>
      <c r="D1353" s="34">
        <v>0.04</v>
      </c>
      <c r="E1353" s="34">
        <v>160.97999999999999</v>
      </c>
      <c r="F1353" s="34">
        <v>30</v>
      </c>
      <c r="G1353" s="34" t="s">
        <v>2</v>
      </c>
      <c r="H1353" s="34" t="s">
        <v>47</v>
      </c>
      <c r="I1353" s="34" t="s">
        <v>4</v>
      </c>
      <c r="J1353" s="34" t="s">
        <v>85</v>
      </c>
      <c r="K1353" s="34" t="s">
        <v>33</v>
      </c>
      <c r="L1353" s="34" t="s">
        <v>868</v>
      </c>
      <c r="M1353" s="34">
        <v>0.62</v>
      </c>
      <c r="N1353" s="34" t="s">
        <v>8</v>
      </c>
      <c r="O1353" s="34" t="s">
        <v>28</v>
      </c>
      <c r="P1353" s="34" t="s">
        <v>79</v>
      </c>
      <c r="Q1353" s="34" t="s">
        <v>509</v>
      </c>
      <c r="R1353" s="34">
        <v>60601</v>
      </c>
      <c r="S1353" s="36">
        <v>42127</v>
      </c>
      <c r="T1353" s="36">
        <v>42129</v>
      </c>
      <c r="U1353" s="61">
        <v>116.1</v>
      </c>
      <c r="V1353" s="34">
        <v>37</v>
      </c>
      <c r="W1353" s="34">
        <v>6276.34</v>
      </c>
      <c r="X1353" s="34">
        <v>44231</v>
      </c>
      <c r="Y1353" s="34" t="s">
        <v>3216</v>
      </c>
      <c r="Z1353" s="34">
        <v>2006.2197303199791</v>
      </c>
    </row>
    <row r="1354" spans="1:26" customFormat="1" x14ac:dyDescent="0.2">
      <c r="A1354" s="34">
        <v>94</v>
      </c>
      <c r="B1354" s="34" t="s">
        <v>2366</v>
      </c>
      <c r="C1354" s="34" t="s">
        <v>46</v>
      </c>
      <c r="D1354" s="34">
        <v>0.01</v>
      </c>
      <c r="E1354" s="34">
        <v>17.98</v>
      </c>
      <c r="F1354" s="34">
        <v>4</v>
      </c>
      <c r="G1354" s="34" t="s">
        <v>14</v>
      </c>
      <c r="H1354" s="34" t="s">
        <v>47</v>
      </c>
      <c r="I1354" s="34" t="s">
        <v>16</v>
      </c>
      <c r="J1354" s="34" t="s">
        <v>17</v>
      </c>
      <c r="K1354" s="34" t="s">
        <v>49</v>
      </c>
      <c r="L1354" s="34" t="s">
        <v>1633</v>
      </c>
      <c r="M1354" s="34">
        <v>0.79</v>
      </c>
      <c r="N1354" s="34" t="s">
        <v>8</v>
      </c>
      <c r="O1354" s="34" t="s">
        <v>28</v>
      </c>
      <c r="P1354" s="34" t="s">
        <v>79</v>
      </c>
      <c r="Q1354" s="34" t="s">
        <v>509</v>
      </c>
      <c r="R1354" s="34">
        <v>60601</v>
      </c>
      <c r="S1354" s="36">
        <v>42127</v>
      </c>
      <c r="T1354" s="36">
        <v>42129</v>
      </c>
      <c r="U1354" s="61">
        <v>-87.96</v>
      </c>
      <c r="V1354" s="34">
        <v>146</v>
      </c>
      <c r="W1354" s="34">
        <v>2664.4</v>
      </c>
      <c r="X1354" s="34">
        <v>44231</v>
      </c>
      <c r="Y1354" s="34" t="s">
        <v>3216</v>
      </c>
      <c r="Z1354" s="34">
        <v>595.28399537655946</v>
      </c>
    </row>
    <row r="1355" spans="1:26" customFormat="1" x14ac:dyDescent="0.2">
      <c r="A1355" s="34">
        <v>97</v>
      </c>
      <c r="B1355" s="34" t="s">
        <v>2367</v>
      </c>
      <c r="C1355" s="34" t="s">
        <v>46</v>
      </c>
      <c r="D1355" s="34">
        <v>0.04</v>
      </c>
      <c r="E1355" s="34">
        <v>160.97999999999999</v>
      </c>
      <c r="F1355" s="34">
        <v>30</v>
      </c>
      <c r="G1355" s="34" t="s">
        <v>2</v>
      </c>
      <c r="H1355" s="34" t="s">
        <v>47</v>
      </c>
      <c r="I1355" s="34" t="s">
        <v>4</v>
      </c>
      <c r="J1355" s="34" t="s">
        <v>85</v>
      </c>
      <c r="K1355" s="34" t="s">
        <v>33</v>
      </c>
      <c r="L1355" s="34" t="s">
        <v>868</v>
      </c>
      <c r="M1355" s="34">
        <v>0.62</v>
      </c>
      <c r="N1355" s="34" t="s">
        <v>8</v>
      </c>
      <c r="O1355" s="34" t="s">
        <v>28</v>
      </c>
      <c r="P1355" s="34" t="s">
        <v>513</v>
      </c>
      <c r="Q1355" s="34" t="s">
        <v>2368</v>
      </c>
      <c r="R1355" s="34">
        <v>66502</v>
      </c>
      <c r="S1355" s="36">
        <v>42127</v>
      </c>
      <c r="T1355" s="36">
        <v>42129</v>
      </c>
      <c r="U1355" s="61">
        <v>255.42</v>
      </c>
      <c r="V1355" s="34">
        <v>9</v>
      </c>
      <c r="W1355" s="34">
        <v>1526.68</v>
      </c>
      <c r="X1355" s="34">
        <v>87306</v>
      </c>
      <c r="Y1355" s="34" t="s">
        <v>3216</v>
      </c>
      <c r="Z1355" s="34">
        <v>2148.88699396229</v>
      </c>
    </row>
    <row r="1356" spans="1:26" customFormat="1" x14ac:dyDescent="0.2">
      <c r="A1356" s="34">
        <v>97</v>
      </c>
      <c r="B1356" s="34" t="s">
        <v>2367</v>
      </c>
      <c r="C1356" s="34" t="s">
        <v>46</v>
      </c>
      <c r="D1356" s="34">
        <v>0.06</v>
      </c>
      <c r="E1356" s="34">
        <v>115.99</v>
      </c>
      <c r="F1356" s="34">
        <v>8.99</v>
      </c>
      <c r="G1356" s="34" t="s">
        <v>14</v>
      </c>
      <c r="H1356" s="34" t="s">
        <v>47</v>
      </c>
      <c r="I1356" s="34" t="s">
        <v>16</v>
      </c>
      <c r="J1356" s="34" t="s">
        <v>111</v>
      </c>
      <c r="K1356" s="34" t="s">
        <v>49</v>
      </c>
      <c r="L1356" s="34" t="s">
        <v>2085</v>
      </c>
      <c r="M1356" s="34">
        <v>0.57999999999999996</v>
      </c>
      <c r="N1356" s="34" t="s">
        <v>8</v>
      </c>
      <c r="O1356" s="34" t="s">
        <v>28</v>
      </c>
      <c r="P1356" s="34" t="s">
        <v>513</v>
      </c>
      <c r="Q1356" s="34" t="s">
        <v>2368</v>
      </c>
      <c r="R1356" s="34">
        <v>66502</v>
      </c>
      <c r="S1356" s="36">
        <v>42127</v>
      </c>
      <c r="T1356" s="36">
        <v>42128</v>
      </c>
      <c r="U1356" s="61">
        <v>685.6146</v>
      </c>
      <c r="V1356" s="34">
        <v>20</v>
      </c>
      <c r="W1356" s="34">
        <v>1952.56</v>
      </c>
      <c r="X1356" s="34">
        <v>87306</v>
      </c>
      <c r="Y1356" s="34" t="s">
        <v>3216</v>
      </c>
      <c r="Z1356" s="34">
        <v>1624.8565994950181</v>
      </c>
    </row>
    <row r="1357" spans="1:26" customFormat="1" x14ac:dyDescent="0.2">
      <c r="A1357" s="34">
        <v>1869</v>
      </c>
      <c r="B1357" s="34" t="s">
        <v>2369</v>
      </c>
      <c r="C1357" s="34" t="s">
        <v>46</v>
      </c>
      <c r="D1357" s="34">
        <v>0.08</v>
      </c>
      <c r="E1357" s="34">
        <v>8.09</v>
      </c>
      <c r="F1357" s="34">
        <v>7.96</v>
      </c>
      <c r="G1357" s="34" t="s">
        <v>14</v>
      </c>
      <c r="H1357" s="34" t="s">
        <v>15</v>
      </c>
      <c r="I1357" s="34" t="s">
        <v>4</v>
      </c>
      <c r="J1357" s="34" t="s">
        <v>102</v>
      </c>
      <c r="K1357" s="34" t="s">
        <v>49</v>
      </c>
      <c r="L1357" s="34" t="s">
        <v>498</v>
      </c>
      <c r="M1357" s="34">
        <v>0.49</v>
      </c>
      <c r="N1357" s="34" t="s">
        <v>8</v>
      </c>
      <c r="O1357" s="34" t="s">
        <v>35</v>
      </c>
      <c r="P1357" s="34" t="s">
        <v>616</v>
      </c>
      <c r="Q1357" s="34" t="s">
        <v>2370</v>
      </c>
      <c r="R1357" s="34">
        <v>88310</v>
      </c>
      <c r="S1357" s="36">
        <v>42127</v>
      </c>
      <c r="T1357" s="36">
        <v>42128</v>
      </c>
      <c r="U1357" s="61">
        <v>-88.82</v>
      </c>
      <c r="V1357" s="34">
        <v>10</v>
      </c>
      <c r="W1357" s="34">
        <v>80.349999999999994</v>
      </c>
      <c r="X1357" s="34">
        <v>89209</v>
      </c>
      <c r="Y1357" s="34" t="s">
        <v>3217</v>
      </c>
      <c r="Z1357" s="34">
        <v>317.87929265670249</v>
      </c>
    </row>
    <row r="1358" spans="1:26" customFormat="1" x14ac:dyDescent="0.2">
      <c r="A1358" s="34">
        <v>335</v>
      </c>
      <c r="B1358" s="34" t="s">
        <v>2371</v>
      </c>
      <c r="C1358" s="34" t="s">
        <v>1</v>
      </c>
      <c r="D1358" s="34">
        <v>0.09</v>
      </c>
      <c r="E1358" s="34">
        <v>6.28</v>
      </c>
      <c r="F1358" s="34">
        <v>5.29</v>
      </c>
      <c r="G1358" s="34" t="s">
        <v>14</v>
      </c>
      <c r="H1358" s="34" t="s">
        <v>70</v>
      </c>
      <c r="I1358" s="34" t="s">
        <v>4</v>
      </c>
      <c r="J1358" s="34" t="s">
        <v>102</v>
      </c>
      <c r="K1358" s="34" t="s">
        <v>49</v>
      </c>
      <c r="L1358" s="34" t="s">
        <v>1551</v>
      </c>
      <c r="M1358" s="34">
        <v>0.43</v>
      </c>
      <c r="N1358" s="34" t="s">
        <v>8</v>
      </c>
      <c r="O1358" s="34" t="s">
        <v>35</v>
      </c>
      <c r="P1358" s="34" t="s">
        <v>115</v>
      </c>
      <c r="Q1358" s="34" t="s">
        <v>2372</v>
      </c>
      <c r="R1358" s="34">
        <v>97504</v>
      </c>
      <c r="S1358" s="36">
        <v>42128</v>
      </c>
      <c r="T1358" s="36">
        <v>42128</v>
      </c>
      <c r="U1358" s="61">
        <v>-5.2</v>
      </c>
      <c r="V1358" s="34">
        <v>1</v>
      </c>
      <c r="W1358" s="34">
        <v>8.5299999999999994</v>
      </c>
      <c r="X1358" s="34">
        <v>87277</v>
      </c>
      <c r="Y1358" s="34" t="s">
        <v>3217</v>
      </c>
      <c r="Z1358" s="34">
        <v>385.47855486288029</v>
      </c>
    </row>
    <row r="1359" spans="1:26" customFormat="1" x14ac:dyDescent="0.2">
      <c r="A1359" s="34">
        <v>342</v>
      </c>
      <c r="B1359" s="34" t="s">
        <v>2373</v>
      </c>
      <c r="C1359" s="34" t="s">
        <v>1</v>
      </c>
      <c r="D1359" s="34">
        <v>0.01</v>
      </c>
      <c r="E1359" s="34">
        <v>3.26</v>
      </c>
      <c r="F1359" s="34">
        <v>1.86</v>
      </c>
      <c r="G1359" s="34" t="s">
        <v>14</v>
      </c>
      <c r="H1359" s="34" t="s">
        <v>70</v>
      </c>
      <c r="I1359" s="34" t="s">
        <v>24</v>
      </c>
      <c r="J1359" s="34" t="s">
        <v>25</v>
      </c>
      <c r="K1359" s="34" t="s">
        <v>26</v>
      </c>
      <c r="L1359" s="34" t="s">
        <v>2374</v>
      </c>
      <c r="M1359" s="34">
        <v>0.41</v>
      </c>
      <c r="N1359" s="34" t="s">
        <v>8</v>
      </c>
      <c r="O1359" s="34" t="s">
        <v>9</v>
      </c>
      <c r="P1359" s="34" t="s">
        <v>99</v>
      </c>
      <c r="Q1359" s="34" t="s">
        <v>104</v>
      </c>
      <c r="R1359" s="34">
        <v>33181</v>
      </c>
      <c r="S1359" s="36">
        <v>42128</v>
      </c>
      <c r="T1359" s="36">
        <v>42130</v>
      </c>
      <c r="U1359" s="61">
        <v>-4.6683000000000003</v>
      </c>
      <c r="V1359" s="34">
        <v>20</v>
      </c>
      <c r="W1359" s="34">
        <v>73.97</v>
      </c>
      <c r="X1359" s="34">
        <v>3332</v>
      </c>
      <c r="Y1359" s="34" t="s">
        <v>3215</v>
      </c>
      <c r="Z1359" s="34">
        <v>318.00132073778349</v>
      </c>
    </row>
    <row r="1360" spans="1:26" customFormat="1" x14ac:dyDescent="0.2">
      <c r="A1360" s="34">
        <v>344</v>
      </c>
      <c r="B1360" s="34" t="s">
        <v>2375</v>
      </c>
      <c r="C1360" s="34" t="s">
        <v>1</v>
      </c>
      <c r="D1360" s="34">
        <v>0.01</v>
      </c>
      <c r="E1360" s="34">
        <v>3.26</v>
      </c>
      <c r="F1360" s="34">
        <v>1.86</v>
      </c>
      <c r="G1360" s="34" t="s">
        <v>14</v>
      </c>
      <c r="H1360" s="34" t="s">
        <v>70</v>
      </c>
      <c r="I1360" s="34" t="s">
        <v>24</v>
      </c>
      <c r="J1360" s="34" t="s">
        <v>25</v>
      </c>
      <c r="K1360" s="34" t="s">
        <v>26</v>
      </c>
      <c r="L1360" s="34" t="s">
        <v>2374</v>
      </c>
      <c r="M1360" s="34">
        <v>0.41</v>
      </c>
      <c r="N1360" s="34" t="s">
        <v>8</v>
      </c>
      <c r="O1360" s="34" t="s">
        <v>87</v>
      </c>
      <c r="P1360" s="34" t="s">
        <v>307</v>
      </c>
      <c r="Q1360" s="34" t="s">
        <v>2376</v>
      </c>
      <c r="R1360" s="34">
        <v>4101</v>
      </c>
      <c r="S1360" s="36">
        <v>42128</v>
      </c>
      <c r="T1360" s="36">
        <v>42130</v>
      </c>
      <c r="U1360" s="61">
        <v>0.70199999999999996</v>
      </c>
      <c r="V1360" s="34">
        <v>5</v>
      </c>
      <c r="W1360" s="34">
        <v>18.489999999999998</v>
      </c>
      <c r="X1360" s="34">
        <v>88152</v>
      </c>
      <c r="Y1360" s="34" t="s">
        <v>3218</v>
      </c>
      <c r="Z1360" s="34">
        <v>323.50064607469352</v>
      </c>
    </row>
    <row r="1361" spans="1:26" customFormat="1" x14ac:dyDescent="0.2">
      <c r="A1361" s="34">
        <v>2289</v>
      </c>
      <c r="B1361" s="34" t="s">
        <v>2377</v>
      </c>
      <c r="C1361" s="34" t="s">
        <v>1</v>
      </c>
      <c r="D1361" s="34">
        <v>0.01</v>
      </c>
      <c r="E1361" s="34">
        <v>7.59</v>
      </c>
      <c r="F1361" s="34">
        <v>4</v>
      </c>
      <c r="G1361" s="34" t="s">
        <v>14</v>
      </c>
      <c r="H1361" s="34" t="s">
        <v>47</v>
      </c>
      <c r="I1361" s="34" t="s">
        <v>4</v>
      </c>
      <c r="J1361" s="34" t="s">
        <v>102</v>
      </c>
      <c r="K1361" s="34" t="s">
        <v>26</v>
      </c>
      <c r="L1361" s="34" t="s">
        <v>1663</v>
      </c>
      <c r="M1361" s="34">
        <v>0.42</v>
      </c>
      <c r="N1361" s="34" t="s">
        <v>8</v>
      </c>
      <c r="O1361" s="34" t="s">
        <v>28</v>
      </c>
      <c r="P1361" s="34" t="s">
        <v>60</v>
      </c>
      <c r="Q1361" s="34" t="s">
        <v>939</v>
      </c>
      <c r="R1361" s="34">
        <v>55337</v>
      </c>
      <c r="S1361" s="36">
        <v>42128</v>
      </c>
      <c r="T1361" s="36">
        <v>42128</v>
      </c>
      <c r="U1361" s="61">
        <v>2.97</v>
      </c>
      <c r="V1361" s="34">
        <v>17</v>
      </c>
      <c r="W1361" s="34">
        <v>136.25</v>
      </c>
      <c r="X1361" s="34">
        <v>88165</v>
      </c>
      <c r="Y1361" s="34" t="s">
        <v>3216</v>
      </c>
      <c r="Z1361" s="34">
        <v>437.28894091592292</v>
      </c>
    </row>
    <row r="1362" spans="1:26" customFormat="1" x14ac:dyDescent="0.2">
      <c r="A1362" s="34">
        <v>2650</v>
      </c>
      <c r="B1362" s="34" t="s">
        <v>2378</v>
      </c>
      <c r="C1362" s="34" t="s">
        <v>1</v>
      </c>
      <c r="D1362" s="34">
        <v>0.05</v>
      </c>
      <c r="E1362" s="34">
        <v>35.99</v>
      </c>
      <c r="F1362" s="34">
        <v>5.99</v>
      </c>
      <c r="G1362" s="34" t="s">
        <v>14</v>
      </c>
      <c r="H1362" s="34" t="s">
        <v>70</v>
      </c>
      <c r="I1362" s="34" t="s">
        <v>16</v>
      </c>
      <c r="J1362" s="34" t="s">
        <v>111</v>
      </c>
      <c r="K1362" s="34" t="s">
        <v>26</v>
      </c>
      <c r="L1362" s="34" t="s">
        <v>1348</v>
      </c>
      <c r="M1362" s="34">
        <v>0.38</v>
      </c>
      <c r="N1362" s="34" t="s">
        <v>8</v>
      </c>
      <c r="O1362" s="34" t="s">
        <v>87</v>
      </c>
      <c r="P1362" s="34" t="s">
        <v>296</v>
      </c>
      <c r="Q1362" s="34" t="s">
        <v>2379</v>
      </c>
      <c r="R1362" s="34">
        <v>15234</v>
      </c>
      <c r="S1362" s="36">
        <v>42128</v>
      </c>
      <c r="T1362" s="36">
        <v>42129</v>
      </c>
      <c r="U1362" s="61">
        <v>524.31719999999996</v>
      </c>
      <c r="V1362" s="34">
        <v>26</v>
      </c>
      <c r="W1362" s="34">
        <v>759.88</v>
      </c>
      <c r="X1362" s="34">
        <v>88815</v>
      </c>
      <c r="Y1362" s="34" t="s">
        <v>3218</v>
      </c>
      <c r="Z1362" s="34">
        <v>1025.0263398061097</v>
      </c>
    </row>
    <row r="1363" spans="1:26" customFormat="1" x14ac:dyDescent="0.2">
      <c r="A1363" s="34">
        <v>2689</v>
      </c>
      <c r="B1363" s="34" t="s">
        <v>2380</v>
      </c>
      <c r="C1363" s="34" t="s">
        <v>1</v>
      </c>
      <c r="D1363" s="34">
        <v>0.09</v>
      </c>
      <c r="E1363" s="34">
        <v>3.75</v>
      </c>
      <c r="F1363" s="34">
        <v>0.5</v>
      </c>
      <c r="G1363" s="34" t="s">
        <v>14</v>
      </c>
      <c r="H1363" s="34" t="s">
        <v>47</v>
      </c>
      <c r="I1363" s="34" t="s">
        <v>24</v>
      </c>
      <c r="J1363" s="34" t="s">
        <v>128</v>
      </c>
      <c r="K1363" s="34" t="s">
        <v>49</v>
      </c>
      <c r="L1363" s="34" t="s">
        <v>2381</v>
      </c>
      <c r="M1363" s="34">
        <v>0.37</v>
      </c>
      <c r="N1363" s="34" t="s">
        <v>8</v>
      </c>
      <c r="O1363" s="34" t="s">
        <v>87</v>
      </c>
      <c r="P1363" s="34" t="s">
        <v>373</v>
      </c>
      <c r="Q1363" s="34" t="s">
        <v>2382</v>
      </c>
      <c r="R1363" s="34">
        <v>7011</v>
      </c>
      <c r="S1363" s="36">
        <v>42128</v>
      </c>
      <c r="T1363" s="36">
        <v>42130</v>
      </c>
      <c r="U1363" s="61">
        <v>51.218699999999998</v>
      </c>
      <c r="V1363" s="34">
        <v>21</v>
      </c>
      <c r="W1363" s="34">
        <v>74.23</v>
      </c>
      <c r="X1363" s="34">
        <v>90624</v>
      </c>
      <c r="Y1363" s="34" t="s">
        <v>3218</v>
      </c>
      <c r="Z1363" s="34">
        <v>283.50144287943743</v>
      </c>
    </row>
    <row r="1364" spans="1:26" customFormat="1" x14ac:dyDescent="0.2">
      <c r="A1364" s="34">
        <v>2693</v>
      </c>
      <c r="B1364" s="34" t="s">
        <v>2383</v>
      </c>
      <c r="C1364" s="34" t="s">
        <v>1</v>
      </c>
      <c r="D1364" s="34">
        <v>0.01</v>
      </c>
      <c r="E1364" s="34">
        <v>30.98</v>
      </c>
      <c r="F1364" s="34">
        <v>9.18</v>
      </c>
      <c r="G1364" s="34" t="s">
        <v>14</v>
      </c>
      <c r="H1364" s="34" t="s">
        <v>47</v>
      </c>
      <c r="I1364" s="34" t="s">
        <v>24</v>
      </c>
      <c r="J1364" s="34" t="s">
        <v>64</v>
      </c>
      <c r="K1364" s="34" t="s">
        <v>49</v>
      </c>
      <c r="L1364" s="34" t="s">
        <v>2225</v>
      </c>
      <c r="M1364" s="34">
        <v>0.4</v>
      </c>
      <c r="N1364" s="34" t="s">
        <v>8</v>
      </c>
      <c r="O1364" s="34" t="s">
        <v>87</v>
      </c>
      <c r="P1364" s="34" t="s">
        <v>609</v>
      </c>
      <c r="Q1364" s="34" t="s">
        <v>1606</v>
      </c>
      <c r="R1364" s="34">
        <v>5201</v>
      </c>
      <c r="S1364" s="36">
        <v>42128</v>
      </c>
      <c r="T1364" s="36">
        <v>42128</v>
      </c>
      <c r="U1364" s="61">
        <v>380.46800000000002</v>
      </c>
      <c r="V1364" s="34">
        <v>20</v>
      </c>
      <c r="W1364" s="34">
        <v>627.19000000000005</v>
      </c>
      <c r="X1364" s="34">
        <v>90624</v>
      </c>
      <c r="Y1364" s="34" t="s">
        <v>3218</v>
      </c>
      <c r="Z1364" s="34">
        <v>1023.6897105558493</v>
      </c>
    </row>
    <row r="1365" spans="1:26" customFormat="1" x14ac:dyDescent="0.2">
      <c r="A1365" s="34">
        <v>411</v>
      </c>
      <c r="B1365" s="34" t="s">
        <v>2384</v>
      </c>
      <c r="C1365" s="34" t="s">
        <v>13</v>
      </c>
      <c r="D1365" s="34">
        <v>0.05</v>
      </c>
      <c r="E1365" s="34">
        <v>178.47</v>
      </c>
      <c r="F1365" s="34">
        <v>19.989999999999998</v>
      </c>
      <c r="G1365" s="34" t="s">
        <v>63</v>
      </c>
      <c r="H1365" s="34" t="s">
        <v>15</v>
      </c>
      <c r="I1365" s="34" t="s">
        <v>24</v>
      </c>
      <c r="J1365" s="34" t="s">
        <v>54</v>
      </c>
      <c r="K1365" s="34" t="s">
        <v>49</v>
      </c>
      <c r="L1365" s="34" t="s">
        <v>987</v>
      </c>
      <c r="M1365" s="34">
        <v>0.55000000000000004</v>
      </c>
      <c r="N1365" s="34" t="s">
        <v>8</v>
      </c>
      <c r="O1365" s="34" t="s">
        <v>35</v>
      </c>
      <c r="P1365" s="34" t="s">
        <v>66</v>
      </c>
      <c r="Q1365" s="34" t="s">
        <v>2112</v>
      </c>
      <c r="R1365" s="34">
        <v>94601</v>
      </c>
      <c r="S1365" s="36">
        <v>42128</v>
      </c>
      <c r="T1365" s="36">
        <v>42131</v>
      </c>
      <c r="U1365" s="61">
        <v>943</v>
      </c>
      <c r="V1365" s="34">
        <v>9</v>
      </c>
      <c r="W1365" s="34">
        <v>1531.31</v>
      </c>
      <c r="X1365" s="34">
        <v>87905</v>
      </c>
      <c r="Y1365" s="34" t="s">
        <v>3217</v>
      </c>
      <c r="Z1365" s="34">
        <v>2024.7839334847513</v>
      </c>
    </row>
    <row r="1366" spans="1:26" customFormat="1" x14ac:dyDescent="0.2">
      <c r="A1366" s="34">
        <v>3176</v>
      </c>
      <c r="B1366" s="34" t="s">
        <v>2385</v>
      </c>
      <c r="C1366" s="34" t="s">
        <v>13</v>
      </c>
      <c r="D1366" s="34">
        <v>0.06</v>
      </c>
      <c r="E1366" s="34">
        <v>10.97</v>
      </c>
      <c r="F1366" s="34">
        <v>6.5</v>
      </c>
      <c r="G1366" s="34" t="s">
        <v>14</v>
      </c>
      <c r="H1366" s="34" t="s">
        <v>15</v>
      </c>
      <c r="I1366" s="34" t="s">
        <v>16</v>
      </c>
      <c r="J1366" s="34" t="s">
        <v>17</v>
      </c>
      <c r="K1366" s="34" t="s">
        <v>49</v>
      </c>
      <c r="L1366" s="34" t="s">
        <v>2386</v>
      </c>
      <c r="M1366" s="34">
        <v>0.64</v>
      </c>
      <c r="N1366" s="34" t="s">
        <v>8</v>
      </c>
      <c r="O1366" s="34" t="s">
        <v>9</v>
      </c>
      <c r="P1366" s="34" t="s">
        <v>99</v>
      </c>
      <c r="Q1366" s="34" t="s">
        <v>2387</v>
      </c>
      <c r="R1366" s="34">
        <v>32216</v>
      </c>
      <c r="S1366" s="36">
        <v>42128</v>
      </c>
      <c r="T1366" s="36">
        <v>42130</v>
      </c>
      <c r="U1366" s="61">
        <v>65.597999999999999</v>
      </c>
      <c r="V1366" s="34">
        <v>19</v>
      </c>
      <c r="W1366" s="34">
        <v>215.25</v>
      </c>
      <c r="X1366" s="34">
        <v>90820</v>
      </c>
      <c r="Y1366" s="34" t="s">
        <v>3215</v>
      </c>
      <c r="Z1366" s="34">
        <v>379.05408315631581</v>
      </c>
    </row>
    <row r="1367" spans="1:26" customFormat="1" x14ac:dyDescent="0.2">
      <c r="A1367" s="34">
        <v>3356</v>
      </c>
      <c r="B1367" s="34" t="s">
        <v>2388</v>
      </c>
      <c r="C1367" s="34" t="s">
        <v>92</v>
      </c>
      <c r="D1367" s="34">
        <v>7.0000000000000007E-2</v>
      </c>
      <c r="E1367" s="34">
        <v>5.34</v>
      </c>
      <c r="F1367" s="34">
        <v>5.63</v>
      </c>
      <c r="G1367" s="34" t="s">
        <v>14</v>
      </c>
      <c r="H1367" s="34" t="s">
        <v>70</v>
      </c>
      <c r="I1367" s="34" t="s">
        <v>24</v>
      </c>
      <c r="J1367" s="34" t="s">
        <v>48</v>
      </c>
      <c r="K1367" s="34" t="s">
        <v>49</v>
      </c>
      <c r="L1367" s="34" t="s">
        <v>1699</v>
      </c>
      <c r="M1367" s="34">
        <v>0.39</v>
      </c>
      <c r="N1367" s="34" t="s">
        <v>8</v>
      </c>
      <c r="O1367" s="34" t="s">
        <v>35</v>
      </c>
      <c r="P1367" s="34" t="s">
        <v>466</v>
      </c>
      <c r="Q1367" s="34" t="s">
        <v>2389</v>
      </c>
      <c r="R1367" s="34">
        <v>83616</v>
      </c>
      <c r="S1367" s="36">
        <v>42128</v>
      </c>
      <c r="T1367" s="36">
        <v>42130</v>
      </c>
      <c r="U1367" s="61">
        <v>-116.3455</v>
      </c>
      <c r="V1367" s="34">
        <v>13</v>
      </c>
      <c r="W1367" s="34">
        <v>66.650000000000006</v>
      </c>
      <c r="X1367" s="34">
        <v>88588</v>
      </c>
      <c r="Y1367" s="34" t="s">
        <v>3217</v>
      </c>
      <c r="Z1367" s="34">
        <v>-19.163784406827887</v>
      </c>
    </row>
    <row r="1368" spans="1:26" customFormat="1" x14ac:dyDescent="0.2">
      <c r="A1368" s="34">
        <v>3356</v>
      </c>
      <c r="B1368" s="34" t="s">
        <v>2388</v>
      </c>
      <c r="C1368" s="34" t="s">
        <v>92</v>
      </c>
      <c r="D1368" s="34">
        <v>0.03</v>
      </c>
      <c r="E1368" s="34">
        <v>160.97999999999999</v>
      </c>
      <c r="F1368" s="34">
        <v>30</v>
      </c>
      <c r="G1368" s="34" t="s">
        <v>2</v>
      </c>
      <c r="H1368" s="34" t="s">
        <v>70</v>
      </c>
      <c r="I1368" s="34" t="s">
        <v>4</v>
      </c>
      <c r="J1368" s="34" t="s">
        <v>85</v>
      </c>
      <c r="K1368" s="34" t="s">
        <v>33</v>
      </c>
      <c r="L1368" s="34" t="s">
        <v>868</v>
      </c>
      <c r="M1368" s="34">
        <v>0.62</v>
      </c>
      <c r="N1368" s="34" t="s">
        <v>8</v>
      </c>
      <c r="O1368" s="34" t="s">
        <v>35</v>
      </c>
      <c r="P1368" s="34" t="s">
        <v>466</v>
      </c>
      <c r="Q1368" s="34" t="s">
        <v>2389</v>
      </c>
      <c r="R1368" s="34">
        <v>83616</v>
      </c>
      <c r="S1368" s="36">
        <v>42128</v>
      </c>
      <c r="T1368" s="36">
        <v>42129</v>
      </c>
      <c r="U1368" s="61">
        <v>1304.9000000000001</v>
      </c>
      <c r="V1368" s="34">
        <v>18</v>
      </c>
      <c r="W1368" s="34">
        <v>2934.16</v>
      </c>
      <c r="X1368" s="34">
        <v>88588</v>
      </c>
      <c r="Y1368" s="34" t="s">
        <v>3217</v>
      </c>
      <c r="Z1368" s="34">
        <v>3011.4846877513874</v>
      </c>
    </row>
    <row r="1369" spans="1:26" customFormat="1" x14ac:dyDescent="0.2">
      <c r="A1369" s="34">
        <v>3356</v>
      </c>
      <c r="B1369" s="34" t="s">
        <v>2388</v>
      </c>
      <c r="C1369" s="34" t="s">
        <v>92</v>
      </c>
      <c r="D1369" s="34">
        <v>0.04</v>
      </c>
      <c r="E1369" s="34">
        <v>65.989999999999995</v>
      </c>
      <c r="F1369" s="34">
        <v>5.63</v>
      </c>
      <c r="G1369" s="34" t="s">
        <v>63</v>
      </c>
      <c r="H1369" s="34" t="s">
        <v>70</v>
      </c>
      <c r="I1369" s="34" t="s">
        <v>16</v>
      </c>
      <c r="J1369" s="34" t="s">
        <v>111</v>
      </c>
      <c r="K1369" s="34" t="s">
        <v>49</v>
      </c>
      <c r="L1369" s="34" t="s">
        <v>2390</v>
      </c>
      <c r="M1369" s="34">
        <v>0.56000000000000005</v>
      </c>
      <c r="N1369" s="34" t="s">
        <v>8</v>
      </c>
      <c r="O1369" s="34" t="s">
        <v>35</v>
      </c>
      <c r="P1369" s="34" t="s">
        <v>466</v>
      </c>
      <c r="Q1369" s="34" t="s">
        <v>2389</v>
      </c>
      <c r="R1369" s="34">
        <v>83616</v>
      </c>
      <c r="S1369" s="36">
        <v>42128</v>
      </c>
      <c r="T1369" s="36">
        <v>42128</v>
      </c>
      <c r="U1369" s="61">
        <v>605.04719999999998</v>
      </c>
      <c r="V1369" s="34">
        <v>15</v>
      </c>
      <c r="W1369" s="34">
        <v>876.88</v>
      </c>
      <c r="X1369" s="34">
        <v>88588</v>
      </c>
      <c r="Y1369" s="34" t="s">
        <v>3217</v>
      </c>
      <c r="Z1369" s="34">
        <v>988.4985347531225</v>
      </c>
    </row>
    <row r="1370" spans="1:26" customFormat="1" x14ac:dyDescent="0.2">
      <c r="A1370" s="34">
        <v>1765</v>
      </c>
      <c r="B1370" s="34" t="s">
        <v>2391</v>
      </c>
      <c r="C1370" s="34" t="s">
        <v>46</v>
      </c>
      <c r="D1370" s="34">
        <v>0</v>
      </c>
      <c r="E1370" s="34">
        <v>5.77</v>
      </c>
      <c r="F1370" s="34">
        <v>4.97</v>
      </c>
      <c r="G1370" s="34" t="s">
        <v>14</v>
      </c>
      <c r="H1370" s="34" t="s">
        <v>15</v>
      </c>
      <c r="I1370" s="34" t="s">
        <v>24</v>
      </c>
      <c r="J1370" s="34" t="s">
        <v>48</v>
      </c>
      <c r="K1370" s="34" t="s">
        <v>49</v>
      </c>
      <c r="L1370" s="34" t="s">
        <v>2392</v>
      </c>
      <c r="M1370" s="34">
        <v>0.35</v>
      </c>
      <c r="N1370" s="34" t="s">
        <v>8</v>
      </c>
      <c r="O1370" s="34" t="s">
        <v>28</v>
      </c>
      <c r="P1370" s="34" t="s">
        <v>56</v>
      </c>
      <c r="Q1370" s="34" t="s">
        <v>2393</v>
      </c>
      <c r="R1370" s="34">
        <v>63141</v>
      </c>
      <c r="S1370" s="36">
        <v>42128</v>
      </c>
      <c r="T1370" s="36">
        <v>42129</v>
      </c>
      <c r="U1370" s="61">
        <v>3.5581</v>
      </c>
      <c r="V1370" s="34">
        <v>8</v>
      </c>
      <c r="W1370" s="34">
        <v>52.43</v>
      </c>
      <c r="X1370" s="34">
        <v>89777</v>
      </c>
      <c r="Y1370" s="34" t="s">
        <v>3216</v>
      </c>
      <c r="Z1370" s="34">
        <v>259.0676056919894</v>
      </c>
    </row>
    <row r="1371" spans="1:26" customFormat="1" x14ac:dyDescent="0.2">
      <c r="A1371" s="34">
        <v>693</v>
      </c>
      <c r="B1371" s="34" t="s">
        <v>1525</v>
      </c>
      <c r="C1371" s="34" t="s">
        <v>13</v>
      </c>
      <c r="D1371" s="34">
        <v>0</v>
      </c>
      <c r="E1371" s="34">
        <v>230.98</v>
      </c>
      <c r="F1371" s="34">
        <v>23.78</v>
      </c>
      <c r="G1371" s="34" t="s">
        <v>2</v>
      </c>
      <c r="H1371" s="34" t="s">
        <v>3</v>
      </c>
      <c r="I1371" s="34" t="s">
        <v>4</v>
      </c>
      <c r="J1371" s="34" t="s">
        <v>5</v>
      </c>
      <c r="K1371" s="34" t="s">
        <v>6</v>
      </c>
      <c r="L1371" s="34" t="s">
        <v>1504</v>
      </c>
      <c r="M1371" s="34">
        <v>0.6</v>
      </c>
      <c r="N1371" s="34" t="s">
        <v>8</v>
      </c>
      <c r="O1371" s="34" t="s">
        <v>35</v>
      </c>
      <c r="P1371" s="34" t="s">
        <v>36</v>
      </c>
      <c r="Q1371" s="34" t="s">
        <v>1526</v>
      </c>
      <c r="R1371" s="34">
        <v>80229</v>
      </c>
      <c r="S1371" s="36">
        <v>42129</v>
      </c>
      <c r="T1371" s="36">
        <v>42131</v>
      </c>
      <c r="U1371" s="61">
        <v>6095.8602000000001</v>
      </c>
      <c r="V1371" s="34">
        <v>36</v>
      </c>
      <c r="W1371" s="34">
        <v>8834.58</v>
      </c>
      <c r="X1371" s="34">
        <v>87813</v>
      </c>
      <c r="Y1371" s="34" t="s">
        <v>3217</v>
      </c>
      <c r="Z1371" s="34">
        <v>7943.8700469961168</v>
      </c>
    </row>
    <row r="1372" spans="1:26" customFormat="1" x14ac:dyDescent="0.2">
      <c r="A1372" s="34">
        <v>2273</v>
      </c>
      <c r="B1372" s="34" t="s">
        <v>2394</v>
      </c>
      <c r="C1372" s="34" t="s">
        <v>23</v>
      </c>
      <c r="D1372" s="34">
        <v>0.04</v>
      </c>
      <c r="E1372" s="34">
        <v>120.98</v>
      </c>
      <c r="F1372" s="34">
        <v>3.99</v>
      </c>
      <c r="G1372" s="34" t="s">
        <v>14</v>
      </c>
      <c r="H1372" s="34" t="s">
        <v>70</v>
      </c>
      <c r="I1372" s="34" t="s">
        <v>24</v>
      </c>
      <c r="J1372" s="34" t="s">
        <v>71</v>
      </c>
      <c r="K1372" s="34" t="s">
        <v>49</v>
      </c>
      <c r="L1372" s="34" t="s">
        <v>2395</v>
      </c>
      <c r="M1372" s="34">
        <v>0.6</v>
      </c>
      <c r="N1372" s="34" t="s">
        <v>8</v>
      </c>
      <c r="O1372" s="34" t="s">
        <v>28</v>
      </c>
      <c r="P1372" s="34" t="s">
        <v>163</v>
      </c>
      <c r="Q1372" s="34" t="s">
        <v>2396</v>
      </c>
      <c r="R1372" s="34">
        <v>78550</v>
      </c>
      <c r="S1372" s="36">
        <v>42129</v>
      </c>
      <c r="T1372" s="36">
        <v>42129</v>
      </c>
      <c r="U1372" s="61">
        <v>1389.5771999999999</v>
      </c>
      <c r="V1372" s="34">
        <v>17</v>
      </c>
      <c r="W1372" s="34">
        <v>2013.88</v>
      </c>
      <c r="X1372" s="34">
        <v>90109</v>
      </c>
      <c r="Y1372" s="34" t="s">
        <v>3216</v>
      </c>
      <c r="Z1372" s="34">
        <v>2101.3106811937018</v>
      </c>
    </row>
    <row r="1373" spans="1:26" customFormat="1" x14ac:dyDescent="0.2">
      <c r="A1373" s="34">
        <v>2273</v>
      </c>
      <c r="B1373" s="34" t="s">
        <v>2394</v>
      </c>
      <c r="C1373" s="34" t="s">
        <v>23</v>
      </c>
      <c r="D1373" s="34">
        <v>0.02</v>
      </c>
      <c r="E1373" s="34">
        <v>55.99</v>
      </c>
      <c r="F1373" s="34">
        <v>5</v>
      </c>
      <c r="G1373" s="34" t="s">
        <v>14</v>
      </c>
      <c r="H1373" s="34" t="s">
        <v>70</v>
      </c>
      <c r="I1373" s="34" t="s">
        <v>16</v>
      </c>
      <c r="J1373" s="34" t="s">
        <v>111</v>
      </c>
      <c r="K1373" s="34" t="s">
        <v>18</v>
      </c>
      <c r="L1373" s="34" t="s">
        <v>1914</v>
      </c>
      <c r="M1373" s="34">
        <v>0.83</v>
      </c>
      <c r="N1373" s="34" t="s">
        <v>8</v>
      </c>
      <c r="O1373" s="34" t="s">
        <v>28</v>
      </c>
      <c r="P1373" s="34" t="s">
        <v>163</v>
      </c>
      <c r="Q1373" s="34" t="s">
        <v>2396</v>
      </c>
      <c r="R1373" s="34">
        <v>78550</v>
      </c>
      <c r="S1373" s="36">
        <v>42129</v>
      </c>
      <c r="T1373" s="36">
        <v>42129</v>
      </c>
      <c r="U1373" s="61">
        <v>-222.816</v>
      </c>
      <c r="V1373" s="34">
        <v>4</v>
      </c>
      <c r="W1373" s="34">
        <v>201.32</v>
      </c>
      <c r="X1373" s="34">
        <v>90109</v>
      </c>
      <c r="Y1373" s="34" t="s">
        <v>3216</v>
      </c>
      <c r="Z1373" s="34">
        <v>478.85829307425831</v>
      </c>
    </row>
    <row r="1374" spans="1:26" customFormat="1" x14ac:dyDescent="0.2">
      <c r="A1374" s="34">
        <v>2274</v>
      </c>
      <c r="B1374" s="34" t="s">
        <v>2397</v>
      </c>
      <c r="C1374" s="34" t="s">
        <v>23</v>
      </c>
      <c r="D1374" s="34">
        <v>0.05</v>
      </c>
      <c r="E1374" s="34">
        <v>23.99</v>
      </c>
      <c r="F1374" s="34">
        <v>15.68</v>
      </c>
      <c r="G1374" s="34" t="s">
        <v>2</v>
      </c>
      <c r="H1374" s="34" t="s">
        <v>70</v>
      </c>
      <c r="I1374" s="34" t="s">
        <v>4</v>
      </c>
      <c r="J1374" s="34" t="s">
        <v>102</v>
      </c>
      <c r="K1374" s="34" t="s">
        <v>33</v>
      </c>
      <c r="L1374" s="34" t="s">
        <v>2398</v>
      </c>
      <c r="M1374" s="34">
        <v>0.62</v>
      </c>
      <c r="N1374" s="34" t="s">
        <v>8</v>
      </c>
      <c r="O1374" s="34" t="s">
        <v>28</v>
      </c>
      <c r="P1374" s="34" t="s">
        <v>163</v>
      </c>
      <c r="Q1374" s="34" t="s">
        <v>1729</v>
      </c>
      <c r="R1374" s="34">
        <v>77036</v>
      </c>
      <c r="S1374" s="36">
        <v>42129</v>
      </c>
      <c r="T1374" s="36">
        <v>42133</v>
      </c>
      <c r="U1374" s="61">
        <v>-133.71</v>
      </c>
      <c r="V1374" s="34">
        <v>12</v>
      </c>
      <c r="W1374" s="34">
        <v>298.51</v>
      </c>
      <c r="X1374" s="34">
        <v>90109</v>
      </c>
      <c r="Y1374" s="34" t="s">
        <v>3216</v>
      </c>
      <c r="Z1374" s="34">
        <v>767.09032411515523</v>
      </c>
    </row>
    <row r="1375" spans="1:26" customFormat="1" x14ac:dyDescent="0.2">
      <c r="A1375" s="34">
        <v>2379</v>
      </c>
      <c r="B1375" s="34" t="s">
        <v>2399</v>
      </c>
      <c r="C1375" s="34" t="s">
        <v>23</v>
      </c>
      <c r="D1375" s="34">
        <v>0.06</v>
      </c>
      <c r="E1375" s="34">
        <v>122.99</v>
      </c>
      <c r="F1375" s="34">
        <v>19.989999999999998</v>
      </c>
      <c r="G1375" s="34" t="s">
        <v>14</v>
      </c>
      <c r="H1375" s="34" t="s">
        <v>3</v>
      </c>
      <c r="I1375" s="34" t="s">
        <v>24</v>
      </c>
      <c r="J1375" s="34" t="s">
        <v>48</v>
      </c>
      <c r="K1375" s="34" t="s">
        <v>49</v>
      </c>
      <c r="L1375" s="34" t="s">
        <v>2400</v>
      </c>
      <c r="M1375" s="34">
        <v>0.37</v>
      </c>
      <c r="N1375" s="34" t="s">
        <v>8</v>
      </c>
      <c r="O1375" s="34" t="s">
        <v>28</v>
      </c>
      <c r="P1375" s="34" t="s">
        <v>265</v>
      </c>
      <c r="Q1375" s="34" t="s">
        <v>2041</v>
      </c>
      <c r="R1375" s="34">
        <v>48135</v>
      </c>
      <c r="S1375" s="36">
        <v>42129</v>
      </c>
      <c r="T1375" s="36">
        <v>42131</v>
      </c>
      <c r="U1375" s="61">
        <v>1019.7096</v>
      </c>
      <c r="V1375" s="34">
        <v>12</v>
      </c>
      <c r="W1375" s="34">
        <v>1477.84</v>
      </c>
      <c r="X1375" s="34">
        <v>86655</v>
      </c>
      <c r="Y1375" s="34" t="s">
        <v>3216</v>
      </c>
      <c r="Z1375" s="34">
        <v>1957.6582861264585</v>
      </c>
    </row>
    <row r="1376" spans="1:26" customFormat="1" x14ac:dyDescent="0.2">
      <c r="A1376" s="34">
        <v>2380</v>
      </c>
      <c r="B1376" s="34" t="s">
        <v>2280</v>
      </c>
      <c r="C1376" s="34" t="s">
        <v>23</v>
      </c>
      <c r="D1376" s="34">
        <v>0.08</v>
      </c>
      <c r="E1376" s="34">
        <v>68.81</v>
      </c>
      <c r="F1376" s="34">
        <v>60</v>
      </c>
      <c r="G1376" s="34" t="s">
        <v>2</v>
      </c>
      <c r="H1376" s="34" t="s">
        <v>3</v>
      </c>
      <c r="I1376" s="34" t="s">
        <v>24</v>
      </c>
      <c r="J1376" s="34" t="s">
        <v>71</v>
      </c>
      <c r="K1376" s="34" t="s">
        <v>33</v>
      </c>
      <c r="L1376" s="34" t="s">
        <v>1652</v>
      </c>
      <c r="M1376" s="34">
        <v>0.41</v>
      </c>
      <c r="N1376" s="34" t="s">
        <v>8</v>
      </c>
      <c r="O1376" s="34" t="s">
        <v>28</v>
      </c>
      <c r="P1376" s="34" t="s">
        <v>265</v>
      </c>
      <c r="Q1376" s="34" t="s">
        <v>2281</v>
      </c>
      <c r="R1376" s="34">
        <v>49505</v>
      </c>
      <c r="S1376" s="36">
        <v>42129</v>
      </c>
      <c r="T1376" s="36">
        <v>42131</v>
      </c>
      <c r="U1376" s="61">
        <v>-1069.72</v>
      </c>
      <c r="V1376" s="34">
        <v>17</v>
      </c>
      <c r="W1376" s="34">
        <v>1162.46</v>
      </c>
      <c r="X1376" s="34">
        <v>86655</v>
      </c>
      <c r="Y1376" s="34" t="s">
        <v>3216</v>
      </c>
      <c r="Z1376" s="34">
        <v>970.58633719316572</v>
      </c>
    </row>
    <row r="1377" spans="1:26" customFormat="1" x14ac:dyDescent="0.2">
      <c r="A1377" s="34">
        <v>2382</v>
      </c>
      <c r="B1377" s="34" t="s">
        <v>2282</v>
      </c>
      <c r="C1377" s="34" t="s">
        <v>23</v>
      </c>
      <c r="D1377" s="34">
        <v>0.06</v>
      </c>
      <c r="E1377" s="34">
        <v>122.99</v>
      </c>
      <c r="F1377" s="34">
        <v>19.989999999999998</v>
      </c>
      <c r="G1377" s="34" t="s">
        <v>14</v>
      </c>
      <c r="H1377" s="34" t="s">
        <v>3</v>
      </c>
      <c r="I1377" s="34" t="s">
        <v>24</v>
      </c>
      <c r="J1377" s="34" t="s">
        <v>48</v>
      </c>
      <c r="K1377" s="34" t="s">
        <v>49</v>
      </c>
      <c r="L1377" s="34" t="s">
        <v>2400</v>
      </c>
      <c r="M1377" s="34">
        <v>0.37</v>
      </c>
      <c r="N1377" s="34" t="s">
        <v>8</v>
      </c>
      <c r="O1377" s="34" t="s">
        <v>87</v>
      </c>
      <c r="P1377" s="34" t="s">
        <v>88</v>
      </c>
      <c r="Q1377" s="34" t="s">
        <v>89</v>
      </c>
      <c r="R1377" s="34">
        <v>10024</v>
      </c>
      <c r="S1377" s="36">
        <v>42129</v>
      </c>
      <c r="T1377" s="36">
        <v>42131</v>
      </c>
      <c r="U1377" s="61">
        <v>1408.1865</v>
      </c>
      <c r="V1377" s="34">
        <v>48</v>
      </c>
      <c r="W1377" s="34">
        <v>5911.35</v>
      </c>
      <c r="X1377" s="34">
        <v>962</v>
      </c>
      <c r="Y1377" s="34" t="s">
        <v>3218</v>
      </c>
      <c r="Z1377" s="34">
        <v>2355.4686242778198</v>
      </c>
    </row>
    <row r="1378" spans="1:26" customFormat="1" x14ac:dyDescent="0.2">
      <c r="A1378" s="34">
        <v>2382</v>
      </c>
      <c r="B1378" s="34" t="s">
        <v>2282</v>
      </c>
      <c r="C1378" s="34" t="s">
        <v>23</v>
      </c>
      <c r="D1378" s="34">
        <v>0.08</v>
      </c>
      <c r="E1378" s="34">
        <v>68.81</v>
      </c>
      <c r="F1378" s="34">
        <v>60</v>
      </c>
      <c r="G1378" s="34" t="s">
        <v>2</v>
      </c>
      <c r="H1378" s="34" t="s">
        <v>3</v>
      </c>
      <c r="I1378" s="34" t="s">
        <v>24</v>
      </c>
      <c r="J1378" s="34" t="s">
        <v>71</v>
      </c>
      <c r="K1378" s="34" t="s">
        <v>33</v>
      </c>
      <c r="L1378" s="34" t="s">
        <v>1652</v>
      </c>
      <c r="M1378" s="34">
        <v>0.41</v>
      </c>
      <c r="N1378" s="34" t="s">
        <v>8</v>
      </c>
      <c r="O1378" s="34" t="s">
        <v>87</v>
      </c>
      <c r="P1378" s="34" t="s">
        <v>88</v>
      </c>
      <c r="Q1378" s="34" t="s">
        <v>89</v>
      </c>
      <c r="R1378" s="34">
        <v>10024</v>
      </c>
      <c r="S1378" s="36">
        <v>42129</v>
      </c>
      <c r="T1378" s="36">
        <v>42131</v>
      </c>
      <c r="U1378" s="61">
        <v>-1069.72</v>
      </c>
      <c r="V1378" s="34">
        <v>68</v>
      </c>
      <c r="W1378" s="34">
        <v>4649.8500000000004</v>
      </c>
      <c r="X1378" s="34">
        <v>962</v>
      </c>
      <c r="Y1378" s="34" t="s">
        <v>3218</v>
      </c>
      <c r="Z1378" s="34">
        <v>970.58633719316572</v>
      </c>
    </row>
    <row r="1379" spans="1:26" customFormat="1" x14ac:dyDescent="0.2">
      <c r="A1379" s="34">
        <v>1101</v>
      </c>
      <c r="B1379" s="34" t="s">
        <v>2401</v>
      </c>
      <c r="C1379" s="34" t="s">
        <v>92</v>
      </c>
      <c r="D1379" s="34">
        <v>0.02</v>
      </c>
      <c r="E1379" s="34">
        <v>15.14</v>
      </c>
      <c r="F1379" s="34">
        <v>4.53</v>
      </c>
      <c r="G1379" s="34" t="s">
        <v>14</v>
      </c>
      <c r="H1379" s="34" t="s">
        <v>3</v>
      </c>
      <c r="I1379" s="34" t="s">
        <v>24</v>
      </c>
      <c r="J1379" s="34" t="s">
        <v>54</v>
      </c>
      <c r="K1379" s="34" t="s">
        <v>49</v>
      </c>
      <c r="L1379" s="34" t="s">
        <v>1331</v>
      </c>
      <c r="M1379" s="34">
        <v>0.81</v>
      </c>
      <c r="N1379" s="34" t="s">
        <v>8</v>
      </c>
      <c r="O1379" s="34" t="s">
        <v>35</v>
      </c>
      <c r="P1379" s="34" t="s">
        <v>66</v>
      </c>
      <c r="Q1379" s="34" t="s">
        <v>1231</v>
      </c>
      <c r="R1379" s="34">
        <v>93030</v>
      </c>
      <c r="S1379" s="36">
        <v>42129</v>
      </c>
      <c r="T1379" s="36">
        <v>42130</v>
      </c>
      <c r="U1379" s="61">
        <v>5.8840000000000003</v>
      </c>
      <c r="V1379" s="34">
        <v>3</v>
      </c>
      <c r="W1379" s="34">
        <v>51.02</v>
      </c>
      <c r="X1379" s="34">
        <v>91488</v>
      </c>
      <c r="Y1379" s="34" t="s">
        <v>3217</v>
      </c>
      <c r="Z1379" s="34">
        <v>479.40678113620964</v>
      </c>
    </row>
    <row r="1380" spans="1:26" customFormat="1" x14ac:dyDescent="0.2">
      <c r="A1380" s="34">
        <v>2509</v>
      </c>
      <c r="B1380" s="34" t="s">
        <v>2402</v>
      </c>
      <c r="C1380" s="34" t="s">
        <v>92</v>
      </c>
      <c r="D1380" s="34">
        <v>0.05</v>
      </c>
      <c r="E1380" s="34">
        <v>30.98</v>
      </c>
      <c r="F1380" s="34">
        <v>9.18</v>
      </c>
      <c r="G1380" s="34" t="s">
        <v>14</v>
      </c>
      <c r="H1380" s="34" t="s">
        <v>47</v>
      </c>
      <c r="I1380" s="34" t="s">
        <v>24</v>
      </c>
      <c r="J1380" s="34" t="s">
        <v>64</v>
      </c>
      <c r="K1380" s="34" t="s">
        <v>49</v>
      </c>
      <c r="L1380" s="34" t="s">
        <v>2225</v>
      </c>
      <c r="M1380" s="34">
        <v>0.4</v>
      </c>
      <c r="N1380" s="34" t="s">
        <v>8</v>
      </c>
      <c r="O1380" s="34" t="s">
        <v>87</v>
      </c>
      <c r="P1380" s="34" t="s">
        <v>307</v>
      </c>
      <c r="Q1380" s="34" t="s">
        <v>2403</v>
      </c>
      <c r="R1380" s="34">
        <v>4106</v>
      </c>
      <c r="S1380" s="36">
        <v>42129</v>
      </c>
      <c r="T1380" s="36">
        <v>42129</v>
      </c>
      <c r="U1380" s="61">
        <v>308.67</v>
      </c>
      <c r="V1380" s="34">
        <v>15</v>
      </c>
      <c r="W1380" s="34">
        <v>462.57</v>
      </c>
      <c r="X1380" s="34">
        <v>87029</v>
      </c>
      <c r="Y1380" s="34" t="s">
        <v>3218</v>
      </c>
      <c r="Z1380" s="34">
        <v>646.48505123796679</v>
      </c>
    </row>
    <row r="1381" spans="1:26" customFormat="1" x14ac:dyDescent="0.2">
      <c r="A1381" s="34">
        <v>1979</v>
      </c>
      <c r="B1381" s="34" t="s">
        <v>2404</v>
      </c>
      <c r="C1381" s="34" t="s">
        <v>46</v>
      </c>
      <c r="D1381" s="34">
        <v>0.05</v>
      </c>
      <c r="E1381" s="34">
        <v>20.99</v>
      </c>
      <c r="F1381" s="34">
        <v>3.3</v>
      </c>
      <c r="G1381" s="34" t="s">
        <v>14</v>
      </c>
      <c r="H1381" s="34" t="s">
        <v>70</v>
      </c>
      <c r="I1381" s="34" t="s">
        <v>16</v>
      </c>
      <c r="J1381" s="34" t="s">
        <v>111</v>
      </c>
      <c r="K1381" s="34" t="s">
        <v>18</v>
      </c>
      <c r="L1381" s="34" t="s">
        <v>1559</v>
      </c>
      <c r="M1381" s="34">
        <v>0.81</v>
      </c>
      <c r="N1381" s="34" t="s">
        <v>8</v>
      </c>
      <c r="O1381" s="34" t="s">
        <v>35</v>
      </c>
      <c r="P1381" s="34" t="s">
        <v>36</v>
      </c>
      <c r="Q1381" s="34" t="s">
        <v>2405</v>
      </c>
      <c r="R1381" s="34">
        <v>80122</v>
      </c>
      <c r="S1381" s="36">
        <v>42129</v>
      </c>
      <c r="T1381" s="36">
        <v>42130</v>
      </c>
      <c r="U1381" s="61">
        <v>21.883400000000002</v>
      </c>
      <c r="V1381" s="34">
        <v>4</v>
      </c>
      <c r="W1381" s="34">
        <v>72.75</v>
      </c>
      <c r="X1381" s="34">
        <v>87757</v>
      </c>
      <c r="Y1381" s="34" t="s">
        <v>3217</v>
      </c>
      <c r="Z1381" s="34">
        <v>657.60078333677734</v>
      </c>
    </row>
    <row r="1382" spans="1:26" customFormat="1" x14ac:dyDescent="0.2">
      <c r="A1382" s="34">
        <v>1416</v>
      </c>
      <c r="B1382" s="34" t="s">
        <v>2406</v>
      </c>
      <c r="C1382" s="34" t="s">
        <v>1</v>
      </c>
      <c r="D1382" s="34">
        <v>0.02</v>
      </c>
      <c r="E1382" s="34">
        <v>417.4</v>
      </c>
      <c r="F1382" s="34">
        <v>75.23</v>
      </c>
      <c r="G1382" s="34" t="s">
        <v>2</v>
      </c>
      <c r="H1382" s="34" t="s">
        <v>3</v>
      </c>
      <c r="I1382" s="34" t="s">
        <v>4</v>
      </c>
      <c r="J1382" s="34" t="s">
        <v>5</v>
      </c>
      <c r="K1382" s="34" t="s">
        <v>6</v>
      </c>
      <c r="L1382" s="34" t="s">
        <v>1171</v>
      </c>
      <c r="M1382" s="34">
        <v>0.79</v>
      </c>
      <c r="N1382" s="34" t="s">
        <v>8</v>
      </c>
      <c r="O1382" s="34" t="s">
        <v>28</v>
      </c>
      <c r="P1382" s="34" t="s">
        <v>29</v>
      </c>
      <c r="Q1382" s="34" t="s">
        <v>1488</v>
      </c>
      <c r="R1382" s="34">
        <v>46203</v>
      </c>
      <c r="S1382" s="36">
        <v>42130</v>
      </c>
      <c r="T1382" s="36">
        <v>42131</v>
      </c>
      <c r="U1382" s="61">
        <v>-634.86540000000002</v>
      </c>
      <c r="V1382" s="34">
        <v>1</v>
      </c>
      <c r="W1382" s="34">
        <v>471.21</v>
      </c>
      <c r="X1382" s="34">
        <v>90538</v>
      </c>
      <c r="Y1382" s="34" t="s">
        <v>3216</v>
      </c>
      <c r="Z1382" s="34">
        <v>3494.7726418972184</v>
      </c>
    </row>
    <row r="1383" spans="1:26" customFormat="1" x14ac:dyDescent="0.2">
      <c r="A1383" s="34">
        <v>2420</v>
      </c>
      <c r="B1383" s="34" t="s">
        <v>2407</v>
      </c>
      <c r="C1383" s="34" t="s">
        <v>13</v>
      </c>
      <c r="D1383" s="34">
        <v>0.04</v>
      </c>
      <c r="E1383" s="34">
        <v>9.11</v>
      </c>
      <c r="F1383" s="34">
        <v>2.15</v>
      </c>
      <c r="G1383" s="34" t="s">
        <v>14</v>
      </c>
      <c r="H1383" s="34" t="s">
        <v>15</v>
      </c>
      <c r="I1383" s="34" t="s">
        <v>24</v>
      </c>
      <c r="J1383" s="34" t="s">
        <v>64</v>
      </c>
      <c r="K1383" s="34" t="s">
        <v>26</v>
      </c>
      <c r="L1383" s="34" t="s">
        <v>65</v>
      </c>
      <c r="M1383" s="34">
        <v>0.4</v>
      </c>
      <c r="N1383" s="34" t="s">
        <v>8</v>
      </c>
      <c r="O1383" s="34" t="s">
        <v>9</v>
      </c>
      <c r="P1383" s="34" t="s">
        <v>218</v>
      </c>
      <c r="Q1383" s="34" t="s">
        <v>2408</v>
      </c>
      <c r="R1383" s="34">
        <v>23223</v>
      </c>
      <c r="S1383" s="36">
        <v>42130</v>
      </c>
      <c r="T1383" s="36">
        <v>42130</v>
      </c>
      <c r="U1383" s="61">
        <v>-23.071999999999999</v>
      </c>
      <c r="V1383" s="34">
        <v>11</v>
      </c>
      <c r="W1383" s="34">
        <v>100.87</v>
      </c>
      <c r="X1383" s="34">
        <v>86752</v>
      </c>
      <c r="Y1383" s="34" t="s">
        <v>3215</v>
      </c>
      <c r="Z1383" s="34">
        <v>-24.072484612329312</v>
      </c>
    </row>
    <row r="1384" spans="1:26" customFormat="1" x14ac:dyDescent="0.2">
      <c r="A1384" s="34">
        <v>1986</v>
      </c>
      <c r="B1384" s="34" t="s">
        <v>2409</v>
      </c>
      <c r="C1384" s="34" t="s">
        <v>46</v>
      </c>
      <c r="D1384" s="34">
        <v>0.01</v>
      </c>
      <c r="E1384" s="34">
        <v>15.31</v>
      </c>
      <c r="F1384" s="34">
        <v>8.7799999999999994</v>
      </c>
      <c r="G1384" s="34" t="s">
        <v>14</v>
      </c>
      <c r="H1384" s="34" t="s">
        <v>47</v>
      </c>
      <c r="I1384" s="34" t="s">
        <v>24</v>
      </c>
      <c r="J1384" s="34" t="s">
        <v>54</v>
      </c>
      <c r="K1384" s="34" t="s">
        <v>49</v>
      </c>
      <c r="L1384" s="34" t="s">
        <v>2410</v>
      </c>
      <c r="M1384" s="34">
        <v>0.56999999999999995</v>
      </c>
      <c r="N1384" s="34" t="s">
        <v>8</v>
      </c>
      <c r="O1384" s="34" t="s">
        <v>28</v>
      </c>
      <c r="P1384" s="34" t="s">
        <v>163</v>
      </c>
      <c r="Q1384" s="34" t="s">
        <v>1480</v>
      </c>
      <c r="R1384" s="34">
        <v>79701</v>
      </c>
      <c r="S1384" s="36">
        <v>42130</v>
      </c>
      <c r="T1384" s="36">
        <v>42131</v>
      </c>
      <c r="U1384" s="61">
        <v>12.146000000000001</v>
      </c>
      <c r="V1384" s="34">
        <v>23</v>
      </c>
      <c r="W1384" s="34">
        <v>377</v>
      </c>
      <c r="X1384" s="34">
        <v>90888</v>
      </c>
      <c r="Y1384" s="34" t="s">
        <v>3216</v>
      </c>
      <c r="Z1384" s="34">
        <v>638.68515485585851</v>
      </c>
    </row>
    <row r="1385" spans="1:26" customFormat="1" x14ac:dyDescent="0.2">
      <c r="A1385" s="34">
        <v>1986</v>
      </c>
      <c r="B1385" s="34" t="s">
        <v>2409</v>
      </c>
      <c r="C1385" s="34" t="s">
        <v>46</v>
      </c>
      <c r="D1385" s="34">
        <v>0.05</v>
      </c>
      <c r="E1385" s="34">
        <v>7.99</v>
      </c>
      <c r="F1385" s="34">
        <v>5.03</v>
      </c>
      <c r="G1385" s="34" t="s">
        <v>63</v>
      </c>
      <c r="H1385" s="34" t="s">
        <v>47</v>
      </c>
      <c r="I1385" s="34" t="s">
        <v>16</v>
      </c>
      <c r="J1385" s="34" t="s">
        <v>111</v>
      </c>
      <c r="K1385" s="34" t="s">
        <v>120</v>
      </c>
      <c r="L1385" s="34" t="s">
        <v>441</v>
      </c>
      <c r="M1385" s="34">
        <v>0.6</v>
      </c>
      <c r="N1385" s="34" t="s">
        <v>8</v>
      </c>
      <c r="O1385" s="34" t="s">
        <v>28</v>
      </c>
      <c r="P1385" s="34" t="s">
        <v>163</v>
      </c>
      <c r="Q1385" s="34" t="s">
        <v>1480</v>
      </c>
      <c r="R1385" s="34">
        <v>79701</v>
      </c>
      <c r="S1385" s="36">
        <v>42130</v>
      </c>
      <c r="T1385" s="36">
        <v>42132</v>
      </c>
      <c r="U1385" s="61">
        <v>5.6870000000000003</v>
      </c>
      <c r="V1385" s="34">
        <v>4</v>
      </c>
      <c r="W1385" s="34">
        <v>42.99</v>
      </c>
      <c r="X1385" s="34">
        <v>90888</v>
      </c>
      <c r="Y1385" s="34" t="s">
        <v>3216</v>
      </c>
      <c r="Z1385" s="34">
        <v>421.77465709953475</v>
      </c>
    </row>
    <row r="1386" spans="1:26" customFormat="1" x14ac:dyDescent="0.2">
      <c r="A1386" s="34">
        <v>1261</v>
      </c>
      <c r="B1386" s="34" t="s">
        <v>2411</v>
      </c>
      <c r="C1386" s="34" t="s">
        <v>1</v>
      </c>
      <c r="D1386" s="34">
        <v>0.02</v>
      </c>
      <c r="E1386" s="34">
        <v>73.98</v>
      </c>
      <c r="F1386" s="34">
        <v>14.52</v>
      </c>
      <c r="G1386" s="34" t="s">
        <v>14</v>
      </c>
      <c r="H1386" s="34" t="s">
        <v>47</v>
      </c>
      <c r="I1386" s="34" t="s">
        <v>16</v>
      </c>
      <c r="J1386" s="34" t="s">
        <v>17</v>
      </c>
      <c r="K1386" s="34" t="s">
        <v>49</v>
      </c>
      <c r="L1386" s="34" t="s">
        <v>284</v>
      </c>
      <c r="M1386" s="34">
        <v>0.65</v>
      </c>
      <c r="N1386" s="34" t="s">
        <v>8</v>
      </c>
      <c r="O1386" s="34" t="s">
        <v>35</v>
      </c>
      <c r="P1386" s="34" t="s">
        <v>36</v>
      </c>
      <c r="Q1386" s="34" t="s">
        <v>2412</v>
      </c>
      <c r="R1386" s="34">
        <v>80020</v>
      </c>
      <c r="S1386" s="36">
        <v>42131</v>
      </c>
      <c r="T1386" s="36">
        <v>42134</v>
      </c>
      <c r="U1386" s="61">
        <v>43.537999999999997</v>
      </c>
      <c r="V1386" s="34">
        <v>5</v>
      </c>
      <c r="W1386" s="34">
        <v>378.23</v>
      </c>
      <c r="X1386" s="34">
        <v>89730</v>
      </c>
      <c r="Y1386" s="34" t="s">
        <v>3217</v>
      </c>
      <c r="Z1386" s="34">
        <v>1162.1729543667843</v>
      </c>
    </row>
    <row r="1387" spans="1:26" customFormat="1" x14ac:dyDescent="0.2">
      <c r="A1387" s="34">
        <v>1502</v>
      </c>
      <c r="B1387" s="34" t="s">
        <v>2413</v>
      </c>
      <c r="C1387" s="34" t="s">
        <v>1</v>
      </c>
      <c r="D1387" s="34">
        <v>0.08</v>
      </c>
      <c r="E1387" s="34">
        <v>3.69</v>
      </c>
      <c r="F1387" s="34">
        <v>0.5</v>
      </c>
      <c r="G1387" s="34" t="s">
        <v>14</v>
      </c>
      <c r="H1387" s="34" t="s">
        <v>3</v>
      </c>
      <c r="I1387" s="34" t="s">
        <v>24</v>
      </c>
      <c r="J1387" s="34" t="s">
        <v>128</v>
      </c>
      <c r="K1387" s="34" t="s">
        <v>49</v>
      </c>
      <c r="L1387" s="34" t="s">
        <v>1870</v>
      </c>
      <c r="M1387" s="34">
        <v>0.38</v>
      </c>
      <c r="N1387" s="34" t="s">
        <v>8</v>
      </c>
      <c r="O1387" s="34" t="s">
        <v>9</v>
      </c>
      <c r="P1387" s="34" t="s">
        <v>99</v>
      </c>
      <c r="Q1387" s="34" t="s">
        <v>2414</v>
      </c>
      <c r="R1387" s="34">
        <v>33065</v>
      </c>
      <c r="S1387" s="36">
        <v>42131</v>
      </c>
      <c r="T1387" s="36">
        <v>42134</v>
      </c>
      <c r="U1387" s="61">
        <v>-3.6547000000000001</v>
      </c>
      <c r="V1387" s="34">
        <v>38</v>
      </c>
      <c r="W1387" s="34">
        <v>129.43</v>
      </c>
      <c r="X1387" s="34">
        <v>89193</v>
      </c>
      <c r="Y1387" s="34" t="s">
        <v>3215</v>
      </c>
      <c r="Z1387" s="34">
        <v>202.56619382644459</v>
      </c>
    </row>
    <row r="1388" spans="1:26" customFormat="1" x14ac:dyDescent="0.2">
      <c r="A1388" s="34">
        <v>1725</v>
      </c>
      <c r="B1388" s="34" t="s">
        <v>2415</v>
      </c>
      <c r="C1388" s="34" t="s">
        <v>13</v>
      </c>
      <c r="D1388" s="34">
        <v>0.05</v>
      </c>
      <c r="E1388" s="34">
        <v>35.99</v>
      </c>
      <c r="F1388" s="34">
        <v>1.1000000000000001</v>
      </c>
      <c r="G1388" s="34" t="s">
        <v>14</v>
      </c>
      <c r="H1388" s="34" t="s">
        <v>70</v>
      </c>
      <c r="I1388" s="34" t="s">
        <v>16</v>
      </c>
      <c r="J1388" s="34" t="s">
        <v>111</v>
      </c>
      <c r="K1388" s="34" t="s">
        <v>49</v>
      </c>
      <c r="L1388" s="34" t="s">
        <v>250</v>
      </c>
      <c r="M1388" s="34">
        <v>0.55000000000000004</v>
      </c>
      <c r="N1388" s="34" t="s">
        <v>8</v>
      </c>
      <c r="O1388" s="34" t="s">
        <v>87</v>
      </c>
      <c r="P1388" s="34" t="s">
        <v>293</v>
      </c>
      <c r="Q1388" s="34" t="s">
        <v>2416</v>
      </c>
      <c r="R1388" s="34">
        <v>43026</v>
      </c>
      <c r="S1388" s="36">
        <v>42131</v>
      </c>
      <c r="T1388" s="36">
        <v>42133</v>
      </c>
      <c r="U1388" s="61">
        <v>149.166</v>
      </c>
      <c r="V1388" s="34">
        <v>9</v>
      </c>
      <c r="W1388" s="34">
        <v>261.56</v>
      </c>
      <c r="X1388" s="34">
        <v>87193</v>
      </c>
      <c r="Y1388" s="34" t="s">
        <v>3218</v>
      </c>
      <c r="Z1388" s="34">
        <v>354.50703667743437</v>
      </c>
    </row>
    <row r="1389" spans="1:26" customFormat="1" x14ac:dyDescent="0.2">
      <c r="A1389" s="34">
        <v>2962</v>
      </c>
      <c r="B1389" s="34" t="s">
        <v>2417</v>
      </c>
      <c r="C1389" s="34" t="s">
        <v>13</v>
      </c>
      <c r="D1389" s="34">
        <v>7.0000000000000007E-2</v>
      </c>
      <c r="E1389" s="34">
        <v>4.76</v>
      </c>
      <c r="F1389" s="34">
        <v>0.88</v>
      </c>
      <c r="G1389" s="34" t="s">
        <v>63</v>
      </c>
      <c r="H1389" s="34" t="s">
        <v>15</v>
      </c>
      <c r="I1389" s="34" t="s">
        <v>24</v>
      </c>
      <c r="J1389" s="34" t="s">
        <v>64</v>
      </c>
      <c r="K1389" s="34" t="s">
        <v>26</v>
      </c>
      <c r="L1389" s="34" t="s">
        <v>2418</v>
      </c>
      <c r="M1389" s="34">
        <v>0.39</v>
      </c>
      <c r="N1389" s="34" t="s">
        <v>8</v>
      </c>
      <c r="O1389" s="34" t="s">
        <v>35</v>
      </c>
      <c r="P1389" s="34" t="s">
        <v>36</v>
      </c>
      <c r="Q1389" s="34" t="s">
        <v>1289</v>
      </c>
      <c r="R1389" s="34">
        <v>80027</v>
      </c>
      <c r="S1389" s="36">
        <v>42131</v>
      </c>
      <c r="T1389" s="36">
        <v>42133</v>
      </c>
      <c r="U1389" s="61">
        <v>33.347700000000003</v>
      </c>
      <c r="V1389" s="34">
        <v>10</v>
      </c>
      <c r="W1389" s="34">
        <v>48.33</v>
      </c>
      <c r="X1389" s="34">
        <v>88611</v>
      </c>
      <c r="Y1389" s="34" t="s">
        <v>3217</v>
      </c>
      <c r="Z1389" s="34">
        <v>-125.38143434060328</v>
      </c>
    </row>
    <row r="1390" spans="1:26" customFormat="1" x14ac:dyDescent="0.2">
      <c r="A1390" s="34">
        <v>3248</v>
      </c>
      <c r="B1390" s="34" t="s">
        <v>2419</v>
      </c>
      <c r="C1390" s="34" t="s">
        <v>13</v>
      </c>
      <c r="D1390" s="34">
        <v>7.0000000000000007E-2</v>
      </c>
      <c r="E1390" s="34">
        <v>2.78</v>
      </c>
      <c r="F1390" s="34">
        <v>1.49</v>
      </c>
      <c r="G1390" s="34" t="s">
        <v>14</v>
      </c>
      <c r="H1390" s="34" t="s">
        <v>3</v>
      </c>
      <c r="I1390" s="34" t="s">
        <v>24</v>
      </c>
      <c r="J1390" s="34" t="s">
        <v>48</v>
      </c>
      <c r="K1390" s="34" t="s">
        <v>49</v>
      </c>
      <c r="L1390" s="34" t="s">
        <v>2160</v>
      </c>
      <c r="M1390" s="34">
        <v>0.36</v>
      </c>
      <c r="N1390" s="34" t="s">
        <v>8</v>
      </c>
      <c r="O1390" s="34" t="s">
        <v>9</v>
      </c>
      <c r="P1390" s="34" t="s">
        <v>144</v>
      </c>
      <c r="Q1390" s="34" t="s">
        <v>2420</v>
      </c>
      <c r="R1390" s="34">
        <v>70458</v>
      </c>
      <c r="S1390" s="36">
        <v>42131</v>
      </c>
      <c r="T1390" s="36">
        <v>42132</v>
      </c>
      <c r="U1390" s="61">
        <v>-340.53109999999998</v>
      </c>
      <c r="V1390" s="34">
        <v>17</v>
      </c>
      <c r="W1390" s="34">
        <v>47.12</v>
      </c>
      <c r="X1390" s="34">
        <v>87297</v>
      </c>
      <c r="Y1390" s="34" t="s">
        <v>3215</v>
      </c>
      <c r="Z1390" s="34">
        <v>-420.40711542328876</v>
      </c>
    </row>
    <row r="1391" spans="1:26" customFormat="1" x14ac:dyDescent="0.2">
      <c r="A1391" s="34">
        <v>3338</v>
      </c>
      <c r="B1391" s="34" t="s">
        <v>2421</v>
      </c>
      <c r="C1391" s="34" t="s">
        <v>13</v>
      </c>
      <c r="D1391" s="34">
        <v>0.08</v>
      </c>
      <c r="E1391" s="34">
        <v>6.48</v>
      </c>
      <c r="F1391" s="34">
        <v>8.4</v>
      </c>
      <c r="G1391" s="34" t="s">
        <v>14</v>
      </c>
      <c r="H1391" s="34" t="s">
        <v>15</v>
      </c>
      <c r="I1391" s="34" t="s">
        <v>24</v>
      </c>
      <c r="J1391" s="34" t="s">
        <v>64</v>
      </c>
      <c r="K1391" s="34" t="s">
        <v>49</v>
      </c>
      <c r="L1391" s="34" t="s">
        <v>1919</v>
      </c>
      <c r="M1391" s="34">
        <v>0.37</v>
      </c>
      <c r="N1391" s="34" t="s">
        <v>8</v>
      </c>
      <c r="O1391" s="34" t="s">
        <v>9</v>
      </c>
      <c r="P1391" s="34" t="s">
        <v>99</v>
      </c>
      <c r="Q1391" s="34" t="s">
        <v>2422</v>
      </c>
      <c r="R1391" s="34">
        <v>33614</v>
      </c>
      <c r="S1391" s="36">
        <v>42131</v>
      </c>
      <c r="T1391" s="36">
        <v>42131</v>
      </c>
      <c r="U1391" s="61">
        <v>58.811999999999998</v>
      </c>
      <c r="V1391" s="34">
        <v>7</v>
      </c>
      <c r="W1391" s="34">
        <v>45</v>
      </c>
      <c r="X1391" s="34">
        <v>85979</v>
      </c>
      <c r="Y1391" s="34" t="s">
        <v>3215</v>
      </c>
      <c r="Z1391" s="34">
        <v>172.91542033318379</v>
      </c>
    </row>
    <row r="1392" spans="1:26" customFormat="1" x14ac:dyDescent="0.2">
      <c r="A1392" s="34">
        <v>1997</v>
      </c>
      <c r="B1392" s="34" t="s">
        <v>750</v>
      </c>
      <c r="C1392" s="34" t="s">
        <v>92</v>
      </c>
      <c r="D1392" s="34">
        <v>0.01</v>
      </c>
      <c r="E1392" s="34">
        <v>16.48</v>
      </c>
      <c r="F1392" s="34">
        <v>1.99</v>
      </c>
      <c r="G1392" s="34" t="s">
        <v>14</v>
      </c>
      <c r="H1392" s="34" t="s">
        <v>15</v>
      </c>
      <c r="I1392" s="34" t="s">
        <v>16</v>
      </c>
      <c r="J1392" s="34" t="s">
        <v>17</v>
      </c>
      <c r="K1392" s="34" t="s">
        <v>18</v>
      </c>
      <c r="L1392" s="34" t="s">
        <v>577</v>
      </c>
      <c r="M1392" s="34">
        <v>0.42</v>
      </c>
      <c r="N1392" s="34" t="s">
        <v>8</v>
      </c>
      <c r="O1392" s="34" t="s">
        <v>9</v>
      </c>
      <c r="P1392" s="34" t="s">
        <v>247</v>
      </c>
      <c r="Q1392" s="34" t="s">
        <v>248</v>
      </c>
      <c r="R1392" s="34">
        <v>29915</v>
      </c>
      <c r="S1392" s="36">
        <v>42131</v>
      </c>
      <c r="T1392" s="36">
        <v>42132</v>
      </c>
      <c r="U1392" s="61">
        <v>739.67399999999998</v>
      </c>
      <c r="V1392" s="34">
        <v>7</v>
      </c>
      <c r="W1392" s="34">
        <v>122.93</v>
      </c>
      <c r="X1392" s="34">
        <v>90334</v>
      </c>
      <c r="Y1392" s="34" t="s">
        <v>3215</v>
      </c>
      <c r="Z1392" s="34">
        <v>827.36867231862789</v>
      </c>
    </row>
    <row r="1393" spans="1:26" customFormat="1" x14ac:dyDescent="0.2">
      <c r="A1393" s="34">
        <v>3077</v>
      </c>
      <c r="B1393" s="34" t="s">
        <v>2423</v>
      </c>
      <c r="C1393" s="34" t="s">
        <v>92</v>
      </c>
      <c r="D1393" s="34">
        <v>7.0000000000000007E-2</v>
      </c>
      <c r="E1393" s="34">
        <v>300.97000000000003</v>
      </c>
      <c r="F1393" s="34">
        <v>7.18</v>
      </c>
      <c r="G1393" s="34" t="s">
        <v>14</v>
      </c>
      <c r="H1393" s="34" t="s">
        <v>3</v>
      </c>
      <c r="I1393" s="34" t="s">
        <v>16</v>
      </c>
      <c r="J1393" s="34" t="s">
        <v>17</v>
      </c>
      <c r="K1393" s="34" t="s">
        <v>49</v>
      </c>
      <c r="L1393" s="34" t="s">
        <v>2185</v>
      </c>
      <c r="M1393" s="34">
        <v>0.48</v>
      </c>
      <c r="N1393" s="34" t="s">
        <v>8</v>
      </c>
      <c r="O1393" s="34" t="s">
        <v>87</v>
      </c>
      <c r="P1393" s="34" t="s">
        <v>293</v>
      </c>
      <c r="Q1393" s="34" t="s">
        <v>2424</v>
      </c>
      <c r="R1393" s="34">
        <v>44136</v>
      </c>
      <c r="S1393" s="36">
        <v>42131</v>
      </c>
      <c r="T1393" s="36">
        <v>42133</v>
      </c>
      <c r="U1393" s="61">
        <v>-807.59</v>
      </c>
      <c r="V1393" s="34">
        <v>2</v>
      </c>
      <c r="W1393" s="34">
        <v>582.20000000000005</v>
      </c>
      <c r="X1393" s="34">
        <v>88239</v>
      </c>
      <c r="Y1393" s="34" t="s">
        <v>3218</v>
      </c>
      <c r="Z1393" s="34">
        <v>307.85570598175815</v>
      </c>
    </row>
    <row r="1394" spans="1:26" customFormat="1" x14ac:dyDescent="0.2">
      <c r="A1394" s="34">
        <v>3079</v>
      </c>
      <c r="B1394" s="34" t="s">
        <v>295</v>
      </c>
      <c r="C1394" s="34" t="s">
        <v>92</v>
      </c>
      <c r="D1394" s="34">
        <v>7.0000000000000007E-2</v>
      </c>
      <c r="E1394" s="34">
        <v>300.97000000000003</v>
      </c>
      <c r="F1394" s="34">
        <v>7.18</v>
      </c>
      <c r="G1394" s="34" t="s">
        <v>14</v>
      </c>
      <c r="H1394" s="34" t="s">
        <v>3</v>
      </c>
      <c r="I1394" s="34" t="s">
        <v>16</v>
      </c>
      <c r="J1394" s="34" t="s">
        <v>17</v>
      </c>
      <c r="K1394" s="34" t="s">
        <v>49</v>
      </c>
      <c r="L1394" s="34" t="s">
        <v>2185</v>
      </c>
      <c r="M1394" s="34">
        <v>0.48</v>
      </c>
      <c r="N1394" s="34" t="s">
        <v>8</v>
      </c>
      <c r="O1394" s="34" t="s">
        <v>87</v>
      </c>
      <c r="P1394" s="34" t="s">
        <v>296</v>
      </c>
      <c r="Q1394" s="34" t="s">
        <v>297</v>
      </c>
      <c r="R1394" s="34">
        <v>19112</v>
      </c>
      <c r="S1394" s="36">
        <v>42131</v>
      </c>
      <c r="T1394" s="36">
        <v>42133</v>
      </c>
      <c r="U1394" s="61">
        <v>-807.59</v>
      </c>
      <c r="V1394" s="34">
        <v>7</v>
      </c>
      <c r="W1394" s="34">
        <v>2037.69</v>
      </c>
      <c r="X1394" s="34">
        <v>41253</v>
      </c>
      <c r="Y1394" s="34" t="s">
        <v>3218</v>
      </c>
      <c r="Z1394" s="34">
        <v>307.85570598175815</v>
      </c>
    </row>
    <row r="1395" spans="1:26" customFormat="1" x14ac:dyDescent="0.2">
      <c r="A1395" s="34">
        <v>2187</v>
      </c>
      <c r="B1395" s="34" t="s">
        <v>2425</v>
      </c>
      <c r="C1395" s="34" t="s">
        <v>13</v>
      </c>
      <c r="D1395" s="34">
        <v>0.09</v>
      </c>
      <c r="E1395" s="34">
        <v>16.98</v>
      </c>
      <c r="F1395" s="34">
        <v>12.39</v>
      </c>
      <c r="G1395" s="34" t="s">
        <v>14</v>
      </c>
      <c r="H1395" s="34" t="s">
        <v>70</v>
      </c>
      <c r="I1395" s="34" t="s">
        <v>24</v>
      </c>
      <c r="J1395" s="34" t="s">
        <v>321</v>
      </c>
      <c r="K1395" s="34" t="s">
        <v>49</v>
      </c>
      <c r="L1395" s="34" t="s">
        <v>2426</v>
      </c>
      <c r="M1395" s="34">
        <v>0.35</v>
      </c>
      <c r="N1395" s="34" t="s">
        <v>8</v>
      </c>
      <c r="O1395" s="34" t="s">
        <v>28</v>
      </c>
      <c r="P1395" s="34" t="s">
        <v>56</v>
      </c>
      <c r="Q1395" s="34" t="s">
        <v>2427</v>
      </c>
      <c r="R1395" s="34">
        <v>64055</v>
      </c>
      <c r="S1395" s="36">
        <v>42132</v>
      </c>
      <c r="T1395" s="36">
        <v>42134</v>
      </c>
      <c r="U1395" s="61">
        <v>-48.57</v>
      </c>
      <c r="V1395" s="34">
        <v>5</v>
      </c>
      <c r="W1395" s="34">
        <v>86.8</v>
      </c>
      <c r="X1395" s="34">
        <v>89440</v>
      </c>
      <c r="Y1395" s="34" t="s">
        <v>3216</v>
      </c>
      <c r="Z1395" s="34">
        <v>211.83649511401634</v>
      </c>
    </row>
    <row r="1396" spans="1:26" customFormat="1" x14ac:dyDescent="0.2">
      <c r="A1396" s="34">
        <v>2189</v>
      </c>
      <c r="B1396" s="34" t="s">
        <v>2428</v>
      </c>
      <c r="C1396" s="34" t="s">
        <v>13</v>
      </c>
      <c r="D1396" s="34">
        <v>0.09</v>
      </c>
      <c r="E1396" s="34">
        <v>16.98</v>
      </c>
      <c r="F1396" s="34">
        <v>12.39</v>
      </c>
      <c r="G1396" s="34" t="s">
        <v>14</v>
      </c>
      <c r="H1396" s="34" t="s">
        <v>70</v>
      </c>
      <c r="I1396" s="34" t="s">
        <v>24</v>
      </c>
      <c r="J1396" s="34" t="s">
        <v>321</v>
      </c>
      <c r="K1396" s="34" t="s">
        <v>49</v>
      </c>
      <c r="L1396" s="34" t="s">
        <v>2426</v>
      </c>
      <c r="M1396" s="34">
        <v>0.35</v>
      </c>
      <c r="N1396" s="34" t="s">
        <v>8</v>
      </c>
      <c r="O1396" s="34" t="s">
        <v>87</v>
      </c>
      <c r="P1396" s="34" t="s">
        <v>88</v>
      </c>
      <c r="Q1396" s="34" t="s">
        <v>89</v>
      </c>
      <c r="R1396" s="34">
        <v>10177</v>
      </c>
      <c r="S1396" s="36">
        <v>42132</v>
      </c>
      <c r="T1396" s="36">
        <v>42134</v>
      </c>
      <c r="U1396" s="61">
        <v>-48.57</v>
      </c>
      <c r="V1396" s="34">
        <v>22</v>
      </c>
      <c r="W1396" s="34">
        <v>381.91</v>
      </c>
      <c r="X1396" s="34">
        <v>7364</v>
      </c>
      <c r="Y1396" s="34" t="s">
        <v>3218</v>
      </c>
      <c r="Z1396" s="34">
        <v>211.83649511401634</v>
      </c>
    </row>
    <row r="1397" spans="1:26" customFormat="1" x14ac:dyDescent="0.2">
      <c r="A1397" s="34">
        <v>2063</v>
      </c>
      <c r="B1397" s="34" t="s">
        <v>2429</v>
      </c>
      <c r="C1397" s="34" t="s">
        <v>23</v>
      </c>
      <c r="D1397" s="34">
        <v>0.06</v>
      </c>
      <c r="E1397" s="34">
        <v>300.97000000000003</v>
      </c>
      <c r="F1397" s="34">
        <v>7.18</v>
      </c>
      <c r="G1397" s="34" t="s">
        <v>14</v>
      </c>
      <c r="H1397" s="34" t="s">
        <v>70</v>
      </c>
      <c r="I1397" s="34" t="s">
        <v>16</v>
      </c>
      <c r="J1397" s="34" t="s">
        <v>17</v>
      </c>
      <c r="K1397" s="34" t="s">
        <v>49</v>
      </c>
      <c r="L1397" s="34" t="s">
        <v>2185</v>
      </c>
      <c r="M1397" s="34">
        <v>0.48</v>
      </c>
      <c r="N1397" s="34" t="s">
        <v>8</v>
      </c>
      <c r="O1397" s="34" t="s">
        <v>9</v>
      </c>
      <c r="P1397" s="34" t="s">
        <v>218</v>
      </c>
      <c r="Q1397" s="34" t="s">
        <v>2430</v>
      </c>
      <c r="R1397" s="34">
        <v>23602</v>
      </c>
      <c r="S1397" s="36">
        <v>42132</v>
      </c>
      <c r="T1397" s="36">
        <v>42132</v>
      </c>
      <c r="U1397" s="61">
        <v>-729.98800000000006</v>
      </c>
      <c r="V1397" s="34">
        <v>1</v>
      </c>
      <c r="W1397" s="34">
        <v>291.39999999999998</v>
      </c>
      <c r="X1397" s="34">
        <v>87147</v>
      </c>
      <c r="Y1397" s="34" t="s">
        <v>3215</v>
      </c>
      <c r="Z1397" s="34">
        <v>469.97234112666615</v>
      </c>
    </row>
    <row r="1398" spans="1:26" customFormat="1" x14ac:dyDescent="0.2">
      <c r="A1398" s="34">
        <v>2880</v>
      </c>
      <c r="B1398" s="34" t="s">
        <v>1879</v>
      </c>
      <c r="C1398" s="34" t="s">
        <v>23</v>
      </c>
      <c r="D1398" s="34">
        <v>0.09</v>
      </c>
      <c r="E1398" s="34">
        <v>243.98</v>
      </c>
      <c r="F1398" s="34">
        <v>43.32</v>
      </c>
      <c r="G1398" s="34" t="s">
        <v>2</v>
      </c>
      <c r="H1398" s="34" t="s">
        <v>3</v>
      </c>
      <c r="I1398" s="34" t="s">
        <v>4</v>
      </c>
      <c r="J1398" s="34" t="s">
        <v>85</v>
      </c>
      <c r="K1398" s="34" t="s">
        <v>33</v>
      </c>
      <c r="L1398" s="34" t="s">
        <v>211</v>
      </c>
      <c r="M1398" s="34">
        <v>0.55000000000000004</v>
      </c>
      <c r="N1398" s="34" t="s">
        <v>8</v>
      </c>
      <c r="O1398" s="34" t="s">
        <v>9</v>
      </c>
      <c r="P1398" s="34" t="s">
        <v>99</v>
      </c>
      <c r="Q1398" s="34" t="s">
        <v>1880</v>
      </c>
      <c r="R1398" s="34">
        <v>33160</v>
      </c>
      <c r="S1398" s="36">
        <v>42132</v>
      </c>
      <c r="T1398" s="36">
        <v>42137</v>
      </c>
      <c r="U1398" s="61">
        <v>1059.288</v>
      </c>
      <c r="V1398" s="34">
        <v>25</v>
      </c>
      <c r="W1398" s="34">
        <v>5587.89</v>
      </c>
      <c r="X1398" s="34">
        <v>88627</v>
      </c>
      <c r="Y1398" s="34" t="s">
        <v>3215</v>
      </c>
      <c r="Z1398" s="34">
        <v>3348.3167379797342</v>
      </c>
    </row>
    <row r="1399" spans="1:26" customFormat="1" x14ac:dyDescent="0.2">
      <c r="A1399" s="34">
        <v>2991</v>
      </c>
      <c r="B1399" s="34" t="s">
        <v>2431</v>
      </c>
      <c r="C1399" s="34" t="s">
        <v>23</v>
      </c>
      <c r="D1399" s="34">
        <v>0.05</v>
      </c>
      <c r="E1399" s="34">
        <v>70.97</v>
      </c>
      <c r="F1399" s="34">
        <v>3.5</v>
      </c>
      <c r="G1399" s="34" t="s">
        <v>14</v>
      </c>
      <c r="H1399" s="34" t="s">
        <v>47</v>
      </c>
      <c r="I1399" s="34" t="s">
        <v>24</v>
      </c>
      <c r="J1399" s="34" t="s">
        <v>71</v>
      </c>
      <c r="K1399" s="34" t="s">
        <v>49</v>
      </c>
      <c r="L1399" s="34" t="s">
        <v>2153</v>
      </c>
      <c r="M1399" s="34">
        <v>0.59</v>
      </c>
      <c r="N1399" s="34" t="s">
        <v>8</v>
      </c>
      <c r="O1399" s="34" t="s">
        <v>28</v>
      </c>
      <c r="P1399" s="34" t="s">
        <v>333</v>
      </c>
      <c r="Q1399" s="34" t="s">
        <v>2432</v>
      </c>
      <c r="R1399" s="34">
        <v>53402</v>
      </c>
      <c r="S1399" s="36">
        <v>42132</v>
      </c>
      <c r="T1399" s="36">
        <v>42137</v>
      </c>
      <c r="U1399" s="61">
        <v>18.218</v>
      </c>
      <c r="V1399" s="34">
        <v>2</v>
      </c>
      <c r="W1399" s="34">
        <v>141.59</v>
      </c>
      <c r="X1399" s="34">
        <v>91466</v>
      </c>
      <c r="Y1399" s="34" t="s">
        <v>3216</v>
      </c>
      <c r="Z1399" s="34">
        <v>542.28908430299475</v>
      </c>
    </row>
    <row r="1400" spans="1:26" customFormat="1" x14ac:dyDescent="0.2">
      <c r="A1400" s="34">
        <v>2992</v>
      </c>
      <c r="B1400" s="34" t="s">
        <v>2433</v>
      </c>
      <c r="C1400" s="34" t="s">
        <v>23</v>
      </c>
      <c r="D1400" s="34">
        <v>0</v>
      </c>
      <c r="E1400" s="34">
        <v>5.28</v>
      </c>
      <c r="F1400" s="34">
        <v>6.26</v>
      </c>
      <c r="G1400" s="34" t="s">
        <v>14</v>
      </c>
      <c r="H1400" s="34" t="s">
        <v>47</v>
      </c>
      <c r="I1400" s="34" t="s">
        <v>24</v>
      </c>
      <c r="J1400" s="34" t="s">
        <v>64</v>
      </c>
      <c r="K1400" s="34" t="s">
        <v>49</v>
      </c>
      <c r="L1400" s="34" t="s">
        <v>2434</v>
      </c>
      <c r="M1400" s="34">
        <v>0.4</v>
      </c>
      <c r="N1400" s="34" t="s">
        <v>8</v>
      </c>
      <c r="O1400" s="34" t="s">
        <v>28</v>
      </c>
      <c r="P1400" s="34" t="s">
        <v>333</v>
      </c>
      <c r="Q1400" s="34" t="s">
        <v>2435</v>
      </c>
      <c r="R1400" s="34">
        <v>53081</v>
      </c>
      <c r="S1400" s="36">
        <v>42132</v>
      </c>
      <c r="T1400" s="36">
        <v>42139</v>
      </c>
      <c r="U1400" s="61">
        <v>25.058</v>
      </c>
      <c r="V1400" s="34">
        <v>36</v>
      </c>
      <c r="W1400" s="34">
        <v>203.05</v>
      </c>
      <c r="X1400" s="34">
        <v>91466</v>
      </c>
      <c r="Y1400" s="34" t="s">
        <v>3216</v>
      </c>
      <c r="Z1400" s="34">
        <v>294.87671876330933</v>
      </c>
    </row>
    <row r="1401" spans="1:26" customFormat="1" x14ac:dyDescent="0.2">
      <c r="A1401" s="34">
        <v>453</v>
      </c>
      <c r="B1401" s="34" t="s">
        <v>2436</v>
      </c>
      <c r="C1401" s="34" t="s">
        <v>46</v>
      </c>
      <c r="D1401" s="34">
        <v>0.03</v>
      </c>
      <c r="E1401" s="34">
        <v>29.34</v>
      </c>
      <c r="F1401" s="34">
        <v>7.87</v>
      </c>
      <c r="G1401" s="34" t="s">
        <v>14</v>
      </c>
      <c r="H1401" s="34" t="s">
        <v>70</v>
      </c>
      <c r="I1401" s="34" t="s">
        <v>4</v>
      </c>
      <c r="J1401" s="34" t="s">
        <v>102</v>
      </c>
      <c r="K1401" s="34" t="s">
        <v>49</v>
      </c>
      <c r="L1401" s="34" t="s">
        <v>1636</v>
      </c>
      <c r="M1401" s="34">
        <v>0.54</v>
      </c>
      <c r="N1401" s="34" t="s">
        <v>8</v>
      </c>
      <c r="O1401" s="34" t="s">
        <v>35</v>
      </c>
      <c r="P1401" s="34" t="s">
        <v>66</v>
      </c>
      <c r="Q1401" s="34" t="s">
        <v>2437</v>
      </c>
      <c r="R1401" s="34">
        <v>95032</v>
      </c>
      <c r="S1401" s="36">
        <v>42132</v>
      </c>
      <c r="T1401" s="36">
        <v>42134</v>
      </c>
      <c r="U1401" s="61">
        <v>-41.32</v>
      </c>
      <c r="V1401" s="34">
        <v>1</v>
      </c>
      <c r="W1401" s="34">
        <v>32.4</v>
      </c>
      <c r="X1401" s="34">
        <v>86011</v>
      </c>
      <c r="Y1401" s="34" t="s">
        <v>3217</v>
      </c>
      <c r="Z1401" s="34">
        <v>534.14983408728676</v>
      </c>
    </row>
    <row r="1402" spans="1:26" customFormat="1" x14ac:dyDescent="0.2">
      <c r="A1402" s="34">
        <v>1028</v>
      </c>
      <c r="B1402" s="34" t="s">
        <v>1888</v>
      </c>
      <c r="C1402" s="34" t="s">
        <v>46</v>
      </c>
      <c r="D1402" s="34">
        <v>0.05</v>
      </c>
      <c r="E1402" s="34">
        <v>83.1</v>
      </c>
      <c r="F1402" s="34">
        <v>6.13</v>
      </c>
      <c r="G1402" s="34" t="s">
        <v>63</v>
      </c>
      <c r="H1402" s="34" t="s">
        <v>3</v>
      </c>
      <c r="I1402" s="34" t="s">
        <v>16</v>
      </c>
      <c r="J1402" s="34" t="s">
        <v>17</v>
      </c>
      <c r="K1402" s="34" t="s">
        <v>49</v>
      </c>
      <c r="L1402" s="34" t="s">
        <v>2438</v>
      </c>
      <c r="M1402" s="34">
        <v>0.45</v>
      </c>
      <c r="N1402" s="34" t="s">
        <v>8</v>
      </c>
      <c r="O1402" s="34" t="s">
        <v>87</v>
      </c>
      <c r="P1402" s="34" t="s">
        <v>88</v>
      </c>
      <c r="Q1402" s="34" t="s">
        <v>1890</v>
      </c>
      <c r="R1402" s="34">
        <v>11725</v>
      </c>
      <c r="S1402" s="36">
        <v>42132</v>
      </c>
      <c r="T1402" s="36">
        <v>42133</v>
      </c>
      <c r="U1402" s="61">
        <v>1152.5277000000001</v>
      </c>
      <c r="V1402" s="34">
        <v>20</v>
      </c>
      <c r="W1402" s="34">
        <v>1670.33</v>
      </c>
      <c r="X1402" s="34">
        <v>89007</v>
      </c>
      <c r="Y1402" s="34" t="s">
        <v>3218</v>
      </c>
      <c r="Z1402" s="34">
        <v>1697.7518394082758</v>
      </c>
    </row>
    <row r="1403" spans="1:26" customFormat="1" x14ac:dyDescent="0.2">
      <c r="A1403" s="34">
        <v>1080</v>
      </c>
      <c r="B1403" s="34" t="s">
        <v>2439</v>
      </c>
      <c r="C1403" s="34" t="s">
        <v>46</v>
      </c>
      <c r="D1403" s="34">
        <v>0.08</v>
      </c>
      <c r="E1403" s="34">
        <v>13.9</v>
      </c>
      <c r="F1403" s="34">
        <v>7.59</v>
      </c>
      <c r="G1403" s="34" t="s">
        <v>14</v>
      </c>
      <c r="H1403" s="34" t="s">
        <v>70</v>
      </c>
      <c r="I1403" s="34" t="s">
        <v>24</v>
      </c>
      <c r="J1403" s="34" t="s">
        <v>544</v>
      </c>
      <c r="K1403" s="34" t="s">
        <v>18</v>
      </c>
      <c r="L1403" s="34" t="s">
        <v>2440</v>
      </c>
      <c r="M1403" s="34">
        <v>0.56000000000000005</v>
      </c>
      <c r="N1403" s="34" t="s">
        <v>8</v>
      </c>
      <c r="O1403" s="34" t="s">
        <v>28</v>
      </c>
      <c r="P1403" s="34" t="s">
        <v>79</v>
      </c>
      <c r="Q1403" s="34" t="s">
        <v>2441</v>
      </c>
      <c r="R1403" s="34">
        <v>60174</v>
      </c>
      <c r="S1403" s="36">
        <v>42132</v>
      </c>
      <c r="T1403" s="36">
        <v>42133</v>
      </c>
      <c r="U1403" s="61">
        <v>9.8620000000000001</v>
      </c>
      <c r="V1403" s="34">
        <v>14</v>
      </c>
      <c r="W1403" s="34">
        <v>196.41</v>
      </c>
      <c r="X1403" s="34">
        <v>88461</v>
      </c>
      <c r="Y1403" s="34" t="s">
        <v>3216</v>
      </c>
      <c r="Z1403" s="34">
        <v>514.02800263855829</v>
      </c>
    </row>
    <row r="1404" spans="1:26" customFormat="1" x14ac:dyDescent="0.2">
      <c r="A1404" s="34">
        <v>2882</v>
      </c>
      <c r="B1404" s="34" t="s">
        <v>647</v>
      </c>
      <c r="C1404" s="34" t="s">
        <v>1</v>
      </c>
      <c r="D1404" s="34">
        <v>0.05</v>
      </c>
      <c r="E1404" s="34">
        <v>6.48</v>
      </c>
      <c r="F1404" s="34">
        <v>8.73</v>
      </c>
      <c r="G1404" s="34" t="s">
        <v>14</v>
      </c>
      <c r="H1404" s="34" t="s">
        <v>15</v>
      </c>
      <c r="I1404" s="34" t="s">
        <v>24</v>
      </c>
      <c r="J1404" s="34" t="s">
        <v>64</v>
      </c>
      <c r="K1404" s="34" t="s">
        <v>49</v>
      </c>
      <c r="L1404" s="34" t="s">
        <v>134</v>
      </c>
      <c r="M1404" s="34">
        <v>0.37</v>
      </c>
      <c r="N1404" s="34" t="s">
        <v>8</v>
      </c>
      <c r="O1404" s="34" t="s">
        <v>9</v>
      </c>
      <c r="P1404" s="34" t="s">
        <v>73</v>
      </c>
      <c r="Q1404" s="34" t="s">
        <v>649</v>
      </c>
      <c r="R1404" s="34">
        <v>28206</v>
      </c>
      <c r="S1404" s="36">
        <v>42133</v>
      </c>
      <c r="T1404" s="36">
        <v>42133</v>
      </c>
      <c r="U1404" s="61">
        <v>-160.38470000000001</v>
      </c>
      <c r="V1404" s="34">
        <v>35</v>
      </c>
      <c r="W1404" s="34">
        <v>232.5</v>
      </c>
      <c r="X1404" s="34">
        <v>4839</v>
      </c>
      <c r="Y1404" s="34" t="s">
        <v>3215</v>
      </c>
      <c r="Z1404" s="34">
        <v>269.89819639401298</v>
      </c>
    </row>
    <row r="1405" spans="1:26" customFormat="1" x14ac:dyDescent="0.2">
      <c r="A1405" s="34">
        <v>2883</v>
      </c>
      <c r="B1405" s="34" t="s">
        <v>2442</v>
      </c>
      <c r="C1405" s="34" t="s">
        <v>1</v>
      </c>
      <c r="D1405" s="34">
        <v>0.05</v>
      </c>
      <c r="E1405" s="34">
        <v>6.48</v>
      </c>
      <c r="F1405" s="34">
        <v>8.73</v>
      </c>
      <c r="G1405" s="34" t="s">
        <v>14</v>
      </c>
      <c r="H1405" s="34" t="s">
        <v>15</v>
      </c>
      <c r="I1405" s="34" t="s">
        <v>24</v>
      </c>
      <c r="J1405" s="34" t="s">
        <v>64</v>
      </c>
      <c r="K1405" s="34" t="s">
        <v>49</v>
      </c>
      <c r="L1405" s="34" t="s">
        <v>134</v>
      </c>
      <c r="M1405" s="34">
        <v>0.37</v>
      </c>
      <c r="N1405" s="34" t="s">
        <v>8</v>
      </c>
      <c r="O1405" s="34" t="s">
        <v>87</v>
      </c>
      <c r="P1405" s="34" t="s">
        <v>293</v>
      </c>
      <c r="Q1405" s="34" t="s">
        <v>1451</v>
      </c>
      <c r="R1405" s="34">
        <v>44070</v>
      </c>
      <c r="S1405" s="36">
        <v>42133</v>
      </c>
      <c r="T1405" s="36">
        <v>42133</v>
      </c>
      <c r="U1405" s="61">
        <v>-120.59</v>
      </c>
      <c r="V1405" s="34">
        <v>9</v>
      </c>
      <c r="W1405" s="34">
        <v>59.79</v>
      </c>
      <c r="X1405" s="34">
        <v>87632</v>
      </c>
      <c r="Y1405" s="34" t="s">
        <v>3218</v>
      </c>
      <c r="Z1405" s="34">
        <v>310.64899280850244</v>
      </c>
    </row>
    <row r="1406" spans="1:26" customFormat="1" x14ac:dyDescent="0.2">
      <c r="A1406" s="34">
        <v>62</v>
      </c>
      <c r="B1406" s="34" t="s">
        <v>2443</v>
      </c>
      <c r="C1406" s="34" t="s">
        <v>13</v>
      </c>
      <c r="D1406" s="34">
        <v>0.02</v>
      </c>
      <c r="E1406" s="34">
        <v>5.98</v>
      </c>
      <c r="F1406" s="34">
        <v>5.15</v>
      </c>
      <c r="G1406" s="34" t="s">
        <v>14</v>
      </c>
      <c r="H1406" s="34" t="s">
        <v>70</v>
      </c>
      <c r="I1406" s="34" t="s">
        <v>24</v>
      </c>
      <c r="J1406" s="34" t="s">
        <v>64</v>
      </c>
      <c r="K1406" s="34" t="s">
        <v>49</v>
      </c>
      <c r="L1406" s="34" t="s">
        <v>2444</v>
      </c>
      <c r="M1406" s="34">
        <v>0.36</v>
      </c>
      <c r="N1406" s="34" t="s">
        <v>8</v>
      </c>
      <c r="O1406" s="34" t="s">
        <v>28</v>
      </c>
      <c r="P1406" s="34" t="s">
        <v>163</v>
      </c>
      <c r="Q1406" s="34" t="s">
        <v>2445</v>
      </c>
      <c r="R1406" s="34">
        <v>78664</v>
      </c>
      <c r="S1406" s="36">
        <v>42133</v>
      </c>
      <c r="T1406" s="36">
        <v>42135</v>
      </c>
      <c r="U1406" s="61">
        <v>2.14</v>
      </c>
      <c r="V1406" s="34">
        <v>3</v>
      </c>
      <c r="W1406" s="34">
        <v>22.85</v>
      </c>
      <c r="X1406" s="34">
        <v>87407</v>
      </c>
      <c r="Y1406" s="34" t="s">
        <v>3216</v>
      </c>
      <c r="Z1406" s="34">
        <v>83.761611706708806</v>
      </c>
    </row>
    <row r="1407" spans="1:26" customFormat="1" x14ac:dyDescent="0.2">
      <c r="A1407" s="34">
        <v>1650</v>
      </c>
      <c r="B1407" s="34" t="s">
        <v>2446</v>
      </c>
      <c r="C1407" s="34" t="s">
        <v>13</v>
      </c>
      <c r="D1407" s="34">
        <v>0.05</v>
      </c>
      <c r="E1407" s="34">
        <v>6.48</v>
      </c>
      <c r="F1407" s="34">
        <v>2.74</v>
      </c>
      <c r="G1407" s="34" t="s">
        <v>14</v>
      </c>
      <c r="H1407" s="34" t="s">
        <v>70</v>
      </c>
      <c r="I1407" s="34" t="s">
        <v>16</v>
      </c>
      <c r="J1407" s="34" t="s">
        <v>17</v>
      </c>
      <c r="K1407" s="34" t="s">
        <v>18</v>
      </c>
      <c r="L1407" s="34" t="s">
        <v>2447</v>
      </c>
      <c r="M1407" s="34">
        <v>0.71</v>
      </c>
      <c r="N1407" s="34" t="s">
        <v>8</v>
      </c>
      <c r="O1407" s="34" t="s">
        <v>9</v>
      </c>
      <c r="P1407" s="34" t="s">
        <v>73</v>
      </c>
      <c r="Q1407" s="34" t="s">
        <v>2448</v>
      </c>
      <c r="R1407" s="34">
        <v>27203</v>
      </c>
      <c r="S1407" s="36">
        <v>42133</v>
      </c>
      <c r="T1407" s="36">
        <v>42133</v>
      </c>
      <c r="U1407" s="61">
        <v>15.096</v>
      </c>
      <c r="V1407" s="34">
        <v>15</v>
      </c>
      <c r="W1407" s="34">
        <v>94.27</v>
      </c>
      <c r="X1407" s="34">
        <v>91042</v>
      </c>
      <c r="Y1407" s="34" t="s">
        <v>3215</v>
      </c>
      <c r="Z1407" s="34">
        <v>303.07384035559119</v>
      </c>
    </row>
    <row r="1408" spans="1:26" customFormat="1" x14ac:dyDescent="0.2">
      <c r="A1408" s="34">
        <v>1650</v>
      </c>
      <c r="B1408" s="34" t="s">
        <v>2446</v>
      </c>
      <c r="C1408" s="34" t="s">
        <v>13</v>
      </c>
      <c r="D1408" s="34">
        <v>0.09</v>
      </c>
      <c r="E1408" s="34">
        <v>12.53</v>
      </c>
      <c r="F1408" s="34">
        <v>0.5</v>
      </c>
      <c r="G1408" s="34" t="s">
        <v>14</v>
      </c>
      <c r="H1408" s="34" t="s">
        <v>70</v>
      </c>
      <c r="I1408" s="34" t="s">
        <v>24</v>
      </c>
      <c r="J1408" s="34" t="s">
        <v>128</v>
      </c>
      <c r="K1408" s="34" t="s">
        <v>49</v>
      </c>
      <c r="L1408" s="34" t="s">
        <v>2043</v>
      </c>
      <c r="M1408" s="34">
        <v>0.38</v>
      </c>
      <c r="N1408" s="34" t="s">
        <v>8</v>
      </c>
      <c r="O1408" s="34" t="s">
        <v>9</v>
      </c>
      <c r="P1408" s="34" t="s">
        <v>73</v>
      </c>
      <c r="Q1408" s="34" t="s">
        <v>2448</v>
      </c>
      <c r="R1408" s="34">
        <v>27203</v>
      </c>
      <c r="S1408" s="36">
        <v>42133</v>
      </c>
      <c r="T1408" s="36">
        <v>42134</v>
      </c>
      <c r="U1408" s="61">
        <v>14.9124</v>
      </c>
      <c r="V1408" s="34">
        <v>7</v>
      </c>
      <c r="W1408" s="34">
        <v>82.21</v>
      </c>
      <c r="X1408" s="34">
        <v>91042</v>
      </c>
      <c r="Y1408" s="34" t="s">
        <v>3215</v>
      </c>
      <c r="Z1408" s="34">
        <v>-40.794822864307875</v>
      </c>
    </row>
    <row r="1409" spans="1:26" customFormat="1" x14ac:dyDescent="0.2">
      <c r="A1409" s="34">
        <v>1650</v>
      </c>
      <c r="B1409" s="34" t="s">
        <v>2446</v>
      </c>
      <c r="C1409" s="34" t="s">
        <v>13</v>
      </c>
      <c r="D1409" s="34">
        <v>0.08</v>
      </c>
      <c r="E1409" s="34">
        <v>65.989999999999995</v>
      </c>
      <c r="F1409" s="34">
        <v>8.99</v>
      </c>
      <c r="G1409" s="34" t="s">
        <v>63</v>
      </c>
      <c r="H1409" s="34" t="s">
        <v>70</v>
      </c>
      <c r="I1409" s="34" t="s">
        <v>16</v>
      </c>
      <c r="J1409" s="34" t="s">
        <v>111</v>
      </c>
      <c r="K1409" s="34" t="s">
        <v>49</v>
      </c>
      <c r="L1409" s="34" t="s">
        <v>1588</v>
      </c>
      <c r="M1409" s="34">
        <v>0.55000000000000004</v>
      </c>
      <c r="N1409" s="34" t="s">
        <v>8</v>
      </c>
      <c r="O1409" s="34" t="s">
        <v>9</v>
      </c>
      <c r="P1409" s="34" t="s">
        <v>73</v>
      </c>
      <c r="Q1409" s="34" t="s">
        <v>2448</v>
      </c>
      <c r="R1409" s="34">
        <v>27203</v>
      </c>
      <c r="S1409" s="36">
        <v>42133</v>
      </c>
      <c r="T1409" s="36">
        <v>42135</v>
      </c>
      <c r="U1409" s="61">
        <v>-135.226</v>
      </c>
      <c r="V1409" s="34">
        <v>8</v>
      </c>
      <c r="W1409" s="34">
        <v>417.47</v>
      </c>
      <c r="X1409" s="34">
        <v>91042</v>
      </c>
      <c r="Y1409" s="34" t="s">
        <v>3215</v>
      </c>
      <c r="Z1409" s="34">
        <v>273.31096106255495</v>
      </c>
    </row>
    <row r="1410" spans="1:26" customFormat="1" x14ac:dyDescent="0.2">
      <c r="A1410" s="34">
        <v>43</v>
      </c>
      <c r="B1410" s="34" t="s">
        <v>2449</v>
      </c>
      <c r="C1410" s="34" t="s">
        <v>13</v>
      </c>
      <c r="D1410" s="34">
        <v>0</v>
      </c>
      <c r="E1410" s="34">
        <v>99.99</v>
      </c>
      <c r="F1410" s="34">
        <v>19.989999999999998</v>
      </c>
      <c r="G1410" s="34" t="s">
        <v>14</v>
      </c>
      <c r="H1410" s="34" t="s">
        <v>15</v>
      </c>
      <c r="I1410" s="34" t="s">
        <v>16</v>
      </c>
      <c r="J1410" s="34" t="s">
        <v>32</v>
      </c>
      <c r="K1410" s="34" t="s">
        <v>49</v>
      </c>
      <c r="L1410" s="34" t="s">
        <v>1538</v>
      </c>
      <c r="M1410" s="34">
        <v>0.52</v>
      </c>
      <c r="N1410" s="34" t="s">
        <v>8</v>
      </c>
      <c r="O1410" s="34" t="s">
        <v>35</v>
      </c>
      <c r="P1410" s="34" t="s">
        <v>42</v>
      </c>
      <c r="Q1410" s="34" t="s">
        <v>818</v>
      </c>
      <c r="R1410" s="34">
        <v>98052</v>
      </c>
      <c r="S1410" s="36">
        <v>42134</v>
      </c>
      <c r="T1410" s="36">
        <v>42135</v>
      </c>
      <c r="U1410" s="61">
        <v>25.913820000000001</v>
      </c>
      <c r="V1410" s="34">
        <v>6</v>
      </c>
      <c r="W1410" s="34">
        <v>647.07000000000005</v>
      </c>
      <c r="X1410" s="34">
        <v>91454</v>
      </c>
      <c r="Y1410" s="34" t="s">
        <v>3217</v>
      </c>
      <c r="Z1410" s="34">
        <v>930.0947897767835</v>
      </c>
    </row>
    <row r="1411" spans="1:26" customFormat="1" x14ac:dyDescent="0.2">
      <c r="A1411" s="34">
        <v>1778</v>
      </c>
      <c r="B1411" s="34" t="s">
        <v>2450</v>
      </c>
      <c r="C1411" s="34" t="s">
        <v>13</v>
      </c>
      <c r="D1411" s="34">
        <v>0.06</v>
      </c>
      <c r="E1411" s="34">
        <v>13.99</v>
      </c>
      <c r="F1411" s="34">
        <v>7.51</v>
      </c>
      <c r="G1411" s="34" t="s">
        <v>14</v>
      </c>
      <c r="H1411" s="34" t="s">
        <v>15</v>
      </c>
      <c r="I1411" s="34" t="s">
        <v>16</v>
      </c>
      <c r="J1411" s="34" t="s">
        <v>32</v>
      </c>
      <c r="K1411" s="34" t="s">
        <v>120</v>
      </c>
      <c r="L1411" s="34" t="s">
        <v>1052</v>
      </c>
      <c r="M1411" s="34">
        <v>0.39</v>
      </c>
      <c r="N1411" s="34" t="s">
        <v>8</v>
      </c>
      <c r="O1411" s="34" t="s">
        <v>28</v>
      </c>
      <c r="P1411" s="34" t="s">
        <v>29</v>
      </c>
      <c r="Q1411" s="34" t="s">
        <v>2451</v>
      </c>
      <c r="R1411" s="34">
        <v>47906</v>
      </c>
      <c r="S1411" s="36">
        <v>42134</v>
      </c>
      <c r="T1411" s="36">
        <v>42136</v>
      </c>
      <c r="U1411" s="61">
        <v>6.4832400000000003</v>
      </c>
      <c r="V1411" s="34">
        <v>21</v>
      </c>
      <c r="W1411" s="34">
        <v>287.99</v>
      </c>
      <c r="X1411" s="34">
        <v>89943</v>
      </c>
      <c r="Y1411" s="34" t="s">
        <v>3216</v>
      </c>
      <c r="Z1411" s="34">
        <v>148.10101113702402</v>
      </c>
    </row>
    <row r="1412" spans="1:26" customFormat="1" x14ac:dyDescent="0.2">
      <c r="A1412" s="34">
        <v>1778</v>
      </c>
      <c r="B1412" s="34" t="s">
        <v>2450</v>
      </c>
      <c r="C1412" s="34" t="s">
        <v>13</v>
      </c>
      <c r="D1412" s="34">
        <v>0.06</v>
      </c>
      <c r="E1412" s="34">
        <v>15.04</v>
      </c>
      <c r="F1412" s="34">
        <v>1.97</v>
      </c>
      <c r="G1412" s="34" t="s">
        <v>14</v>
      </c>
      <c r="H1412" s="34" t="s">
        <v>15</v>
      </c>
      <c r="I1412" s="34" t="s">
        <v>24</v>
      </c>
      <c r="J1412" s="34" t="s">
        <v>64</v>
      </c>
      <c r="K1412" s="34" t="s">
        <v>26</v>
      </c>
      <c r="L1412" s="34" t="s">
        <v>68</v>
      </c>
      <c r="M1412" s="34">
        <v>0.39</v>
      </c>
      <c r="N1412" s="34" t="s">
        <v>8</v>
      </c>
      <c r="O1412" s="34" t="s">
        <v>28</v>
      </c>
      <c r="P1412" s="34" t="s">
        <v>29</v>
      </c>
      <c r="Q1412" s="34" t="s">
        <v>2451</v>
      </c>
      <c r="R1412" s="34">
        <v>47906</v>
      </c>
      <c r="S1412" s="36">
        <v>42134</v>
      </c>
      <c r="T1412" s="36">
        <v>42134</v>
      </c>
      <c r="U1412" s="61">
        <v>2.3319999999999999</v>
      </c>
      <c r="V1412" s="34">
        <v>3</v>
      </c>
      <c r="W1412" s="34">
        <v>46.86</v>
      </c>
      <c r="X1412" s="34">
        <v>89943</v>
      </c>
      <c r="Y1412" s="34" t="s">
        <v>3216</v>
      </c>
      <c r="Z1412" s="34">
        <v>-5.9821027699493143</v>
      </c>
    </row>
    <row r="1413" spans="1:26" customFormat="1" x14ac:dyDescent="0.2">
      <c r="A1413" s="34">
        <v>3283</v>
      </c>
      <c r="B1413" s="34" t="s">
        <v>2220</v>
      </c>
      <c r="C1413" s="34" t="s">
        <v>13</v>
      </c>
      <c r="D1413" s="34">
        <v>0.03</v>
      </c>
      <c r="E1413" s="34">
        <v>17.48</v>
      </c>
      <c r="F1413" s="34">
        <v>1.99</v>
      </c>
      <c r="G1413" s="34" t="s">
        <v>14</v>
      </c>
      <c r="H1413" s="34" t="s">
        <v>70</v>
      </c>
      <c r="I1413" s="34" t="s">
        <v>16</v>
      </c>
      <c r="J1413" s="34" t="s">
        <v>17</v>
      </c>
      <c r="K1413" s="34" t="s">
        <v>18</v>
      </c>
      <c r="L1413" s="34" t="s">
        <v>98</v>
      </c>
      <c r="M1413" s="34">
        <v>0.45</v>
      </c>
      <c r="N1413" s="34" t="s">
        <v>8</v>
      </c>
      <c r="O1413" s="34" t="s">
        <v>9</v>
      </c>
      <c r="P1413" s="34" t="s">
        <v>99</v>
      </c>
      <c r="Q1413" s="34" t="s">
        <v>2221</v>
      </c>
      <c r="R1413" s="34">
        <v>33156</v>
      </c>
      <c r="S1413" s="36">
        <v>42134</v>
      </c>
      <c r="T1413" s="36">
        <v>42135</v>
      </c>
      <c r="U1413" s="61">
        <v>710.80740000000003</v>
      </c>
      <c r="V1413" s="34">
        <v>31</v>
      </c>
      <c r="W1413" s="34">
        <v>537.79999999999995</v>
      </c>
      <c r="X1413" s="34">
        <v>90753</v>
      </c>
      <c r="Y1413" s="34" t="s">
        <v>3215</v>
      </c>
      <c r="Z1413" s="34">
        <v>826.34460555343594</v>
      </c>
    </row>
    <row r="1414" spans="1:26" customFormat="1" x14ac:dyDescent="0.2">
      <c r="A1414" s="34">
        <v>995</v>
      </c>
      <c r="B1414" s="34" t="s">
        <v>2452</v>
      </c>
      <c r="C1414" s="34" t="s">
        <v>23</v>
      </c>
      <c r="D1414" s="34">
        <v>0.09</v>
      </c>
      <c r="E1414" s="34">
        <v>7.64</v>
      </c>
      <c r="F1414" s="34">
        <v>5.83</v>
      </c>
      <c r="G1414" s="34" t="s">
        <v>14</v>
      </c>
      <c r="H1414" s="34" t="s">
        <v>3</v>
      </c>
      <c r="I1414" s="34" t="s">
        <v>24</v>
      </c>
      <c r="J1414" s="34" t="s">
        <v>64</v>
      </c>
      <c r="K1414" s="34" t="s">
        <v>26</v>
      </c>
      <c r="L1414" s="34" t="s">
        <v>208</v>
      </c>
      <c r="M1414" s="34">
        <v>0.36</v>
      </c>
      <c r="N1414" s="34" t="s">
        <v>8</v>
      </c>
      <c r="O1414" s="34" t="s">
        <v>87</v>
      </c>
      <c r="P1414" s="34" t="s">
        <v>307</v>
      </c>
      <c r="Q1414" s="34" t="s">
        <v>2453</v>
      </c>
      <c r="R1414" s="34">
        <v>4070</v>
      </c>
      <c r="S1414" s="36">
        <v>42134</v>
      </c>
      <c r="T1414" s="36">
        <v>42139</v>
      </c>
      <c r="U1414" s="61">
        <v>4.032</v>
      </c>
      <c r="V1414" s="34">
        <v>9</v>
      </c>
      <c r="W1414" s="34">
        <v>72.83</v>
      </c>
      <c r="X1414" s="34">
        <v>89434</v>
      </c>
      <c r="Y1414" s="34" t="s">
        <v>3218</v>
      </c>
      <c r="Z1414" s="34">
        <v>136.6563605302581</v>
      </c>
    </row>
    <row r="1415" spans="1:26" customFormat="1" x14ac:dyDescent="0.2">
      <c r="A1415" s="34">
        <v>2820</v>
      </c>
      <c r="B1415" s="34" t="s">
        <v>471</v>
      </c>
      <c r="C1415" s="34" t="s">
        <v>23</v>
      </c>
      <c r="D1415" s="34">
        <v>0.08</v>
      </c>
      <c r="E1415" s="34">
        <v>6.48</v>
      </c>
      <c r="F1415" s="34">
        <v>2.74</v>
      </c>
      <c r="G1415" s="34" t="s">
        <v>14</v>
      </c>
      <c r="H1415" s="34" t="s">
        <v>47</v>
      </c>
      <c r="I1415" s="34" t="s">
        <v>16</v>
      </c>
      <c r="J1415" s="34" t="s">
        <v>17</v>
      </c>
      <c r="K1415" s="34" t="s">
        <v>18</v>
      </c>
      <c r="L1415" s="34" t="s">
        <v>2447</v>
      </c>
      <c r="M1415" s="34">
        <v>0.71</v>
      </c>
      <c r="N1415" s="34" t="s">
        <v>8</v>
      </c>
      <c r="O1415" s="34" t="s">
        <v>28</v>
      </c>
      <c r="P1415" s="34" t="s">
        <v>56</v>
      </c>
      <c r="Q1415" s="34" t="s">
        <v>473</v>
      </c>
      <c r="R1415" s="34">
        <v>63129</v>
      </c>
      <c r="S1415" s="36">
        <v>42134</v>
      </c>
      <c r="T1415" s="36">
        <v>42136</v>
      </c>
      <c r="U1415" s="61">
        <v>-82.64</v>
      </c>
      <c r="V1415" s="34">
        <v>18</v>
      </c>
      <c r="W1415" s="34">
        <v>113.68</v>
      </c>
      <c r="X1415" s="34">
        <v>87899</v>
      </c>
      <c r="Y1415" s="34" t="s">
        <v>3216</v>
      </c>
      <c r="Z1415" s="34">
        <v>295.86039783063541</v>
      </c>
    </row>
    <row r="1416" spans="1:26" customFormat="1" x14ac:dyDescent="0.2">
      <c r="A1416" s="34">
        <v>1709</v>
      </c>
      <c r="B1416" s="34" t="s">
        <v>660</v>
      </c>
      <c r="C1416" s="34" t="s">
        <v>92</v>
      </c>
      <c r="D1416" s="34">
        <v>0.04</v>
      </c>
      <c r="E1416" s="34">
        <v>95.43</v>
      </c>
      <c r="F1416" s="34">
        <v>19.989999999999998</v>
      </c>
      <c r="G1416" s="34" t="s">
        <v>14</v>
      </c>
      <c r="H1416" s="34" t="s">
        <v>3</v>
      </c>
      <c r="I1416" s="34" t="s">
        <v>24</v>
      </c>
      <c r="J1416" s="34" t="s">
        <v>54</v>
      </c>
      <c r="K1416" s="34" t="s">
        <v>49</v>
      </c>
      <c r="L1416" s="34" t="s">
        <v>1413</v>
      </c>
      <c r="M1416" s="34">
        <v>0.79</v>
      </c>
      <c r="N1416" s="34" t="s">
        <v>8</v>
      </c>
      <c r="O1416" s="34" t="s">
        <v>87</v>
      </c>
      <c r="P1416" s="34" t="s">
        <v>296</v>
      </c>
      <c r="Q1416" s="34" t="s">
        <v>662</v>
      </c>
      <c r="R1416" s="34">
        <v>19464</v>
      </c>
      <c r="S1416" s="36">
        <v>42134</v>
      </c>
      <c r="T1416" s="36">
        <v>42136</v>
      </c>
      <c r="U1416" s="61">
        <v>13.536</v>
      </c>
      <c r="V1416" s="34">
        <v>33</v>
      </c>
      <c r="W1416" s="34">
        <v>3251.76</v>
      </c>
      <c r="X1416" s="34">
        <v>88783</v>
      </c>
      <c r="Y1416" s="34" t="s">
        <v>3218</v>
      </c>
      <c r="Z1416" s="34">
        <v>1136.2691143078425</v>
      </c>
    </row>
    <row r="1417" spans="1:26" customFormat="1" x14ac:dyDescent="0.2">
      <c r="A1417" s="34">
        <v>1595</v>
      </c>
      <c r="B1417" s="34" t="s">
        <v>2454</v>
      </c>
      <c r="C1417" s="34" t="s">
        <v>13</v>
      </c>
      <c r="D1417" s="34">
        <v>0.01</v>
      </c>
      <c r="E1417" s="34">
        <v>500.98</v>
      </c>
      <c r="F1417" s="34">
        <v>26</v>
      </c>
      <c r="G1417" s="34" t="s">
        <v>2</v>
      </c>
      <c r="H1417" s="34" t="s">
        <v>70</v>
      </c>
      <c r="I1417" s="34" t="s">
        <v>4</v>
      </c>
      <c r="J1417" s="34" t="s">
        <v>85</v>
      </c>
      <c r="K1417" s="34" t="s">
        <v>33</v>
      </c>
      <c r="L1417" s="34" t="s">
        <v>2272</v>
      </c>
      <c r="M1417" s="34">
        <v>0.6</v>
      </c>
      <c r="N1417" s="34" t="s">
        <v>8</v>
      </c>
      <c r="O1417" s="34" t="s">
        <v>87</v>
      </c>
      <c r="P1417" s="34" t="s">
        <v>879</v>
      </c>
      <c r="Q1417" s="34" t="s">
        <v>2455</v>
      </c>
      <c r="R1417" s="34">
        <v>25705</v>
      </c>
      <c r="S1417" s="36">
        <v>42135</v>
      </c>
      <c r="T1417" s="36">
        <v>42136</v>
      </c>
      <c r="U1417" s="61">
        <v>5078.5379999999996</v>
      </c>
      <c r="V1417" s="34">
        <v>14</v>
      </c>
      <c r="W1417" s="34">
        <v>7360.2</v>
      </c>
      <c r="X1417" s="34">
        <v>90796</v>
      </c>
      <c r="Y1417" s="34" t="s">
        <v>3218</v>
      </c>
      <c r="Z1417" s="34">
        <v>7811.8509110712957</v>
      </c>
    </row>
    <row r="1418" spans="1:26" customFormat="1" x14ac:dyDescent="0.2">
      <c r="A1418" s="34">
        <v>1595</v>
      </c>
      <c r="B1418" s="34" t="s">
        <v>2454</v>
      </c>
      <c r="C1418" s="34" t="s">
        <v>13</v>
      </c>
      <c r="D1418" s="34">
        <v>0.08</v>
      </c>
      <c r="E1418" s="34">
        <v>9.77</v>
      </c>
      <c r="F1418" s="34">
        <v>6.02</v>
      </c>
      <c r="G1418" s="34" t="s">
        <v>14</v>
      </c>
      <c r="H1418" s="34" t="s">
        <v>70</v>
      </c>
      <c r="I1418" s="34" t="s">
        <v>4</v>
      </c>
      <c r="J1418" s="34" t="s">
        <v>102</v>
      </c>
      <c r="K1418" s="34" t="s">
        <v>120</v>
      </c>
      <c r="L1418" s="34" t="s">
        <v>2095</v>
      </c>
      <c r="M1418" s="34">
        <v>0.48</v>
      </c>
      <c r="N1418" s="34" t="s">
        <v>8</v>
      </c>
      <c r="O1418" s="34" t="s">
        <v>87</v>
      </c>
      <c r="P1418" s="34" t="s">
        <v>879</v>
      </c>
      <c r="Q1418" s="34" t="s">
        <v>2455</v>
      </c>
      <c r="R1418" s="34">
        <v>25705</v>
      </c>
      <c r="S1418" s="36">
        <v>42135</v>
      </c>
      <c r="T1418" s="36">
        <v>42136</v>
      </c>
      <c r="U1418" s="61">
        <v>23.276</v>
      </c>
      <c r="V1418" s="34">
        <v>9</v>
      </c>
      <c r="W1418" s="34">
        <v>89.06</v>
      </c>
      <c r="X1418" s="34">
        <v>90796</v>
      </c>
      <c r="Y1418" s="34" t="s">
        <v>3218</v>
      </c>
      <c r="Z1418" s="34">
        <v>201.41811435471411</v>
      </c>
    </row>
    <row r="1419" spans="1:26" customFormat="1" x14ac:dyDescent="0.2">
      <c r="A1419" s="34">
        <v>1595</v>
      </c>
      <c r="B1419" s="34" t="s">
        <v>2454</v>
      </c>
      <c r="C1419" s="34" t="s">
        <v>13</v>
      </c>
      <c r="D1419" s="34">
        <v>0.09</v>
      </c>
      <c r="E1419" s="34">
        <v>3.28</v>
      </c>
      <c r="F1419" s="34">
        <v>0.98</v>
      </c>
      <c r="G1419" s="34" t="s">
        <v>14</v>
      </c>
      <c r="H1419" s="34" t="s">
        <v>70</v>
      </c>
      <c r="I1419" s="34" t="s">
        <v>24</v>
      </c>
      <c r="J1419" s="34" t="s">
        <v>25</v>
      </c>
      <c r="K1419" s="34" t="s">
        <v>26</v>
      </c>
      <c r="L1419" s="34" t="s">
        <v>2456</v>
      </c>
      <c r="M1419" s="34">
        <v>0.59</v>
      </c>
      <c r="N1419" s="34" t="s">
        <v>8</v>
      </c>
      <c r="O1419" s="34" t="s">
        <v>87</v>
      </c>
      <c r="P1419" s="34" t="s">
        <v>879</v>
      </c>
      <c r="Q1419" s="34" t="s">
        <v>2455</v>
      </c>
      <c r="R1419" s="34">
        <v>25705</v>
      </c>
      <c r="S1419" s="36">
        <v>42135</v>
      </c>
      <c r="T1419" s="36">
        <v>42137</v>
      </c>
      <c r="U1419" s="61">
        <v>17.754000000000001</v>
      </c>
      <c r="V1419" s="34">
        <v>42</v>
      </c>
      <c r="W1419" s="34">
        <v>134.97</v>
      </c>
      <c r="X1419" s="34">
        <v>90796</v>
      </c>
      <c r="Y1419" s="34" t="s">
        <v>3218</v>
      </c>
      <c r="Z1419" s="34">
        <v>120.94867145644773</v>
      </c>
    </row>
    <row r="1420" spans="1:26" customFormat="1" x14ac:dyDescent="0.2">
      <c r="A1420" s="34">
        <v>1609</v>
      </c>
      <c r="B1420" s="34" t="s">
        <v>2457</v>
      </c>
      <c r="C1420" s="34" t="s">
        <v>13</v>
      </c>
      <c r="D1420" s="34">
        <v>0.03</v>
      </c>
      <c r="E1420" s="34">
        <v>2.16</v>
      </c>
      <c r="F1420" s="34">
        <v>6.05</v>
      </c>
      <c r="G1420" s="34" t="s">
        <v>14</v>
      </c>
      <c r="H1420" s="34" t="s">
        <v>15</v>
      </c>
      <c r="I1420" s="34" t="s">
        <v>24</v>
      </c>
      <c r="J1420" s="34" t="s">
        <v>48</v>
      </c>
      <c r="K1420" s="34" t="s">
        <v>49</v>
      </c>
      <c r="L1420" s="34" t="s">
        <v>872</v>
      </c>
      <c r="M1420" s="34">
        <v>0.37</v>
      </c>
      <c r="N1420" s="34" t="s">
        <v>8</v>
      </c>
      <c r="O1420" s="34" t="s">
        <v>35</v>
      </c>
      <c r="P1420" s="34" t="s">
        <v>66</v>
      </c>
      <c r="Q1420" s="34" t="s">
        <v>2458</v>
      </c>
      <c r="R1420" s="34">
        <v>95823</v>
      </c>
      <c r="S1420" s="36">
        <v>42135</v>
      </c>
      <c r="T1420" s="36">
        <v>42136</v>
      </c>
      <c r="U1420" s="61">
        <v>-90.585499999999996</v>
      </c>
      <c r="V1420" s="34">
        <v>7</v>
      </c>
      <c r="W1420" s="34">
        <v>17.309999999999999</v>
      </c>
      <c r="X1420" s="34">
        <v>87824</v>
      </c>
      <c r="Y1420" s="34" t="s">
        <v>3217</v>
      </c>
      <c r="Z1420" s="34">
        <v>-25.51729666737193</v>
      </c>
    </row>
    <row r="1421" spans="1:26" customFormat="1" x14ac:dyDescent="0.2">
      <c r="A1421" s="34">
        <v>1609</v>
      </c>
      <c r="B1421" s="34" t="s">
        <v>2457</v>
      </c>
      <c r="C1421" s="34" t="s">
        <v>13</v>
      </c>
      <c r="D1421" s="34">
        <v>0.03</v>
      </c>
      <c r="E1421" s="34">
        <v>9.7100000000000009</v>
      </c>
      <c r="F1421" s="34">
        <v>9.4499999999999993</v>
      </c>
      <c r="G1421" s="34" t="s">
        <v>14</v>
      </c>
      <c r="H1421" s="34" t="s">
        <v>15</v>
      </c>
      <c r="I1421" s="34" t="s">
        <v>24</v>
      </c>
      <c r="J1421" s="34" t="s">
        <v>54</v>
      </c>
      <c r="K1421" s="34" t="s">
        <v>49</v>
      </c>
      <c r="L1421" s="34" t="s">
        <v>1179</v>
      </c>
      <c r="M1421" s="34">
        <v>0.6</v>
      </c>
      <c r="N1421" s="34" t="s">
        <v>8</v>
      </c>
      <c r="O1421" s="34" t="s">
        <v>35</v>
      </c>
      <c r="P1421" s="34" t="s">
        <v>66</v>
      </c>
      <c r="Q1421" s="34" t="s">
        <v>2458</v>
      </c>
      <c r="R1421" s="34">
        <v>95823</v>
      </c>
      <c r="S1421" s="36">
        <v>42135</v>
      </c>
      <c r="T1421" s="36">
        <v>42135</v>
      </c>
      <c r="U1421" s="61">
        <v>-36.9</v>
      </c>
      <c r="V1421" s="34">
        <v>2</v>
      </c>
      <c r="W1421" s="34">
        <v>23.56</v>
      </c>
      <c r="X1421" s="34">
        <v>87824</v>
      </c>
      <c r="Y1421" s="34" t="s">
        <v>3217</v>
      </c>
      <c r="Z1421" s="34">
        <v>338.25957406031142</v>
      </c>
    </row>
    <row r="1422" spans="1:26" customFormat="1" x14ac:dyDescent="0.2">
      <c r="A1422" s="34">
        <v>2464</v>
      </c>
      <c r="B1422" s="34" t="s">
        <v>631</v>
      </c>
      <c r="C1422" s="34" t="s">
        <v>13</v>
      </c>
      <c r="D1422" s="34">
        <v>0.09</v>
      </c>
      <c r="E1422" s="34">
        <v>1.74</v>
      </c>
      <c r="F1422" s="34">
        <v>4.08</v>
      </c>
      <c r="G1422" s="34" t="s">
        <v>63</v>
      </c>
      <c r="H1422" s="34" t="s">
        <v>15</v>
      </c>
      <c r="I1422" s="34" t="s">
        <v>4</v>
      </c>
      <c r="J1422" s="34" t="s">
        <v>102</v>
      </c>
      <c r="K1422" s="34" t="s">
        <v>18</v>
      </c>
      <c r="L1422" s="34" t="s">
        <v>746</v>
      </c>
      <c r="M1422" s="34">
        <v>0.53</v>
      </c>
      <c r="N1422" s="34" t="s">
        <v>8</v>
      </c>
      <c r="O1422" s="34" t="s">
        <v>9</v>
      </c>
      <c r="P1422" s="34" t="s">
        <v>144</v>
      </c>
      <c r="Q1422" s="34" t="s">
        <v>633</v>
      </c>
      <c r="R1422" s="34">
        <v>71111</v>
      </c>
      <c r="S1422" s="36">
        <v>42135</v>
      </c>
      <c r="T1422" s="36">
        <v>42137</v>
      </c>
      <c r="U1422" s="61">
        <v>608.26199999999994</v>
      </c>
      <c r="V1422" s="34">
        <v>4</v>
      </c>
      <c r="W1422" s="34">
        <v>10.41</v>
      </c>
      <c r="X1422" s="34">
        <v>88713</v>
      </c>
      <c r="Y1422" s="34" t="s">
        <v>3215</v>
      </c>
      <c r="Z1422" s="34">
        <v>645.47827380577758</v>
      </c>
    </row>
    <row r="1423" spans="1:26" customFormat="1" x14ac:dyDescent="0.2">
      <c r="A1423" s="34">
        <v>2464</v>
      </c>
      <c r="B1423" s="34" t="s">
        <v>631</v>
      </c>
      <c r="C1423" s="34" t="s">
        <v>13</v>
      </c>
      <c r="D1423" s="34">
        <v>0.08</v>
      </c>
      <c r="E1423" s="34">
        <v>227.55</v>
      </c>
      <c r="F1423" s="34">
        <v>32.479999999999997</v>
      </c>
      <c r="G1423" s="34" t="s">
        <v>2</v>
      </c>
      <c r="H1423" s="34" t="s">
        <v>15</v>
      </c>
      <c r="I1423" s="34" t="s">
        <v>4</v>
      </c>
      <c r="J1423" s="34" t="s">
        <v>5</v>
      </c>
      <c r="K1423" s="34" t="s">
        <v>6</v>
      </c>
      <c r="L1423" s="34" t="s">
        <v>2459</v>
      </c>
      <c r="M1423" s="34">
        <v>0.68</v>
      </c>
      <c r="N1423" s="34" t="s">
        <v>8</v>
      </c>
      <c r="O1423" s="34" t="s">
        <v>9</v>
      </c>
      <c r="P1423" s="34" t="s">
        <v>144</v>
      </c>
      <c r="Q1423" s="34" t="s">
        <v>633</v>
      </c>
      <c r="R1423" s="34">
        <v>71111</v>
      </c>
      <c r="S1423" s="36">
        <v>42135</v>
      </c>
      <c r="T1423" s="36">
        <v>42135</v>
      </c>
      <c r="U1423" s="61">
        <v>-570.16959999999995</v>
      </c>
      <c r="V1423" s="34">
        <v>16</v>
      </c>
      <c r="W1423" s="34">
        <v>2849.64</v>
      </c>
      <c r="X1423" s="34">
        <v>88713</v>
      </c>
      <c r="Y1423" s="34" t="s">
        <v>3215</v>
      </c>
      <c r="Z1423" s="34">
        <v>1341.1280275564261</v>
      </c>
    </row>
    <row r="1424" spans="1:26" customFormat="1" x14ac:dyDescent="0.2">
      <c r="A1424" s="34">
        <v>1693</v>
      </c>
      <c r="B1424" s="34" t="s">
        <v>714</v>
      </c>
      <c r="C1424" s="34" t="s">
        <v>23</v>
      </c>
      <c r="D1424" s="34">
        <v>0.01</v>
      </c>
      <c r="E1424" s="34">
        <v>15.67</v>
      </c>
      <c r="F1424" s="34">
        <v>1.39</v>
      </c>
      <c r="G1424" s="34" t="s">
        <v>63</v>
      </c>
      <c r="H1424" s="34" t="s">
        <v>15</v>
      </c>
      <c r="I1424" s="34" t="s">
        <v>24</v>
      </c>
      <c r="J1424" s="34" t="s">
        <v>321</v>
      </c>
      <c r="K1424" s="34" t="s">
        <v>49</v>
      </c>
      <c r="L1424" s="34" t="s">
        <v>2460</v>
      </c>
      <c r="M1424" s="34">
        <v>0.38</v>
      </c>
      <c r="N1424" s="34" t="s">
        <v>8</v>
      </c>
      <c r="O1424" s="34" t="s">
        <v>9</v>
      </c>
      <c r="P1424" s="34" t="s">
        <v>218</v>
      </c>
      <c r="Q1424" s="34" t="s">
        <v>716</v>
      </c>
      <c r="R1424" s="34">
        <v>20190</v>
      </c>
      <c r="S1424" s="36">
        <v>42135</v>
      </c>
      <c r="T1424" s="36">
        <v>42135</v>
      </c>
      <c r="U1424" s="61">
        <v>-273.98</v>
      </c>
      <c r="V1424" s="34">
        <v>11</v>
      </c>
      <c r="W1424" s="34">
        <v>188.09</v>
      </c>
      <c r="X1424" s="34">
        <v>90190</v>
      </c>
      <c r="Y1424" s="34" t="s">
        <v>3215</v>
      </c>
      <c r="Z1424" s="34">
        <v>-278.2186110812986</v>
      </c>
    </row>
    <row r="1425" spans="1:26" customFormat="1" x14ac:dyDescent="0.2">
      <c r="A1425" s="34">
        <v>2935</v>
      </c>
      <c r="B1425" s="34" t="s">
        <v>2461</v>
      </c>
      <c r="C1425" s="34" t="s">
        <v>23</v>
      </c>
      <c r="D1425" s="34">
        <v>0.02</v>
      </c>
      <c r="E1425" s="34">
        <v>3.8</v>
      </c>
      <c r="F1425" s="34">
        <v>1.49</v>
      </c>
      <c r="G1425" s="34" t="s">
        <v>14</v>
      </c>
      <c r="H1425" s="34" t="s">
        <v>3</v>
      </c>
      <c r="I1425" s="34" t="s">
        <v>24</v>
      </c>
      <c r="J1425" s="34" t="s">
        <v>48</v>
      </c>
      <c r="K1425" s="34" t="s">
        <v>49</v>
      </c>
      <c r="L1425" s="34" t="s">
        <v>1168</v>
      </c>
      <c r="M1425" s="34">
        <v>0.38</v>
      </c>
      <c r="N1425" s="34" t="s">
        <v>8</v>
      </c>
      <c r="O1425" s="34" t="s">
        <v>87</v>
      </c>
      <c r="P1425" s="34" t="s">
        <v>379</v>
      </c>
      <c r="Q1425" s="34" t="s">
        <v>764</v>
      </c>
      <c r="R1425" s="34">
        <v>2215</v>
      </c>
      <c r="S1425" s="36">
        <v>42135</v>
      </c>
      <c r="T1425" s="36">
        <v>42139</v>
      </c>
      <c r="U1425" s="61">
        <v>7.31</v>
      </c>
      <c r="V1425" s="34">
        <v>5</v>
      </c>
      <c r="W1425" s="34">
        <v>20.46</v>
      </c>
      <c r="X1425" s="34">
        <v>87617</v>
      </c>
      <c r="Y1425" s="34" t="s">
        <v>3218</v>
      </c>
      <c r="Z1425" s="34">
        <v>70.90936572253878</v>
      </c>
    </row>
    <row r="1426" spans="1:26" customFormat="1" x14ac:dyDescent="0.2">
      <c r="A1426" s="34">
        <v>1671</v>
      </c>
      <c r="B1426" s="34" t="s">
        <v>1042</v>
      </c>
      <c r="C1426" s="34" t="s">
        <v>1</v>
      </c>
      <c r="D1426" s="34">
        <v>0.03</v>
      </c>
      <c r="E1426" s="34">
        <v>223.98</v>
      </c>
      <c r="F1426" s="34">
        <v>15.01</v>
      </c>
      <c r="G1426" s="34" t="s">
        <v>14</v>
      </c>
      <c r="H1426" s="34" t="s">
        <v>3</v>
      </c>
      <c r="I1426" s="34" t="s">
        <v>24</v>
      </c>
      <c r="J1426" s="34" t="s">
        <v>48</v>
      </c>
      <c r="K1426" s="34" t="s">
        <v>49</v>
      </c>
      <c r="L1426" s="34" t="s">
        <v>2462</v>
      </c>
      <c r="M1426" s="34">
        <v>0.38</v>
      </c>
      <c r="N1426" s="34" t="s">
        <v>8</v>
      </c>
      <c r="O1426" s="34" t="s">
        <v>9</v>
      </c>
      <c r="P1426" s="34" t="s">
        <v>218</v>
      </c>
      <c r="Q1426" s="34" t="s">
        <v>1043</v>
      </c>
      <c r="R1426" s="34">
        <v>22015</v>
      </c>
      <c r="S1426" s="36">
        <v>42136</v>
      </c>
      <c r="T1426" s="36">
        <v>42137</v>
      </c>
      <c r="U1426" s="61">
        <v>0.69599999999999995</v>
      </c>
      <c r="V1426" s="34">
        <v>21</v>
      </c>
      <c r="W1426" s="34">
        <v>4881.84</v>
      </c>
      <c r="X1426" s="34">
        <v>86725</v>
      </c>
      <c r="Y1426" s="34" t="s">
        <v>3215</v>
      </c>
      <c r="Z1426" s="34">
        <v>1331.3175177265091</v>
      </c>
    </row>
    <row r="1427" spans="1:26" customFormat="1" x14ac:dyDescent="0.2">
      <c r="A1427" s="34">
        <v>14</v>
      </c>
      <c r="B1427" s="34" t="s">
        <v>2463</v>
      </c>
      <c r="C1427" s="34" t="s">
        <v>92</v>
      </c>
      <c r="D1427" s="34">
        <v>0.09</v>
      </c>
      <c r="E1427" s="34">
        <v>78.69</v>
      </c>
      <c r="F1427" s="34">
        <v>19.989999999999998</v>
      </c>
      <c r="G1427" s="34" t="s">
        <v>14</v>
      </c>
      <c r="H1427" s="34" t="s">
        <v>3</v>
      </c>
      <c r="I1427" s="34" t="s">
        <v>4</v>
      </c>
      <c r="J1427" s="34" t="s">
        <v>102</v>
      </c>
      <c r="K1427" s="34" t="s">
        <v>49</v>
      </c>
      <c r="L1427" s="34" t="s">
        <v>1189</v>
      </c>
      <c r="M1427" s="34">
        <v>0.43</v>
      </c>
      <c r="N1427" s="34" t="s">
        <v>8</v>
      </c>
      <c r="O1427" s="34" t="s">
        <v>28</v>
      </c>
      <c r="P1427" s="34" t="s">
        <v>60</v>
      </c>
      <c r="Q1427" s="34" t="s">
        <v>61</v>
      </c>
      <c r="R1427" s="34">
        <v>55372</v>
      </c>
      <c r="S1427" s="36">
        <v>42136</v>
      </c>
      <c r="T1427" s="36">
        <v>42138</v>
      </c>
      <c r="U1427" s="61">
        <v>803.47050000000002</v>
      </c>
      <c r="V1427" s="34">
        <v>16</v>
      </c>
      <c r="W1427" s="34">
        <v>1164.45</v>
      </c>
      <c r="X1427" s="34">
        <v>86838</v>
      </c>
      <c r="Y1427" s="34" t="s">
        <v>3216</v>
      </c>
      <c r="Z1427" s="34">
        <v>1560.4648652860731</v>
      </c>
    </row>
    <row r="1428" spans="1:26" customFormat="1" x14ac:dyDescent="0.2">
      <c r="A1428" s="34">
        <v>14</v>
      </c>
      <c r="B1428" s="34" t="s">
        <v>2463</v>
      </c>
      <c r="C1428" s="34" t="s">
        <v>92</v>
      </c>
      <c r="D1428" s="34">
        <v>0.08</v>
      </c>
      <c r="E1428" s="34">
        <v>3.28</v>
      </c>
      <c r="F1428" s="34">
        <v>2.31</v>
      </c>
      <c r="G1428" s="34" t="s">
        <v>14</v>
      </c>
      <c r="H1428" s="34" t="s">
        <v>3</v>
      </c>
      <c r="I1428" s="34" t="s">
        <v>24</v>
      </c>
      <c r="J1428" s="34" t="s">
        <v>25</v>
      </c>
      <c r="K1428" s="34" t="s">
        <v>26</v>
      </c>
      <c r="L1428" s="34" t="s">
        <v>2464</v>
      </c>
      <c r="M1428" s="34">
        <v>0.56000000000000005</v>
      </c>
      <c r="N1428" s="34" t="s">
        <v>8</v>
      </c>
      <c r="O1428" s="34" t="s">
        <v>28</v>
      </c>
      <c r="P1428" s="34" t="s">
        <v>60</v>
      </c>
      <c r="Q1428" s="34" t="s">
        <v>61</v>
      </c>
      <c r="R1428" s="34">
        <v>55372</v>
      </c>
      <c r="S1428" s="36">
        <v>42136</v>
      </c>
      <c r="T1428" s="36">
        <v>42137</v>
      </c>
      <c r="U1428" s="61">
        <v>-24.03</v>
      </c>
      <c r="V1428" s="34">
        <v>7</v>
      </c>
      <c r="W1428" s="34">
        <v>22.23</v>
      </c>
      <c r="X1428" s="34">
        <v>86838</v>
      </c>
      <c r="Y1428" s="34" t="s">
        <v>3216</v>
      </c>
      <c r="Z1428" s="34">
        <v>102.80896648533162</v>
      </c>
    </row>
    <row r="1429" spans="1:26" customFormat="1" x14ac:dyDescent="0.2">
      <c r="A1429" s="34">
        <v>14</v>
      </c>
      <c r="B1429" s="34" t="s">
        <v>2463</v>
      </c>
      <c r="C1429" s="34" t="s">
        <v>92</v>
      </c>
      <c r="D1429" s="34">
        <v>0.05</v>
      </c>
      <c r="E1429" s="34">
        <v>3.28</v>
      </c>
      <c r="F1429" s="34">
        <v>4.2</v>
      </c>
      <c r="G1429" s="34" t="s">
        <v>14</v>
      </c>
      <c r="H1429" s="34" t="s">
        <v>3</v>
      </c>
      <c r="I1429" s="34" t="s">
        <v>24</v>
      </c>
      <c r="J1429" s="34" t="s">
        <v>25</v>
      </c>
      <c r="K1429" s="34" t="s">
        <v>26</v>
      </c>
      <c r="L1429" s="34" t="s">
        <v>2465</v>
      </c>
      <c r="M1429" s="34">
        <v>0.56000000000000005</v>
      </c>
      <c r="N1429" s="34" t="s">
        <v>8</v>
      </c>
      <c r="O1429" s="34" t="s">
        <v>28</v>
      </c>
      <c r="P1429" s="34" t="s">
        <v>60</v>
      </c>
      <c r="Q1429" s="34" t="s">
        <v>61</v>
      </c>
      <c r="R1429" s="34">
        <v>55372</v>
      </c>
      <c r="S1429" s="36">
        <v>42136</v>
      </c>
      <c r="T1429" s="36">
        <v>42137</v>
      </c>
      <c r="U1429" s="61">
        <v>-37.03</v>
      </c>
      <c r="V1429" s="34">
        <v>4</v>
      </c>
      <c r="W1429" s="34">
        <v>13.99</v>
      </c>
      <c r="X1429" s="34">
        <v>86838</v>
      </c>
      <c r="Y1429" s="34" t="s">
        <v>3216</v>
      </c>
      <c r="Z1429" s="34">
        <v>161.56016152789729</v>
      </c>
    </row>
    <row r="1430" spans="1:26" customFormat="1" x14ac:dyDescent="0.2">
      <c r="A1430" s="34">
        <v>14</v>
      </c>
      <c r="B1430" s="34" t="s">
        <v>2463</v>
      </c>
      <c r="C1430" s="34" t="s">
        <v>92</v>
      </c>
      <c r="D1430" s="34">
        <v>0.05</v>
      </c>
      <c r="E1430" s="34">
        <v>3.58</v>
      </c>
      <c r="F1430" s="34">
        <v>1.63</v>
      </c>
      <c r="G1430" s="34" t="s">
        <v>14</v>
      </c>
      <c r="H1430" s="34" t="s">
        <v>3</v>
      </c>
      <c r="I1430" s="34" t="s">
        <v>24</v>
      </c>
      <c r="J1430" s="34" t="s">
        <v>152</v>
      </c>
      <c r="K1430" s="34" t="s">
        <v>26</v>
      </c>
      <c r="L1430" s="34" t="s">
        <v>2197</v>
      </c>
      <c r="M1430" s="34">
        <v>0.36</v>
      </c>
      <c r="N1430" s="34" t="s">
        <v>8</v>
      </c>
      <c r="O1430" s="34" t="s">
        <v>28</v>
      </c>
      <c r="P1430" s="34" t="s">
        <v>60</v>
      </c>
      <c r="Q1430" s="34" t="s">
        <v>61</v>
      </c>
      <c r="R1430" s="34">
        <v>55372</v>
      </c>
      <c r="S1430" s="36">
        <v>42136</v>
      </c>
      <c r="T1430" s="36">
        <v>42137</v>
      </c>
      <c r="U1430" s="61">
        <v>-0.71</v>
      </c>
      <c r="V1430" s="34">
        <v>4</v>
      </c>
      <c r="W1430" s="34">
        <v>14.26</v>
      </c>
      <c r="X1430" s="34">
        <v>86838</v>
      </c>
      <c r="Y1430" s="34" t="s">
        <v>3216</v>
      </c>
      <c r="Z1430" s="34">
        <v>-37.577161249933823</v>
      </c>
    </row>
    <row r="1431" spans="1:26" customFormat="1" x14ac:dyDescent="0.2">
      <c r="A1431" s="34">
        <v>1826</v>
      </c>
      <c r="B1431" s="34" t="s">
        <v>2180</v>
      </c>
      <c r="C1431" s="34" t="s">
        <v>92</v>
      </c>
      <c r="D1431" s="34">
        <v>0</v>
      </c>
      <c r="E1431" s="34">
        <v>9.27</v>
      </c>
      <c r="F1431" s="34">
        <v>4.3899999999999997</v>
      </c>
      <c r="G1431" s="34" t="s">
        <v>14</v>
      </c>
      <c r="H1431" s="34" t="s">
        <v>70</v>
      </c>
      <c r="I1431" s="34" t="s">
        <v>24</v>
      </c>
      <c r="J1431" s="34" t="s">
        <v>64</v>
      </c>
      <c r="K1431" s="34" t="s">
        <v>26</v>
      </c>
      <c r="L1431" s="34" t="s">
        <v>2466</v>
      </c>
      <c r="M1431" s="34">
        <v>0.38</v>
      </c>
      <c r="N1431" s="34" t="s">
        <v>8</v>
      </c>
      <c r="O1431" s="34" t="s">
        <v>28</v>
      </c>
      <c r="P1431" s="34" t="s">
        <v>189</v>
      </c>
      <c r="Q1431" s="34" t="s">
        <v>2182</v>
      </c>
      <c r="R1431" s="34">
        <v>52722</v>
      </c>
      <c r="S1431" s="36">
        <v>42136</v>
      </c>
      <c r="T1431" s="36">
        <v>42138</v>
      </c>
      <c r="U1431" s="61">
        <v>-7.61</v>
      </c>
      <c r="V1431" s="34">
        <v>1</v>
      </c>
      <c r="W1431" s="34">
        <v>10.65</v>
      </c>
      <c r="X1431" s="34">
        <v>86959</v>
      </c>
      <c r="Y1431" s="34" t="s">
        <v>3216</v>
      </c>
      <c r="Z1431" s="34">
        <v>108.17164163116101</v>
      </c>
    </row>
    <row r="1432" spans="1:26" customFormat="1" x14ac:dyDescent="0.2">
      <c r="A1432" s="34">
        <v>1267</v>
      </c>
      <c r="B1432" s="34" t="s">
        <v>1051</v>
      </c>
      <c r="C1432" s="34" t="s">
        <v>46</v>
      </c>
      <c r="D1432" s="34">
        <v>0.04</v>
      </c>
      <c r="E1432" s="34">
        <v>5.98</v>
      </c>
      <c r="F1432" s="34">
        <v>4.38</v>
      </c>
      <c r="G1432" s="34" t="s">
        <v>14</v>
      </c>
      <c r="H1432" s="34" t="s">
        <v>70</v>
      </c>
      <c r="I1432" s="34" t="s">
        <v>16</v>
      </c>
      <c r="J1432" s="34" t="s">
        <v>17</v>
      </c>
      <c r="K1432" s="34" t="s">
        <v>18</v>
      </c>
      <c r="L1432" s="34" t="s">
        <v>2467</v>
      </c>
      <c r="M1432" s="34">
        <v>0.75</v>
      </c>
      <c r="N1432" s="34" t="s">
        <v>8</v>
      </c>
      <c r="O1432" s="34" t="s">
        <v>9</v>
      </c>
      <c r="P1432" s="34" t="s">
        <v>99</v>
      </c>
      <c r="Q1432" s="34" t="s">
        <v>1053</v>
      </c>
      <c r="R1432" s="34">
        <v>33433</v>
      </c>
      <c r="S1432" s="36">
        <v>42136</v>
      </c>
      <c r="T1432" s="36">
        <v>42138</v>
      </c>
      <c r="U1432" s="61">
        <v>-1522.3040000000001</v>
      </c>
      <c r="V1432" s="34">
        <v>11</v>
      </c>
      <c r="W1432" s="34">
        <v>69.75</v>
      </c>
      <c r="X1432" s="34">
        <v>89515</v>
      </c>
      <c r="Y1432" s="34" t="s">
        <v>3215</v>
      </c>
      <c r="Z1432" s="34">
        <v>-984.12795026891297</v>
      </c>
    </row>
    <row r="1433" spans="1:26" customFormat="1" x14ac:dyDescent="0.2">
      <c r="A1433" s="34">
        <v>1389</v>
      </c>
      <c r="B1433" s="34" t="s">
        <v>745</v>
      </c>
      <c r="C1433" s="34" t="s">
        <v>13</v>
      </c>
      <c r="D1433" s="34">
        <v>0.08</v>
      </c>
      <c r="E1433" s="34">
        <v>2.62</v>
      </c>
      <c r="F1433" s="34">
        <v>0.8</v>
      </c>
      <c r="G1433" s="34" t="s">
        <v>63</v>
      </c>
      <c r="H1433" s="34" t="s">
        <v>3</v>
      </c>
      <c r="I1433" s="34" t="s">
        <v>24</v>
      </c>
      <c r="J1433" s="34" t="s">
        <v>152</v>
      </c>
      <c r="K1433" s="34" t="s">
        <v>26</v>
      </c>
      <c r="L1433" s="34" t="s">
        <v>2100</v>
      </c>
      <c r="M1433" s="34">
        <v>0.39</v>
      </c>
      <c r="N1433" s="34" t="s">
        <v>8</v>
      </c>
      <c r="O1433" s="34" t="s">
        <v>35</v>
      </c>
      <c r="P1433" s="34" t="s">
        <v>66</v>
      </c>
      <c r="Q1433" s="34" t="s">
        <v>747</v>
      </c>
      <c r="R1433" s="34">
        <v>94025</v>
      </c>
      <c r="S1433" s="36">
        <v>42137</v>
      </c>
      <c r="T1433" s="36">
        <v>42139</v>
      </c>
      <c r="U1433" s="61">
        <v>21.769500000000001</v>
      </c>
      <c r="V1433" s="34">
        <v>12</v>
      </c>
      <c r="W1433" s="34">
        <v>31.55</v>
      </c>
      <c r="X1433" s="34">
        <v>88728</v>
      </c>
      <c r="Y1433" s="34" t="s">
        <v>3217</v>
      </c>
      <c r="Z1433" s="34">
        <v>-132.86319693818325</v>
      </c>
    </row>
    <row r="1434" spans="1:26" customFormat="1" x14ac:dyDescent="0.2">
      <c r="A1434" s="34">
        <v>578</v>
      </c>
      <c r="B1434" s="34" t="s">
        <v>2468</v>
      </c>
      <c r="C1434" s="34" t="s">
        <v>92</v>
      </c>
      <c r="D1434" s="34">
        <v>0.03</v>
      </c>
      <c r="E1434" s="34">
        <v>162.93</v>
      </c>
      <c r="F1434" s="34">
        <v>19.989999999999998</v>
      </c>
      <c r="G1434" s="34" t="s">
        <v>14</v>
      </c>
      <c r="H1434" s="34" t="s">
        <v>70</v>
      </c>
      <c r="I1434" s="34" t="s">
        <v>24</v>
      </c>
      <c r="J1434" s="34" t="s">
        <v>321</v>
      </c>
      <c r="K1434" s="34" t="s">
        <v>49</v>
      </c>
      <c r="L1434" s="34" t="s">
        <v>2469</v>
      </c>
      <c r="M1434" s="34">
        <v>0.39</v>
      </c>
      <c r="N1434" s="34" t="s">
        <v>8</v>
      </c>
      <c r="O1434" s="34" t="s">
        <v>87</v>
      </c>
      <c r="P1434" s="34" t="s">
        <v>224</v>
      </c>
      <c r="Q1434" s="34" t="s">
        <v>2470</v>
      </c>
      <c r="R1434" s="34">
        <v>6770</v>
      </c>
      <c r="S1434" s="36">
        <v>42137</v>
      </c>
      <c r="T1434" s="36">
        <v>42138</v>
      </c>
      <c r="U1434" s="61">
        <v>293.14</v>
      </c>
      <c r="V1434" s="34">
        <v>3</v>
      </c>
      <c r="W1434" s="34">
        <v>515.88</v>
      </c>
      <c r="X1434" s="34">
        <v>88644</v>
      </c>
      <c r="Y1434" s="34" t="s">
        <v>3218</v>
      </c>
      <c r="Z1434" s="34">
        <v>1317.251594834067</v>
      </c>
    </row>
    <row r="1435" spans="1:26" customFormat="1" x14ac:dyDescent="0.2">
      <c r="A1435" s="34">
        <v>579</v>
      </c>
      <c r="B1435" s="34" t="s">
        <v>2471</v>
      </c>
      <c r="C1435" s="34" t="s">
        <v>92</v>
      </c>
      <c r="D1435" s="34">
        <v>0.01</v>
      </c>
      <c r="E1435" s="34">
        <v>11.58</v>
      </c>
      <c r="F1435" s="34">
        <v>5.72</v>
      </c>
      <c r="G1435" s="34" t="s">
        <v>14</v>
      </c>
      <c r="H1435" s="34" t="s">
        <v>70</v>
      </c>
      <c r="I1435" s="34" t="s">
        <v>24</v>
      </c>
      <c r="J1435" s="34" t="s">
        <v>321</v>
      </c>
      <c r="K1435" s="34" t="s">
        <v>49</v>
      </c>
      <c r="L1435" s="34" t="s">
        <v>600</v>
      </c>
      <c r="M1435" s="34">
        <v>0.35</v>
      </c>
      <c r="N1435" s="34" t="s">
        <v>8</v>
      </c>
      <c r="O1435" s="34" t="s">
        <v>87</v>
      </c>
      <c r="P1435" s="34" t="s">
        <v>224</v>
      </c>
      <c r="Q1435" s="34" t="s">
        <v>1724</v>
      </c>
      <c r="R1435" s="34">
        <v>6478</v>
      </c>
      <c r="S1435" s="36">
        <v>42137</v>
      </c>
      <c r="T1435" s="36">
        <v>42139</v>
      </c>
      <c r="U1435" s="61">
        <v>-6.61</v>
      </c>
      <c r="V1435" s="34">
        <v>2</v>
      </c>
      <c r="W1435" s="34">
        <v>25.06</v>
      </c>
      <c r="X1435" s="34">
        <v>88644</v>
      </c>
      <c r="Y1435" s="34" t="s">
        <v>3218</v>
      </c>
      <c r="Z1435" s="34">
        <v>121.64972694138402</v>
      </c>
    </row>
    <row r="1436" spans="1:26" customFormat="1" x14ac:dyDescent="0.2">
      <c r="A1436" s="34">
        <v>580</v>
      </c>
      <c r="B1436" s="34" t="s">
        <v>2472</v>
      </c>
      <c r="C1436" s="34" t="s">
        <v>92</v>
      </c>
      <c r="D1436" s="34">
        <v>0.01</v>
      </c>
      <c r="E1436" s="34">
        <v>55.99</v>
      </c>
      <c r="F1436" s="34">
        <v>5</v>
      </c>
      <c r="G1436" s="34" t="s">
        <v>14</v>
      </c>
      <c r="H1436" s="34" t="s">
        <v>70</v>
      </c>
      <c r="I1436" s="34" t="s">
        <v>16</v>
      </c>
      <c r="J1436" s="34" t="s">
        <v>111</v>
      </c>
      <c r="K1436" s="34" t="s">
        <v>18</v>
      </c>
      <c r="L1436" s="34" t="s">
        <v>1907</v>
      </c>
      <c r="M1436" s="34">
        <v>0.8</v>
      </c>
      <c r="N1436" s="34" t="s">
        <v>8</v>
      </c>
      <c r="O1436" s="34" t="s">
        <v>87</v>
      </c>
      <c r="P1436" s="34" t="s">
        <v>307</v>
      </c>
      <c r="Q1436" s="34" t="s">
        <v>1180</v>
      </c>
      <c r="R1436" s="34">
        <v>4210</v>
      </c>
      <c r="S1436" s="36">
        <v>42137</v>
      </c>
      <c r="T1436" s="36">
        <v>42138</v>
      </c>
      <c r="U1436" s="61">
        <v>-57.540999999999997</v>
      </c>
      <c r="V1436" s="34">
        <v>12</v>
      </c>
      <c r="W1436" s="34">
        <v>578.24</v>
      </c>
      <c r="X1436" s="34">
        <v>88644</v>
      </c>
      <c r="Y1436" s="34" t="s">
        <v>3218</v>
      </c>
      <c r="Z1436" s="34">
        <v>562.77181164913509</v>
      </c>
    </row>
    <row r="1437" spans="1:26" customFormat="1" x14ac:dyDescent="0.2">
      <c r="A1437" s="34">
        <v>585</v>
      </c>
      <c r="B1437" s="34" t="s">
        <v>2473</v>
      </c>
      <c r="C1437" s="34" t="s">
        <v>92</v>
      </c>
      <c r="D1437" s="34">
        <v>0.06</v>
      </c>
      <c r="E1437" s="34">
        <v>13.9</v>
      </c>
      <c r="F1437" s="34">
        <v>7.59</v>
      </c>
      <c r="G1437" s="34" t="s">
        <v>14</v>
      </c>
      <c r="H1437" s="34" t="s">
        <v>70</v>
      </c>
      <c r="I1437" s="34" t="s">
        <v>24</v>
      </c>
      <c r="J1437" s="34" t="s">
        <v>544</v>
      </c>
      <c r="K1437" s="34" t="s">
        <v>18</v>
      </c>
      <c r="L1437" s="34" t="s">
        <v>2440</v>
      </c>
      <c r="M1437" s="34">
        <v>0.56000000000000005</v>
      </c>
      <c r="N1437" s="34" t="s">
        <v>8</v>
      </c>
      <c r="O1437" s="34" t="s">
        <v>87</v>
      </c>
      <c r="P1437" s="34" t="s">
        <v>1332</v>
      </c>
      <c r="Q1437" s="34" t="s">
        <v>429</v>
      </c>
      <c r="R1437" s="34">
        <v>3301</v>
      </c>
      <c r="S1437" s="36">
        <v>42137</v>
      </c>
      <c r="T1437" s="36">
        <v>42138</v>
      </c>
      <c r="U1437" s="61">
        <v>-67.59</v>
      </c>
      <c r="V1437" s="34">
        <v>12</v>
      </c>
      <c r="W1437" s="34">
        <v>170.45</v>
      </c>
      <c r="X1437" s="34">
        <v>88644</v>
      </c>
      <c r="Y1437" s="34" t="s">
        <v>3218</v>
      </c>
      <c r="Z1437" s="34">
        <v>259.66584717434409</v>
      </c>
    </row>
    <row r="1438" spans="1:26" customFormat="1" x14ac:dyDescent="0.2">
      <c r="A1438" s="34">
        <v>3257</v>
      </c>
      <c r="B1438" s="34" t="s">
        <v>2474</v>
      </c>
      <c r="C1438" s="34" t="s">
        <v>92</v>
      </c>
      <c r="D1438" s="34">
        <v>0</v>
      </c>
      <c r="E1438" s="34">
        <v>25.38</v>
      </c>
      <c r="F1438" s="34">
        <v>8.99</v>
      </c>
      <c r="G1438" s="34" t="s">
        <v>14</v>
      </c>
      <c r="H1438" s="34" t="s">
        <v>15</v>
      </c>
      <c r="I1438" s="34" t="s">
        <v>4</v>
      </c>
      <c r="J1438" s="34" t="s">
        <v>102</v>
      </c>
      <c r="K1438" s="34" t="s">
        <v>18</v>
      </c>
      <c r="L1438" s="34" t="s">
        <v>2361</v>
      </c>
      <c r="M1438" s="34">
        <v>0.5</v>
      </c>
      <c r="N1438" s="34" t="s">
        <v>8</v>
      </c>
      <c r="O1438" s="34" t="s">
        <v>35</v>
      </c>
      <c r="P1438" s="34" t="s">
        <v>42</v>
      </c>
      <c r="Q1438" s="34" t="s">
        <v>2475</v>
      </c>
      <c r="R1438" s="34">
        <v>98632</v>
      </c>
      <c r="S1438" s="36">
        <v>42137</v>
      </c>
      <c r="T1438" s="36">
        <v>42139</v>
      </c>
      <c r="U1438" s="61">
        <v>470.33800000000002</v>
      </c>
      <c r="V1438" s="34">
        <v>26</v>
      </c>
      <c r="W1438" s="34">
        <v>700.41</v>
      </c>
      <c r="X1438" s="34">
        <v>88826</v>
      </c>
      <c r="Y1438" s="34" t="s">
        <v>3217</v>
      </c>
      <c r="Z1438" s="34">
        <v>846.02545696116101</v>
      </c>
    </row>
    <row r="1439" spans="1:26" customFormat="1" x14ac:dyDescent="0.2">
      <c r="A1439" s="34">
        <v>1085</v>
      </c>
      <c r="B1439" s="34" t="s">
        <v>207</v>
      </c>
      <c r="C1439" s="34" t="s">
        <v>46</v>
      </c>
      <c r="D1439" s="34">
        <v>0.06</v>
      </c>
      <c r="E1439" s="34">
        <v>30.42</v>
      </c>
      <c r="F1439" s="34">
        <v>8.65</v>
      </c>
      <c r="G1439" s="34" t="s">
        <v>14</v>
      </c>
      <c r="H1439" s="34" t="s">
        <v>70</v>
      </c>
      <c r="I1439" s="34" t="s">
        <v>16</v>
      </c>
      <c r="J1439" s="34" t="s">
        <v>17</v>
      </c>
      <c r="K1439" s="34" t="s">
        <v>49</v>
      </c>
      <c r="L1439" s="34" t="s">
        <v>360</v>
      </c>
      <c r="M1439" s="34">
        <v>0.74</v>
      </c>
      <c r="N1439" s="34" t="s">
        <v>8</v>
      </c>
      <c r="O1439" s="34" t="s">
        <v>87</v>
      </c>
      <c r="P1439" s="34" t="s">
        <v>88</v>
      </c>
      <c r="Q1439" s="34" t="s">
        <v>209</v>
      </c>
      <c r="R1439" s="34">
        <v>11729</v>
      </c>
      <c r="S1439" s="36">
        <v>42137</v>
      </c>
      <c r="T1439" s="36">
        <v>42139</v>
      </c>
      <c r="U1439" s="61">
        <v>-159.25</v>
      </c>
      <c r="V1439" s="34">
        <v>10</v>
      </c>
      <c r="W1439" s="34">
        <v>309.05</v>
      </c>
      <c r="X1439" s="34">
        <v>86124</v>
      </c>
      <c r="Y1439" s="34" t="s">
        <v>3218</v>
      </c>
      <c r="Z1439" s="34">
        <v>584.74060506251601</v>
      </c>
    </row>
    <row r="1440" spans="1:26" customFormat="1" x14ac:dyDescent="0.2">
      <c r="A1440" s="34">
        <v>1085</v>
      </c>
      <c r="B1440" s="34" t="s">
        <v>207</v>
      </c>
      <c r="C1440" s="34" t="s">
        <v>46</v>
      </c>
      <c r="D1440" s="34">
        <v>0.02</v>
      </c>
      <c r="E1440" s="34">
        <v>37.94</v>
      </c>
      <c r="F1440" s="34">
        <v>5.08</v>
      </c>
      <c r="G1440" s="34" t="s">
        <v>14</v>
      </c>
      <c r="H1440" s="34" t="s">
        <v>70</v>
      </c>
      <c r="I1440" s="34" t="s">
        <v>24</v>
      </c>
      <c r="J1440" s="34" t="s">
        <v>64</v>
      </c>
      <c r="K1440" s="34" t="s">
        <v>26</v>
      </c>
      <c r="L1440" s="34" t="s">
        <v>1089</v>
      </c>
      <c r="M1440" s="34">
        <v>0.38</v>
      </c>
      <c r="N1440" s="34" t="s">
        <v>8</v>
      </c>
      <c r="O1440" s="34" t="s">
        <v>87</v>
      </c>
      <c r="P1440" s="34" t="s">
        <v>88</v>
      </c>
      <c r="Q1440" s="34" t="s">
        <v>209</v>
      </c>
      <c r="R1440" s="34">
        <v>11729</v>
      </c>
      <c r="S1440" s="36">
        <v>42137</v>
      </c>
      <c r="T1440" s="36">
        <v>42138</v>
      </c>
      <c r="U1440" s="61">
        <v>206.517</v>
      </c>
      <c r="V1440" s="34">
        <v>8</v>
      </c>
      <c r="W1440" s="34">
        <v>299.3</v>
      </c>
      <c r="X1440" s="34">
        <v>86124</v>
      </c>
      <c r="Y1440" s="34" t="s">
        <v>3218</v>
      </c>
      <c r="Z1440" s="34">
        <v>611.39180522854122</v>
      </c>
    </row>
    <row r="1441" spans="1:26" customFormat="1" x14ac:dyDescent="0.2">
      <c r="A1441" s="34">
        <v>156</v>
      </c>
      <c r="B1441" s="34" t="s">
        <v>748</v>
      </c>
      <c r="C1441" s="34" t="s">
        <v>1</v>
      </c>
      <c r="D1441" s="34">
        <v>0.01</v>
      </c>
      <c r="E1441" s="34">
        <v>95.99</v>
      </c>
      <c r="F1441" s="34">
        <v>4.9000000000000004</v>
      </c>
      <c r="G1441" s="34" t="s">
        <v>14</v>
      </c>
      <c r="H1441" s="34" t="s">
        <v>70</v>
      </c>
      <c r="I1441" s="34" t="s">
        <v>16</v>
      </c>
      <c r="J1441" s="34" t="s">
        <v>111</v>
      </c>
      <c r="K1441" s="34" t="s">
        <v>49</v>
      </c>
      <c r="L1441" s="34" t="s">
        <v>744</v>
      </c>
      <c r="M1441" s="34">
        <v>0.56000000000000005</v>
      </c>
      <c r="N1441" s="34" t="s">
        <v>8</v>
      </c>
      <c r="O1441" s="34" t="s">
        <v>35</v>
      </c>
      <c r="P1441" s="34" t="s">
        <v>36</v>
      </c>
      <c r="Q1441" s="34" t="s">
        <v>37</v>
      </c>
      <c r="R1441" s="34">
        <v>80525</v>
      </c>
      <c r="S1441" s="36">
        <v>42138</v>
      </c>
      <c r="T1441" s="36">
        <v>42139</v>
      </c>
      <c r="U1441" s="61">
        <v>713.88</v>
      </c>
      <c r="V1441" s="34">
        <v>13</v>
      </c>
      <c r="W1441" s="34">
        <v>1050.08</v>
      </c>
      <c r="X1441" s="34">
        <v>87671</v>
      </c>
      <c r="Y1441" s="34" t="s">
        <v>3217</v>
      </c>
      <c r="Z1441" s="34">
        <v>1553.0538246725382</v>
      </c>
    </row>
    <row r="1442" spans="1:26" customFormat="1" x14ac:dyDescent="0.2">
      <c r="A1442" s="34">
        <v>497</v>
      </c>
      <c r="B1442" s="34" t="s">
        <v>2476</v>
      </c>
      <c r="C1442" s="34" t="s">
        <v>1</v>
      </c>
      <c r="D1442" s="34">
        <v>7.0000000000000007E-2</v>
      </c>
      <c r="E1442" s="34">
        <v>152.47999999999999</v>
      </c>
      <c r="F1442" s="34">
        <v>6.5</v>
      </c>
      <c r="G1442" s="34" t="s">
        <v>14</v>
      </c>
      <c r="H1442" s="34" t="s">
        <v>3</v>
      </c>
      <c r="I1442" s="34" t="s">
        <v>16</v>
      </c>
      <c r="J1442" s="34" t="s">
        <v>17</v>
      </c>
      <c r="K1442" s="34" t="s">
        <v>49</v>
      </c>
      <c r="L1442" s="34" t="s">
        <v>1769</v>
      </c>
      <c r="M1442" s="34">
        <v>0.74</v>
      </c>
      <c r="N1442" s="34" t="s">
        <v>8</v>
      </c>
      <c r="O1442" s="34" t="s">
        <v>9</v>
      </c>
      <c r="P1442" s="34" t="s">
        <v>376</v>
      </c>
      <c r="Q1442" s="34" t="s">
        <v>528</v>
      </c>
      <c r="R1442" s="34">
        <v>37130</v>
      </c>
      <c r="S1442" s="36">
        <v>42138</v>
      </c>
      <c r="T1442" s="36">
        <v>42140</v>
      </c>
      <c r="U1442" s="61">
        <v>171.83879999999999</v>
      </c>
      <c r="V1442" s="34">
        <v>35</v>
      </c>
      <c r="W1442" s="34">
        <v>5062.49</v>
      </c>
      <c r="X1442" s="34">
        <v>90706</v>
      </c>
      <c r="Y1442" s="34" t="s">
        <v>3215</v>
      </c>
      <c r="Z1442" s="34">
        <v>1320.131899968206</v>
      </c>
    </row>
    <row r="1443" spans="1:26" customFormat="1" x14ac:dyDescent="0.2">
      <c r="A1443" s="34">
        <v>910</v>
      </c>
      <c r="B1443" s="34" t="s">
        <v>2477</v>
      </c>
      <c r="C1443" s="34" t="s">
        <v>1</v>
      </c>
      <c r="D1443" s="34">
        <v>0</v>
      </c>
      <c r="E1443" s="34">
        <v>5.28</v>
      </c>
      <c r="F1443" s="34">
        <v>5.61</v>
      </c>
      <c r="G1443" s="34" t="s">
        <v>14</v>
      </c>
      <c r="H1443" s="34" t="s">
        <v>70</v>
      </c>
      <c r="I1443" s="34" t="s">
        <v>24</v>
      </c>
      <c r="J1443" s="34" t="s">
        <v>64</v>
      </c>
      <c r="K1443" s="34" t="s">
        <v>49</v>
      </c>
      <c r="L1443" s="34" t="s">
        <v>2251</v>
      </c>
      <c r="M1443" s="34">
        <v>0.4</v>
      </c>
      <c r="N1443" s="34" t="s">
        <v>8</v>
      </c>
      <c r="O1443" s="34" t="s">
        <v>9</v>
      </c>
      <c r="P1443" s="34" t="s">
        <v>20</v>
      </c>
      <c r="Q1443" s="34" t="s">
        <v>1291</v>
      </c>
      <c r="R1443" s="34">
        <v>71854</v>
      </c>
      <c r="S1443" s="36">
        <v>42138</v>
      </c>
      <c r="T1443" s="36">
        <v>42138</v>
      </c>
      <c r="U1443" s="61">
        <v>-149.21199999999999</v>
      </c>
      <c r="V1443" s="34">
        <v>15</v>
      </c>
      <c r="W1443" s="34">
        <v>85.26</v>
      </c>
      <c r="X1443" s="34">
        <v>90187</v>
      </c>
      <c r="Y1443" s="34" t="s">
        <v>3215</v>
      </c>
      <c r="Z1443" s="34">
        <v>278.25796312645798</v>
      </c>
    </row>
    <row r="1444" spans="1:26" customFormat="1" x14ac:dyDescent="0.2">
      <c r="A1444" s="34">
        <v>353</v>
      </c>
      <c r="B1444" s="34" t="s">
        <v>2478</v>
      </c>
      <c r="C1444" s="34" t="s">
        <v>23</v>
      </c>
      <c r="D1444" s="34">
        <v>0.08</v>
      </c>
      <c r="E1444" s="34">
        <v>4.8899999999999997</v>
      </c>
      <c r="F1444" s="34">
        <v>4.93</v>
      </c>
      <c r="G1444" s="34" t="s">
        <v>63</v>
      </c>
      <c r="H1444" s="34" t="s">
        <v>47</v>
      </c>
      <c r="I1444" s="34" t="s">
        <v>16</v>
      </c>
      <c r="J1444" s="34" t="s">
        <v>17</v>
      </c>
      <c r="K1444" s="34" t="s">
        <v>18</v>
      </c>
      <c r="L1444" s="34" t="s">
        <v>999</v>
      </c>
      <c r="M1444" s="34">
        <v>0.66</v>
      </c>
      <c r="N1444" s="34" t="s">
        <v>8</v>
      </c>
      <c r="O1444" s="34" t="s">
        <v>35</v>
      </c>
      <c r="P1444" s="34" t="s">
        <v>564</v>
      </c>
      <c r="Q1444" s="34" t="s">
        <v>2479</v>
      </c>
      <c r="R1444" s="34">
        <v>85301</v>
      </c>
      <c r="S1444" s="36">
        <v>42138</v>
      </c>
      <c r="T1444" s="36">
        <v>42138</v>
      </c>
      <c r="U1444" s="61">
        <v>-165.45</v>
      </c>
      <c r="V1444" s="34">
        <v>17</v>
      </c>
      <c r="W1444" s="34">
        <v>84.76</v>
      </c>
      <c r="X1444" s="34">
        <v>89647</v>
      </c>
      <c r="Y1444" s="34" t="s">
        <v>3217</v>
      </c>
      <c r="Z1444" s="34">
        <v>142.83416527824116</v>
      </c>
    </row>
    <row r="1445" spans="1:26" customFormat="1" x14ac:dyDescent="0.2">
      <c r="A1445" s="34">
        <v>353</v>
      </c>
      <c r="B1445" s="34" t="s">
        <v>2478</v>
      </c>
      <c r="C1445" s="34" t="s">
        <v>23</v>
      </c>
      <c r="D1445" s="34">
        <v>7.0000000000000007E-2</v>
      </c>
      <c r="E1445" s="34">
        <v>6.68</v>
      </c>
      <c r="F1445" s="34">
        <v>6.92</v>
      </c>
      <c r="G1445" s="34" t="s">
        <v>14</v>
      </c>
      <c r="H1445" s="34" t="s">
        <v>47</v>
      </c>
      <c r="I1445" s="34" t="s">
        <v>24</v>
      </c>
      <c r="J1445" s="34" t="s">
        <v>64</v>
      </c>
      <c r="K1445" s="34" t="s">
        <v>49</v>
      </c>
      <c r="L1445" s="34" t="s">
        <v>2480</v>
      </c>
      <c r="M1445" s="34">
        <v>0.37</v>
      </c>
      <c r="N1445" s="34" t="s">
        <v>8</v>
      </c>
      <c r="O1445" s="34" t="s">
        <v>35</v>
      </c>
      <c r="P1445" s="34" t="s">
        <v>564</v>
      </c>
      <c r="Q1445" s="34" t="s">
        <v>2479</v>
      </c>
      <c r="R1445" s="34">
        <v>85301</v>
      </c>
      <c r="S1445" s="36">
        <v>42138</v>
      </c>
      <c r="T1445" s="36">
        <v>42145</v>
      </c>
      <c r="U1445" s="61">
        <v>-141.12</v>
      </c>
      <c r="V1445" s="34">
        <v>16</v>
      </c>
      <c r="W1445" s="34">
        <v>104.84</v>
      </c>
      <c r="X1445" s="34">
        <v>89647</v>
      </c>
      <c r="Y1445" s="34" t="s">
        <v>3217</v>
      </c>
      <c r="Z1445" s="34">
        <v>76.140346395407619</v>
      </c>
    </row>
    <row r="1446" spans="1:26" customFormat="1" x14ac:dyDescent="0.2">
      <c r="A1446" s="34">
        <v>539</v>
      </c>
      <c r="B1446" s="34" t="s">
        <v>2481</v>
      </c>
      <c r="C1446" s="34" t="s">
        <v>92</v>
      </c>
      <c r="D1446" s="34">
        <v>0.05</v>
      </c>
      <c r="E1446" s="34">
        <v>59.78</v>
      </c>
      <c r="F1446" s="34">
        <v>10.29</v>
      </c>
      <c r="G1446" s="34" t="s">
        <v>14</v>
      </c>
      <c r="H1446" s="34" t="s">
        <v>3</v>
      </c>
      <c r="I1446" s="34" t="s">
        <v>24</v>
      </c>
      <c r="J1446" s="34" t="s">
        <v>48</v>
      </c>
      <c r="K1446" s="34" t="s">
        <v>49</v>
      </c>
      <c r="L1446" s="34" t="s">
        <v>2482</v>
      </c>
      <c r="M1446" s="34">
        <v>0.39</v>
      </c>
      <c r="N1446" s="34" t="s">
        <v>8</v>
      </c>
      <c r="O1446" s="34" t="s">
        <v>28</v>
      </c>
      <c r="P1446" s="34" t="s">
        <v>79</v>
      </c>
      <c r="Q1446" s="34" t="s">
        <v>2483</v>
      </c>
      <c r="R1446" s="34">
        <v>61801</v>
      </c>
      <c r="S1446" s="36">
        <v>42138</v>
      </c>
      <c r="T1446" s="36">
        <v>42139</v>
      </c>
      <c r="U1446" s="61">
        <v>159.52969999999999</v>
      </c>
      <c r="V1446" s="34">
        <v>7</v>
      </c>
      <c r="W1446" s="34">
        <v>414.49</v>
      </c>
      <c r="X1446" s="34">
        <v>91174</v>
      </c>
      <c r="Y1446" s="34" t="s">
        <v>3216</v>
      </c>
      <c r="Z1446" s="34">
        <v>566.88912627902357</v>
      </c>
    </row>
    <row r="1447" spans="1:26" customFormat="1" x14ac:dyDescent="0.2">
      <c r="A1447" s="34">
        <v>540</v>
      </c>
      <c r="B1447" s="34" t="s">
        <v>2484</v>
      </c>
      <c r="C1447" s="34" t="s">
        <v>92</v>
      </c>
      <c r="D1447" s="34">
        <v>0.08</v>
      </c>
      <c r="E1447" s="34">
        <v>20.99</v>
      </c>
      <c r="F1447" s="34">
        <v>1.25</v>
      </c>
      <c r="G1447" s="34" t="s">
        <v>14</v>
      </c>
      <c r="H1447" s="34" t="s">
        <v>3</v>
      </c>
      <c r="I1447" s="34" t="s">
        <v>16</v>
      </c>
      <c r="J1447" s="34" t="s">
        <v>111</v>
      </c>
      <c r="K1447" s="34" t="s">
        <v>18</v>
      </c>
      <c r="L1447" s="34" t="s">
        <v>2485</v>
      </c>
      <c r="M1447" s="34">
        <v>0.83</v>
      </c>
      <c r="N1447" s="34" t="s">
        <v>8</v>
      </c>
      <c r="O1447" s="34" t="s">
        <v>28</v>
      </c>
      <c r="P1447" s="34" t="s">
        <v>79</v>
      </c>
      <c r="Q1447" s="34" t="s">
        <v>2486</v>
      </c>
      <c r="R1447" s="34">
        <v>60061</v>
      </c>
      <c r="S1447" s="36">
        <v>42138</v>
      </c>
      <c r="T1447" s="36">
        <v>42140</v>
      </c>
      <c r="U1447" s="61">
        <v>15.3714</v>
      </c>
      <c r="V1447" s="34">
        <v>28</v>
      </c>
      <c r="W1447" s="34">
        <v>469.69</v>
      </c>
      <c r="X1447" s="34">
        <v>91174</v>
      </c>
      <c r="Y1447" s="34" t="s">
        <v>3216</v>
      </c>
      <c r="Z1447" s="34">
        <v>393.76749098535066</v>
      </c>
    </row>
    <row r="1448" spans="1:26" customFormat="1" x14ac:dyDescent="0.2">
      <c r="A1448" s="34">
        <v>1069</v>
      </c>
      <c r="B1448" s="34" t="s">
        <v>2487</v>
      </c>
      <c r="C1448" s="34" t="s">
        <v>92</v>
      </c>
      <c r="D1448" s="34">
        <v>0.02</v>
      </c>
      <c r="E1448" s="34">
        <v>15.94</v>
      </c>
      <c r="F1448" s="34">
        <v>5.45</v>
      </c>
      <c r="G1448" s="34" t="s">
        <v>14</v>
      </c>
      <c r="H1448" s="34" t="s">
        <v>47</v>
      </c>
      <c r="I1448" s="34" t="s">
        <v>24</v>
      </c>
      <c r="J1448" s="34" t="s">
        <v>25</v>
      </c>
      <c r="K1448" s="34" t="s">
        <v>18</v>
      </c>
      <c r="L1448" s="34" t="s">
        <v>2488</v>
      </c>
      <c r="M1448" s="34">
        <v>0.55000000000000004</v>
      </c>
      <c r="N1448" s="34" t="s">
        <v>8</v>
      </c>
      <c r="O1448" s="34" t="s">
        <v>28</v>
      </c>
      <c r="P1448" s="34" t="s">
        <v>79</v>
      </c>
      <c r="Q1448" s="34" t="s">
        <v>2489</v>
      </c>
      <c r="R1448" s="34">
        <v>62901</v>
      </c>
      <c r="S1448" s="36">
        <v>42138</v>
      </c>
      <c r="T1448" s="36">
        <v>42139</v>
      </c>
      <c r="U1448" s="61">
        <v>139.61199999999999</v>
      </c>
      <c r="V1448" s="34">
        <v>41</v>
      </c>
      <c r="W1448" s="34">
        <v>664.34</v>
      </c>
      <c r="X1448" s="34">
        <v>87110</v>
      </c>
      <c r="Y1448" s="34" t="s">
        <v>3216</v>
      </c>
      <c r="Z1448" s="34">
        <v>467.65033936488283</v>
      </c>
    </row>
    <row r="1449" spans="1:26" customFormat="1" x14ac:dyDescent="0.2">
      <c r="A1449" s="34">
        <v>1023</v>
      </c>
      <c r="B1449" s="34" t="s">
        <v>2490</v>
      </c>
      <c r="C1449" s="34" t="s">
        <v>1</v>
      </c>
      <c r="D1449" s="34">
        <v>0.02</v>
      </c>
      <c r="E1449" s="34">
        <v>39.06</v>
      </c>
      <c r="F1449" s="34">
        <v>10.55</v>
      </c>
      <c r="G1449" s="34" t="s">
        <v>14</v>
      </c>
      <c r="H1449" s="34" t="s">
        <v>3</v>
      </c>
      <c r="I1449" s="34" t="s">
        <v>24</v>
      </c>
      <c r="J1449" s="34" t="s">
        <v>48</v>
      </c>
      <c r="K1449" s="34" t="s">
        <v>49</v>
      </c>
      <c r="L1449" s="34" t="s">
        <v>231</v>
      </c>
      <c r="M1449" s="34">
        <v>0.37</v>
      </c>
      <c r="N1449" s="34" t="s">
        <v>8</v>
      </c>
      <c r="O1449" s="34" t="s">
        <v>87</v>
      </c>
      <c r="P1449" s="34" t="s">
        <v>296</v>
      </c>
      <c r="Q1449" s="34" t="s">
        <v>2491</v>
      </c>
      <c r="R1449" s="34">
        <v>15221</v>
      </c>
      <c r="S1449" s="36">
        <v>42139</v>
      </c>
      <c r="T1449" s="36">
        <v>42139</v>
      </c>
      <c r="U1449" s="61">
        <v>442.0899</v>
      </c>
      <c r="V1449" s="34">
        <v>16</v>
      </c>
      <c r="W1449" s="34">
        <v>640.71</v>
      </c>
      <c r="X1449" s="34">
        <v>88633</v>
      </c>
      <c r="Y1449" s="34" t="s">
        <v>3218</v>
      </c>
      <c r="Z1449" s="34">
        <v>1078.9544646532679</v>
      </c>
    </row>
    <row r="1450" spans="1:26" customFormat="1" x14ac:dyDescent="0.2">
      <c r="A1450" s="34">
        <v>1023</v>
      </c>
      <c r="B1450" s="34" t="s">
        <v>2490</v>
      </c>
      <c r="C1450" s="34" t="s">
        <v>1</v>
      </c>
      <c r="D1450" s="34">
        <v>0.1</v>
      </c>
      <c r="E1450" s="34">
        <v>37.700000000000003</v>
      </c>
      <c r="F1450" s="34">
        <v>2.99</v>
      </c>
      <c r="G1450" s="34" t="s">
        <v>14</v>
      </c>
      <c r="H1450" s="34" t="s">
        <v>3</v>
      </c>
      <c r="I1450" s="34" t="s">
        <v>24</v>
      </c>
      <c r="J1450" s="34" t="s">
        <v>48</v>
      </c>
      <c r="K1450" s="34" t="s">
        <v>49</v>
      </c>
      <c r="L1450" s="34" t="s">
        <v>2492</v>
      </c>
      <c r="M1450" s="34">
        <v>0.35</v>
      </c>
      <c r="N1450" s="34" t="s">
        <v>8</v>
      </c>
      <c r="O1450" s="34" t="s">
        <v>87</v>
      </c>
      <c r="P1450" s="34" t="s">
        <v>296</v>
      </c>
      <c r="Q1450" s="34" t="s">
        <v>2491</v>
      </c>
      <c r="R1450" s="34">
        <v>15221</v>
      </c>
      <c r="S1450" s="36">
        <v>42139</v>
      </c>
      <c r="T1450" s="36">
        <v>42140</v>
      </c>
      <c r="U1450" s="61">
        <v>455.12400000000002</v>
      </c>
      <c r="V1450" s="34">
        <v>18</v>
      </c>
      <c r="W1450" s="34">
        <v>659.6</v>
      </c>
      <c r="X1450" s="34">
        <v>88633</v>
      </c>
      <c r="Y1450" s="34" t="s">
        <v>3218</v>
      </c>
      <c r="Z1450" s="34">
        <v>809.59636079742882</v>
      </c>
    </row>
    <row r="1451" spans="1:26" customFormat="1" x14ac:dyDescent="0.2">
      <c r="A1451" s="34">
        <v>18</v>
      </c>
      <c r="B1451" s="34" t="s">
        <v>2493</v>
      </c>
      <c r="C1451" s="34" t="s">
        <v>13</v>
      </c>
      <c r="D1451" s="34">
        <v>0.05</v>
      </c>
      <c r="E1451" s="34">
        <v>26.48</v>
      </c>
      <c r="F1451" s="34">
        <v>6.93</v>
      </c>
      <c r="G1451" s="34" t="s">
        <v>14</v>
      </c>
      <c r="H1451" s="34" t="s">
        <v>3</v>
      </c>
      <c r="I1451" s="34" t="s">
        <v>4</v>
      </c>
      <c r="J1451" s="34" t="s">
        <v>102</v>
      </c>
      <c r="K1451" s="34" t="s">
        <v>49</v>
      </c>
      <c r="L1451" s="34" t="s">
        <v>2494</v>
      </c>
      <c r="M1451" s="34">
        <v>0.49</v>
      </c>
      <c r="N1451" s="34" t="s">
        <v>8</v>
      </c>
      <c r="O1451" s="34" t="s">
        <v>35</v>
      </c>
      <c r="P1451" s="34" t="s">
        <v>253</v>
      </c>
      <c r="Q1451" s="34" t="s">
        <v>2495</v>
      </c>
      <c r="R1451" s="34">
        <v>59601</v>
      </c>
      <c r="S1451" s="36">
        <v>42139</v>
      </c>
      <c r="T1451" s="36">
        <v>42140</v>
      </c>
      <c r="U1451" s="61">
        <v>314.48129999999998</v>
      </c>
      <c r="V1451" s="34">
        <v>17</v>
      </c>
      <c r="W1451" s="34">
        <v>455.77</v>
      </c>
      <c r="X1451" s="34">
        <v>90031</v>
      </c>
      <c r="Y1451" s="34" t="s">
        <v>3217</v>
      </c>
      <c r="Z1451" s="34">
        <v>596.22741008711819</v>
      </c>
    </row>
    <row r="1452" spans="1:26" customFormat="1" x14ac:dyDescent="0.2">
      <c r="A1452" s="34">
        <v>21</v>
      </c>
      <c r="B1452" s="34" t="s">
        <v>2496</v>
      </c>
      <c r="C1452" s="34" t="s">
        <v>13</v>
      </c>
      <c r="D1452" s="34">
        <v>0.05</v>
      </c>
      <c r="E1452" s="34">
        <v>26.48</v>
      </c>
      <c r="F1452" s="34">
        <v>6.93</v>
      </c>
      <c r="G1452" s="34" t="s">
        <v>14</v>
      </c>
      <c r="H1452" s="34" t="s">
        <v>3</v>
      </c>
      <c r="I1452" s="34" t="s">
        <v>4</v>
      </c>
      <c r="J1452" s="34" t="s">
        <v>102</v>
      </c>
      <c r="K1452" s="34" t="s">
        <v>49</v>
      </c>
      <c r="L1452" s="34" t="s">
        <v>2494</v>
      </c>
      <c r="M1452" s="34">
        <v>0.49</v>
      </c>
      <c r="N1452" s="34" t="s">
        <v>8</v>
      </c>
      <c r="O1452" s="34" t="s">
        <v>87</v>
      </c>
      <c r="P1452" s="34" t="s">
        <v>88</v>
      </c>
      <c r="Q1452" s="34" t="s">
        <v>89</v>
      </c>
      <c r="R1452" s="34">
        <v>10012</v>
      </c>
      <c r="S1452" s="36">
        <v>42139</v>
      </c>
      <c r="T1452" s="36">
        <v>42140</v>
      </c>
      <c r="U1452" s="61">
        <v>384.38</v>
      </c>
      <c r="V1452" s="34">
        <v>70</v>
      </c>
      <c r="W1452" s="34">
        <v>1876.69</v>
      </c>
      <c r="X1452" s="34">
        <v>41793</v>
      </c>
      <c r="Y1452" s="34" t="s">
        <v>3218</v>
      </c>
      <c r="Z1452" s="34">
        <v>667.80547684820635</v>
      </c>
    </row>
    <row r="1453" spans="1:26" customFormat="1" x14ac:dyDescent="0.2">
      <c r="A1453" s="34">
        <v>1989</v>
      </c>
      <c r="B1453" s="34" t="s">
        <v>669</v>
      </c>
      <c r="C1453" s="34" t="s">
        <v>13</v>
      </c>
      <c r="D1453" s="34">
        <v>0.01</v>
      </c>
      <c r="E1453" s="34">
        <v>30.98</v>
      </c>
      <c r="F1453" s="34">
        <v>6.5</v>
      </c>
      <c r="G1453" s="34" t="s">
        <v>14</v>
      </c>
      <c r="H1453" s="34" t="s">
        <v>70</v>
      </c>
      <c r="I1453" s="34" t="s">
        <v>16</v>
      </c>
      <c r="J1453" s="34" t="s">
        <v>17</v>
      </c>
      <c r="K1453" s="34" t="s">
        <v>49</v>
      </c>
      <c r="L1453" s="34" t="s">
        <v>2497</v>
      </c>
      <c r="M1453" s="34">
        <v>0.64</v>
      </c>
      <c r="N1453" s="34" t="s">
        <v>8</v>
      </c>
      <c r="O1453" s="34" t="s">
        <v>35</v>
      </c>
      <c r="P1453" s="34" t="s">
        <v>122</v>
      </c>
      <c r="Q1453" s="34" t="s">
        <v>671</v>
      </c>
      <c r="R1453" s="34">
        <v>84117</v>
      </c>
      <c r="S1453" s="36">
        <v>42139</v>
      </c>
      <c r="T1453" s="36">
        <v>42140</v>
      </c>
      <c r="U1453" s="61">
        <v>46.29</v>
      </c>
      <c r="V1453" s="34">
        <v>11</v>
      </c>
      <c r="W1453" s="34">
        <v>363.37</v>
      </c>
      <c r="X1453" s="34">
        <v>90001</v>
      </c>
      <c r="Y1453" s="34" t="s">
        <v>3217</v>
      </c>
      <c r="Z1453" s="34">
        <v>483.95472423118906</v>
      </c>
    </row>
    <row r="1454" spans="1:26" customFormat="1" x14ac:dyDescent="0.2">
      <c r="A1454" s="34">
        <v>1989</v>
      </c>
      <c r="B1454" s="34" t="s">
        <v>669</v>
      </c>
      <c r="C1454" s="34" t="s">
        <v>13</v>
      </c>
      <c r="D1454" s="34">
        <v>0.01</v>
      </c>
      <c r="E1454" s="34">
        <v>40.99</v>
      </c>
      <c r="F1454" s="34">
        <v>19.989999999999998</v>
      </c>
      <c r="G1454" s="34" t="s">
        <v>14</v>
      </c>
      <c r="H1454" s="34" t="s">
        <v>70</v>
      </c>
      <c r="I1454" s="34" t="s">
        <v>24</v>
      </c>
      <c r="J1454" s="34" t="s">
        <v>64</v>
      </c>
      <c r="K1454" s="34" t="s">
        <v>49</v>
      </c>
      <c r="L1454" s="34" t="s">
        <v>1210</v>
      </c>
      <c r="M1454" s="34">
        <v>0.36</v>
      </c>
      <c r="N1454" s="34" t="s">
        <v>8</v>
      </c>
      <c r="O1454" s="34" t="s">
        <v>35</v>
      </c>
      <c r="P1454" s="34" t="s">
        <v>122</v>
      </c>
      <c r="Q1454" s="34" t="s">
        <v>671</v>
      </c>
      <c r="R1454" s="34">
        <v>84117</v>
      </c>
      <c r="S1454" s="36">
        <v>42139</v>
      </c>
      <c r="T1454" s="36">
        <v>42142</v>
      </c>
      <c r="U1454" s="61">
        <v>177.79</v>
      </c>
      <c r="V1454" s="34">
        <v>11</v>
      </c>
      <c r="W1454" s="34">
        <v>480.75</v>
      </c>
      <c r="X1454" s="34">
        <v>90001</v>
      </c>
      <c r="Y1454" s="34" t="s">
        <v>3217</v>
      </c>
      <c r="Z1454" s="34">
        <v>790.10047763328623</v>
      </c>
    </row>
    <row r="1455" spans="1:26" customFormat="1" x14ac:dyDescent="0.2">
      <c r="A1455" s="34">
        <v>266</v>
      </c>
      <c r="B1455" s="34" t="s">
        <v>2498</v>
      </c>
      <c r="C1455" s="34" t="s">
        <v>92</v>
      </c>
      <c r="D1455" s="34">
        <v>0.08</v>
      </c>
      <c r="E1455" s="34">
        <v>6.48</v>
      </c>
      <c r="F1455" s="34">
        <v>7.03</v>
      </c>
      <c r="G1455" s="34" t="s">
        <v>14</v>
      </c>
      <c r="H1455" s="34" t="s">
        <v>70</v>
      </c>
      <c r="I1455" s="34" t="s">
        <v>24</v>
      </c>
      <c r="J1455" s="34" t="s">
        <v>64</v>
      </c>
      <c r="K1455" s="34" t="s">
        <v>49</v>
      </c>
      <c r="L1455" s="34" t="s">
        <v>2499</v>
      </c>
      <c r="M1455" s="34">
        <v>0.37</v>
      </c>
      <c r="N1455" s="34" t="s">
        <v>8</v>
      </c>
      <c r="O1455" s="34" t="s">
        <v>28</v>
      </c>
      <c r="P1455" s="34" t="s">
        <v>163</v>
      </c>
      <c r="Q1455" s="34" t="s">
        <v>2500</v>
      </c>
      <c r="R1455" s="34">
        <v>78207</v>
      </c>
      <c r="S1455" s="36">
        <v>42139</v>
      </c>
      <c r="T1455" s="36">
        <v>42140</v>
      </c>
      <c r="U1455" s="61">
        <v>8.9320000000000004</v>
      </c>
      <c r="V1455" s="34">
        <v>10</v>
      </c>
      <c r="W1455" s="34">
        <v>67.86</v>
      </c>
      <c r="X1455" s="34">
        <v>90594</v>
      </c>
      <c r="Y1455" s="34" t="s">
        <v>3216</v>
      </c>
      <c r="Z1455" s="34">
        <v>128.15843496354594</v>
      </c>
    </row>
    <row r="1456" spans="1:26" customFormat="1" x14ac:dyDescent="0.2">
      <c r="A1456" s="34">
        <v>266</v>
      </c>
      <c r="B1456" s="34" t="s">
        <v>2498</v>
      </c>
      <c r="C1456" s="34" t="s">
        <v>92</v>
      </c>
      <c r="D1456" s="34">
        <v>0.01</v>
      </c>
      <c r="E1456" s="34">
        <v>20.34</v>
      </c>
      <c r="F1456" s="34">
        <v>35</v>
      </c>
      <c r="G1456" s="34" t="s">
        <v>14</v>
      </c>
      <c r="H1456" s="34" t="s">
        <v>70</v>
      </c>
      <c r="I1456" s="34" t="s">
        <v>24</v>
      </c>
      <c r="J1456" s="34" t="s">
        <v>54</v>
      </c>
      <c r="K1456" s="34" t="s">
        <v>40</v>
      </c>
      <c r="L1456" s="34" t="s">
        <v>236</v>
      </c>
      <c r="M1456" s="34">
        <v>0.84</v>
      </c>
      <c r="N1456" s="34" t="s">
        <v>8</v>
      </c>
      <c r="O1456" s="34" t="s">
        <v>28</v>
      </c>
      <c r="P1456" s="34" t="s">
        <v>163</v>
      </c>
      <c r="Q1456" s="34" t="s">
        <v>2500</v>
      </c>
      <c r="R1456" s="34">
        <v>78207</v>
      </c>
      <c r="S1456" s="36">
        <v>42139</v>
      </c>
      <c r="T1456" s="36">
        <v>42140</v>
      </c>
      <c r="U1456" s="61">
        <v>229.63800000000001</v>
      </c>
      <c r="V1456" s="34">
        <v>33</v>
      </c>
      <c r="W1456" s="34">
        <v>747.28</v>
      </c>
      <c r="X1456" s="34">
        <v>90594</v>
      </c>
      <c r="Y1456" s="34" t="s">
        <v>3216</v>
      </c>
      <c r="Z1456" s="34">
        <v>1607.5804914586911</v>
      </c>
    </row>
    <row r="1457" spans="1:26" customFormat="1" x14ac:dyDescent="0.2">
      <c r="A1457" s="34">
        <v>491</v>
      </c>
      <c r="B1457" s="34" t="s">
        <v>1049</v>
      </c>
      <c r="C1457" s="34" t="s">
        <v>92</v>
      </c>
      <c r="D1457" s="34">
        <v>0.08</v>
      </c>
      <c r="E1457" s="34">
        <v>2.94</v>
      </c>
      <c r="F1457" s="34">
        <v>0.96</v>
      </c>
      <c r="G1457" s="34" t="s">
        <v>14</v>
      </c>
      <c r="H1457" s="34" t="s">
        <v>15</v>
      </c>
      <c r="I1457" s="34" t="s">
        <v>24</v>
      </c>
      <c r="J1457" s="34" t="s">
        <v>25</v>
      </c>
      <c r="K1457" s="34" t="s">
        <v>26</v>
      </c>
      <c r="L1457" s="34" t="s">
        <v>805</v>
      </c>
      <c r="M1457" s="34">
        <v>0.57999999999999996</v>
      </c>
      <c r="N1457" s="34" t="s">
        <v>8</v>
      </c>
      <c r="O1457" s="34" t="s">
        <v>87</v>
      </c>
      <c r="P1457" s="34" t="s">
        <v>88</v>
      </c>
      <c r="Q1457" s="34" t="s">
        <v>89</v>
      </c>
      <c r="R1457" s="34">
        <v>10154</v>
      </c>
      <c r="S1457" s="36">
        <v>42139</v>
      </c>
      <c r="T1457" s="36">
        <v>42141</v>
      </c>
      <c r="U1457" s="61">
        <v>-2.12</v>
      </c>
      <c r="V1457" s="34">
        <v>23</v>
      </c>
      <c r="W1457" s="34">
        <v>66.7</v>
      </c>
      <c r="X1457" s="34">
        <v>8353</v>
      </c>
      <c r="Y1457" s="34" t="s">
        <v>3218</v>
      </c>
      <c r="Z1457" s="34">
        <v>83.591507297596223</v>
      </c>
    </row>
    <row r="1458" spans="1:26" customFormat="1" x14ac:dyDescent="0.2">
      <c r="A1458" s="34">
        <v>494</v>
      </c>
      <c r="B1458" s="34" t="s">
        <v>1050</v>
      </c>
      <c r="C1458" s="34" t="s">
        <v>92</v>
      </c>
      <c r="D1458" s="34">
        <v>0.06</v>
      </c>
      <c r="E1458" s="34">
        <v>8.32</v>
      </c>
      <c r="F1458" s="34">
        <v>2.38</v>
      </c>
      <c r="G1458" s="34" t="s">
        <v>14</v>
      </c>
      <c r="H1458" s="34" t="s">
        <v>15</v>
      </c>
      <c r="I1458" s="34" t="s">
        <v>16</v>
      </c>
      <c r="J1458" s="34" t="s">
        <v>17</v>
      </c>
      <c r="K1458" s="34" t="s">
        <v>18</v>
      </c>
      <c r="L1458" s="34" t="s">
        <v>1401</v>
      </c>
      <c r="M1458" s="34">
        <v>0.74</v>
      </c>
      <c r="N1458" s="34" t="s">
        <v>8</v>
      </c>
      <c r="O1458" s="34" t="s">
        <v>35</v>
      </c>
      <c r="P1458" s="34" t="s">
        <v>42</v>
      </c>
      <c r="Q1458" s="34" t="s">
        <v>118</v>
      </c>
      <c r="R1458" s="34">
        <v>98115</v>
      </c>
      <c r="S1458" s="36">
        <v>42139</v>
      </c>
      <c r="T1458" s="36">
        <v>42141</v>
      </c>
      <c r="U1458" s="61">
        <v>-36.630000000000003</v>
      </c>
      <c r="V1458" s="34">
        <v>12</v>
      </c>
      <c r="W1458" s="34">
        <v>101.26</v>
      </c>
      <c r="X1458" s="34">
        <v>88905</v>
      </c>
      <c r="Y1458" s="34" t="s">
        <v>3217</v>
      </c>
      <c r="Z1458" s="34">
        <v>250.56293077894469</v>
      </c>
    </row>
    <row r="1459" spans="1:26" customFormat="1" x14ac:dyDescent="0.2">
      <c r="A1459" s="34">
        <v>494</v>
      </c>
      <c r="B1459" s="34" t="s">
        <v>1050</v>
      </c>
      <c r="C1459" s="34" t="s">
        <v>92</v>
      </c>
      <c r="D1459" s="34">
        <v>0.08</v>
      </c>
      <c r="E1459" s="34">
        <v>2.94</v>
      </c>
      <c r="F1459" s="34">
        <v>0.96</v>
      </c>
      <c r="G1459" s="34" t="s">
        <v>14</v>
      </c>
      <c r="H1459" s="34" t="s">
        <v>15</v>
      </c>
      <c r="I1459" s="34" t="s">
        <v>24</v>
      </c>
      <c r="J1459" s="34" t="s">
        <v>25</v>
      </c>
      <c r="K1459" s="34" t="s">
        <v>26</v>
      </c>
      <c r="L1459" s="34" t="s">
        <v>805</v>
      </c>
      <c r="M1459" s="34">
        <v>0.57999999999999996</v>
      </c>
      <c r="N1459" s="34" t="s">
        <v>8</v>
      </c>
      <c r="O1459" s="34" t="s">
        <v>35</v>
      </c>
      <c r="P1459" s="34" t="s">
        <v>42</v>
      </c>
      <c r="Q1459" s="34" t="s">
        <v>118</v>
      </c>
      <c r="R1459" s="34">
        <v>98115</v>
      </c>
      <c r="S1459" s="36">
        <v>42139</v>
      </c>
      <c r="T1459" s="36">
        <v>42141</v>
      </c>
      <c r="U1459" s="61">
        <v>-2.12</v>
      </c>
      <c r="V1459" s="34">
        <v>6</v>
      </c>
      <c r="W1459" s="34">
        <v>17.399999999999999</v>
      </c>
      <c r="X1459" s="34">
        <v>88905</v>
      </c>
      <c r="Y1459" s="34" t="s">
        <v>3217</v>
      </c>
      <c r="Z1459" s="34">
        <v>83.591507297596223</v>
      </c>
    </row>
    <row r="1460" spans="1:26" customFormat="1" x14ac:dyDescent="0.2">
      <c r="A1460" s="34">
        <v>3041</v>
      </c>
      <c r="B1460" s="34" t="s">
        <v>2501</v>
      </c>
      <c r="C1460" s="34" t="s">
        <v>46</v>
      </c>
      <c r="D1460" s="34">
        <v>0.08</v>
      </c>
      <c r="E1460" s="34">
        <v>73.98</v>
      </c>
      <c r="F1460" s="34">
        <v>4</v>
      </c>
      <c r="G1460" s="34" t="s">
        <v>14</v>
      </c>
      <c r="H1460" s="34" t="s">
        <v>70</v>
      </c>
      <c r="I1460" s="34" t="s">
        <v>16</v>
      </c>
      <c r="J1460" s="34" t="s">
        <v>17</v>
      </c>
      <c r="K1460" s="34" t="s">
        <v>49</v>
      </c>
      <c r="L1460" s="34" t="s">
        <v>709</v>
      </c>
      <c r="M1460" s="34">
        <v>0.77</v>
      </c>
      <c r="N1460" s="34" t="s">
        <v>8</v>
      </c>
      <c r="O1460" s="34" t="s">
        <v>28</v>
      </c>
      <c r="P1460" s="34" t="s">
        <v>513</v>
      </c>
      <c r="Q1460" s="34" t="s">
        <v>2041</v>
      </c>
      <c r="R1460" s="34">
        <v>67846</v>
      </c>
      <c r="S1460" s="36">
        <v>42139</v>
      </c>
      <c r="T1460" s="36">
        <v>42142</v>
      </c>
      <c r="U1460" s="61">
        <v>97.16</v>
      </c>
      <c r="V1460" s="34">
        <v>17</v>
      </c>
      <c r="W1460" s="34">
        <v>1181.67</v>
      </c>
      <c r="X1460" s="34">
        <v>86102</v>
      </c>
      <c r="Y1460" s="34" t="s">
        <v>3216</v>
      </c>
      <c r="Z1460" s="34">
        <v>866.9879527744672</v>
      </c>
    </row>
    <row r="1461" spans="1:26" customFormat="1" x14ac:dyDescent="0.2">
      <c r="A1461" s="34">
        <v>3041</v>
      </c>
      <c r="B1461" s="34" t="s">
        <v>2501</v>
      </c>
      <c r="C1461" s="34" t="s">
        <v>46</v>
      </c>
      <c r="D1461" s="34">
        <v>0.02</v>
      </c>
      <c r="E1461" s="34">
        <v>3.68</v>
      </c>
      <c r="F1461" s="34">
        <v>1.32</v>
      </c>
      <c r="G1461" s="34" t="s">
        <v>14</v>
      </c>
      <c r="H1461" s="34" t="s">
        <v>70</v>
      </c>
      <c r="I1461" s="34" t="s">
        <v>24</v>
      </c>
      <c r="J1461" s="34" t="s">
        <v>544</v>
      </c>
      <c r="K1461" s="34" t="s">
        <v>26</v>
      </c>
      <c r="L1461" s="34" t="s">
        <v>2502</v>
      </c>
      <c r="M1461" s="34">
        <v>0.83</v>
      </c>
      <c r="N1461" s="34" t="s">
        <v>8</v>
      </c>
      <c r="O1461" s="34" t="s">
        <v>28</v>
      </c>
      <c r="P1461" s="34" t="s">
        <v>513</v>
      </c>
      <c r="Q1461" s="34" t="s">
        <v>2041</v>
      </c>
      <c r="R1461" s="34">
        <v>67846</v>
      </c>
      <c r="S1461" s="36">
        <v>42139</v>
      </c>
      <c r="T1461" s="36">
        <v>42141</v>
      </c>
      <c r="U1461" s="61">
        <v>-20.65</v>
      </c>
      <c r="V1461" s="34">
        <v>8</v>
      </c>
      <c r="W1461" s="34">
        <v>29.93</v>
      </c>
      <c r="X1461" s="34">
        <v>86102</v>
      </c>
      <c r="Y1461" s="34" t="s">
        <v>3216</v>
      </c>
      <c r="Z1461" s="34">
        <v>541.53315931480847</v>
      </c>
    </row>
    <row r="1462" spans="1:26" customFormat="1" x14ac:dyDescent="0.2">
      <c r="A1462" s="34">
        <v>136</v>
      </c>
      <c r="B1462" s="34" t="s">
        <v>2503</v>
      </c>
      <c r="C1462" s="34" t="s">
        <v>1</v>
      </c>
      <c r="D1462" s="34">
        <v>0.04</v>
      </c>
      <c r="E1462" s="34">
        <v>18.97</v>
      </c>
      <c r="F1462" s="34">
        <v>9.5399999999999991</v>
      </c>
      <c r="G1462" s="34" t="s">
        <v>14</v>
      </c>
      <c r="H1462" s="34" t="s">
        <v>3</v>
      </c>
      <c r="I1462" s="34" t="s">
        <v>24</v>
      </c>
      <c r="J1462" s="34" t="s">
        <v>64</v>
      </c>
      <c r="K1462" s="34" t="s">
        <v>49</v>
      </c>
      <c r="L1462" s="34" t="s">
        <v>455</v>
      </c>
      <c r="M1462" s="34">
        <v>0.37</v>
      </c>
      <c r="N1462" s="34" t="s">
        <v>8</v>
      </c>
      <c r="O1462" s="34" t="s">
        <v>35</v>
      </c>
      <c r="P1462" s="34" t="s">
        <v>66</v>
      </c>
      <c r="Q1462" s="34" t="s">
        <v>2504</v>
      </c>
      <c r="R1462" s="34">
        <v>94952</v>
      </c>
      <c r="S1462" s="36">
        <v>42140</v>
      </c>
      <c r="T1462" s="36">
        <v>42141</v>
      </c>
      <c r="U1462" s="61">
        <v>3.04</v>
      </c>
      <c r="V1462" s="34">
        <v>5</v>
      </c>
      <c r="W1462" s="34">
        <v>101.74</v>
      </c>
      <c r="X1462" s="34">
        <v>88534</v>
      </c>
      <c r="Y1462" s="34" t="s">
        <v>3217</v>
      </c>
      <c r="Z1462" s="34">
        <v>525.27805917602336</v>
      </c>
    </row>
    <row r="1463" spans="1:26" customFormat="1" x14ac:dyDescent="0.2">
      <c r="A1463" s="34">
        <v>136</v>
      </c>
      <c r="B1463" s="34" t="s">
        <v>2503</v>
      </c>
      <c r="C1463" s="34" t="s">
        <v>1</v>
      </c>
      <c r="D1463" s="34">
        <v>0.09</v>
      </c>
      <c r="E1463" s="34">
        <v>10.98</v>
      </c>
      <c r="F1463" s="34">
        <v>3.37</v>
      </c>
      <c r="G1463" s="34" t="s">
        <v>14</v>
      </c>
      <c r="H1463" s="34" t="s">
        <v>3</v>
      </c>
      <c r="I1463" s="34" t="s">
        <v>24</v>
      </c>
      <c r="J1463" s="34" t="s">
        <v>544</v>
      </c>
      <c r="K1463" s="34" t="s">
        <v>18</v>
      </c>
      <c r="L1463" s="34" t="s">
        <v>2105</v>
      </c>
      <c r="M1463" s="34">
        <v>0.56999999999999995</v>
      </c>
      <c r="N1463" s="34" t="s">
        <v>8</v>
      </c>
      <c r="O1463" s="34" t="s">
        <v>35</v>
      </c>
      <c r="P1463" s="34" t="s">
        <v>66</v>
      </c>
      <c r="Q1463" s="34" t="s">
        <v>2504</v>
      </c>
      <c r="R1463" s="34">
        <v>94952</v>
      </c>
      <c r="S1463" s="36">
        <v>42140</v>
      </c>
      <c r="T1463" s="36">
        <v>42141</v>
      </c>
      <c r="U1463" s="61">
        <v>2.706</v>
      </c>
      <c r="V1463" s="34">
        <v>8</v>
      </c>
      <c r="W1463" s="34">
        <v>84.52</v>
      </c>
      <c r="X1463" s="34">
        <v>88534</v>
      </c>
      <c r="Y1463" s="34" t="s">
        <v>3217</v>
      </c>
      <c r="Z1463" s="34">
        <v>462.56202985451228</v>
      </c>
    </row>
    <row r="1464" spans="1:26" customFormat="1" x14ac:dyDescent="0.2">
      <c r="A1464" s="34">
        <v>688</v>
      </c>
      <c r="B1464" s="34" t="s">
        <v>1497</v>
      </c>
      <c r="C1464" s="34" t="s">
        <v>1</v>
      </c>
      <c r="D1464" s="34">
        <v>7.0000000000000007E-2</v>
      </c>
      <c r="E1464" s="34">
        <v>279.48</v>
      </c>
      <c r="F1464" s="34">
        <v>35</v>
      </c>
      <c r="G1464" s="34" t="s">
        <v>14</v>
      </c>
      <c r="H1464" s="34" t="s">
        <v>3</v>
      </c>
      <c r="I1464" s="34" t="s">
        <v>24</v>
      </c>
      <c r="J1464" s="34" t="s">
        <v>54</v>
      </c>
      <c r="K1464" s="34" t="s">
        <v>40</v>
      </c>
      <c r="L1464" s="34" t="s">
        <v>201</v>
      </c>
      <c r="M1464" s="34">
        <v>0.8</v>
      </c>
      <c r="N1464" s="34" t="s">
        <v>8</v>
      </c>
      <c r="O1464" s="34" t="s">
        <v>28</v>
      </c>
      <c r="P1464" s="34" t="s">
        <v>56</v>
      </c>
      <c r="Q1464" s="34" t="s">
        <v>1499</v>
      </c>
      <c r="R1464" s="34">
        <v>63116</v>
      </c>
      <c r="S1464" s="36">
        <v>42140</v>
      </c>
      <c r="T1464" s="36">
        <v>42140</v>
      </c>
      <c r="U1464" s="61">
        <v>-207.28</v>
      </c>
      <c r="V1464" s="34">
        <v>10</v>
      </c>
      <c r="W1464" s="34">
        <v>2716.09</v>
      </c>
      <c r="X1464" s="34">
        <v>88503</v>
      </c>
      <c r="Y1464" s="34" t="s">
        <v>3216</v>
      </c>
      <c r="Z1464" s="34">
        <v>2167.4101646380959</v>
      </c>
    </row>
    <row r="1465" spans="1:26" customFormat="1" x14ac:dyDescent="0.2">
      <c r="A1465" s="34">
        <v>1042</v>
      </c>
      <c r="B1465" s="34" t="s">
        <v>2505</v>
      </c>
      <c r="C1465" s="34" t="s">
        <v>1</v>
      </c>
      <c r="D1465" s="34">
        <v>0</v>
      </c>
      <c r="E1465" s="34">
        <v>14.42</v>
      </c>
      <c r="F1465" s="34">
        <v>6.75</v>
      </c>
      <c r="G1465" s="34" t="s">
        <v>63</v>
      </c>
      <c r="H1465" s="34" t="s">
        <v>3</v>
      </c>
      <c r="I1465" s="34" t="s">
        <v>24</v>
      </c>
      <c r="J1465" s="34" t="s">
        <v>71</v>
      </c>
      <c r="K1465" s="34" t="s">
        <v>120</v>
      </c>
      <c r="L1465" s="34" t="s">
        <v>385</v>
      </c>
      <c r="M1465" s="34">
        <v>0.52</v>
      </c>
      <c r="N1465" s="34" t="s">
        <v>8</v>
      </c>
      <c r="O1465" s="34" t="s">
        <v>35</v>
      </c>
      <c r="P1465" s="34" t="s">
        <v>66</v>
      </c>
      <c r="Q1465" s="34" t="s">
        <v>2506</v>
      </c>
      <c r="R1465" s="34">
        <v>95991</v>
      </c>
      <c r="S1465" s="36">
        <v>42140</v>
      </c>
      <c r="T1465" s="36">
        <v>42141</v>
      </c>
      <c r="U1465" s="61">
        <v>9.33</v>
      </c>
      <c r="V1465" s="34">
        <v>6</v>
      </c>
      <c r="W1465" s="34">
        <v>98.96</v>
      </c>
      <c r="X1465" s="34">
        <v>87847</v>
      </c>
      <c r="Y1465" s="34" t="s">
        <v>3217</v>
      </c>
      <c r="Z1465" s="34">
        <v>509.24470936012386</v>
      </c>
    </row>
    <row r="1466" spans="1:26" customFormat="1" x14ac:dyDescent="0.2">
      <c r="A1466" s="34">
        <v>1390</v>
      </c>
      <c r="B1466" s="34" t="s">
        <v>2507</v>
      </c>
      <c r="C1466" s="34" t="s">
        <v>1</v>
      </c>
      <c r="D1466" s="34">
        <v>0.1</v>
      </c>
      <c r="E1466" s="34">
        <v>8.17</v>
      </c>
      <c r="F1466" s="34">
        <v>1.69</v>
      </c>
      <c r="G1466" s="34" t="s">
        <v>14</v>
      </c>
      <c r="H1466" s="34" t="s">
        <v>70</v>
      </c>
      <c r="I1466" s="34" t="s">
        <v>24</v>
      </c>
      <c r="J1466" s="34" t="s">
        <v>64</v>
      </c>
      <c r="K1466" s="34" t="s">
        <v>26</v>
      </c>
      <c r="L1466" s="34" t="s">
        <v>2508</v>
      </c>
      <c r="M1466" s="34">
        <v>0.38</v>
      </c>
      <c r="N1466" s="34" t="s">
        <v>8</v>
      </c>
      <c r="O1466" s="34" t="s">
        <v>35</v>
      </c>
      <c r="P1466" s="34" t="s">
        <v>66</v>
      </c>
      <c r="Q1466" s="34" t="s">
        <v>2509</v>
      </c>
      <c r="R1466" s="34">
        <v>95207</v>
      </c>
      <c r="S1466" s="36">
        <v>42140</v>
      </c>
      <c r="T1466" s="36">
        <v>42140</v>
      </c>
      <c r="U1466" s="61">
        <v>100.2984</v>
      </c>
      <c r="V1466" s="34">
        <v>19</v>
      </c>
      <c r="W1466" s="34">
        <v>145.36000000000001</v>
      </c>
      <c r="X1466" s="34">
        <v>88731</v>
      </c>
      <c r="Y1466" s="34" t="s">
        <v>3217</v>
      </c>
      <c r="Z1466" s="34">
        <v>351.76410743866666</v>
      </c>
    </row>
    <row r="1467" spans="1:26" customFormat="1" x14ac:dyDescent="0.2">
      <c r="A1467" s="34">
        <v>1390</v>
      </c>
      <c r="B1467" s="34" t="s">
        <v>2507</v>
      </c>
      <c r="C1467" s="34" t="s">
        <v>1</v>
      </c>
      <c r="D1467" s="34">
        <v>0.03</v>
      </c>
      <c r="E1467" s="34">
        <v>110.99</v>
      </c>
      <c r="F1467" s="34">
        <v>2.5</v>
      </c>
      <c r="G1467" s="34" t="s">
        <v>14</v>
      </c>
      <c r="H1467" s="34" t="s">
        <v>70</v>
      </c>
      <c r="I1467" s="34" t="s">
        <v>16</v>
      </c>
      <c r="J1467" s="34" t="s">
        <v>111</v>
      </c>
      <c r="K1467" s="34" t="s">
        <v>49</v>
      </c>
      <c r="L1467" s="34" t="s">
        <v>112</v>
      </c>
      <c r="M1467" s="34">
        <v>0.56999999999999995</v>
      </c>
      <c r="N1467" s="34" t="s">
        <v>8</v>
      </c>
      <c r="O1467" s="34" t="s">
        <v>35</v>
      </c>
      <c r="P1467" s="34" t="s">
        <v>66</v>
      </c>
      <c r="Q1467" s="34" t="s">
        <v>2509</v>
      </c>
      <c r="R1467" s="34">
        <v>95207</v>
      </c>
      <c r="S1467" s="36">
        <v>42140</v>
      </c>
      <c r="T1467" s="36">
        <v>42142</v>
      </c>
      <c r="U1467" s="61">
        <v>2495.3987999999999</v>
      </c>
      <c r="V1467" s="34">
        <v>38</v>
      </c>
      <c r="W1467" s="34">
        <v>3616.52</v>
      </c>
      <c r="X1467" s="34">
        <v>88731</v>
      </c>
      <c r="Y1467" s="34" t="s">
        <v>3217</v>
      </c>
      <c r="Z1467" s="34">
        <v>3353.1331670584786</v>
      </c>
    </row>
    <row r="1468" spans="1:26" customFormat="1" x14ac:dyDescent="0.2">
      <c r="A1468" s="34">
        <v>1721</v>
      </c>
      <c r="B1468" s="34" t="s">
        <v>2510</v>
      </c>
      <c r="C1468" s="34" t="s">
        <v>13</v>
      </c>
      <c r="D1468" s="34">
        <v>0.04</v>
      </c>
      <c r="E1468" s="34">
        <v>12.44</v>
      </c>
      <c r="F1468" s="34">
        <v>6.27</v>
      </c>
      <c r="G1468" s="34" t="s">
        <v>14</v>
      </c>
      <c r="H1468" s="34" t="s">
        <v>70</v>
      </c>
      <c r="I1468" s="34" t="s">
        <v>24</v>
      </c>
      <c r="J1468" s="34" t="s">
        <v>54</v>
      </c>
      <c r="K1468" s="34" t="s">
        <v>120</v>
      </c>
      <c r="L1468" s="34" t="s">
        <v>2511</v>
      </c>
      <c r="M1468" s="34">
        <v>0.56999999999999995</v>
      </c>
      <c r="N1468" s="34" t="s">
        <v>8</v>
      </c>
      <c r="O1468" s="34" t="s">
        <v>9</v>
      </c>
      <c r="P1468" s="34" t="s">
        <v>20</v>
      </c>
      <c r="Q1468" s="34" t="s">
        <v>2512</v>
      </c>
      <c r="R1468" s="34">
        <v>72401</v>
      </c>
      <c r="S1468" s="36">
        <v>42140</v>
      </c>
      <c r="T1468" s="36">
        <v>42141</v>
      </c>
      <c r="U1468" s="61">
        <v>-258.56599999999997</v>
      </c>
      <c r="V1468" s="34">
        <v>37</v>
      </c>
      <c r="W1468" s="34">
        <v>464.94</v>
      </c>
      <c r="X1468" s="34">
        <v>90787</v>
      </c>
      <c r="Y1468" s="34" t="s">
        <v>3215</v>
      </c>
      <c r="Z1468" s="34">
        <v>29.320175911628127</v>
      </c>
    </row>
    <row r="1469" spans="1:26" customFormat="1" x14ac:dyDescent="0.2">
      <c r="A1469" s="34">
        <v>1723</v>
      </c>
      <c r="B1469" s="34" t="s">
        <v>864</v>
      </c>
      <c r="C1469" s="34" t="s">
        <v>13</v>
      </c>
      <c r="D1469" s="34">
        <v>0.04</v>
      </c>
      <c r="E1469" s="34">
        <v>12.44</v>
      </c>
      <c r="F1469" s="34">
        <v>6.27</v>
      </c>
      <c r="G1469" s="34" t="s">
        <v>14</v>
      </c>
      <c r="H1469" s="34" t="s">
        <v>70</v>
      </c>
      <c r="I1469" s="34" t="s">
        <v>24</v>
      </c>
      <c r="J1469" s="34" t="s">
        <v>54</v>
      </c>
      <c r="K1469" s="34" t="s">
        <v>120</v>
      </c>
      <c r="L1469" s="34" t="s">
        <v>2511</v>
      </c>
      <c r="M1469" s="34">
        <v>0.56999999999999995</v>
      </c>
      <c r="N1469" s="34" t="s">
        <v>8</v>
      </c>
      <c r="O1469" s="34" t="s">
        <v>35</v>
      </c>
      <c r="P1469" s="34" t="s">
        <v>66</v>
      </c>
      <c r="Q1469" s="34" t="s">
        <v>866</v>
      </c>
      <c r="R1469" s="34">
        <v>92037</v>
      </c>
      <c r="S1469" s="36">
        <v>42140</v>
      </c>
      <c r="T1469" s="36">
        <v>42141</v>
      </c>
      <c r="U1469" s="61">
        <v>-59.06</v>
      </c>
      <c r="V1469" s="34">
        <v>146</v>
      </c>
      <c r="W1469" s="34">
        <v>1834.61</v>
      </c>
      <c r="X1469" s="34">
        <v>32710</v>
      </c>
      <c r="Y1469" s="34" t="s">
        <v>3217</v>
      </c>
      <c r="Z1469" s="34">
        <v>233.61945168124399</v>
      </c>
    </row>
    <row r="1470" spans="1:26" customFormat="1" x14ac:dyDescent="0.2">
      <c r="A1470" s="34">
        <v>2610</v>
      </c>
      <c r="B1470" s="34" t="s">
        <v>2513</v>
      </c>
      <c r="C1470" s="34" t="s">
        <v>13</v>
      </c>
      <c r="D1470" s="34">
        <v>0.09</v>
      </c>
      <c r="E1470" s="34">
        <v>5.4</v>
      </c>
      <c r="F1470" s="34">
        <v>7.78</v>
      </c>
      <c r="G1470" s="34" t="s">
        <v>14</v>
      </c>
      <c r="H1470" s="34" t="s">
        <v>70</v>
      </c>
      <c r="I1470" s="34" t="s">
        <v>24</v>
      </c>
      <c r="J1470" s="34" t="s">
        <v>48</v>
      </c>
      <c r="K1470" s="34" t="s">
        <v>49</v>
      </c>
      <c r="L1470" s="34" t="s">
        <v>1460</v>
      </c>
      <c r="M1470" s="34">
        <v>0.37</v>
      </c>
      <c r="N1470" s="34" t="s">
        <v>8</v>
      </c>
      <c r="O1470" s="34" t="s">
        <v>35</v>
      </c>
      <c r="P1470" s="34" t="s">
        <v>66</v>
      </c>
      <c r="Q1470" s="34" t="s">
        <v>2271</v>
      </c>
      <c r="R1470" s="34">
        <v>95616</v>
      </c>
      <c r="S1470" s="36">
        <v>42140</v>
      </c>
      <c r="T1470" s="36">
        <v>42141</v>
      </c>
      <c r="U1470" s="61">
        <v>-136.25200000000001</v>
      </c>
      <c r="V1470" s="34">
        <v>9</v>
      </c>
      <c r="W1470" s="34">
        <v>49.24</v>
      </c>
      <c r="X1470" s="34">
        <v>86118</v>
      </c>
      <c r="Y1470" s="34" t="s">
        <v>3217</v>
      </c>
      <c r="Z1470" s="34">
        <v>-25.028005248818431</v>
      </c>
    </row>
    <row r="1471" spans="1:26" customFormat="1" x14ac:dyDescent="0.2">
      <c r="A1471" s="34">
        <v>3354</v>
      </c>
      <c r="B1471" s="34" t="s">
        <v>1869</v>
      </c>
      <c r="C1471" s="34" t="s">
        <v>13</v>
      </c>
      <c r="D1471" s="34">
        <v>0.03</v>
      </c>
      <c r="E1471" s="34">
        <v>28.53</v>
      </c>
      <c r="F1471" s="34">
        <v>1.49</v>
      </c>
      <c r="G1471" s="34" t="s">
        <v>14</v>
      </c>
      <c r="H1471" s="34" t="s">
        <v>70</v>
      </c>
      <c r="I1471" s="34" t="s">
        <v>24</v>
      </c>
      <c r="J1471" s="34" t="s">
        <v>48</v>
      </c>
      <c r="K1471" s="34" t="s">
        <v>49</v>
      </c>
      <c r="L1471" s="34" t="s">
        <v>1808</v>
      </c>
      <c r="M1471" s="34">
        <v>0.38</v>
      </c>
      <c r="N1471" s="34" t="s">
        <v>8</v>
      </c>
      <c r="O1471" s="34" t="s">
        <v>35</v>
      </c>
      <c r="P1471" s="34" t="s">
        <v>66</v>
      </c>
      <c r="Q1471" s="34" t="s">
        <v>1871</v>
      </c>
      <c r="R1471" s="34">
        <v>92231</v>
      </c>
      <c r="S1471" s="36">
        <v>42140</v>
      </c>
      <c r="T1471" s="36">
        <v>42141</v>
      </c>
      <c r="U1471" s="61">
        <v>137.67570000000001</v>
      </c>
      <c r="V1471" s="34">
        <v>7</v>
      </c>
      <c r="W1471" s="34">
        <v>199.53</v>
      </c>
      <c r="X1471" s="34">
        <v>88589</v>
      </c>
      <c r="Y1471" s="34" t="s">
        <v>3217</v>
      </c>
      <c r="Z1471" s="34">
        <v>202.0620497753699</v>
      </c>
    </row>
    <row r="1472" spans="1:26" customFormat="1" x14ac:dyDescent="0.2">
      <c r="A1472" s="34">
        <v>3354</v>
      </c>
      <c r="B1472" s="34" t="s">
        <v>1869</v>
      </c>
      <c r="C1472" s="34" t="s">
        <v>13</v>
      </c>
      <c r="D1472" s="34">
        <v>7.0000000000000007E-2</v>
      </c>
      <c r="E1472" s="34">
        <v>5.98</v>
      </c>
      <c r="F1472" s="34">
        <v>7.15</v>
      </c>
      <c r="G1472" s="34" t="s">
        <v>14</v>
      </c>
      <c r="H1472" s="34" t="s">
        <v>70</v>
      </c>
      <c r="I1472" s="34" t="s">
        <v>24</v>
      </c>
      <c r="J1472" s="34" t="s">
        <v>64</v>
      </c>
      <c r="K1472" s="34" t="s">
        <v>49</v>
      </c>
      <c r="L1472" s="34" t="s">
        <v>2514</v>
      </c>
      <c r="M1472" s="34">
        <v>0.36</v>
      </c>
      <c r="N1472" s="34" t="s">
        <v>8</v>
      </c>
      <c r="O1472" s="34" t="s">
        <v>35</v>
      </c>
      <c r="P1472" s="34" t="s">
        <v>66</v>
      </c>
      <c r="Q1472" s="34" t="s">
        <v>1871</v>
      </c>
      <c r="R1472" s="34">
        <v>92231</v>
      </c>
      <c r="S1472" s="36">
        <v>42140</v>
      </c>
      <c r="T1472" s="36">
        <v>42142</v>
      </c>
      <c r="U1472" s="61">
        <v>-62</v>
      </c>
      <c r="V1472" s="34">
        <v>6</v>
      </c>
      <c r="W1472" s="34">
        <v>37.049999999999997</v>
      </c>
      <c r="X1472" s="34">
        <v>88589</v>
      </c>
      <c r="Y1472" s="34" t="s">
        <v>3217</v>
      </c>
      <c r="Z1472" s="34">
        <v>40.317346648531128</v>
      </c>
    </row>
    <row r="1473" spans="1:26" customFormat="1" x14ac:dyDescent="0.2">
      <c r="A1473" s="34">
        <v>2070</v>
      </c>
      <c r="B1473" s="34" t="s">
        <v>2515</v>
      </c>
      <c r="C1473" s="34" t="s">
        <v>23</v>
      </c>
      <c r="D1473" s="34">
        <v>7.0000000000000007E-2</v>
      </c>
      <c r="E1473" s="34">
        <v>35.99</v>
      </c>
      <c r="F1473" s="34">
        <v>5.99</v>
      </c>
      <c r="G1473" s="34" t="s">
        <v>14</v>
      </c>
      <c r="H1473" s="34" t="s">
        <v>70</v>
      </c>
      <c r="I1473" s="34" t="s">
        <v>16</v>
      </c>
      <c r="J1473" s="34" t="s">
        <v>111</v>
      </c>
      <c r="K1473" s="34" t="s">
        <v>26</v>
      </c>
      <c r="L1473" s="34" t="s">
        <v>1348</v>
      </c>
      <c r="M1473" s="34">
        <v>0.38</v>
      </c>
      <c r="N1473" s="34" t="s">
        <v>8</v>
      </c>
      <c r="O1473" s="34" t="s">
        <v>28</v>
      </c>
      <c r="P1473" s="34" t="s">
        <v>265</v>
      </c>
      <c r="Q1473" s="34" t="s">
        <v>2516</v>
      </c>
      <c r="R1473" s="34">
        <v>48021</v>
      </c>
      <c r="S1473" s="36">
        <v>42140</v>
      </c>
      <c r="T1473" s="36">
        <v>42144</v>
      </c>
      <c r="U1473" s="61">
        <v>17.8398</v>
      </c>
      <c r="V1473" s="34">
        <v>5</v>
      </c>
      <c r="W1473" s="34">
        <v>153.61000000000001</v>
      </c>
      <c r="X1473" s="34">
        <v>88558</v>
      </c>
      <c r="Y1473" s="34" t="s">
        <v>3216</v>
      </c>
      <c r="Z1473" s="34">
        <v>282.92077789609914</v>
      </c>
    </row>
    <row r="1474" spans="1:26" customFormat="1" x14ac:dyDescent="0.2">
      <c r="A1474" s="34">
        <v>2071</v>
      </c>
      <c r="B1474" s="34" t="s">
        <v>893</v>
      </c>
      <c r="C1474" s="34" t="s">
        <v>23</v>
      </c>
      <c r="D1474" s="34">
        <v>0.08</v>
      </c>
      <c r="E1474" s="34">
        <v>65.989999999999995</v>
      </c>
      <c r="F1474" s="34">
        <v>5.92</v>
      </c>
      <c r="G1474" s="34" t="s">
        <v>63</v>
      </c>
      <c r="H1474" s="34" t="s">
        <v>70</v>
      </c>
      <c r="I1474" s="34" t="s">
        <v>16</v>
      </c>
      <c r="J1474" s="34" t="s">
        <v>111</v>
      </c>
      <c r="K1474" s="34" t="s">
        <v>49</v>
      </c>
      <c r="L1474" s="34" t="s">
        <v>1032</v>
      </c>
      <c r="M1474" s="34">
        <v>0.57999999999999996</v>
      </c>
      <c r="N1474" s="34" t="s">
        <v>8</v>
      </c>
      <c r="O1474" s="34" t="s">
        <v>28</v>
      </c>
      <c r="P1474" s="34" t="s">
        <v>265</v>
      </c>
      <c r="Q1474" s="34" t="s">
        <v>895</v>
      </c>
      <c r="R1474" s="34">
        <v>48336</v>
      </c>
      <c r="S1474" s="36">
        <v>42140</v>
      </c>
      <c r="T1474" s="36">
        <v>42147</v>
      </c>
      <c r="U1474" s="61">
        <v>183.84299999999999</v>
      </c>
      <c r="V1474" s="34">
        <v>20</v>
      </c>
      <c r="W1474" s="34">
        <v>1063.81</v>
      </c>
      <c r="X1474" s="34">
        <v>88558</v>
      </c>
      <c r="Y1474" s="34" t="s">
        <v>3216</v>
      </c>
      <c r="Z1474" s="34">
        <v>622.38533646961707</v>
      </c>
    </row>
    <row r="1475" spans="1:26" customFormat="1" x14ac:dyDescent="0.2">
      <c r="A1475" s="34">
        <v>1984</v>
      </c>
      <c r="B1475" s="34" t="s">
        <v>2517</v>
      </c>
      <c r="C1475" s="34" t="s">
        <v>46</v>
      </c>
      <c r="D1475" s="34">
        <v>0.1</v>
      </c>
      <c r="E1475" s="34">
        <v>7.37</v>
      </c>
      <c r="F1475" s="34">
        <v>5.53</v>
      </c>
      <c r="G1475" s="34" t="s">
        <v>14</v>
      </c>
      <c r="H1475" s="34" t="s">
        <v>15</v>
      </c>
      <c r="I1475" s="34" t="s">
        <v>16</v>
      </c>
      <c r="J1475" s="34" t="s">
        <v>17</v>
      </c>
      <c r="K1475" s="34" t="s">
        <v>18</v>
      </c>
      <c r="L1475" s="34" t="s">
        <v>525</v>
      </c>
      <c r="M1475" s="34">
        <v>0.69</v>
      </c>
      <c r="N1475" s="34" t="s">
        <v>8</v>
      </c>
      <c r="O1475" s="34" t="s">
        <v>9</v>
      </c>
      <c r="P1475" s="34" t="s">
        <v>247</v>
      </c>
      <c r="Q1475" s="34" t="s">
        <v>248</v>
      </c>
      <c r="R1475" s="34">
        <v>29915</v>
      </c>
      <c r="S1475" s="36">
        <v>42140</v>
      </c>
      <c r="T1475" s="36">
        <v>42140</v>
      </c>
      <c r="U1475" s="61">
        <v>290.202</v>
      </c>
      <c r="V1475" s="34">
        <v>38</v>
      </c>
      <c r="W1475" s="34">
        <v>269.33</v>
      </c>
      <c r="X1475" s="34">
        <v>91258</v>
      </c>
      <c r="Y1475" s="34" t="s">
        <v>3215</v>
      </c>
      <c r="Z1475" s="34">
        <v>789.6080697119047</v>
      </c>
    </row>
    <row r="1476" spans="1:26" customFormat="1" x14ac:dyDescent="0.2">
      <c r="A1476" s="34">
        <v>91</v>
      </c>
      <c r="B1476" s="34" t="s">
        <v>1222</v>
      </c>
      <c r="C1476" s="34" t="s">
        <v>13</v>
      </c>
      <c r="D1476" s="34">
        <v>7.0000000000000007E-2</v>
      </c>
      <c r="E1476" s="34">
        <v>19.84</v>
      </c>
      <c r="F1476" s="34">
        <v>4.0999999999999996</v>
      </c>
      <c r="G1476" s="34" t="s">
        <v>14</v>
      </c>
      <c r="H1476" s="34" t="s">
        <v>47</v>
      </c>
      <c r="I1476" s="34" t="s">
        <v>24</v>
      </c>
      <c r="J1476" s="34" t="s">
        <v>25</v>
      </c>
      <c r="K1476" s="34" t="s">
        <v>26</v>
      </c>
      <c r="L1476" s="34" t="s">
        <v>2518</v>
      </c>
      <c r="M1476" s="34">
        <v>0.44</v>
      </c>
      <c r="N1476" s="34" t="s">
        <v>8</v>
      </c>
      <c r="O1476" s="34" t="s">
        <v>35</v>
      </c>
      <c r="P1476" s="34" t="s">
        <v>66</v>
      </c>
      <c r="Q1476" s="34" t="s">
        <v>1223</v>
      </c>
      <c r="R1476" s="34">
        <v>94591</v>
      </c>
      <c r="S1476" s="36">
        <v>42141</v>
      </c>
      <c r="T1476" s="36">
        <v>42142</v>
      </c>
      <c r="U1476" s="61">
        <v>117.852</v>
      </c>
      <c r="V1476" s="34">
        <v>9</v>
      </c>
      <c r="W1476" s="34">
        <v>170.8</v>
      </c>
      <c r="X1476" s="34">
        <v>87175</v>
      </c>
      <c r="Y1476" s="34" t="s">
        <v>3217</v>
      </c>
      <c r="Z1476" s="34">
        <v>280.55005835625917</v>
      </c>
    </row>
    <row r="1477" spans="1:26" customFormat="1" x14ac:dyDescent="0.2">
      <c r="A1477" s="34">
        <v>92</v>
      </c>
      <c r="B1477" s="34" t="s">
        <v>2519</v>
      </c>
      <c r="C1477" s="34" t="s">
        <v>13</v>
      </c>
      <c r="D1477" s="34">
        <v>7.0000000000000007E-2</v>
      </c>
      <c r="E1477" s="34">
        <v>8.34</v>
      </c>
      <c r="F1477" s="34">
        <v>1.43</v>
      </c>
      <c r="G1477" s="34" t="s">
        <v>14</v>
      </c>
      <c r="H1477" s="34" t="s">
        <v>47</v>
      </c>
      <c r="I1477" s="34" t="s">
        <v>24</v>
      </c>
      <c r="J1477" s="34" t="s">
        <v>64</v>
      </c>
      <c r="K1477" s="34" t="s">
        <v>26</v>
      </c>
      <c r="L1477" s="34" t="s">
        <v>2520</v>
      </c>
      <c r="M1477" s="34">
        <v>0.35</v>
      </c>
      <c r="N1477" s="34" t="s">
        <v>8</v>
      </c>
      <c r="O1477" s="34" t="s">
        <v>9</v>
      </c>
      <c r="P1477" s="34" t="s">
        <v>144</v>
      </c>
      <c r="Q1477" s="34" t="s">
        <v>2521</v>
      </c>
      <c r="R1477" s="34">
        <v>70056</v>
      </c>
      <c r="S1477" s="36">
        <v>42141</v>
      </c>
      <c r="T1477" s="36">
        <v>42143</v>
      </c>
      <c r="U1477" s="61">
        <v>-190.68</v>
      </c>
      <c r="V1477" s="34">
        <v>16</v>
      </c>
      <c r="W1477" s="34">
        <v>132.08000000000001</v>
      </c>
      <c r="X1477" s="34">
        <v>87175</v>
      </c>
      <c r="Y1477" s="34" t="s">
        <v>3215</v>
      </c>
      <c r="Z1477" s="34">
        <v>-220.0297643512375</v>
      </c>
    </row>
    <row r="1478" spans="1:26" customFormat="1" x14ac:dyDescent="0.2">
      <c r="A1478" s="34">
        <v>92</v>
      </c>
      <c r="B1478" s="34" t="s">
        <v>2519</v>
      </c>
      <c r="C1478" s="34" t="s">
        <v>13</v>
      </c>
      <c r="D1478" s="34">
        <v>0.09</v>
      </c>
      <c r="E1478" s="34">
        <v>4.9800000000000004</v>
      </c>
      <c r="F1478" s="34">
        <v>6.07</v>
      </c>
      <c r="G1478" s="34" t="s">
        <v>14</v>
      </c>
      <c r="H1478" s="34" t="s">
        <v>47</v>
      </c>
      <c r="I1478" s="34" t="s">
        <v>24</v>
      </c>
      <c r="J1478" s="34" t="s">
        <v>64</v>
      </c>
      <c r="K1478" s="34" t="s">
        <v>49</v>
      </c>
      <c r="L1478" s="34" t="s">
        <v>763</v>
      </c>
      <c r="M1478" s="34">
        <v>0.36</v>
      </c>
      <c r="N1478" s="34" t="s">
        <v>8</v>
      </c>
      <c r="O1478" s="34" t="s">
        <v>9</v>
      </c>
      <c r="P1478" s="34" t="s">
        <v>144</v>
      </c>
      <c r="Q1478" s="34" t="s">
        <v>2521</v>
      </c>
      <c r="R1478" s="34">
        <v>70056</v>
      </c>
      <c r="S1478" s="36">
        <v>42141</v>
      </c>
      <c r="T1478" s="36">
        <v>42142</v>
      </c>
      <c r="U1478" s="61">
        <v>325.39800000000002</v>
      </c>
      <c r="V1478" s="34">
        <v>9</v>
      </c>
      <c r="W1478" s="34">
        <v>45.34</v>
      </c>
      <c r="X1478" s="34">
        <v>87175</v>
      </c>
      <c r="Y1478" s="34" t="s">
        <v>3215</v>
      </c>
      <c r="Z1478" s="34">
        <v>421.2615340532667</v>
      </c>
    </row>
    <row r="1479" spans="1:26" customFormat="1" x14ac:dyDescent="0.2">
      <c r="A1479" s="34">
        <v>772</v>
      </c>
      <c r="B1479" s="34" t="s">
        <v>452</v>
      </c>
      <c r="C1479" s="34" t="s">
        <v>23</v>
      </c>
      <c r="D1479" s="34">
        <v>0.02</v>
      </c>
      <c r="E1479" s="34">
        <v>4.0599999999999996</v>
      </c>
      <c r="F1479" s="34">
        <v>6.89</v>
      </c>
      <c r="G1479" s="34" t="s">
        <v>63</v>
      </c>
      <c r="H1479" s="34" t="s">
        <v>3</v>
      </c>
      <c r="I1479" s="34" t="s">
        <v>24</v>
      </c>
      <c r="J1479" s="34" t="s">
        <v>71</v>
      </c>
      <c r="K1479" s="34" t="s">
        <v>49</v>
      </c>
      <c r="L1479" s="34" t="s">
        <v>1247</v>
      </c>
      <c r="M1479" s="34">
        <v>0.6</v>
      </c>
      <c r="N1479" s="34" t="s">
        <v>8</v>
      </c>
      <c r="O1479" s="34" t="s">
        <v>87</v>
      </c>
      <c r="P1479" s="34" t="s">
        <v>296</v>
      </c>
      <c r="Q1479" s="34" t="s">
        <v>454</v>
      </c>
      <c r="R1479" s="34">
        <v>18103</v>
      </c>
      <c r="S1479" s="36">
        <v>42141</v>
      </c>
      <c r="T1479" s="36">
        <v>42145</v>
      </c>
      <c r="U1479" s="61">
        <v>12.706</v>
      </c>
      <c r="V1479" s="34">
        <v>12</v>
      </c>
      <c r="W1479" s="34">
        <v>64.41</v>
      </c>
      <c r="X1479" s="34">
        <v>88668</v>
      </c>
      <c r="Y1479" s="34" t="s">
        <v>3218</v>
      </c>
      <c r="Z1479" s="34">
        <v>327.14666193569525</v>
      </c>
    </row>
    <row r="1480" spans="1:26" customFormat="1" x14ac:dyDescent="0.2">
      <c r="A1480" s="34">
        <v>772</v>
      </c>
      <c r="B1480" s="34" t="s">
        <v>452</v>
      </c>
      <c r="C1480" s="34" t="s">
        <v>23</v>
      </c>
      <c r="D1480" s="34">
        <v>7.0000000000000007E-2</v>
      </c>
      <c r="E1480" s="34">
        <v>9.49</v>
      </c>
      <c r="F1480" s="34">
        <v>5.76</v>
      </c>
      <c r="G1480" s="34" t="s">
        <v>14</v>
      </c>
      <c r="H1480" s="34" t="s">
        <v>3</v>
      </c>
      <c r="I1480" s="34" t="s">
        <v>16</v>
      </c>
      <c r="J1480" s="34" t="s">
        <v>32</v>
      </c>
      <c r="K1480" s="34" t="s">
        <v>120</v>
      </c>
      <c r="L1480" s="34" t="s">
        <v>2522</v>
      </c>
      <c r="M1480" s="34">
        <v>0.39</v>
      </c>
      <c r="N1480" s="34" t="s">
        <v>8</v>
      </c>
      <c r="O1480" s="34" t="s">
        <v>87</v>
      </c>
      <c r="P1480" s="34" t="s">
        <v>296</v>
      </c>
      <c r="Q1480" s="34" t="s">
        <v>454</v>
      </c>
      <c r="R1480" s="34">
        <v>18103</v>
      </c>
      <c r="S1480" s="36">
        <v>42141</v>
      </c>
      <c r="T1480" s="36">
        <v>42145</v>
      </c>
      <c r="U1480" s="61">
        <v>7.71516</v>
      </c>
      <c r="V1480" s="34">
        <v>37</v>
      </c>
      <c r="W1480" s="34">
        <v>344.57</v>
      </c>
      <c r="X1480" s="34">
        <v>88668</v>
      </c>
      <c r="Y1480" s="34" t="s">
        <v>3218</v>
      </c>
      <c r="Z1480" s="34">
        <v>182.44192589213947</v>
      </c>
    </row>
    <row r="1481" spans="1:26" customFormat="1" x14ac:dyDescent="0.2">
      <c r="A1481" s="34">
        <v>1906</v>
      </c>
      <c r="B1481" s="34" t="s">
        <v>2523</v>
      </c>
      <c r="C1481" s="34" t="s">
        <v>23</v>
      </c>
      <c r="D1481" s="34">
        <v>7.0000000000000007E-2</v>
      </c>
      <c r="E1481" s="34">
        <v>172.99</v>
      </c>
      <c r="F1481" s="34">
        <v>19.989999999999998</v>
      </c>
      <c r="G1481" s="34" t="s">
        <v>14</v>
      </c>
      <c r="H1481" s="34" t="s">
        <v>70</v>
      </c>
      <c r="I1481" s="34" t="s">
        <v>24</v>
      </c>
      <c r="J1481" s="34" t="s">
        <v>48</v>
      </c>
      <c r="K1481" s="34" t="s">
        <v>49</v>
      </c>
      <c r="L1481" s="34" t="s">
        <v>2524</v>
      </c>
      <c r="M1481" s="34">
        <v>0.39</v>
      </c>
      <c r="N1481" s="34" t="s">
        <v>8</v>
      </c>
      <c r="O1481" s="34" t="s">
        <v>87</v>
      </c>
      <c r="P1481" s="34" t="s">
        <v>293</v>
      </c>
      <c r="Q1481" s="34" t="s">
        <v>1995</v>
      </c>
      <c r="R1481" s="34">
        <v>45801</v>
      </c>
      <c r="S1481" s="36">
        <v>42141</v>
      </c>
      <c r="T1481" s="36">
        <v>42141</v>
      </c>
      <c r="U1481" s="61">
        <v>2502.6851999999999</v>
      </c>
      <c r="V1481" s="34">
        <v>22</v>
      </c>
      <c r="W1481" s="34">
        <v>3627.08</v>
      </c>
      <c r="X1481" s="34">
        <v>86500</v>
      </c>
      <c r="Y1481" s="34" t="s">
        <v>3218</v>
      </c>
      <c r="Z1481" s="34">
        <v>3651.9741104605541</v>
      </c>
    </row>
    <row r="1482" spans="1:26" customFormat="1" x14ac:dyDescent="0.2">
      <c r="A1482" s="34">
        <v>1907</v>
      </c>
      <c r="B1482" s="34" t="s">
        <v>2525</v>
      </c>
      <c r="C1482" s="34" t="s">
        <v>23</v>
      </c>
      <c r="D1482" s="34">
        <v>0.09</v>
      </c>
      <c r="E1482" s="34">
        <v>7.64</v>
      </c>
      <c r="F1482" s="34">
        <v>1.39</v>
      </c>
      <c r="G1482" s="34" t="s">
        <v>14</v>
      </c>
      <c r="H1482" s="34" t="s">
        <v>70</v>
      </c>
      <c r="I1482" s="34" t="s">
        <v>24</v>
      </c>
      <c r="J1482" s="34" t="s">
        <v>321</v>
      </c>
      <c r="K1482" s="34" t="s">
        <v>49</v>
      </c>
      <c r="L1482" s="34" t="s">
        <v>1534</v>
      </c>
      <c r="M1482" s="34">
        <v>0.36</v>
      </c>
      <c r="N1482" s="34" t="s">
        <v>8</v>
      </c>
      <c r="O1482" s="34" t="s">
        <v>87</v>
      </c>
      <c r="P1482" s="34" t="s">
        <v>293</v>
      </c>
      <c r="Q1482" s="34" t="s">
        <v>2526</v>
      </c>
      <c r="R1482" s="34">
        <v>44052</v>
      </c>
      <c r="S1482" s="36">
        <v>42141</v>
      </c>
      <c r="T1482" s="36">
        <v>42150</v>
      </c>
      <c r="U1482" s="61">
        <v>0.68799999999999994</v>
      </c>
      <c r="V1482" s="34">
        <v>1</v>
      </c>
      <c r="W1482" s="34">
        <v>8.34</v>
      </c>
      <c r="X1482" s="34">
        <v>86500</v>
      </c>
      <c r="Y1482" s="34" t="s">
        <v>3218</v>
      </c>
      <c r="Z1482" s="34">
        <v>19.549922473231085</v>
      </c>
    </row>
    <row r="1483" spans="1:26" customFormat="1" x14ac:dyDescent="0.2">
      <c r="A1483" s="34">
        <v>2858</v>
      </c>
      <c r="B1483" s="34" t="s">
        <v>2527</v>
      </c>
      <c r="C1483" s="34" t="s">
        <v>92</v>
      </c>
      <c r="D1483" s="34">
        <v>0.06</v>
      </c>
      <c r="E1483" s="34">
        <v>2.94</v>
      </c>
      <c r="F1483" s="34">
        <v>0.96</v>
      </c>
      <c r="G1483" s="34" t="s">
        <v>14</v>
      </c>
      <c r="H1483" s="34" t="s">
        <v>70</v>
      </c>
      <c r="I1483" s="34" t="s">
        <v>24</v>
      </c>
      <c r="J1483" s="34" t="s">
        <v>25</v>
      </c>
      <c r="K1483" s="34" t="s">
        <v>26</v>
      </c>
      <c r="L1483" s="34" t="s">
        <v>805</v>
      </c>
      <c r="M1483" s="34">
        <v>0.57999999999999996</v>
      </c>
      <c r="N1483" s="34" t="s">
        <v>8</v>
      </c>
      <c r="O1483" s="34" t="s">
        <v>9</v>
      </c>
      <c r="P1483" s="34" t="s">
        <v>99</v>
      </c>
      <c r="Q1483" s="34" t="s">
        <v>1339</v>
      </c>
      <c r="R1483" s="34">
        <v>32259</v>
      </c>
      <c r="S1483" s="36">
        <v>42141</v>
      </c>
      <c r="T1483" s="36">
        <v>42142</v>
      </c>
      <c r="U1483" s="61">
        <v>-8.8759999999999994</v>
      </c>
      <c r="V1483" s="34">
        <v>3</v>
      </c>
      <c r="W1483" s="34">
        <v>8.7899999999999991</v>
      </c>
      <c r="X1483" s="34">
        <v>88279</v>
      </c>
      <c r="Y1483" s="34" t="s">
        <v>3215</v>
      </c>
      <c r="Z1483" s="34">
        <v>118.8257082740862</v>
      </c>
    </row>
    <row r="1484" spans="1:26" customFormat="1" x14ac:dyDescent="0.2">
      <c r="A1484" s="34">
        <v>3132</v>
      </c>
      <c r="B1484" s="34" t="s">
        <v>2528</v>
      </c>
      <c r="C1484" s="34" t="s">
        <v>92</v>
      </c>
      <c r="D1484" s="34">
        <v>0.04</v>
      </c>
      <c r="E1484" s="34">
        <v>62.05</v>
      </c>
      <c r="F1484" s="34">
        <v>3.99</v>
      </c>
      <c r="G1484" s="34" t="s">
        <v>14</v>
      </c>
      <c r="H1484" s="34" t="s">
        <v>70</v>
      </c>
      <c r="I1484" s="34" t="s">
        <v>24</v>
      </c>
      <c r="J1484" s="34" t="s">
        <v>71</v>
      </c>
      <c r="K1484" s="34" t="s">
        <v>49</v>
      </c>
      <c r="L1484" s="34" t="s">
        <v>2529</v>
      </c>
      <c r="M1484" s="34">
        <v>0.55000000000000004</v>
      </c>
      <c r="N1484" s="34" t="s">
        <v>8</v>
      </c>
      <c r="O1484" s="34" t="s">
        <v>28</v>
      </c>
      <c r="P1484" s="34" t="s">
        <v>79</v>
      </c>
      <c r="Q1484" s="34" t="s">
        <v>2530</v>
      </c>
      <c r="R1484" s="34">
        <v>60060</v>
      </c>
      <c r="S1484" s="36">
        <v>42141</v>
      </c>
      <c r="T1484" s="36">
        <v>42142</v>
      </c>
      <c r="U1484" s="61">
        <v>1644.0768</v>
      </c>
      <c r="V1484" s="34">
        <v>40</v>
      </c>
      <c r="W1484" s="34">
        <v>2382.7199999999998</v>
      </c>
      <c r="X1484" s="34">
        <v>86794</v>
      </c>
      <c r="Y1484" s="34" t="s">
        <v>3216</v>
      </c>
      <c r="Z1484" s="34">
        <v>2068.7223808327017</v>
      </c>
    </row>
    <row r="1485" spans="1:26" customFormat="1" x14ac:dyDescent="0.2">
      <c r="A1485" s="34">
        <v>3113</v>
      </c>
      <c r="B1485" s="34" t="s">
        <v>2531</v>
      </c>
      <c r="C1485" s="34" t="s">
        <v>46</v>
      </c>
      <c r="D1485" s="34">
        <v>7.0000000000000007E-2</v>
      </c>
      <c r="E1485" s="34">
        <v>34.54</v>
      </c>
      <c r="F1485" s="34">
        <v>14.72</v>
      </c>
      <c r="G1485" s="34" t="s">
        <v>14</v>
      </c>
      <c r="H1485" s="34" t="s">
        <v>70</v>
      </c>
      <c r="I1485" s="34" t="s">
        <v>24</v>
      </c>
      <c r="J1485" s="34" t="s">
        <v>48</v>
      </c>
      <c r="K1485" s="34" t="s">
        <v>49</v>
      </c>
      <c r="L1485" s="34" t="s">
        <v>2532</v>
      </c>
      <c r="M1485" s="34">
        <v>0.37</v>
      </c>
      <c r="N1485" s="34" t="s">
        <v>8</v>
      </c>
      <c r="O1485" s="34" t="s">
        <v>9</v>
      </c>
      <c r="P1485" s="34" t="s">
        <v>144</v>
      </c>
      <c r="Q1485" s="34" t="s">
        <v>2533</v>
      </c>
      <c r="R1485" s="34">
        <v>70560</v>
      </c>
      <c r="S1485" s="36">
        <v>42141</v>
      </c>
      <c r="T1485" s="36">
        <v>42142</v>
      </c>
      <c r="U1485" s="61">
        <v>-20.182259999999999</v>
      </c>
      <c r="V1485" s="34">
        <v>17</v>
      </c>
      <c r="W1485" s="34">
        <v>574.97</v>
      </c>
      <c r="X1485" s="34">
        <v>86860</v>
      </c>
      <c r="Y1485" s="34" t="s">
        <v>3215</v>
      </c>
      <c r="Z1485" s="34">
        <v>593.68263725585939</v>
      </c>
    </row>
    <row r="1486" spans="1:26" customFormat="1" x14ac:dyDescent="0.2">
      <c r="A1486" s="34">
        <v>3113</v>
      </c>
      <c r="B1486" s="34" t="s">
        <v>2531</v>
      </c>
      <c r="C1486" s="34" t="s">
        <v>46</v>
      </c>
      <c r="D1486" s="34">
        <v>0.02</v>
      </c>
      <c r="E1486" s="34">
        <v>12.28</v>
      </c>
      <c r="F1486" s="34">
        <v>6.47</v>
      </c>
      <c r="G1486" s="34" t="s">
        <v>14</v>
      </c>
      <c r="H1486" s="34" t="s">
        <v>70</v>
      </c>
      <c r="I1486" s="34" t="s">
        <v>24</v>
      </c>
      <c r="J1486" s="34" t="s">
        <v>64</v>
      </c>
      <c r="K1486" s="34" t="s">
        <v>49</v>
      </c>
      <c r="L1486" s="34" t="s">
        <v>2534</v>
      </c>
      <c r="M1486" s="34">
        <v>0.38</v>
      </c>
      <c r="N1486" s="34" t="s">
        <v>8</v>
      </c>
      <c r="O1486" s="34" t="s">
        <v>9</v>
      </c>
      <c r="P1486" s="34" t="s">
        <v>144</v>
      </c>
      <c r="Q1486" s="34" t="s">
        <v>2533</v>
      </c>
      <c r="R1486" s="34">
        <v>70560</v>
      </c>
      <c r="S1486" s="36">
        <v>42141</v>
      </c>
      <c r="T1486" s="36">
        <v>42141</v>
      </c>
      <c r="U1486" s="61">
        <v>-156.97219999999999</v>
      </c>
      <c r="V1486" s="34">
        <v>9</v>
      </c>
      <c r="W1486" s="34">
        <v>115.22</v>
      </c>
      <c r="X1486" s="34">
        <v>86860</v>
      </c>
      <c r="Y1486" s="34" t="s">
        <v>3215</v>
      </c>
      <c r="Z1486" s="34">
        <v>197.19091841401479</v>
      </c>
    </row>
    <row r="1487" spans="1:26" customFormat="1" x14ac:dyDescent="0.2">
      <c r="A1487" s="34">
        <v>3113</v>
      </c>
      <c r="B1487" s="34" t="s">
        <v>2531</v>
      </c>
      <c r="C1487" s="34" t="s">
        <v>46</v>
      </c>
      <c r="D1487" s="34">
        <v>0.06</v>
      </c>
      <c r="E1487" s="34">
        <v>34.58</v>
      </c>
      <c r="F1487" s="34">
        <v>8.99</v>
      </c>
      <c r="G1487" s="34" t="s">
        <v>63</v>
      </c>
      <c r="H1487" s="34" t="s">
        <v>70</v>
      </c>
      <c r="I1487" s="34" t="s">
        <v>24</v>
      </c>
      <c r="J1487" s="34" t="s">
        <v>25</v>
      </c>
      <c r="K1487" s="34" t="s">
        <v>18</v>
      </c>
      <c r="L1487" s="34" t="s">
        <v>2535</v>
      </c>
      <c r="M1487" s="34">
        <v>0.56000000000000005</v>
      </c>
      <c r="N1487" s="34" t="s">
        <v>8</v>
      </c>
      <c r="O1487" s="34" t="s">
        <v>9</v>
      </c>
      <c r="P1487" s="34" t="s">
        <v>144</v>
      </c>
      <c r="Q1487" s="34" t="s">
        <v>2533</v>
      </c>
      <c r="R1487" s="34">
        <v>70560</v>
      </c>
      <c r="S1487" s="36">
        <v>42141</v>
      </c>
      <c r="T1487" s="36">
        <v>42143</v>
      </c>
      <c r="U1487" s="61">
        <v>384.5043</v>
      </c>
      <c r="V1487" s="34">
        <v>13</v>
      </c>
      <c r="W1487" s="34">
        <v>456.58</v>
      </c>
      <c r="X1487" s="34">
        <v>86860</v>
      </c>
      <c r="Y1487" s="34" t="s">
        <v>3215</v>
      </c>
      <c r="Z1487" s="34">
        <v>932.1614013870701</v>
      </c>
    </row>
    <row r="1488" spans="1:26" customFormat="1" x14ac:dyDescent="0.2">
      <c r="A1488" s="34">
        <v>2035</v>
      </c>
      <c r="B1488" s="34" t="s">
        <v>2536</v>
      </c>
      <c r="C1488" s="34" t="s">
        <v>1</v>
      </c>
      <c r="D1488" s="34">
        <v>0.1</v>
      </c>
      <c r="E1488" s="34">
        <v>1.89</v>
      </c>
      <c r="F1488" s="34">
        <v>0.76</v>
      </c>
      <c r="G1488" s="34" t="s">
        <v>14</v>
      </c>
      <c r="H1488" s="34" t="s">
        <v>15</v>
      </c>
      <c r="I1488" s="34" t="s">
        <v>24</v>
      </c>
      <c r="J1488" s="34" t="s">
        <v>152</v>
      </c>
      <c r="K1488" s="34" t="s">
        <v>26</v>
      </c>
      <c r="L1488" s="34" t="s">
        <v>2537</v>
      </c>
      <c r="M1488" s="34">
        <v>0.83</v>
      </c>
      <c r="N1488" s="34" t="s">
        <v>8</v>
      </c>
      <c r="O1488" s="34" t="s">
        <v>9</v>
      </c>
      <c r="P1488" s="34" t="s">
        <v>99</v>
      </c>
      <c r="Q1488" s="34" t="s">
        <v>580</v>
      </c>
      <c r="R1488" s="34">
        <v>33403</v>
      </c>
      <c r="S1488" s="36">
        <v>42142</v>
      </c>
      <c r="T1488" s="36">
        <v>42144</v>
      </c>
      <c r="U1488" s="61">
        <v>-40.432000000000002</v>
      </c>
      <c r="V1488" s="34">
        <v>20</v>
      </c>
      <c r="W1488" s="34">
        <v>36.72</v>
      </c>
      <c r="X1488" s="34">
        <v>87117</v>
      </c>
      <c r="Y1488" s="34" t="s">
        <v>3215</v>
      </c>
      <c r="Z1488" s="34">
        <v>507.36862251315102</v>
      </c>
    </row>
    <row r="1489" spans="1:26" customFormat="1" x14ac:dyDescent="0.2">
      <c r="A1489" s="34">
        <v>1554</v>
      </c>
      <c r="B1489" s="34" t="s">
        <v>1124</v>
      </c>
      <c r="C1489" s="34" t="s">
        <v>13</v>
      </c>
      <c r="D1489" s="34">
        <v>0.04</v>
      </c>
      <c r="E1489" s="34">
        <v>10.98</v>
      </c>
      <c r="F1489" s="34">
        <v>3.99</v>
      </c>
      <c r="G1489" s="34" t="s">
        <v>14</v>
      </c>
      <c r="H1489" s="34" t="s">
        <v>3</v>
      </c>
      <c r="I1489" s="34" t="s">
        <v>24</v>
      </c>
      <c r="J1489" s="34" t="s">
        <v>71</v>
      </c>
      <c r="K1489" s="34" t="s">
        <v>49</v>
      </c>
      <c r="L1489" s="34" t="s">
        <v>1669</v>
      </c>
      <c r="M1489" s="34">
        <v>0.57999999999999996</v>
      </c>
      <c r="N1489" s="34" t="s">
        <v>8</v>
      </c>
      <c r="O1489" s="34" t="s">
        <v>9</v>
      </c>
      <c r="P1489" s="34" t="s">
        <v>10</v>
      </c>
      <c r="Q1489" s="34" t="s">
        <v>1126</v>
      </c>
      <c r="R1489" s="34">
        <v>39503</v>
      </c>
      <c r="S1489" s="36">
        <v>42142</v>
      </c>
      <c r="T1489" s="36">
        <v>42142</v>
      </c>
      <c r="U1489" s="61">
        <v>481.03199999999998</v>
      </c>
      <c r="V1489" s="34">
        <v>15</v>
      </c>
      <c r="W1489" s="34">
        <v>172.22</v>
      </c>
      <c r="X1489" s="34">
        <v>87485</v>
      </c>
      <c r="Y1489" s="34" t="s">
        <v>3215</v>
      </c>
      <c r="Z1489" s="34">
        <v>718.37065150195053</v>
      </c>
    </row>
    <row r="1490" spans="1:26" customFormat="1" x14ac:dyDescent="0.2">
      <c r="A1490" s="34">
        <v>3086</v>
      </c>
      <c r="B1490" s="34" t="s">
        <v>2538</v>
      </c>
      <c r="C1490" s="34" t="s">
        <v>13</v>
      </c>
      <c r="D1490" s="34">
        <v>0.05</v>
      </c>
      <c r="E1490" s="34">
        <v>39.99</v>
      </c>
      <c r="F1490" s="34">
        <v>10.25</v>
      </c>
      <c r="G1490" s="34" t="s">
        <v>63</v>
      </c>
      <c r="H1490" s="34" t="s">
        <v>15</v>
      </c>
      <c r="I1490" s="34" t="s">
        <v>16</v>
      </c>
      <c r="J1490" s="34" t="s">
        <v>17</v>
      </c>
      <c r="K1490" s="34" t="s">
        <v>49</v>
      </c>
      <c r="L1490" s="34" t="s">
        <v>2539</v>
      </c>
      <c r="M1490" s="34">
        <v>0.55000000000000004</v>
      </c>
      <c r="N1490" s="34" t="s">
        <v>8</v>
      </c>
      <c r="O1490" s="34" t="s">
        <v>9</v>
      </c>
      <c r="P1490" s="34" t="s">
        <v>99</v>
      </c>
      <c r="Q1490" s="34" t="s">
        <v>2540</v>
      </c>
      <c r="R1490" s="34">
        <v>34287</v>
      </c>
      <c r="S1490" s="36">
        <v>42142</v>
      </c>
      <c r="T1490" s="36">
        <v>42143</v>
      </c>
      <c r="U1490" s="61">
        <v>4.29</v>
      </c>
      <c r="V1490" s="34">
        <v>3</v>
      </c>
      <c r="W1490" s="34">
        <v>130.91</v>
      </c>
      <c r="X1490" s="34">
        <v>88380</v>
      </c>
      <c r="Y1490" s="34" t="s">
        <v>3215</v>
      </c>
      <c r="Z1490" s="34">
        <v>360.43136960471321</v>
      </c>
    </row>
    <row r="1491" spans="1:26" customFormat="1" x14ac:dyDescent="0.2">
      <c r="A1491" s="34">
        <v>487</v>
      </c>
      <c r="B1491" s="34" t="s">
        <v>2541</v>
      </c>
      <c r="C1491" s="34" t="s">
        <v>92</v>
      </c>
      <c r="D1491" s="34">
        <v>0.1</v>
      </c>
      <c r="E1491" s="34">
        <v>3.36</v>
      </c>
      <c r="F1491" s="34">
        <v>6.27</v>
      </c>
      <c r="G1491" s="34" t="s">
        <v>63</v>
      </c>
      <c r="H1491" s="34" t="s">
        <v>70</v>
      </c>
      <c r="I1491" s="34" t="s">
        <v>24</v>
      </c>
      <c r="J1491" s="34" t="s">
        <v>48</v>
      </c>
      <c r="K1491" s="34" t="s">
        <v>49</v>
      </c>
      <c r="L1491" s="34" t="s">
        <v>162</v>
      </c>
      <c r="M1491" s="34">
        <v>0.4</v>
      </c>
      <c r="N1491" s="34" t="s">
        <v>8</v>
      </c>
      <c r="O1491" s="34" t="s">
        <v>87</v>
      </c>
      <c r="P1491" s="34" t="s">
        <v>307</v>
      </c>
      <c r="Q1491" s="34" t="s">
        <v>308</v>
      </c>
      <c r="R1491" s="34">
        <v>4073</v>
      </c>
      <c r="S1491" s="36">
        <v>42142</v>
      </c>
      <c r="T1491" s="36">
        <v>42143</v>
      </c>
      <c r="U1491" s="61">
        <v>-67.0565</v>
      </c>
      <c r="V1491" s="34">
        <v>5</v>
      </c>
      <c r="W1491" s="34">
        <v>20.87</v>
      </c>
      <c r="X1491" s="34">
        <v>91063</v>
      </c>
      <c r="Y1491" s="34" t="s">
        <v>3218</v>
      </c>
      <c r="Z1491" s="34">
        <v>-50.934301796720973</v>
      </c>
    </row>
    <row r="1492" spans="1:26" customFormat="1" x14ac:dyDescent="0.2">
      <c r="A1492" s="34">
        <v>488</v>
      </c>
      <c r="B1492" s="34" t="s">
        <v>2542</v>
      </c>
      <c r="C1492" s="34" t="s">
        <v>92</v>
      </c>
      <c r="D1492" s="34">
        <v>7.0000000000000007E-2</v>
      </c>
      <c r="E1492" s="34">
        <v>12.28</v>
      </c>
      <c r="F1492" s="34">
        <v>4.8600000000000003</v>
      </c>
      <c r="G1492" s="34" t="s">
        <v>14</v>
      </c>
      <c r="H1492" s="34" t="s">
        <v>70</v>
      </c>
      <c r="I1492" s="34" t="s">
        <v>24</v>
      </c>
      <c r="J1492" s="34" t="s">
        <v>64</v>
      </c>
      <c r="K1492" s="34" t="s">
        <v>49</v>
      </c>
      <c r="L1492" s="34" t="s">
        <v>1836</v>
      </c>
      <c r="M1492" s="34">
        <v>0.38</v>
      </c>
      <c r="N1492" s="34" t="s">
        <v>8</v>
      </c>
      <c r="O1492" s="34" t="s">
        <v>87</v>
      </c>
      <c r="P1492" s="34" t="s">
        <v>307</v>
      </c>
      <c r="Q1492" s="34" t="s">
        <v>2403</v>
      </c>
      <c r="R1492" s="34">
        <v>4106</v>
      </c>
      <c r="S1492" s="36">
        <v>42142</v>
      </c>
      <c r="T1492" s="36">
        <v>42144</v>
      </c>
      <c r="U1492" s="61">
        <v>-7.94</v>
      </c>
      <c r="V1492" s="34">
        <v>2</v>
      </c>
      <c r="W1492" s="34">
        <v>25.7</v>
      </c>
      <c r="X1492" s="34">
        <v>91063</v>
      </c>
      <c r="Y1492" s="34" t="s">
        <v>3218</v>
      </c>
      <c r="Z1492" s="34">
        <v>83.996340343517318</v>
      </c>
    </row>
    <row r="1493" spans="1:26" customFormat="1" x14ac:dyDescent="0.2">
      <c r="A1493" s="34">
        <v>489</v>
      </c>
      <c r="B1493" s="34" t="s">
        <v>2543</v>
      </c>
      <c r="C1493" s="34" t="s">
        <v>92</v>
      </c>
      <c r="D1493" s="34">
        <v>0.09</v>
      </c>
      <c r="E1493" s="34">
        <v>20.99</v>
      </c>
      <c r="F1493" s="34">
        <v>0.99</v>
      </c>
      <c r="G1493" s="34" t="s">
        <v>14</v>
      </c>
      <c r="H1493" s="34" t="s">
        <v>70</v>
      </c>
      <c r="I1493" s="34" t="s">
        <v>16</v>
      </c>
      <c r="J1493" s="34" t="s">
        <v>111</v>
      </c>
      <c r="K1493" s="34" t="s">
        <v>26</v>
      </c>
      <c r="L1493" s="34" t="s">
        <v>2307</v>
      </c>
      <c r="M1493" s="34">
        <v>0.56999999999999995</v>
      </c>
      <c r="N1493" s="34" t="s">
        <v>8</v>
      </c>
      <c r="O1493" s="34" t="s">
        <v>87</v>
      </c>
      <c r="P1493" s="34" t="s">
        <v>379</v>
      </c>
      <c r="Q1493" s="34" t="s">
        <v>2544</v>
      </c>
      <c r="R1493" s="34">
        <v>2062</v>
      </c>
      <c r="S1493" s="36">
        <v>42142</v>
      </c>
      <c r="T1493" s="36">
        <v>42142</v>
      </c>
      <c r="U1493" s="61">
        <v>122.292</v>
      </c>
      <c r="V1493" s="34">
        <v>14</v>
      </c>
      <c r="W1493" s="34">
        <v>229.57</v>
      </c>
      <c r="X1493" s="34">
        <v>91063</v>
      </c>
      <c r="Y1493" s="34" t="s">
        <v>3218</v>
      </c>
      <c r="Z1493" s="34">
        <v>282.39110826719741</v>
      </c>
    </row>
    <row r="1494" spans="1:26" customFormat="1" x14ac:dyDescent="0.2">
      <c r="A1494" s="34">
        <v>266</v>
      </c>
      <c r="B1494" s="34" t="s">
        <v>2498</v>
      </c>
      <c r="C1494" s="34" t="s">
        <v>46</v>
      </c>
      <c r="D1494" s="34">
        <v>0</v>
      </c>
      <c r="E1494" s="34">
        <v>73.98</v>
      </c>
      <c r="F1494" s="34">
        <v>12.14</v>
      </c>
      <c r="G1494" s="34" t="s">
        <v>63</v>
      </c>
      <c r="H1494" s="34" t="s">
        <v>70</v>
      </c>
      <c r="I1494" s="34" t="s">
        <v>16</v>
      </c>
      <c r="J1494" s="34" t="s">
        <v>17</v>
      </c>
      <c r="K1494" s="34" t="s">
        <v>49</v>
      </c>
      <c r="L1494" s="34" t="s">
        <v>709</v>
      </c>
      <c r="M1494" s="34">
        <v>0.67</v>
      </c>
      <c r="N1494" s="34" t="s">
        <v>8</v>
      </c>
      <c r="O1494" s="34" t="s">
        <v>28</v>
      </c>
      <c r="P1494" s="34" t="s">
        <v>163</v>
      </c>
      <c r="Q1494" s="34" t="s">
        <v>2500</v>
      </c>
      <c r="R1494" s="34">
        <v>78207</v>
      </c>
      <c r="S1494" s="36">
        <v>42142</v>
      </c>
      <c r="T1494" s="36">
        <v>42144</v>
      </c>
      <c r="U1494" s="61">
        <v>326.25</v>
      </c>
      <c r="V1494" s="34">
        <v>17</v>
      </c>
      <c r="W1494" s="34">
        <v>1300.81</v>
      </c>
      <c r="X1494" s="34">
        <v>90593</v>
      </c>
      <c r="Y1494" s="34" t="s">
        <v>3216</v>
      </c>
      <c r="Z1494" s="34">
        <v>1214.0991148720686</v>
      </c>
    </row>
    <row r="1495" spans="1:26" customFormat="1" x14ac:dyDescent="0.2">
      <c r="A1495" s="34">
        <v>1433</v>
      </c>
      <c r="B1495" s="34" t="s">
        <v>1489</v>
      </c>
      <c r="C1495" s="34" t="s">
        <v>13</v>
      </c>
      <c r="D1495" s="34">
        <v>7.0000000000000007E-2</v>
      </c>
      <c r="E1495" s="34">
        <v>300.98</v>
      </c>
      <c r="F1495" s="34">
        <v>64.73</v>
      </c>
      <c r="G1495" s="34" t="s">
        <v>2</v>
      </c>
      <c r="H1495" s="34" t="s">
        <v>70</v>
      </c>
      <c r="I1495" s="34" t="s">
        <v>4</v>
      </c>
      <c r="J1495" s="34" t="s">
        <v>85</v>
      </c>
      <c r="K1495" s="34" t="s">
        <v>33</v>
      </c>
      <c r="L1495" s="34" t="s">
        <v>1316</v>
      </c>
      <c r="M1495" s="34">
        <v>0.56000000000000005</v>
      </c>
      <c r="N1495" s="34" t="s">
        <v>8</v>
      </c>
      <c r="O1495" s="34" t="s">
        <v>28</v>
      </c>
      <c r="P1495" s="34" t="s">
        <v>29</v>
      </c>
      <c r="Q1495" s="34" t="s">
        <v>1490</v>
      </c>
      <c r="R1495" s="34">
        <v>47130</v>
      </c>
      <c r="S1495" s="36">
        <v>42143</v>
      </c>
      <c r="T1495" s="36">
        <v>42145</v>
      </c>
      <c r="U1495" s="61">
        <v>1399.64</v>
      </c>
      <c r="V1495" s="34">
        <v>14</v>
      </c>
      <c r="W1495" s="34">
        <v>4285.5600000000004</v>
      </c>
      <c r="X1495" s="34">
        <v>86828</v>
      </c>
      <c r="Y1495" s="34" t="s">
        <v>3216</v>
      </c>
      <c r="Z1495" s="34">
        <v>4415.5037552046479</v>
      </c>
    </row>
    <row r="1496" spans="1:26" customFormat="1" x14ac:dyDescent="0.2">
      <c r="A1496" s="34">
        <v>1433</v>
      </c>
      <c r="B1496" s="34" t="s">
        <v>1489</v>
      </c>
      <c r="C1496" s="34" t="s">
        <v>13</v>
      </c>
      <c r="D1496" s="34">
        <v>0.01</v>
      </c>
      <c r="E1496" s="34">
        <v>20.98</v>
      </c>
      <c r="F1496" s="34">
        <v>45</v>
      </c>
      <c r="G1496" s="34" t="s">
        <v>2</v>
      </c>
      <c r="H1496" s="34" t="s">
        <v>70</v>
      </c>
      <c r="I1496" s="34" t="s">
        <v>24</v>
      </c>
      <c r="J1496" s="34" t="s">
        <v>54</v>
      </c>
      <c r="K1496" s="34" t="s">
        <v>33</v>
      </c>
      <c r="L1496" s="34" t="s">
        <v>2545</v>
      </c>
      <c r="M1496" s="34">
        <v>0.61</v>
      </c>
      <c r="N1496" s="34" t="s">
        <v>8</v>
      </c>
      <c r="O1496" s="34" t="s">
        <v>28</v>
      </c>
      <c r="P1496" s="34" t="s">
        <v>29</v>
      </c>
      <c r="Q1496" s="34" t="s">
        <v>1490</v>
      </c>
      <c r="R1496" s="34">
        <v>47130</v>
      </c>
      <c r="S1496" s="36">
        <v>42143</v>
      </c>
      <c r="T1496" s="36">
        <v>42143</v>
      </c>
      <c r="U1496" s="61">
        <v>232.642</v>
      </c>
      <c r="V1496" s="34">
        <v>28</v>
      </c>
      <c r="W1496" s="34">
        <v>631.37</v>
      </c>
      <c r="X1496" s="34">
        <v>86828</v>
      </c>
      <c r="Y1496" s="34" t="s">
        <v>3216</v>
      </c>
      <c r="Z1496" s="34">
        <v>1879.0638667721537</v>
      </c>
    </row>
    <row r="1497" spans="1:26" customFormat="1" x14ac:dyDescent="0.2">
      <c r="A1497" s="34">
        <v>2431</v>
      </c>
      <c r="B1497" s="34" t="s">
        <v>2546</v>
      </c>
      <c r="C1497" s="34" t="s">
        <v>13</v>
      </c>
      <c r="D1497" s="34">
        <v>7.0000000000000007E-2</v>
      </c>
      <c r="E1497" s="34">
        <v>155.06</v>
      </c>
      <c r="F1497" s="34">
        <v>7.07</v>
      </c>
      <c r="G1497" s="34" t="s">
        <v>14</v>
      </c>
      <c r="H1497" s="34" t="s">
        <v>15</v>
      </c>
      <c r="I1497" s="34" t="s">
        <v>24</v>
      </c>
      <c r="J1497" s="34" t="s">
        <v>54</v>
      </c>
      <c r="K1497" s="34" t="s">
        <v>49</v>
      </c>
      <c r="L1497" s="34" t="s">
        <v>82</v>
      </c>
      <c r="M1497" s="34">
        <v>0.59</v>
      </c>
      <c r="N1497" s="34" t="s">
        <v>8</v>
      </c>
      <c r="O1497" s="34" t="s">
        <v>35</v>
      </c>
      <c r="P1497" s="34" t="s">
        <v>66</v>
      </c>
      <c r="Q1497" s="34" t="s">
        <v>76</v>
      </c>
      <c r="R1497" s="34">
        <v>90004</v>
      </c>
      <c r="S1497" s="36">
        <v>42143</v>
      </c>
      <c r="T1497" s="36">
        <v>42143</v>
      </c>
      <c r="U1497" s="61">
        <v>-121.75</v>
      </c>
      <c r="V1497" s="34">
        <v>14</v>
      </c>
      <c r="W1497" s="34">
        <v>2039.07</v>
      </c>
      <c r="X1497" s="34">
        <v>5920</v>
      </c>
      <c r="Y1497" s="34" t="s">
        <v>3217</v>
      </c>
      <c r="Z1497" s="34">
        <v>606.25102857702393</v>
      </c>
    </row>
    <row r="1498" spans="1:26" customFormat="1" x14ac:dyDescent="0.2">
      <c r="A1498" s="34">
        <v>2432</v>
      </c>
      <c r="B1498" s="34" t="s">
        <v>2547</v>
      </c>
      <c r="C1498" s="34" t="s">
        <v>13</v>
      </c>
      <c r="D1498" s="34">
        <v>7.0000000000000007E-2</v>
      </c>
      <c r="E1498" s="34">
        <v>155.06</v>
      </c>
      <c r="F1498" s="34">
        <v>7.07</v>
      </c>
      <c r="G1498" s="34" t="s">
        <v>14</v>
      </c>
      <c r="H1498" s="34" t="s">
        <v>15</v>
      </c>
      <c r="I1498" s="34" t="s">
        <v>24</v>
      </c>
      <c r="J1498" s="34" t="s">
        <v>54</v>
      </c>
      <c r="K1498" s="34" t="s">
        <v>49</v>
      </c>
      <c r="L1498" s="34" t="s">
        <v>82</v>
      </c>
      <c r="M1498" s="34">
        <v>0.59</v>
      </c>
      <c r="N1498" s="34" t="s">
        <v>8</v>
      </c>
      <c r="O1498" s="34" t="s">
        <v>28</v>
      </c>
      <c r="P1498" s="34" t="s">
        <v>183</v>
      </c>
      <c r="Q1498" s="34" t="s">
        <v>2548</v>
      </c>
      <c r="R1498" s="34">
        <v>73110</v>
      </c>
      <c r="S1498" s="36">
        <v>42143</v>
      </c>
      <c r="T1498" s="36">
        <v>42143</v>
      </c>
      <c r="U1498" s="61">
        <v>24.35</v>
      </c>
      <c r="V1498" s="34">
        <v>3</v>
      </c>
      <c r="W1498" s="34">
        <v>436.94</v>
      </c>
      <c r="X1498" s="34">
        <v>89096</v>
      </c>
      <c r="Y1498" s="34" t="s">
        <v>3216</v>
      </c>
      <c r="Z1498" s="34">
        <v>755.86118661708736</v>
      </c>
    </row>
    <row r="1499" spans="1:26" customFormat="1" x14ac:dyDescent="0.2">
      <c r="A1499" s="34">
        <v>3264</v>
      </c>
      <c r="B1499" s="34" t="s">
        <v>2549</v>
      </c>
      <c r="C1499" s="34" t="s">
        <v>92</v>
      </c>
      <c r="D1499" s="34">
        <v>0.04</v>
      </c>
      <c r="E1499" s="34">
        <v>9.99</v>
      </c>
      <c r="F1499" s="34">
        <v>11.59</v>
      </c>
      <c r="G1499" s="34" t="s">
        <v>14</v>
      </c>
      <c r="H1499" s="34" t="s">
        <v>70</v>
      </c>
      <c r="I1499" s="34" t="s">
        <v>24</v>
      </c>
      <c r="J1499" s="34" t="s">
        <v>64</v>
      </c>
      <c r="K1499" s="34" t="s">
        <v>49</v>
      </c>
      <c r="L1499" s="34" t="s">
        <v>2176</v>
      </c>
      <c r="M1499" s="34">
        <v>0.4</v>
      </c>
      <c r="N1499" s="34" t="s">
        <v>8</v>
      </c>
      <c r="O1499" s="34" t="s">
        <v>35</v>
      </c>
      <c r="P1499" s="34" t="s">
        <v>66</v>
      </c>
      <c r="Q1499" s="34" t="s">
        <v>2550</v>
      </c>
      <c r="R1499" s="34">
        <v>95501</v>
      </c>
      <c r="S1499" s="36">
        <v>42143</v>
      </c>
      <c r="T1499" s="36">
        <v>42145</v>
      </c>
      <c r="U1499" s="61">
        <v>-92.32</v>
      </c>
      <c r="V1499" s="34">
        <v>5</v>
      </c>
      <c r="W1499" s="34">
        <v>52.09</v>
      </c>
      <c r="X1499" s="34">
        <v>89835</v>
      </c>
      <c r="Y1499" s="34" t="s">
        <v>3217</v>
      </c>
      <c r="Z1499" s="34">
        <v>212.87571467435149</v>
      </c>
    </row>
    <row r="1500" spans="1:26" customFormat="1" x14ac:dyDescent="0.2">
      <c r="A1500" s="34">
        <v>918</v>
      </c>
      <c r="B1500" s="34" t="s">
        <v>2120</v>
      </c>
      <c r="C1500" s="34" t="s">
        <v>1</v>
      </c>
      <c r="D1500" s="34">
        <v>0.09</v>
      </c>
      <c r="E1500" s="34">
        <v>58.14</v>
      </c>
      <c r="F1500" s="34">
        <v>36.61</v>
      </c>
      <c r="G1500" s="34" t="s">
        <v>2</v>
      </c>
      <c r="H1500" s="34" t="s">
        <v>70</v>
      </c>
      <c r="I1500" s="34" t="s">
        <v>4</v>
      </c>
      <c r="J1500" s="34" t="s">
        <v>93</v>
      </c>
      <c r="K1500" s="34" t="s">
        <v>6</v>
      </c>
      <c r="L1500" s="34" t="s">
        <v>2551</v>
      </c>
      <c r="M1500" s="34">
        <v>0.61</v>
      </c>
      <c r="N1500" s="34" t="s">
        <v>8</v>
      </c>
      <c r="O1500" s="34" t="s">
        <v>35</v>
      </c>
      <c r="P1500" s="34" t="s">
        <v>66</v>
      </c>
      <c r="Q1500" s="34" t="s">
        <v>2122</v>
      </c>
      <c r="R1500" s="34">
        <v>91730</v>
      </c>
      <c r="S1500" s="36">
        <v>42144</v>
      </c>
      <c r="T1500" s="36">
        <v>42145</v>
      </c>
      <c r="U1500" s="61">
        <v>187.41200000000001</v>
      </c>
      <c r="V1500" s="34">
        <v>39</v>
      </c>
      <c r="W1500" s="34">
        <v>2115.06</v>
      </c>
      <c r="X1500" s="34">
        <v>90493</v>
      </c>
      <c r="Y1500" s="34" t="s">
        <v>3217</v>
      </c>
      <c r="Z1500" s="34">
        <v>1956.9144547763574</v>
      </c>
    </row>
    <row r="1501" spans="1:26" customFormat="1" x14ac:dyDescent="0.2">
      <c r="A1501" s="34">
        <v>2973</v>
      </c>
      <c r="B1501" s="34" t="s">
        <v>2137</v>
      </c>
      <c r="C1501" s="34" t="s">
        <v>1</v>
      </c>
      <c r="D1501" s="34">
        <v>0.1</v>
      </c>
      <c r="E1501" s="34">
        <v>442.14</v>
      </c>
      <c r="F1501" s="34">
        <v>14.7</v>
      </c>
      <c r="G1501" s="34" t="s">
        <v>2</v>
      </c>
      <c r="H1501" s="34" t="s">
        <v>47</v>
      </c>
      <c r="I1501" s="34" t="s">
        <v>16</v>
      </c>
      <c r="J1501" s="34" t="s">
        <v>32</v>
      </c>
      <c r="K1501" s="34" t="s">
        <v>33</v>
      </c>
      <c r="L1501" s="34" t="s">
        <v>1288</v>
      </c>
      <c r="M1501" s="34">
        <v>0.56000000000000005</v>
      </c>
      <c r="N1501" s="34" t="s">
        <v>8</v>
      </c>
      <c r="O1501" s="34" t="s">
        <v>28</v>
      </c>
      <c r="P1501" s="34" t="s">
        <v>333</v>
      </c>
      <c r="Q1501" s="34" t="s">
        <v>2139</v>
      </c>
      <c r="R1501" s="34">
        <v>53151</v>
      </c>
      <c r="S1501" s="36">
        <v>42144</v>
      </c>
      <c r="T1501" s="36">
        <v>42145</v>
      </c>
      <c r="U1501" s="61">
        <v>137.68794</v>
      </c>
      <c r="V1501" s="34">
        <v>6</v>
      </c>
      <c r="W1501" s="34">
        <v>2411.4299999999998</v>
      </c>
      <c r="X1501" s="34">
        <v>87187</v>
      </c>
      <c r="Y1501" s="34" t="s">
        <v>3216</v>
      </c>
      <c r="Z1501" s="34">
        <v>2485.8286523446536</v>
      </c>
    </row>
    <row r="1502" spans="1:26" customFormat="1" x14ac:dyDescent="0.2">
      <c r="A1502" s="34">
        <v>1159</v>
      </c>
      <c r="B1502" s="34" t="s">
        <v>2552</v>
      </c>
      <c r="C1502" s="34" t="s">
        <v>13</v>
      </c>
      <c r="D1502" s="34">
        <v>0.04</v>
      </c>
      <c r="E1502" s="34">
        <v>100.98</v>
      </c>
      <c r="F1502" s="34">
        <v>35.840000000000003</v>
      </c>
      <c r="G1502" s="34" t="s">
        <v>2</v>
      </c>
      <c r="H1502" s="34" t="s">
        <v>15</v>
      </c>
      <c r="I1502" s="34" t="s">
        <v>4</v>
      </c>
      <c r="J1502" s="34" t="s">
        <v>93</v>
      </c>
      <c r="K1502" s="34" t="s">
        <v>6</v>
      </c>
      <c r="L1502" s="34" t="s">
        <v>94</v>
      </c>
      <c r="M1502" s="34">
        <v>0.62</v>
      </c>
      <c r="N1502" s="34" t="s">
        <v>8</v>
      </c>
      <c r="O1502" s="34" t="s">
        <v>87</v>
      </c>
      <c r="P1502" s="34" t="s">
        <v>373</v>
      </c>
      <c r="Q1502" s="34" t="s">
        <v>2553</v>
      </c>
      <c r="R1502" s="34">
        <v>7086</v>
      </c>
      <c r="S1502" s="36">
        <v>42144</v>
      </c>
      <c r="T1502" s="36">
        <v>42145</v>
      </c>
      <c r="U1502" s="61">
        <v>-152.76</v>
      </c>
      <c r="V1502" s="34">
        <v>1</v>
      </c>
      <c r="W1502" s="34">
        <v>110.75</v>
      </c>
      <c r="X1502" s="34">
        <v>90854</v>
      </c>
      <c r="Y1502" s="34" t="s">
        <v>3218</v>
      </c>
      <c r="Z1502" s="34">
        <v>1441.4308830983746</v>
      </c>
    </row>
    <row r="1503" spans="1:26" customFormat="1" x14ac:dyDescent="0.2">
      <c r="A1503" s="34">
        <v>2346</v>
      </c>
      <c r="B1503" s="34" t="s">
        <v>362</v>
      </c>
      <c r="C1503" s="34" t="s">
        <v>13</v>
      </c>
      <c r="D1503" s="34">
        <v>0.1</v>
      </c>
      <c r="E1503" s="34">
        <v>218.75</v>
      </c>
      <c r="F1503" s="34">
        <v>69.64</v>
      </c>
      <c r="G1503" s="34" t="s">
        <v>2</v>
      </c>
      <c r="H1503" s="34" t="s">
        <v>70</v>
      </c>
      <c r="I1503" s="34" t="s">
        <v>4</v>
      </c>
      <c r="J1503" s="34" t="s">
        <v>5</v>
      </c>
      <c r="K1503" s="34" t="s">
        <v>6</v>
      </c>
      <c r="L1503" s="34" t="s">
        <v>850</v>
      </c>
      <c r="M1503" s="34">
        <v>0.77</v>
      </c>
      <c r="N1503" s="34" t="s">
        <v>8</v>
      </c>
      <c r="O1503" s="34" t="s">
        <v>9</v>
      </c>
      <c r="P1503" s="34" t="s">
        <v>364</v>
      </c>
      <c r="Q1503" s="34" t="s">
        <v>365</v>
      </c>
      <c r="R1503" s="34">
        <v>40258</v>
      </c>
      <c r="S1503" s="36">
        <v>42144</v>
      </c>
      <c r="T1503" s="36">
        <v>42145</v>
      </c>
      <c r="U1503" s="61">
        <v>62.298000000000002</v>
      </c>
      <c r="V1503" s="34">
        <v>17</v>
      </c>
      <c r="W1503" s="34">
        <v>2805.18</v>
      </c>
      <c r="X1503" s="34">
        <v>89505</v>
      </c>
      <c r="Y1503" s="34" t="s">
        <v>3215</v>
      </c>
      <c r="Z1503" s="34">
        <v>3078.8227466766357</v>
      </c>
    </row>
    <row r="1504" spans="1:26" customFormat="1" x14ac:dyDescent="0.2">
      <c r="A1504" s="34">
        <v>2825</v>
      </c>
      <c r="B1504" s="34" t="s">
        <v>2554</v>
      </c>
      <c r="C1504" s="34" t="s">
        <v>23</v>
      </c>
      <c r="D1504" s="34">
        <v>0.02</v>
      </c>
      <c r="E1504" s="34">
        <v>27.48</v>
      </c>
      <c r="F1504" s="34">
        <v>4</v>
      </c>
      <c r="G1504" s="34" t="s">
        <v>14</v>
      </c>
      <c r="H1504" s="34" t="s">
        <v>15</v>
      </c>
      <c r="I1504" s="34" t="s">
        <v>16</v>
      </c>
      <c r="J1504" s="34" t="s">
        <v>17</v>
      </c>
      <c r="K1504" s="34" t="s">
        <v>49</v>
      </c>
      <c r="L1504" s="34" t="s">
        <v>2037</v>
      </c>
      <c r="M1504" s="34">
        <v>0.75</v>
      </c>
      <c r="N1504" s="34" t="s">
        <v>8</v>
      </c>
      <c r="O1504" s="34" t="s">
        <v>35</v>
      </c>
      <c r="P1504" s="34" t="s">
        <v>466</v>
      </c>
      <c r="Q1504" s="34" t="s">
        <v>2555</v>
      </c>
      <c r="R1504" s="34">
        <v>83701</v>
      </c>
      <c r="S1504" s="36">
        <v>42144</v>
      </c>
      <c r="T1504" s="36">
        <v>42151</v>
      </c>
      <c r="U1504" s="61">
        <v>19.308</v>
      </c>
      <c r="V1504" s="34">
        <v>3</v>
      </c>
      <c r="W1504" s="34">
        <v>87.21</v>
      </c>
      <c r="X1504" s="34">
        <v>89497</v>
      </c>
      <c r="Y1504" s="34" t="s">
        <v>3217</v>
      </c>
      <c r="Z1504" s="34">
        <v>514.4028659370091</v>
      </c>
    </row>
    <row r="1505" spans="1:26" customFormat="1" x14ac:dyDescent="0.2">
      <c r="A1505" s="34">
        <v>2825</v>
      </c>
      <c r="B1505" s="34" t="s">
        <v>2554</v>
      </c>
      <c r="C1505" s="34" t="s">
        <v>23</v>
      </c>
      <c r="D1505" s="34">
        <v>0.08</v>
      </c>
      <c r="E1505" s="34">
        <v>10.06</v>
      </c>
      <c r="F1505" s="34">
        <v>2.06</v>
      </c>
      <c r="G1505" s="34" t="s">
        <v>14</v>
      </c>
      <c r="H1505" s="34" t="s">
        <v>15</v>
      </c>
      <c r="I1505" s="34" t="s">
        <v>24</v>
      </c>
      <c r="J1505" s="34" t="s">
        <v>64</v>
      </c>
      <c r="K1505" s="34" t="s">
        <v>26</v>
      </c>
      <c r="L1505" s="34" t="s">
        <v>149</v>
      </c>
      <c r="M1505" s="34">
        <v>0.39</v>
      </c>
      <c r="N1505" s="34" t="s">
        <v>8</v>
      </c>
      <c r="O1505" s="34" t="s">
        <v>35</v>
      </c>
      <c r="P1505" s="34" t="s">
        <v>466</v>
      </c>
      <c r="Q1505" s="34" t="s">
        <v>2555</v>
      </c>
      <c r="R1505" s="34">
        <v>83701</v>
      </c>
      <c r="S1505" s="36">
        <v>42144</v>
      </c>
      <c r="T1505" s="36">
        <v>42148</v>
      </c>
      <c r="U1505" s="61">
        <v>0.33</v>
      </c>
      <c r="V1505" s="34">
        <v>4</v>
      </c>
      <c r="W1505" s="34">
        <v>40.15</v>
      </c>
      <c r="X1505" s="34">
        <v>89497</v>
      </c>
      <c r="Y1505" s="34" t="s">
        <v>3217</v>
      </c>
      <c r="Z1505" s="34">
        <v>47.892131818030343</v>
      </c>
    </row>
    <row r="1506" spans="1:26" customFormat="1" x14ac:dyDescent="0.2">
      <c r="A1506" s="34">
        <v>699</v>
      </c>
      <c r="B1506" s="34" t="s">
        <v>837</v>
      </c>
      <c r="C1506" s="34" t="s">
        <v>92</v>
      </c>
      <c r="D1506" s="34">
        <v>0.1</v>
      </c>
      <c r="E1506" s="34">
        <v>4.26</v>
      </c>
      <c r="F1506" s="34">
        <v>1.2</v>
      </c>
      <c r="G1506" s="34" t="s">
        <v>14</v>
      </c>
      <c r="H1506" s="34" t="s">
        <v>15</v>
      </c>
      <c r="I1506" s="34" t="s">
        <v>24</v>
      </c>
      <c r="J1506" s="34" t="s">
        <v>25</v>
      </c>
      <c r="K1506" s="34" t="s">
        <v>26</v>
      </c>
      <c r="L1506" s="34" t="s">
        <v>114</v>
      </c>
      <c r="M1506" s="34">
        <v>0.44</v>
      </c>
      <c r="N1506" s="34" t="s">
        <v>8</v>
      </c>
      <c r="O1506" s="34" t="s">
        <v>35</v>
      </c>
      <c r="P1506" s="34" t="s">
        <v>66</v>
      </c>
      <c r="Q1506" s="34" t="s">
        <v>76</v>
      </c>
      <c r="R1506" s="34">
        <v>90041</v>
      </c>
      <c r="S1506" s="36">
        <v>42144</v>
      </c>
      <c r="T1506" s="36">
        <v>42145</v>
      </c>
      <c r="U1506" s="61">
        <v>15.42</v>
      </c>
      <c r="V1506" s="34">
        <v>88</v>
      </c>
      <c r="W1506" s="34">
        <v>351.56</v>
      </c>
      <c r="X1506" s="34">
        <v>3042</v>
      </c>
      <c r="Y1506" s="34" t="s">
        <v>3217</v>
      </c>
      <c r="Z1506" s="34">
        <v>-17.260366062418804</v>
      </c>
    </row>
    <row r="1507" spans="1:26" customFormat="1" x14ac:dyDescent="0.2">
      <c r="A1507" s="34">
        <v>700</v>
      </c>
      <c r="B1507" s="34" t="s">
        <v>2556</v>
      </c>
      <c r="C1507" s="34" t="s">
        <v>92</v>
      </c>
      <c r="D1507" s="34">
        <v>0.1</v>
      </c>
      <c r="E1507" s="34">
        <v>4.26</v>
      </c>
      <c r="F1507" s="34">
        <v>1.2</v>
      </c>
      <c r="G1507" s="34" t="s">
        <v>14</v>
      </c>
      <c r="H1507" s="34" t="s">
        <v>15</v>
      </c>
      <c r="I1507" s="34" t="s">
        <v>24</v>
      </c>
      <c r="J1507" s="34" t="s">
        <v>25</v>
      </c>
      <c r="K1507" s="34" t="s">
        <v>26</v>
      </c>
      <c r="L1507" s="34" t="s">
        <v>114</v>
      </c>
      <c r="M1507" s="34">
        <v>0.44</v>
      </c>
      <c r="N1507" s="34" t="s">
        <v>8</v>
      </c>
      <c r="O1507" s="34" t="s">
        <v>35</v>
      </c>
      <c r="P1507" s="34" t="s">
        <v>66</v>
      </c>
      <c r="Q1507" s="34" t="s">
        <v>1160</v>
      </c>
      <c r="R1507" s="34">
        <v>93454</v>
      </c>
      <c r="S1507" s="36">
        <v>42144</v>
      </c>
      <c r="T1507" s="36">
        <v>42145</v>
      </c>
      <c r="U1507" s="61">
        <v>33.923999999999999</v>
      </c>
      <c r="V1507" s="34">
        <v>22</v>
      </c>
      <c r="W1507" s="34">
        <v>87.89</v>
      </c>
      <c r="X1507" s="34">
        <v>87980</v>
      </c>
      <c r="Y1507" s="34" t="s">
        <v>3217</v>
      </c>
      <c r="Z1507" s="34">
        <v>1.6882059045444677</v>
      </c>
    </row>
    <row r="1508" spans="1:26" customFormat="1" x14ac:dyDescent="0.2">
      <c r="A1508" s="34">
        <v>1106</v>
      </c>
      <c r="B1508" s="34" t="s">
        <v>2557</v>
      </c>
      <c r="C1508" s="34" t="s">
        <v>92</v>
      </c>
      <c r="D1508" s="34">
        <v>0.04</v>
      </c>
      <c r="E1508" s="34">
        <v>6.35</v>
      </c>
      <c r="F1508" s="34">
        <v>1.02</v>
      </c>
      <c r="G1508" s="34" t="s">
        <v>14</v>
      </c>
      <c r="H1508" s="34" t="s">
        <v>3</v>
      </c>
      <c r="I1508" s="34" t="s">
        <v>24</v>
      </c>
      <c r="J1508" s="34" t="s">
        <v>64</v>
      </c>
      <c r="K1508" s="34" t="s">
        <v>26</v>
      </c>
      <c r="L1508" s="34" t="s">
        <v>503</v>
      </c>
      <c r="M1508" s="34">
        <v>0.39</v>
      </c>
      <c r="N1508" s="34" t="s">
        <v>8</v>
      </c>
      <c r="O1508" s="34" t="s">
        <v>28</v>
      </c>
      <c r="P1508" s="34" t="s">
        <v>163</v>
      </c>
      <c r="Q1508" s="34" t="s">
        <v>530</v>
      </c>
      <c r="R1508" s="34">
        <v>75220</v>
      </c>
      <c r="S1508" s="36">
        <v>42144</v>
      </c>
      <c r="T1508" s="36">
        <v>42147</v>
      </c>
      <c r="U1508" s="61">
        <v>81.91</v>
      </c>
      <c r="V1508" s="34">
        <v>52</v>
      </c>
      <c r="W1508" s="34">
        <v>318.47000000000003</v>
      </c>
      <c r="X1508" s="34">
        <v>20261</v>
      </c>
      <c r="Y1508" s="34" t="s">
        <v>3216</v>
      </c>
      <c r="Z1508" s="34">
        <v>70.39064484593483</v>
      </c>
    </row>
    <row r="1509" spans="1:26" customFormat="1" x14ac:dyDescent="0.2">
      <c r="A1509" s="34">
        <v>1108</v>
      </c>
      <c r="B1509" s="34" t="s">
        <v>2558</v>
      </c>
      <c r="C1509" s="34" t="s">
        <v>92</v>
      </c>
      <c r="D1509" s="34">
        <v>0.09</v>
      </c>
      <c r="E1509" s="34">
        <v>31.74</v>
      </c>
      <c r="F1509" s="34">
        <v>12.62</v>
      </c>
      <c r="G1509" s="34" t="s">
        <v>63</v>
      </c>
      <c r="H1509" s="34" t="s">
        <v>3</v>
      </c>
      <c r="I1509" s="34" t="s">
        <v>24</v>
      </c>
      <c r="J1509" s="34" t="s">
        <v>48</v>
      </c>
      <c r="K1509" s="34" t="s">
        <v>49</v>
      </c>
      <c r="L1509" s="34" t="s">
        <v>1508</v>
      </c>
      <c r="M1509" s="34">
        <v>0.37</v>
      </c>
      <c r="N1509" s="34" t="s">
        <v>8</v>
      </c>
      <c r="O1509" s="34" t="s">
        <v>28</v>
      </c>
      <c r="P1509" s="34" t="s">
        <v>163</v>
      </c>
      <c r="Q1509" s="34" t="s">
        <v>2010</v>
      </c>
      <c r="R1509" s="34">
        <v>75146</v>
      </c>
      <c r="S1509" s="36">
        <v>42144</v>
      </c>
      <c r="T1509" s="36">
        <v>42144</v>
      </c>
      <c r="U1509" s="61">
        <v>67.107500000000002</v>
      </c>
      <c r="V1509" s="34">
        <v>9</v>
      </c>
      <c r="W1509" s="34">
        <v>270.55</v>
      </c>
      <c r="X1509" s="34">
        <v>86409</v>
      </c>
      <c r="Y1509" s="34" t="s">
        <v>3216</v>
      </c>
      <c r="Z1509" s="34">
        <v>323.51872701495989</v>
      </c>
    </row>
    <row r="1510" spans="1:26" customFormat="1" x14ac:dyDescent="0.2">
      <c r="A1510" s="34">
        <v>1108</v>
      </c>
      <c r="B1510" s="34" t="s">
        <v>2558</v>
      </c>
      <c r="C1510" s="34" t="s">
        <v>92</v>
      </c>
      <c r="D1510" s="34">
        <v>0.04</v>
      </c>
      <c r="E1510" s="34">
        <v>6.35</v>
      </c>
      <c r="F1510" s="34">
        <v>1.02</v>
      </c>
      <c r="G1510" s="34" t="s">
        <v>14</v>
      </c>
      <c r="H1510" s="34" t="s">
        <v>3</v>
      </c>
      <c r="I1510" s="34" t="s">
        <v>24</v>
      </c>
      <c r="J1510" s="34" t="s">
        <v>64</v>
      </c>
      <c r="K1510" s="34" t="s">
        <v>26</v>
      </c>
      <c r="L1510" s="34" t="s">
        <v>503</v>
      </c>
      <c r="M1510" s="34">
        <v>0.39</v>
      </c>
      <c r="N1510" s="34" t="s">
        <v>8</v>
      </c>
      <c r="O1510" s="34" t="s">
        <v>28</v>
      </c>
      <c r="P1510" s="34" t="s">
        <v>163</v>
      </c>
      <c r="Q1510" s="34" t="s">
        <v>2010</v>
      </c>
      <c r="R1510" s="34">
        <v>75146</v>
      </c>
      <c r="S1510" s="36">
        <v>42144</v>
      </c>
      <c r="T1510" s="36">
        <v>42147</v>
      </c>
      <c r="U1510" s="61">
        <v>54.937800000000003</v>
      </c>
      <c r="V1510" s="34">
        <v>13</v>
      </c>
      <c r="W1510" s="34">
        <v>79.62</v>
      </c>
      <c r="X1510" s="34">
        <v>86409</v>
      </c>
      <c r="Y1510" s="34" t="s">
        <v>3216</v>
      </c>
      <c r="Z1510" s="34">
        <v>42.770418256693219</v>
      </c>
    </row>
    <row r="1511" spans="1:26" customFormat="1" x14ac:dyDescent="0.2">
      <c r="A1511" s="34">
        <v>1108</v>
      </c>
      <c r="B1511" s="34" t="s">
        <v>2558</v>
      </c>
      <c r="C1511" s="34" t="s">
        <v>92</v>
      </c>
      <c r="D1511" s="34">
        <v>0.02</v>
      </c>
      <c r="E1511" s="34">
        <v>65.989999999999995</v>
      </c>
      <c r="F1511" s="34">
        <v>8.99</v>
      </c>
      <c r="G1511" s="34" t="s">
        <v>63</v>
      </c>
      <c r="H1511" s="34" t="s">
        <v>3</v>
      </c>
      <c r="I1511" s="34" t="s">
        <v>16</v>
      </c>
      <c r="J1511" s="34" t="s">
        <v>111</v>
      </c>
      <c r="K1511" s="34" t="s">
        <v>49</v>
      </c>
      <c r="L1511" s="34" t="s">
        <v>1840</v>
      </c>
      <c r="M1511" s="34">
        <v>0.56000000000000005</v>
      </c>
      <c r="N1511" s="34" t="s">
        <v>8</v>
      </c>
      <c r="O1511" s="34" t="s">
        <v>28</v>
      </c>
      <c r="P1511" s="34" t="s">
        <v>163</v>
      </c>
      <c r="Q1511" s="34" t="s">
        <v>2010</v>
      </c>
      <c r="R1511" s="34">
        <v>75146</v>
      </c>
      <c r="S1511" s="36">
        <v>42144</v>
      </c>
      <c r="T1511" s="36">
        <v>42145</v>
      </c>
      <c r="U1511" s="61">
        <v>168.23699999999999</v>
      </c>
      <c r="V1511" s="34">
        <v>8</v>
      </c>
      <c r="W1511" s="34">
        <v>479.79</v>
      </c>
      <c r="X1511" s="34">
        <v>86409</v>
      </c>
      <c r="Y1511" s="34" t="s">
        <v>3216</v>
      </c>
      <c r="Z1511" s="34">
        <v>638.242035662803</v>
      </c>
    </row>
    <row r="1512" spans="1:26" customFormat="1" x14ac:dyDescent="0.2">
      <c r="A1512" s="34">
        <v>1974</v>
      </c>
      <c r="B1512" s="34" t="s">
        <v>2559</v>
      </c>
      <c r="C1512" s="34" t="s">
        <v>92</v>
      </c>
      <c r="D1512" s="34">
        <v>0.09</v>
      </c>
      <c r="E1512" s="34">
        <v>20.48</v>
      </c>
      <c r="F1512" s="34">
        <v>6.32</v>
      </c>
      <c r="G1512" s="34" t="s">
        <v>14</v>
      </c>
      <c r="H1512" s="34" t="s">
        <v>15</v>
      </c>
      <c r="I1512" s="34" t="s">
        <v>24</v>
      </c>
      <c r="J1512" s="34" t="s">
        <v>71</v>
      </c>
      <c r="K1512" s="34" t="s">
        <v>49</v>
      </c>
      <c r="L1512" s="34" t="s">
        <v>1015</v>
      </c>
      <c r="M1512" s="34">
        <v>0.57999999999999996</v>
      </c>
      <c r="N1512" s="34" t="s">
        <v>8</v>
      </c>
      <c r="O1512" s="34" t="s">
        <v>28</v>
      </c>
      <c r="P1512" s="34" t="s">
        <v>265</v>
      </c>
      <c r="Q1512" s="34" t="s">
        <v>2560</v>
      </c>
      <c r="R1512" s="34">
        <v>48127</v>
      </c>
      <c r="S1512" s="36">
        <v>42144</v>
      </c>
      <c r="T1512" s="36">
        <v>42145</v>
      </c>
      <c r="U1512" s="61">
        <v>-16.89</v>
      </c>
      <c r="V1512" s="34">
        <v>5</v>
      </c>
      <c r="W1512" s="34">
        <v>99.02</v>
      </c>
      <c r="X1512" s="34">
        <v>89040</v>
      </c>
      <c r="Y1512" s="34" t="s">
        <v>3216</v>
      </c>
      <c r="Z1512" s="34">
        <v>264.9610479374856</v>
      </c>
    </row>
    <row r="1513" spans="1:26" customFormat="1" x14ac:dyDescent="0.2">
      <c r="A1513" s="34">
        <v>1974</v>
      </c>
      <c r="B1513" s="34" t="s">
        <v>2559</v>
      </c>
      <c r="C1513" s="34" t="s">
        <v>92</v>
      </c>
      <c r="D1513" s="34">
        <v>0.06</v>
      </c>
      <c r="E1513" s="34">
        <v>15.67</v>
      </c>
      <c r="F1513" s="34">
        <v>1.39</v>
      </c>
      <c r="G1513" s="34" t="s">
        <v>14</v>
      </c>
      <c r="H1513" s="34" t="s">
        <v>15</v>
      </c>
      <c r="I1513" s="34" t="s">
        <v>24</v>
      </c>
      <c r="J1513" s="34" t="s">
        <v>321</v>
      </c>
      <c r="K1513" s="34" t="s">
        <v>49</v>
      </c>
      <c r="L1513" s="34" t="s">
        <v>2460</v>
      </c>
      <c r="M1513" s="34">
        <v>0.38</v>
      </c>
      <c r="N1513" s="34" t="s">
        <v>8</v>
      </c>
      <c r="O1513" s="34" t="s">
        <v>28</v>
      </c>
      <c r="P1513" s="34" t="s">
        <v>265</v>
      </c>
      <c r="Q1513" s="34" t="s">
        <v>2560</v>
      </c>
      <c r="R1513" s="34">
        <v>48127</v>
      </c>
      <c r="S1513" s="36">
        <v>42144</v>
      </c>
      <c r="T1513" s="36">
        <v>42145</v>
      </c>
      <c r="U1513" s="61">
        <v>25.51</v>
      </c>
      <c r="V1513" s="34">
        <v>3</v>
      </c>
      <c r="W1513" s="34">
        <v>46.4</v>
      </c>
      <c r="X1513" s="34">
        <v>89040</v>
      </c>
      <c r="Y1513" s="34" t="s">
        <v>3216</v>
      </c>
      <c r="Z1513" s="34">
        <v>10.635587082610321</v>
      </c>
    </row>
    <row r="1514" spans="1:26" customFormat="1" x14ac:dyDescent="0.2">
      <c r="A1514" s="34">
        <v>2159</v>
      </c>
      <c r="B1514" s="34" t="s">
        <v>2561</v>
      </c>
      <c r="C1514" s="34" t="s">
        <v>92</v>
      </c>
      <c r="D1514" s="34">
        <v>0.08</v>
      </c>
      <c r="E1514" s="34">
        <v>30.98</v>
      </c>
      <c r="F1514" s="34">
        <v>8.74</v>
      </c>
      <c r="G1514" s="34" t="s">
        <v>14</v>
      </c>
      <c r="H1514" s="34" t="s">
        <v>70</v>
      </c>
      <c r="I1514" s="34" t="s">
        <v>24</v>
      </c>
      <c r="J1514" s="34" t="s">
        <v>64</v>
      </c>
      <c r="K1514" s="34" t="s">
        <v>49</v>
      </c>
      <c r="L1514" s="34" t="s">
        <v>2562</v>
      </c>
      <c r="M1514" s="34">
        <v>0.4</v>
      </c>
      <c r="N1514" s="34" t="s">
        <v>8</v>
      </c>
      <c r="O1514" s="34" t="s">
        <v>28</v>
      </c>
      <c r="P1514" s="34" t="s">
        <v>265</v>
      </c>
      <c r="Q1514" s="34" t="s">
        <v>2563</v>
      </c>
      <c r="R1514" s="34">
        <v>48185</v>
      </c>
      <c r="S1514" s="36">
        <v>42144</v>
      </c>
      <c r="T1514" s="36">
        <v>42145</v>
      </c>
      <c r="U1514" s="61">
        <v>371.27199999999999</v>
      </c>
      <c r="V1514" s="34">
        <v>25</v>
      </c>
      <c r="W1514" s="34">
        <v>727.2</v>
      </c>
      <c r="X1514" s="34">
        <v>90387</v>
      </c>
      <c r="Y1514" s="34" t="s">
        <v>3216</v>
      </c>
      <c r="Z1514" s="34">
        <v>648.16551339838907</v>
      </c>
    </row>
    <row r="1515" spans="1:26" customFormat="1" x14ac:dyDescent="0.2">
      <c r="A1515" s="34">
        <v>2162</v>
      </c>
      <c r="B1515" s="34" t="s">
        <v>2564</v>
      </c>
      <c r="C1515" s="34" t="s">
        <v>92</v>
      </c>
      <c r="D1515" s="34">
        <v>0.09</v>
      </c>
      <c r="E1515" s="34">
        <v>159.31</v>
      </c>
      <c r="F1515" s="34">
        <v>60</v>
      </c>
      <c r="G1515" s="34" t="s">
        <v>2</v>
      </c>
      <c r="H1515" s="34" t="s">
        <v>70</v>
      </c>
      <c r="I1515" s="34" t="s">
        <v>4</v>
      </c>
      <c r="J1515" s="34" t="s">
        <v>5</v>
      </c>
      <c r="K1515" s="34" t="s">
        <v>33</v>
      </c>
      <c r="L1515" s="34" t="s">
        <v>2565</v>
      </c>
      <c r="M1515" s="34">
        <v>0.55000000000000004</v>
      </c>
      <c r="N1515" s="34" t="s">
        <v>8</v>
      </c>
      <c r="O1515" s="34" t="s">
        <v>87</v>
      </c>
      <c r="P1515" s="34" t="s">
        <v>296</v>
      </c>
      <c r="Q1515" s="34" t="s">
        <v>2566</v>
      </c>
      <c r="R1515" s="34">
        <v>16146</v>
      </c>
      <c r="S1515" s="36">
        <v>42144</v>
      </c>
      <c r="T1515" s="36">
        <v>42146</v>
      </c>
      <c r="U1515" s="61">
        <v>77.000895400000005</v>
      </c>
      <c r="V1515" s="34">
        <v>41</v>
      </c>
      <c r="W1515" s="34">
        <v>6173.42</v>
      </c>
      <c r="X1515" s="34">
        <v>90387</v>
      </c>
      <c r="Y1515" s="34" t="s">
        <v>3218</v>
      </c>
      <c r="Z1515" s="34">
        <v>2480.19916436013</v>
      </c>
    </row>
    <row r="1516" spans="1:26" customFormat="1" x14ac:dyDescent="0.2">
      <c r="A1516" s="34">
        <v>2162</v>
      </c>
      <c r="B1516" s="34" t="s">
        <v>2564</v>
      </c>
      <c r="C1516" s="34" t="s">
        <v>92</v>
      </c>
      <c r="D1516" s="34">
        <v>0.06</v>
      </c>
      <c r="E1516" s="34">
        <v>55.99</v>
      </c>
      <c r="F1516" s="34">
        <v>5</v>
      </c>
      <c r="G1516" s="34" t="s">
        <v>14</v>
      </c>
      <c r="H1516" s="34" t="s">
        <v>70</v>
      </c>
      <c r="I1516" s="34" t="s">
        <v>16</v>
      </c>
      <c r="J1516" s="34" t="s">
        <v>111</v>
      </c>
      <c r="K1516" s="34" t="s">
        <v>18</v>
      </c>
      <c r="L1516" s="34" t="s">
        <v>1914</v>
      </c>
      <c r="M1516" s="34">
        <v>0.83</v>
      </c>
      <c r="N1516" s="34" t="s">
        <v>8</v>
      </c>
      <c r="O1516" s="34" t="s">
        <v>87</v>
      </c>
      <c r="P1516" s="34" t="s">
        <v>296</v>
      </c>
      <c r="Q1516" s="34" t="s">
        <v>2566</v>
      </c>
      <c r="R1516" s="34">
        <v>16146</v>
      </c>
      <c r="S1516" s="36">
        <v>42144</v>
      </c>
      <c r="T1516" s="36">
        <v>42146</v>
      </c>
      <c r="U1516" s="61">
        <v>27.968599999999999</v>
      </c>
      <c r="V1516" s="34">
        <v>33</v>
      </c>
      <c r="W1516" s="34">
        <v>1553.7</v>
      </c>
      <c r="X1516" s="34">
        <v>90387</v>
      </c>
      <c r="Y1516" s="34" t="s">
        <v>3218</v>
      </c>
      <c r="Z1516" s="34">
        <v>642.22941209978467</v>
      </c>
    </row>
    <row r="1517" spans="1:26" customFormat="1" x14ac:dyDescent="0.2">
      <c r="A1517" s="34">
        <v>871</v>
      </c>
      <c r="B1517" s="34" t="s">
        <v>1641</v>
      </c>
      <c r="C1517" s="34" t="s">
        <v>46</v>
      </c>
      <c r="D1517" s="34">
        <v>0.01</v>
      </c>
      <c r="E1517" s="34">
        <v>5.94</v>
      </c>
      <c r="F1517" s="34">
        <v>9.92</v>
      </c>
      <c r="G1517" s="34" t="s">
        <v>14</v>
      </c>
      <c r="H1517" s="34" t="s">
        <v>47</v>
      </c>
      <c r="I1517" s="34" t="s">
        <v>24</v>
      </c>
      <c r="J1517" s="34" t="s">
        <v>48</v>
      </c>
      <c r="K1517" s="34" t="s">
        <v>49</v>
      </c>
      <c r="L1517" s="34" t="s">
        <v>2567</v>
      </c>
      <c r="M1517" s="34">
        <v>0.38</v>
      </c>
      <c r="N1517" s="34" t="s">
        <v>8</v>
      </c>
      <c r="O1517" s="34" t="s">
        <v>35</v>
      </c>
      <c r="P1517" s="34" t="s">
        <v>272</v>
      </c>
      <c r="Q1517" s="34" t="s">
        <v>1642</v>
      </c>
      <c r="R1517" s="34">
        <v>89502</v>
      </c>
      <c r="S1517" s="36">
        <v>42144</v>
      </c>
      <c r="T1517" s="36">
        <v>42147</v>
      </c>
      <c r="U1517" s="61">
        <v>-239.315</v>
      </c>
      <c r="V1517" s="34">
        <v>12</v>
      </c>
      <c r="W1517" s="34">
        <v>74.77</v>
      </c>
      <c r="X1517" s="34">
        <v>90578</v>
      </c>
      <c r="Y1517" s="34" t="s">
        <v>3217</v>
      </c>
      <c r="Z1517" s="34">
        <v>225.40868651415181</v>
      </c>
    </row>
    <row r="1518" spans="1:26" customFormat="1" x14ac:dyDescent="0.2">
      <c r="A1518" s="34">
        <v>871</v>
      </c>
      <c r="B1518" s="34" t="s">
        <v>1641</v>
      </c>
      <c r="C1518" s="34" t="s">
        <v>46</v>
      </c>
      <c r="D1518" s="34">
        <v>0</v>
      </c>
      <c r="E1518" s="34">
        <v>6.48</v>
      </c>
      <c r="F1518" s="34">
        <v>5.1100000000000003</v>
      </c>
      <c r="G1518" s="34" t="s">
        <v>14</v>
      </c>
      <c r="H1518" s="34" t="s">
        <v>47</v>
      </c>
      <c r="I1518" s="34" t="s">
        <v>24</v>
      </c>
      <c r="J1518" s="34" t="s">
        <v>64</v>
      </c>
      <c r="K1518" s="34" t="s">
        <v>49</v>
      </c>
      <c r="L1518" s="34" t="s">
        <v>2568</v>
      </c>
      <c r="M1518" s="34">
        <v>0.37</v>
      </c>
      <c r="N1518" s="34" t="s">
        <v>8</v>
      </c>
      <c r="O1518" s="34" t="s">
        <v>35</v>
      </c>
      <c r="P1518" s="34" t="s">
        <v>272</v>
      </c>
      <c r="Q1518" s="34" t="s">
        <v>1642</v>
      </c>
      <c r="R1518" s="34">
        <v>89502</v>
      </c>
      <c r="S1518" s="36">
        <v>42144</v>
      </c>
      <c r="T1518" s="36">
        <v>42146</v>
      </c>
      <c r="U1518" s="61">
        <v>-33.31</v>
      </c>
      <c r="V1518" s="34">
        <v>18</v>
      </c>
      <c r="W1518" s="34">
        <v>127.81</v>
      </c>
      <c r="X1518" s="34">
        <v>90578</v>
      </c>
      <c r="Y1518" s="34" t="s">
        <v>3217</v>
      </c>
      <c r="Z1518" s="34">
        <v>303.40632087491286</v>
      </c>
    </row>
    <row r="1519" spans="1:26" customFormat="1" x14ac:dyDescent="0.2">
      <c r="A1519" s="34">
        <v>922</v>
      </c>
      <c r="B1519" s="34" t="s">
        <v>2569</v>
      </c>
      <c r="C1519" s="34" t="s">
        <v>46</v>
      </c>
      <c r="D1519" s="34">
        <v>0.01</v>
      </c>
      <c r="E1519" s="34">
        <v>65.989999999999995</v>
      </c>
      <c r="F1519" s="34">
        <v>8.99</v>
      </c>
      <c r="G1519" s="34" t="s">
        <v>63</v>
      </c>
      <c r="H1519" s="34" t="s">
        <v>3</v>
      </c>
      <c r="I1519" s="34" t="s">
        <v>16</v>
      </c>
      <c r="J1519" s="34" t="s">
        <v>111</v>
      </c>
      <c r="K1519" s="34" t="s">
        <v>49</v>
      </c>
      <c r="L1519" s="34" t="s">
        <v>2570</v>
      </c>
      <c r="M1519" s="34">
        <v>0.56000000000000005</v>
      </c>
      <c r="N1519" s="34" t="s">
        <v>8</v>
      </c>
      <c r="O1519" s="34" t="s">
        <v>35</v>
      </c>
      <c r="P1519" s="34" t="s">
        <v>66</v>
      </c>
      <c r="Q1519" s="34" t="s">
        <v>2122</v>
      </c>
      <c r="R1519" s="34">
        <v>91730</v>
      </c>
      <c r="S1519" s="36">
        <v>42144</v>
      </c>
      <c r="T1519" s="36">
        <v>42145</v>
      </c>
      <c r="U1519" s="61">
        <v>396.97199999999998</v>
      </c>
      <c r="V1519" s="34">
        <v>14</v>
      </c>
      <c r="W1519" s="34">
        <v>782</v>
      </c>
      <c r="X1519" s="34">
        <v>87135</v>
      </c>
      <c r="Y1519" s="34" t="s">
        <v>3217</v>
      </c>
      <c r="Z1519" s="34">
        <v>1067.3470417175506</v>
      </c>
    </row>
    <row r="1520" spans="1:26" customFormat="1" x14ac:dyDescent="0.2">
      <c r="A1520" s="34">
        <v>1708</v>
      </c>
      <c r="B1520" s="34" t="s">
        <v>573</v>
      </c>
      <c r="C1520" s="34" t="s">
        <v>46</v>
      </c>
      <c r="D1520" s="34">
        <v>0.03</v>
      </c>
      <c r="E1520" s="34">
        <v>205.99</v>
      </c>
      <c r="F1520" s="34">
        <v>3</v>
      </c>
      <c r="G1520" s="34" t="s">
        <v>14</v>
      </c>
      <c r="H1520" s="34" t="s">
        <v>3</v>
      </c>
      <c r="I1520" s="34" t="s">
        <v>16</v>
      </c>
      <c r="J1520" s="34" t="s">
        <v>111</v>
      </c>
      <c r="K1520" s="34" t="s">
        <v>49</v>
      </c>
      <c r="L1520" s="34" t="s">
        <v>399</v>
      </c>
      <c r="M1520" s="34">
        <v>0.57999999999999996</v>
      </c>
      <c r="N1520" s="34" t="s">
        <v>8</v>
      </c>
      <c r="O1520" s="34" t="s">
        <v>87</v>
      </c>
      <c r="P1520" s="34" t="s">
        <v>293</v>
      </c>
      <c r="Q1520" s="34" t="s">
        <v>575</v>
      </c>
      <c r="R1520" s="34">
        <v>44118</v>
      </c>
      <c r="S1520" s="36">
        <v>42144</v>
      </c>
      <c r="T1520" s="36">
        <v>42145</v>
      </c>
      <c r="U1520" s="61">
        <v>3670.3515000000002</v>
      </c>
      <c r="V1520" s="34">
        <v>29</v>
      </c>
      <c r="W1520" s="34">
        <v>5319.35</v>
      </c>
      <c r="X1520" s="34">
        <v>88784</v>
      </c>
      <c r="Y1520" s="34" t="s">
        <v>3218</v>
      </c>
      <c r="Z1520" s="34">
        <v>4778.0795405791014</v>
      </c>
    </row>
    <row r="1521" spans="1:26" customFormat="1" x14ac:dyDescent="0.2">
      <c r="A1521" s="34">
        <v>276</v>
      </c>
      <c r="B1521" s="34" t="s">
        <v>2571</v>
      </c>
      <c r="C1521" s="34" t="s">
        <v>1</v>
      </c>
      <c r="D1521" s="34">
        <v>0.04</v>
      </c>
      <c r="E1521" s="34">
        <v>1.98</v>
      </c>
      <c r="F1521" s="34">
        <v>0.7</v>
      </c>
      <c r="G1521" s="34" t="s">
        <v>63</v>
      </c>
      <c r="H1521" s="34" t="s">
        <v>70</v>
      </c>
      <c r="I1521" s="34" t="s">
        <v>24</v>
      </c>
      <c r="J1521" s="34" t="s">
        <v>152</v>
      </c>
      <c r="K1521" s="34" t="s">
        <v>26</v>
      </c>
      <c r="L1521" s="34" t="s">
        <v>417</v>
      </c>
      <c r="M1521" s="34">
        <v>0.83</v>
      </c>
      <c r="N1521" s="34" t="s">
        <v>8</v>
      </c>
      <c r="O1521" s="34" t="s">
        <v>87</v>
      </c>
      <c r="P1521" s="34" t="s">
        <v>224</v>
      </c>
      <c r="Q1521" s="34" t="s">
        <v>1365</v>
      </c>
      <c r="R1521" s="34">
        <v>6111</v>
      </c>
      <c r="S1521" s="36">
        <v>42145</v>
      </c>
      <c r="T1521" s="36">
        <v>42146</v>
      </c>
      <c r="U1521" s="61">
        <v>-1</v>
      </c>
      <c r="V1521" s="34">
        <v>3</v>
      </c>
      <c r="W1521" s="34">
        <v>8.3000000000000007</v>
      </c>
      <c r="X1521" s="34">
        <v>89291</v>
      </c>
      <c r="Y1521" s="34" t="s">
        <v>3218</v>
      </c>
      <c r="Z1521" s="34">
        <v>532.74181916601117</v>
      </c>
    </row>
    <row r="1522" spans="1:26" customFormat="1" x14ac:dyDescent="0.2">
      <c r="A1522" s="34">
        <v>282</v>
      </c>
      <c r="B1522" s="34" t="s">
        <v>2572</v>
      </c>
      <c r="C1522" s="34" t="s">
        <v>1</v>
      </c>
      <c r="D1522" s="34">
        <v>0.03</v>
      </c>
      <c r="E1522" s="34">
        <v>55.99</v>
      </c>
      <c r="F1522" s="34">
        <v>5</v>
      </c>
      <c r="G1522" s="34" t="s">
        <v>14</v>
      </c>
      <c r="H1522" s="34" t="s">
        <v>70</v>
      </c>
      <c r="I1522" s="34" t="s">
        <v>16</v>
      </c>
      <c r="J1522" s="34" t="s">
        <v>111</v>
      </c>
      <c r="K1522" s="34" t="s">
        <v>18</v>
      </c>
      <c r="L1522" s="34" t="s">
        <v>1914</v>
      </c>
      <c r="M1522" s="34">
        <v>0.83</v>
      </c>
      <c r="N1522" s="34" t="s">
        <v>8</v>
      </c>
      <c r="O1522" s="34" t="s">
        <v>87</v>
      </c>
      <c r="P1522" s="34" t="s">
        <v>373</v>
      </c>
      <c r="Q1522" s="34" t="s">
        <v>2573</v>
      </c>
      <c r="R1522" s="34">
        <v>7109</v>
      </c>
      <c r="S1522" s="36">
        <v>42145</v>
      </c>
      <c r="T1522" s="36">
        <v>42146</v>
      </c>
      <c r="U1522" s="61">
        <v>-221.25399999999999</v>
      </c>
      <c r="V1522" s="34">
        <v>9</v>
      </c>
      <c r="W1522" s="34">
        <v>416.95</v>
      </c>
      <c r="X1522" s="34">
        <v>89291</v>
      </c>
      <c r="Y1522" s="34" t="s">
        <v>3218</v>
      </c>
      <c r="Z1522" s="34">
        <v>684.09233052592651</v>
      </c>
    </row>
    <row r="1523" spans="1:26" customFormat="1" x14ac:dyDescent="0.2">
      <c r="A1523" s="34">
        <v>825</v>
      </c>
      <c r="B1523" s="34" t="s">
        <v>2574</v>
      </c>
      <c r="C1523" s="34" t="s">
        <v>1</v>
      </c>
      <c r="D1523" s="34">
        <v>0</v>
      </c>
      <c r="E1523" s="34">
        <v>11.97</v>
      </c>
      <c r="F1523" s="34">
        <v>4.9800000000000004</v>
      </c>
      <c r="G1523" s="34" t="s">
        <v>14</v>
      </c>
      <c r="H1523" s="34" t="s">
        <v>47</v>
      </c>
      <c r="I1523" s="34" t="s">
        <v>24</v>
      </c>
      <c r="J1523" s="34" t="s">
        <v>71</v>
      </c>
      <c r="K1523" s="34" t="s">
        <v>49</v>
      </c>
      <c r="L1523" s="34" t="s">
        <v>792</v>
      </c>
      <c r="M1523" s="34">
        <v>0.57999999999999996</v>
      </c>
      <c r="N1523" s="34" t="s">
        <v>8</v>
      </c>
      <c r="O1523" s="34" t="s">
        <v>28</v>
      </c>
      <c r="P1523" s="34" t="s">
        <v>163</v>
      </c>
      <c r="Q1523" s="34" t="s">
        <v>2575</v>
      </c>
      <c r="R1523" s="34">
        <v>79605</v>
      </c>
      <c r="S1523" s="36">
        <v>42145</v>
      </c>
      <c r="T1523" s="36">
        <v>42148</v>
      </c>
      <c r="U1523" s="61">
        <v>3.3839999999999999</v>
      </c>
      <c r="V1523" s="34">
        <v>4</v>
      </c>
      <c r="W1523" s="34">
        <v>53.3</v>
      </c>
      <c r="X1523" s="34">
        <v>89258</v>
      </c>
      <c r="Y1523" s="34" t="s">
        <v>3216</v>
      </c>
      <c r="Z1523" s="34">
        <v>618.12056221428679</v>
      </c>
    </row>
    <row r="1524" spans="1:26" customFormat="1" x14ac:dyDescent="0.2">
      <c r="A1524" s="34">
        <v>406</v>
      </c>
      <c r="B1524" s="34" t="s">
        <v>2576</v>
      </c>
      <c r="C1524" s="34" t="s">
        <v>13</v>
      </c>
      <c r="D1524" s="34">
        <v>0.03</v>
      </c>
      <c r="E1524" s="34">
        <v>4.9800000000000004</v>
      </c>
      <c r="F1524" s="34">
        <v>0.8</v>
      </c>
      <c r="G1524" s="34" t="s">
        <v>14</v>
      </c>
      <c r="H1524" s="34" t="s">
        <v>3</v>
      </c>
      <c r="I1524" s="34" t="s">
        <v>24</v>
      </c>
      <c r="J1524" s="34" t="s">
        <v>64</v>
      </c>
      <c r="K1524" s="34" t="s">
        <v>26</v>
      </c>
      <c r="L1524" s="34" t="s">
        <v>870</v>
      </c>
      <c r="M1524" s="34">
        <v>0.36</v>
      </c>
      <c r="N1524" s="34" t="s">
        <v>8</v>
      </c>
      <c r="O1524" s="34" t="s">
        <v>87</v>
      </c>
      <c r="P1524" s="34" t="s">
        <v>373</v>
      </c>
      <c r="Q1524" s="34" t="s">
        <v>2577</v>
      </c>
      <c r="R1524" s="34">
        <v>8360</v>
      </c>
      <c r="S1524" s="36">
        <v>42145</v>
      </c>
      <c r="T1524" s="36">
        <v>42146</v>
      </c>
      <c r="U1524" s="61">
        <v>50.2044</v>
      </c>
      <c r="V1524" s="34">
        <v>15</v>
      </c>
      <c r="W1524" s="34">
        <v>72.760000000000005</v>
      </c>
      <c r="X1524" s="34">
        <v>87804</v>
      </c>
      <c r="Y1524" s="34" t="s">
        <v>3218</v>
      </c>
      <c r="Z1524" s="34">
        <v>-6.0285182548060057</v>
      </c>
    </row>
    <row r="1525" spans="1:26" customFormat="1" x14ac:dyDescent="0.2">
      <c r="A1525" s="34">
        <v>1106</v>
      </c>
      <c r="B1525" s="34" t="s">
        <v>2557</v>
      </c>
      <c r="C1525" s="34" t="s">
        <v>13</v>
      </c>
      <c r="D1525" s="34">
        <v>0.01</v>
      </c>
      <c r="E1525" s="34">
        <v>9.31</v>
      </c>
      <c r="F1525" s="34">
        <v>3.98</v>
      </c>
      <c r="G1525" s="34" t="s">
        <v>14</v>
      </c>
      <c r="H1525" s="34" t="s">
        <v>3</v>
      </c>
      <c r="I1525" s="34" t="s">
        <v>24</v>
      </c>
      <c r="J1525" s="34" t="s">
        <v>544</v>
      </c>
      <c r="K1525" s="34" t="s">
        <v>18</v>
      </c>
      <c r="L1525" s="34" t="s">
        <v>2578</v>
      </c>
      <c r="M1525" s="34">
        <v>0.56000000000000005</v>
      </c>
      <c r="N1525" s="34" t="s">
        <v>8</v>
      </c>
      <c r="O1525" s="34" t="s">
        <v>28</v>
      </c>
      <c r="P1525" s="34" t="s">
        <v>163</v>
      </c>
      <c r="Q1525" s="34" t="s">
        <v>530</v>
      </c>
      <c r="R1525" s="34">
        <v>75220</v>
      </c>
      <c r="S1525" s="36">
        <v>42145</v>
      </c>
      <c r="T1525" s="36">
        <v>42146</v>
      </c>
      <c r="U1525" s="61">
        <v>-10.9</v>
      </c>
      <c r="V1525" s="34">
        <v>61</v>
      </c>
      <c r="W1525" s="34">
        <v>586.96</v>
      </c>
      <c r="X1525" s="34">
        <v>646</v>
      </c>
      <c r="Y1525" s="34" t="s">
        <v>3216</v>
      </c>
      <c r="Z1525" s="34">
        <v>212.31232308556136</v>
      </c>
    </row>
    <row r="1526" spans="1:26" customFormat="1" x14ac:dyDescent="0.2">
      <c r="A1526" s="34">
        <v>1107</v>
      </c>
      <c r="B1526" s="34" t="s">
        <v>2579</v>
      </c>
      <c r="C1526" s="34" t="s">
        <v>13</v>
      </c>
      <c r="D1526" s="34">
        <v>0.01</v>
      </c>
      <c r="E1526" s="34">
        <v>9.31</v>
      </c>
      <c r="F1526" s="34">
        <v>3.98</v>
      </c>
      <c r="G1526" s="34" t="s">
        <v>14</v>
      </c>
      <c r="H1526" s="34" t="s">
        <v>3</v>
      </c>
      <c r="I1526" s="34" t="s">
        <v>24</v>
      </c>
      <c r="J1526" s="34" t="s">
        <v>544</v>
      </c>
      <c r="K1526" s="34" t="s">
        <v>18</v>
      </c>
      <c r="L1526" s="34" t="s">
        <v>2578</v>
      </c>
      <c r="M1526" s="34">
        <v>0.56000000000000005</v>
      </c>
      <c r="N1526" s="34" t="s">
        <v>8</v>
      </c>
      <c r="O1526" s="34" t="s">
        <v>28</v>
      </c>
      <c r="P1526" s="34" t="s">
        <v>163</v>
      </c>
      <c r="Q1526" s="34" t="s">
        <v>2580</v>
      </c>
      <c r="R1526" s="34">
        <v>77566</v>
      </c>
      <c r="S1526" s="36">
        <v>42145</v>
      </c>
      <c r="T1526" s="36">
        <v>42146</v>
      </c>
      <c r="U1526" s="61">
        <v>2.1800000000000002</v>
      </c>
      <c r="V1526" s="34">
        <v>15</v>
      </c>
      <c r="W1526" s="34">
        <v>144.33000000000001</v>
      </c>
      <c r="X1526" s="34">
        <v>86411</v>
      </c>
      <c r="Y1526" s="34" t="s">
        <v>3216</v>
      </c>
      <c r="Z1526" s="34">
        <v>225.70657953432269</v>
      </c>
    </row>
    <row r="1527" spans="1:26" customFormat="1" x14ac:dyDescent="0.2">
      <c r="A1527" s="34">
        <v>820</v>
      </c>
      <c r="B1527" s="34" t="s">
        <v>2581</v>
      </c>
      <c r="C1527" s="34" t="s">
        <v>23</v>
      </c>
      <c r="D1527" s="34">
        <v>0.09</v>
      </c>
      <c r="E1527" s="34">
        <v>5.84</v>
      </c>
      <c r="F1527" s="34">
        <v>0.83</v>
      </c>
      <c r="G1527" s="34" t="s">
        <v>14</v>
      </c>
      <c r="H1527" s="34" t="s">
        <v>3</v>
      </c>
      <c r="I1527" s="34" t="s">
        <v>24</v>
      </c>
      <c r="J1527" s="34" t="s">
        <v>25</v>
      </c>
      <c r="K1527" s="34" t="s">
        <v>26</v>
      </c>
      <c r="L1527" s="34" t="s">
        <v>2582</v>
      </c>
      <c r="M1527" s="34">
        <v>0.49</v>
      </c>
      <c r="N1527" s="34" t="s">
        <v>8</v>
      </c>
      <c r="O1527" s="34" t="s">
        <v>35</v>
      </c>
      <c r="P1527" s="34" t="s">
        <v>42</v>
      </c>
      <c r="Q1527" s="34" t="s">
        <v>2583</v>
      </c>
      <c r="R1527" s="34">
        <v>99362</v>
      </c>
      <c r="S1527" s="36">
        <v>42145</v>
      </c>
      <c r="T1527" s="36">
        <v>42149</v>
      </c>
      <c r="U1527" s="61">
        <v>-2.87</v>
      </c>
      <c r="V1527" s="34">
        <v>1</v>
      </c>
      <c r="W1527" s="34">
        <v>5.9</v>
      </c>
      <c r="X1527" s="34">
        <v>90244</v>
      </c>
      <c r="Y1527" s="34" t="s">
        <v>3217</v>
      </c>
      <c r="Z1527" s="34">
        <v>93.805995858125286</v>
      </c>
    </row>
    <row r="1528" spans="1:26" customFormat="1" x14ac:dyDescent="0.2">
      <c r="A1528" s="34">
        <v>1527</v>
      </c>
      <c r="B1528" s="34" t="s">
        <v>314</v>
      </c>
      <c r="C1528" s="34" t="s">
        <v>23</v>
      </c>
      <c r="D1528" s="34">
        <v>0.09</v>
      </c>
      <c r="E1528" s="34">
        <v>50.98</v>
      </c>
      <c r="F1528" s="34">
        <v>6.5</v>
      </c>
      <c r="G1528" s="34" t="s">
        <v>14</v>
      </c>
      <c r="H1528" s="34" t="s">
        <v>47</v>
      </c>
      <c r="I1528" s="34" t="s">
        <v>16</v>
      </c>
      <c r="J1528" s="34" t="s">
        <v>17</v>
      </c>
      <c r="K1528" s="34" t="s">
        <v>49</v>
      </c>
      <c r="L1528" s="34" t="s">
        <v>1842</v>
      </c>
      <c r="M1528" s="34">
        <v>0.73</v>
      </c>
      <c r="N1528" s="34" t="s">
        <v>8</v>
      </c>
      <c r="O1528" s="34" t="s">
        <v>9</v>
      </c>
      <c r="P1528" s="34" t="s">
        <v>140</v>
      </c>
      <c r="Q1528" s="34" t="s">
        <v>316</v>
      </c>
      <c r="R1528" s="34">
        <v>35601</v>
      </c>
      <c r="S1528" s="36">
        <v>42145</v>
      </c>
      <c r="T1528" s="36">
        <v>42152</v>
      </c>
      <c r="U1528" s="61">
        <v>70.176000000000002</v>
      </c>
      <c r="V1528" s="34">
        <v>28</v>
      </c>
      <c r="W1528" s="34">
        <v>1395.41</v>
      </c>
      <c r="X1528" s="34">
        <v>86815</v>
      </c>
      <c r="Y1528" s="34" t="s">
        <v>3215</v>
      </c>
      <c r="Z1528" s="34">
        <v>705.71345248347166</v>
      </c>
    </row>
    <row r="1529" spans="1:26" customFormat="1" x14ac:dyDescent="0.2">
      <c r="A1529" s="34">
        <v>3319</v>
      </c>
      <c r="B1529" s="34" t="s">
        <v>2584</v>
      </c>
      <c r="C1529" s="34" t="s">
        <v>23</v>
      </c>
      <c r="D1529" s="34">
        <v>0.03</v>
      </c>
      <c r="E1529" s="34">
        <v>20.98</v>
      </c>
      <c r="F1529" s="34">
        <v>1.49</v>
      </c>
      <c r="G1529" s="34" t="s">
        <v>14</v>
      </c>
      <c r="H1529" s="34" t="s">
        <v>3</v>
      </c>
      <c r="I1529" s="34" t="s">
        <v>24</v>
      </c>
      <c r="J1529" s="34" t="s">
        <v>48</v>
      </c>
      <c r="K1529" s="34" t="s">
        <v>49</v>
      </c>
      <c r="L1529" s="34" t="s">
        <v>2585</v>
      </c>
      <c r="M1529" s="34">
        <v>0.35</v>
      </c>
      <c r="N1529" s="34" t="s">
        <v>8</v>
      </c>
      <c r="O1529" s="34" t="s">
        <v>9</v>
      </c>
      <c r="P1529" s="34" t="s">
        <v>376</v>
      </c>
      <c r="Q1529" s="34" t="s">
        <v>479</v>
      </c>
      <c r="R1529" s="34">
        <v>37075</v>
      </c>
      <c r="S1529" s="36">
        <v>42145</v>
      </c>
      <c r="T1529" s="36">
        <v>42145</v>
      </c>
      <c r="U1529" s="61">
        <v>30.024000000000001</v>
      </c>
      <c r="V1529" s="34">
        <v>20</v>
      </c>
      <c r="W1529" s="34">
        <v>431.43</v>
      </c>
      <c r="X1529" s="34">
        <v>90104</v>
      </c>
      <c r="Y1529" s="34" t="s">
        <v>3215</v>
      </c>
      <c r="Z1529" s="34">
        <v>116.45313776740879</v>
      </c>
    </row>
    <row r="1530" spans="1:26" customFormat="1" x14ac:dyDescent="0.2">
      <c r="A1530" s="34">
        <v>1129</v>
      </c>
      <c r="B1530" s="34" t="s">
        <v>762</v>
      </c>
      <c r="C1530" s="34" t="s">
        <v>92</v>
      </c>
      <c r="D1530" s="34">
        <v>0.02</v>
      </c>
      <c r="E1530" s="34">
        <v>7.64</v>
      </c>
      <c r="F1530" s="34">
        <v>1.39</v>
      </c>
      <c r="G1530" s="34" t="s">
        <v>14</v>
      </c>
      <c r="H1530" s="34" t="s">
        <v>47</v>
      </c>
      <c r="I1530" s="34" t="s">
        <v>24</v>
      </c>
      <c r="J1530" s="34" t="s">
        <v>321</v>
      </c>
      <c r="K1530" s="34" t="s">
        <v>49</v>
      </c>
      <c r="L1530" s="34" t="s">
        <v>1534</v>
      </c>
      <c r="M1530" s="34">
        <v>0.36</v>
      </c>
      <c r="N1530" s="34" t="s">
        <v>8</v>
      </c>
      <c r="O1530" s="34" t="s">
        <v>87</v>
      </c>
      <c r="P1530" s="34" t="s">
        <v>379</v>
      </c>
      <c r="Q1530" s="34" t="s">
        <v>764</v>
      </c>
      <c r="R1530" s="34">
        <v>2118</v>
      </c>
      <c r="S1530" s="36">
        <v>42145</v>
      </c>
      <c r="T1530" s="36">
        <v>42147</v>
      </c>
      <c r="U1530" s="61">
        <v>117.38</v>
      </c>
      <c r="V1530" s="34">
        <v>52</v>
      </c>
      <c r="W1530" s="34">
        <v>406.91</v>
      </c>
      <c r="X1530" s="34">
        <v>13735</v>
      </c>
      <c r="Y1530" s="34" t="s">
        <v>3218</v>
      </c>
      <c r="Z1530" s="34">
        <v>148.73816681132584</v>
      </c>
    </row>
    <row r="1531" spans="1:26" customFormat="1" x14ac:dyDescent="0.2">
      <c r="A1531" s="34">
        <v>1131</v>
      </c>
      <c r="B1531" s="34" t="s">
        <v>2586</v>
      </c>
      <c r="C1531" s="34" t="s">
        <v>92</v>
      </c>
      <c r="D1531" s="34">
        <v>0.02</v>
      </c>
      <c r="E1531" s="34">
        <v>7.64</v>
      </c>
      <c r="F1531" s="34">
        <v>1.39</v>
      </c>
      <c r="G1531" s="34" t="s">
        <v>14</v>
      </c>
      <c r="H1531" s="34" t="s">
        <v>47</v>
      </c>
      <c r="I1531" s="34" t="s">
        <v>24</v>
      </c>
      <c r="J1531" s="34" t="s">
        <v>321</v>
      </c>
      <c r="K1531" s="34" t="s">
        <v>49</v>
      </c>
      <c r="L1531" s="34" t="s">
        <v>1534</v>
      </c>
      <c r="M1531" s="34">
        <v>0.36</v>
      </c>
      <c r="N1531" s="34" t="s">
        <v>8</v>
      </c>
      <c r="O1531" s="34" t="s">
        <v>28</v>
      </c>
      <c r="P1531" s="34" t="s">
        <v>163</v>
      </c>
      <c r="Q1531" s="34" t="s">
        <v>2587</v>
      </c>
      <c r="R1531" s="34">
        <v>79907</v>
      </c>
      <c r="S1531" s="36">
        <v>42145</v>
      </c>
      <c r="T1531" s="36">
        <v>42147</v>
      </c>
      <c r="U1531" s="61">
        <v>70.193700000000007</v>
      </c>
      <c r="V1531" s="34">
        <v>13</v>
      </c>
      <c r="W1531" s="34">
        <v>101.73</v>
      </c>
      <c r="X1531" s="34">
        <v>88103</v>
      </c>
      <c r="Y1531" s="34" t="s">
        <v>3216</v>
      </c>
      <c r="Z1531" s="34">
        <v>100.41818186727491</v>
      </c>
    </row>
    <row r="1532" spans="1:26" customFormat="1" x14ac:dyDescent="0.2">
      <c r="A1532" s="34">
        <v>1254</v>
      </c>
      <c r="B1532" s="34" t="s">
        <v>1566</v>
      </c>
      <c r="C1532" s="34" t="s">
        <v>92</v>
      </c>
      <c r="D1532" s="34">
        <v>0.04</v>
      </c>
      <c r="E1532" s="34">
        <v>2.08</v>
      </c>
      <c r="F1532" s="34">
        <v>1.49</v>
      </c>
      <c r="G1532" s="34" t="s">
        <v>14</v>
      </c>
      <c r="H1532" s="34" t="s">
        <v>47</v>
      </c>
      <c r="I1532" s="34" t="s">
        <v>24</v>
      </c>
      <c r="J1532" s="34" t="s">
        <v>48</v>
      </c>
      <c r="K1532" s="34" t="s">
        <v>49</v>
      </c>
      <c r="L1532" s="34" t="s">
        <v>1386</v>
      </c>
      <c r="M1532" s="34">
        <v>0.36</v>
      </c>
      <c r="N1532" s="34" t="s">
        <v>8</v>
      </c>
      <c r="O1532" s="34" t="s">
        <v>28</v>
      </c>
      <c r="P1532" s="34" t="s">
        <v>163</v>
      </c>
      <c r="Q1532" s="34" t="s">
        <v>1567</v>
      </c>
      <c r="R1532" s="34">
        <v>77530</v>
      </c>
      <c r="S1532" s="36">
        <v>42145</v>
      </c>
      <c r="T1532" s="36">
        <v>42147</v>
      </c>
      <c r="U1532" s="61">
        <v>-11.281499999999999</v>
      </c>
      <c r="V1532" s="34">
        <v>16</v>
      </c>
      <c r="W1532" s="34">
        <v>33.770000000000003</v>
      </c>
      <c r="X1532" s="34">
        <v>89982</v>
      </c>
      <c r="Y1532" s="34" t="s">
        <v>3216</v>
      </c>
      <c r="Z1532" s="34">
        <v>-10.887818645150904</v>
      </c>
    </row>
    <row r="1533" spans="1:26" customFormat="1" x14ac:dyDescent="0.2">
      <c r="A1533" s="34">
        <v>19</v>
      </c>
      <c r="B1533" s="34" t="s">
        <v>2588</v>
      </c>
      <c r="C1533" s="34" t="s">
        <v>46</v>
      </c>
      <c r="D1533" s="34">
        <v>7.0000000000000007E-2</v>
      </c>
      <c r="E1533" s="34">
        <v>12.99</v>
      </c>
      <c r="F1533" s="34">
        <v>9.44</v>
      </c>
      <c r="G1533" s="34" t="s">
        <v>14</v>
      </c>
      <c r="H1533" s="34" t="s">
        <v>3</v>
      </c>
      <c r="I1533" s="34" t="s">
        <v>16</v>
      </c>
      <c r="J1533" s="34" t="s">
        <v>32</v>
      </c>
      <c r="K1533" s="34" t="s">
        <v>120</v>
      </c>
      <c r="L1533" s="34" t="s">
        <v>2589</v>
      </c>
      <c r="M1533" s="34">
        <v>0.39</v>
      </c>
      <c r="N1533" s="34" t="s">
        <v>8</v>
      </c>
      <c r="O1533" s="34" t="s">
        <v>35</v>
      </c>
      <c r="P1533" s="34" t="s">
        <v>253</v>
      </c>
      <c r="Q1533" s="34" t="s">
        <v>2590</v>
      </c>
      <c r="R1533" s="34">
        <v>59801</v>
      </c>
      <c r="S1533" s="36">
        <v>42145</v>
      </c>
      <c r="T1533" s="36">
        <v>42147</v>
      </c>
      <c r="U1533" s="61">
        <v>-114.6399</v>
      </c>
      <c r="V1533" s="34">
        <v>18</v>
      </c>
      <c r="W1533" s="34">
        <v>231.79</v>
      </c>
      <c r="X1533" s="34">
        <v>90032</v>
      </c>
      <c r="Y1533" s="34" t="s">
        <v>3217</v>
      </c>
      <c r="Z1533" s="34">
        <v>291.08698920614847</v>
      </c>
    </row>
    <row r="1534" spans="1:26" customFormat="1" x14ac:dyDescent="0.2">
      <c r="A1534" s="34">
        <v>21</v>
      </c>
      <c r="B1534" s="34" t="s">
        <v>2496</v>
      </c>
      <c r="C1534" s="34" t="s">
        <v>46</v>
      </c>
      <c r="D1534" s="34">
        <v>0.08</v>
      </c>
      <c r="E1534" s="34">
        <v>5</v>
      </c>
      <c r="F1534" s="34">
        <v>3.39</v>
      </c>
      <c r="G1534" s="34" t="s">
        <v>14</v>
      </c>
      <c r="H1534" s="34" t="s">
        <v>3</v>
      </c>
      <c r="I1534" s="34" t="s">
        <v>24</v>
      </c>
      <c r="J1534" s="34" t="s">
        <v>152</v>
      </c>
      <c r="K1534" s="34" t="s">
        <v>26</v>
      </c>
      <c r="L1534" s="34" t="s">
        <v>2591</v>
      </c>
      <c r="M1534" s="34">
        <v>0.37</v>
      </c>
      <c r="N1534" s="34" t="s">
        <v>8</v>
      </c>
      <c r="O1534" s="34" t="s">
        <v>87</v>
      </c>
      <c r="P1534" s="34" t="s">
        <v>88</v>
      </c>
      <c r="Q1534" s="34" t="s">
        <v>89</v>
      </c>
      <c r="R1534" s="34">
        <v>10012</v>
      </c>
      <c r="S1534" s="36">
        <v>42145</v>
      </c>
      <c r="T1534" s="36">
        <v>42146</v>
      </c>
      <c r="U1534" s="61">
        <v>-17.489999999999998</v>
      </c>
      <c r="V1534" s="34">
        <v>58</v>
      </c>
      <c r="W1534" s="34">
        <v>293.06</v>
      </c>
      <c r="X1534" s="34">
        <v>42949</v>
      </c>
      <c r="Y1534" s="34" t="s">
        <v>3218</v>
      </c>
      <c r="Z1534" s="34">
        <v>175.08680859967191</v>
      </c>
    </row>
    <row r="1535" spans="1:26" customFormat="1" x14ac:dyDescent="0.2">
      <c r="A1535" s="34">
        <v>21</v>
      </c>
      <c r="B1535" s="34" t="s">
        <v>2496</v>
      </c>
      <c r="C1535" s="34" t="s">
        <v>46</v>
      </c>
      <c r="D1535" s="34">
        <v>7.0000000000000007E-2</v>
      </c>
      <c r="E1535" s="34">
        <v>12.99</v>
      </c>
      <c r="F1535" s="34">
        <v>9.44</v>
      </c>
      <c r="G1535" s="34" t="s">
        <v>14</v>
      </c>
      <c r="H1535" s="34" t="s">
        <v>3</v>
      </c>
      <c r="I1535" s="34" t="s">
        <v>16</v>
      </c>
      <c r="J1535" s="34" t="s">
        <v>32</v>
      </c>
      <c r="K1535" s="34" t="s">
        <v>120</v>
      </c>
      <c r="L1535" s="34" t="s">
        <v>2589</v>
      </c>
      <c r="M1535" s="34">
        <v>0.39</v>
      </c>
      <c r="N1535" s="34" t="s">
        <v>8</v>
      </c>
      <c r="O1535" s="34" t="s">
        <v>87</v>
      </c>
      <c r="P1535" s="34" t="s">
        <v>88</v>
      </c>
      <c r="Q1535" s="34" t="s">
        <v>89</v>
      </c>
      <c r="R1535" s="34">
        <v>10012</v>
      </c>
      <c r="S1535" s="36">
        <v>42145</v>
      </c>
      <c r="T1535" s="36">
        <v>42147</v>
      </c>
      <c r="U1535" s="61">
        <v>-114.6399</v>
      </c>
      <c r="V1535" s="34">
        <v>71</v>
      </c>
      <c r="W1535" s="34">
        <v>914.29</v>
      </c>
      <c r="X1535" s="34">
        <v>42949</v>
      </c>
      <c r="Y1535" s="34" t="s">
        <v>3218</v>
      </c>
      <c r="Z1535" s="34">
        <v>291.08698920614847</v>
      </c>
    </row>
    <row r="1536" spans="1:26" customFormat="1" x14ac:dyDescent="0.2">
      <c r="A1536" s="34">
        <v>3206</v>
      </c>
      <c r="B1536" s="34" t="s">
        <v>1902</v>
      </c>
      <c r="C1536" s="34" t="s">
        <v>46</v>
      </c>
      <c r="D1536" s="34">
        <v>0.06</v>
      </c>
      <c r="E1536" s="34">
        <v>218.08</v>
      </c>
      <c r="F1536" s="34">
        <v>18.059999999999999</v>
      </c>
      <c r="G1536" s="34" t="s">
        <v>63</v>
      </c>
      <c r="H1536" s="34" t="s">
        <v>15</v>
      </c>
      <c r="I1536" s="34" t="s">
        <v>4</v>
      </c>
      <c r="J1536" s="34" t="s">
        <v>85</v>
      </c>
      <c r="K1536" s="34" t="s">
        <v>40</v>
      </c>
      <c r="L1536" s="34" t="s">
        <v>2592</v>
      </c>
      <c r="M1536" s="34">
        <v>0.56999999999999995</v>
      </c>
      <c r="N1536" s="34" t="s">
        <v>8</v>
      </c>
      <c r="O1536" s="34" t="s">
        <v>35</v>
      </c>
      <c r="P1536" s="34" t="s">
        <v>466</v>
      </c>
      <c r="Q1536" s="34" t="s">
        <v>1904</v>
      </c>
      <c r="R1536" s="34">
        <v>83301</v>
      </c>
      <c r="S1536" s="36">
        <v>42145</v>
      </c>
      <c r="T1536" s="36">
        <v>42147</v>
      </c>
      <c r="U1536" s="61">
        <v>969.42</v>
      </c>
      <c r="V1536" s="34">
        <v>7</v>
      </c>
      <c r="W1536" s="34">
        <v>1488.51</v>
      </c>
      <c r="X1536" s="34">
        <v>87934</v>
      </c>
      <c r="Y1536" s="34" t="s">
        <v>3217</v>
      </c>
      <c r="Z1536" s="34">
        <v>2336.1328039334344</v>
      </c>
    </row>
    <row r="1537" spans="1:26" customFormat="1" x14ac:dyDescent="0.2">
      <c r="A1537" s="34">
        <v>2385</v>
      </c>
      <c r="B1537" s="34" t="s">
        <v>2593</v>
      </c>
      <c r="C1537" s="34" t="s">
        <v>1</v>
      </c>
      <c r="D1537" s="34">
        <v>0.1</v>
      </c>
      <c r="E1537" s="34">
        <v>130.97999999999999</v>
      </c>
      <c r="F1537" s="34">
        <v>30</v>
      </c>
      <c r="G1537" s="34" t="s">
        <v>2</v>
      </c>
      <c r="H1537" s="34" t="s">
        <v>3</v>
      </c>
      <c r="I1537" s="34" t="s">
        <v>4</v>
      </c>
      <c r="J1537" s="34" t="s">
        <v>85</v>
      </c>
      <c r="K1537" s="34" t="s">
        <v>33</v>
      </c>
      <c r="L1537" s="34" t="s">
        <v>2175</v>
      </c>
      <c r="M1537" s="34">
        <v>0.78</v>
      </c>
      <c r="N1537" s="34" t="s">
        <v>8</v>
      </c>
      <c r="O1537" s="34" t="s">
        <v>35</v>
      </c>
      <c r="P1537" s="34" t="s">
        <v>616</v>
      </c>
      <c r="Q1537" s="34" t="s">
        <v>2594</v>
      </c>
      <c r="R1537" s="34">
        <v>88001</v>
      </c>
      <c r="S1537" s="36">
        <v>42146</v>
      </c>
      <c r="T1537" s="36">
        <v>42148</v>
      </c>
      <c r="U1537" s="61">
        <v>2000.11</v>
      </c>
      <c r="V1537" s="34">
        <v>18</v>
      </c>
      <c r="W1537" s="34">
        <v>2259.9899999999998</v>
      </c>
      <c r="X1537" s="34">
        <v>89184</v>
      </c>
      <c r="Y1537" s="34" t="s">
        <v>3217</v>
      </c>
      <c r="Z1537" s="34">
        <v>3984.3445450491122</v>
      </c>
    </row>
    <row r="1538" spans="1:26" customFormat="1" x14ac:dyDescent="0.2">
      <c r="A1538" s="34">
        <v>2699</v>
      </c>
      <c r="B1538" s="34" t="s">
        <v>2065</v>
      </c>
      <c r="C1538" s="34" t="s">
        <v>1</v>
      </c>
      <c r="D1538" s="34">
        <v>0.06</v>
      </c>
      <c r="E1538" s="34">
        <v>4.9800000000000004</v>
      </c>
      <c r="F1538" s="34">
        <v>4.95</v>
      </c>
      <c r="G1538" s="34" t="s">
        <v>14</v>
      </c>
      <c r="H1538" s="34" t="s">
        <v>70</v>
      </c>
      <c r="I1538" s="34" t="s">
        <v>24</v>
      </c>
      <c r="J1538" s="34" t="s">
        <v>48</v>
      </c>
      <c r="K1538" s="34" t="s">
        <v>49</v>
      </c>
      <c r="L1538" s="34" t="s">
        <v>2595</v>
      </c>
      <c r="M1538" s="34">
        <v>0.37</v>
      </c>
      <c r="N1538" s="34" t="s">
        <v>8</v>
      </c>
      <c r="O1538" s="34" t="s">
        <v>35</v>
      </c>
      <c r="P1538" s="34" t="s">
        <v>564</v>
      </c>
      <c r="Q1538" s="34" t="s">
        <v>2067</v>
      </c>
      <c r="R1538" s="34">
        <v>86442</v>
      </c>
      <c r="S1538" s="36">
        <v>42146</v>
      </c>
      <c r="T1538" s="36">
        <v>42148</v>
      </c>
      <c r="U1538" s="61">
        <v>-103.224</v>
      </c>
      <c r="V1538" s="34">
        <v>16</v>
      </c>
      <c r="W1538" s="34">
        <v>78.989999999999995</v>
      </c>
      <c r="X1538" s="34">
        <v>87677</v>
      </c>
      <c r="Y1538" s="34" t="s">
        <v>3217</v>
      </c>
      <c r="Z1538" s="34">
        <v>241.58308722621118</v>
      </c>
    </row>
    <row r="1539" spans="1:26" customFormat="1" x14ac:dyDescent="0.2">
      <c r="A1539" s="34">
        <v>181</v>
      </c>
      <c r="B1539" s="34" t="s">
        <v>1263</v>
      </c>
      <c r="C1539" s="34" t="s">
        <v>13</v>
      </c>
      <c r="D1539" s="34">
        <v>7.0000000000000007E-2</v>
      </c>
      <c r="E1539" s="34">
        <v>1.68</v>
      </c>
      <c r="F1539" s="34">
        <v>1.57</v>
      </c>
      <c r="G1539" s="34" t="s">
        <v>14</v>
      </c>
      <c r="H1539" s="34" t="s">
        <v>70</v>
      </c>
      <c r="I1539" s="34" t="s">
        <v>24</v>
      </c>
      <c r="J1539" s="34" t="s">
        <v>25</v>
      </c>
      <c r="K1539" s="34" t="s">
        <v>26</v>
      </c>
      <c r="L1539" s="34" t="s">
        <v>550</v>
      </c>
      <c r="M1539" s="34">
        <v>0.59</v>
      </c>
      <c r="N1539" s="34" t="s">
        <v>8</v>
      </c>
      <c r="O1539" s="34" t="s">
        <v>35</v>
      </c>
      <c r="P1539" s="34" t="s">
        <v>66</v>
      </c>
      <c r="Q1539" s="34" t="s">
        <v>917</v>
      </c>
      <c r="R1539" s="34">
        <v>94122</v>
      </c>
      <c r="S1539" s="36">
        <v>42146</v>
      </c>
      <c r="T1539" s="36">
        <v>42147</v>
      </c>
      <c r="U1539" s="61">
        <v>-35.75</v>
      </c>
      <c r="V1539" s="34">
        <v>116</v>
      </c>
      <c r="W1539" s="34">
        <v>186.59</v>
      </c>
      <c r="X1539" s="34">
        <v>3585</v>
      </c>
      <c r="Y1539" s="34" t="s">
        <v>3217</v>
      </c>
      <c r="Z1539" s="34">
        <v>90.670109999577306</v>
      </c>
    </row>
    <row r="1540" spans="1:26" customFormat="1" x14ac:dyDescent="0.2">
      <c r="A1540" s="34">
        <v>188</v>
      </c>
      <c r="B1540" s="34" t="s">
        <v>2596</v>
      </c>
      <c r="C1540" s="34" t="s">
        <v>13</v>
      </c>
      <c r="D1540" s="34">
        <v>7.0000000000000007E-2</v>
      </c>
      <c r="E1540" s="34">
        <v>10.06</v>
      </c>
      <c r="F1540" s="34">
        <v>2.06</v>
      </c>
      <c r="G1540" s="34" t="s">
        <v>14</v>
      </c>
      <c r="H1540" s="34" t="s">
        <v>70</v>
      </c>
      <c r="I1540" s="34" t="s">
        <v>24</v>
      </c>
      <c r="J1540" s="34" t="s">
        <v>64</v>
      </c>
      <c r="K1540" s="34" t="s">
        <v>26</v>
      </c>
      <c r="L1540" s="34" t="s">
        <v>149</v>
      </c>
      <c r="M1540" s="34">
        <v>0.39</v>
      </c>
      <c r="N1540" s="34" t="s">
        <v>8</v>
      </c>
      <c r="O1540" s="34" t="s">
        <v>28</v>
      </c>
      <c r="P1540" s="34" t="s">
        <v>163</v>
      </c>
      <c r="Q1540" s="34" t="s">
        <v>1933</v>
      </c>
      <c r="R1540" s="34">
        <v>76240</v>
      </c>
      <c r="S1540" s="36">
        <v>42146</v>
      </c>
      <c r="T1540" s="36">
        <v>42146</v>
      </c>
      <c r="U1540" s="61">
        <v>152.65559999999999</v>
      </c>
      <c r="V1540" s="34">
        <v>23</v>
      </c>
      <c r="W1540" s="34">
        <v>221.24</v>
      </c>
      <c r="X1540" s="34">
        <v>88361</v>
      </c>
      <c r="Y1540" s="34" t="s">
        <v>3216</v>
      </c>
      <c r="Z1540" s="34">
        <v>157.16480841134225</v>
      </c>
    </row>
    <row r="1541" spans="1:26" customFormat="1" x14ac:dyDescent="0.2">
      <c r="A1541" s="34">
        <v>188</v>
      </c>
      <c r="B1541" s="34" t="s">
        <v>2596</v>
      </c>
      <c r="C1541" s="34" t="s">
        <v>13</v>
      </c>
      <c r="D1541" s="34">
        <v>7.0000000000000007E-2</v>
      </c>
      <c r="E1541" s="34">
        <v>1.68</v>
      </c>
      <c r="F1541" s="34">
        <v>1.57</v>
      </c>
      <c r="G1541" s="34" t="s">
        <v>14</v>
      </c>
      <c r="H1541" s="34" t="s">
        <v>70</v>
      </c>
      <c r="I1541" s="34" t="s">
        <v>24</v>
      </c>
      <c r="J1541" s="34" t="s">
        <v>25</v>
      </c>
      <c r="K1541" s="34" t="s">
        <v>26</v>
      </c>
      <c r="L1541" s="34" t="s">
        <v>550</v>
      </c>
      <c r="M1541" s="34">
        <v>0.59</v>
      </c>
      <c r="N1541" s="34" t="s">
        <v>8</v>
      </c>
      <c r="O1541" s="34" t="s">
        <v>28</v>
      </c>
      <c r="P1541" s="34" t="s">
        <v>163</v>
      </c>
      <c r="Q1541" s="34" t="s">
        <v>1933</v>
      </c>
      <c r="R1541" s="34">
        <v>76240</v>
      </c>
      <c r="S1541" s="36">
        <v>42146</v>
      </c>
      <c r="T1541" s="36">
        <v>42147</v>
      </c>
      <c r="U1541" s="61">
        <v>7.15</v>
      </c>
      <c r="V1541" s="34">
        <v>29</v>
      </c>
      <c r="W1541" s="34">
        <v>46.65</v>
      </c>
      <c r="X1541" s="34">
        <v>88361</v>
      </c>
      <c r="Y1541" s="34" t="s">
        <v>3216</v>
      </c>
      <c r="Z1541" s="34">
        <v>134.60081348978073</v>
      </c>
    </row>
    <row r="1542" spans="1:26" customFormat="1" x14ac:dyDescent="0.2">
      <c r="A1542" s="34">
        <v>1246</v>
      </c>
      <c r="B1542" s="34" t="s">
        <v>1987</v>
      </c>
      <c r="C1542" s="34" t="s">
        <v>23</v>
      </c>
      <c r="D1542" s="34">
        <v>0.03</v>
      </c>
      <c r="E1542" s="34">
        <v>256.99</v>
      </c>
      <c r="F1542" s="34">
        <v>11.25</v>
      </c>
      <c r="G1542" s="34" t="s">
        <v>14</v>
      </c>
      <c r="H1542" s="34" t="s">
        <v>47</v>
      </c>
      <c r="I1542" s="34" t="s">
        <v>16</v>
      </c>
      <c r="J1542" s="34" t="s">
        <v>17</v>
      </c>
      <c r="K1542" s="34" t="s">
        <v>49</v>
      </c>
      <c r="L1542" s="34" t="s">
        <v>2597</v>
      </c>
      <c r="M1542" s="34">
        <v>0.51</v>
      </c>
      <c r="N1542" s="34" t="s">
        <v>8</v>
      </c>
      <c r="O1542" s="34" t="s">
        <v>87</v>
      </c>
      <c r="P1542" s="34" t="s">
        <v>88</v>
      </c>
      <c r="Q1542" s="34" t="s">
        <v>89</v>
      </c>
      <c r="R1542" s="34">
        <v>10009</v>
      </c>
      <c r="S1542" s="36">
        <v>42146</v>
      </c>
      <c r="T1542" s="36">
        <v>42146</v>
      </c>
      <c r="U1542" s="61">
        <v>1489.8</v>
      </c>
      <c r="V1542" s="34">
        <v>32</v>
      </c>
      <c r="W1542" s="34">
        <v>8216.2800000000007</v>
      </c>
      <c r="X1542" s="34">
        <v>46853</v>
      </c>
      <c r="Y1542" s="34" t="s">
        <v>3218</v>
      </c>
      <c r="Z1542" s="34">
        <v>2792.9872232019779</v>
      </c>
    </row>
    <row r="1543" spans="1:26" customFormat="1" x14ac:dyDescent="0.2">
      <c r="A1543" s="34">
        <v>1257</v>
      </c>
      <c r="B1543" s="34" t="s">
        <v>2257</v>
      </c>
      <c r="C1543" s="34" t="s">
        <v>92</v>
      </c>
      <c r="D1543" s="34">
        <v>0.01</v>
      </c>
      <c r="E1543" s="34">
        <v>115.99</v>
      </c>
      <c r="F1543" s="34">
        <v>56.14</v>
      </c>
      <c r="G1543" s="34" t="s">
        <v>2</v>
      </c>
      <c r="H1543" s="34" t="s">
        <v>47</v>
      </c>
      <c r="I1543" s="34" t="s">
        <v>16</v>
      </c>
      <c r="J1543" s="34" t="s">
        <v>32</v>
      </c>
      <c r="K1543" s="34" t="s">
        <v>33</v>
      </c>
      <c r="L1543" s="34" t="s">
        <v>456</v>
      </c>
      <c r="M1543" s="34">
        <v>0.4</v>
      </c>
      <c r="N1543" s="34" t="s">
        <v>8</v>
      </c>
      <c r="O1543" s="34" t="s">
        <v>35</v>
      </c>
      <c r="P1543" s="34" t="s">
        <v>36</v>
      </c>
      <c r="Q1543" s="34" t="s">
        <v>1099</v>
      </c>
      <c r="R1543" s="34">
        <v>80013</v>
      </c>
      <c r="S1543" s="36">
        <v>42146</v>
      </c>
      <c r="T1543" s="36">
        <v>42147</v>
      </c>
      <c r="U1543" s="61">
        <v>-164.39519999999999</v>
      </c>
      <c r="V1543" s="34">
        <v>5</v>
      </c>
      <c r="W1543" s="34">
        <v>604.35</v>
      </c>
      <c r="X1543" s="34">
        <v>86535</v>
      </c>
      <c r="Y1543" s="34" t="s">
        <v>3217</v>
      </c>
      <c r="Z1543" s="34">
        <v>1949.2149644661174</v>
      </c>
    </row>
    <row r="1544" spans="1:26" customFormat="1" x14ac:dyDescent="0.2">
      <c r="A1544" s="34">
        <v>2976</v>
      </c>
      <c r="B1544" s="34" t="s">
        <v>2598</v>
      </c>
      <c r="C1544" s="34" t="s">
        <v>92</v>
      </c>
      <c r="D1544" s="34">
        <v>0.01</v>
      </c>
      <c r="E1544" s="34">
        <v>35.99</v>
      </c>
      <c r="F1544" s="34">
        <v>0.99</v>
      </c>
      <c r="G1544" s="34" t="s">
        <v>14</v>
      </c>
      <c r="H1544" s="34" t="s">
        <v>3</v>
      </c>
      <c r="I1544" s="34" t="s">
        <v>16</v>
      </c>
      <c r="J1544" s="34" t="s">
        <v>111</v>
      </c>
      <c r="K1544" s="34" t="s">
        <v>18</v>
      </c>
      <c r="L1544" s="34" t="s">
        <v>1961</v>
      </c>
      <c r="M1544" s="34">
        <v>0.35</v>
      </c>
      <c r="N1544" s="34" t="s">
        <v>8</v>
      </c>
      <c r="O1544" s="34" t="s">
        <v>28</v>
      </c>
      <c r="P1544" s="34" t="s">
        <v>333</v>
      </c>
      <c r="Q1544" s="34" t="s">
        <v>2599</v>
      </c>
      <c r="R1544" s="34">
        <v>53154</v>
      </c>
      <c r="S1544" s="36">
        <v>42146</v>
      </c>
      <c r="T1544" s="36">
        <v>42147</v>
      </c>
      <c r="U1544" s="61">
        <v>882.48239999999998</v>
      </c>
      <c r="V1544" s="34">
        <v>41</v>
      </c>
      <c r="W1544" s="34">
        <v>1278.96</v>
      </c>
      <c r="X1544" s="34">
        <v>89047</v>
      </c>
      <c r="Y1544" s="34" t="s">
        <v>3216</v>
      </c>
      <c r="Z1544" s="34">
        <v>968.81333213871449</v>
      </c>
    </row>
    <row r="1545" spans="1:26" customFormat="1" x14ac:dyDescent="0.2">
      <c r="A1545" s="34">
        <v>2198</v>
      </c>
      <c r="B1545" s="34" t="s">
        <v>2600</v>
      </c>
      <c r="C1545" s="34" t="s">
        <v>46</v>
      </c>
      <c r="D1545" s="34">
        <v>0.03</v>
      </c>
      <c r="E1545" s="34">
        <v>25.98</v>
      </c>
      <c r="F1545" s="34">
        <v>4.08</v>
      </c>
      <c r="G1545" s="34" t="s">
        <v>14</v>
      </c>
      <c r="H1545" s="34" t="s">
        <v>3</v>
      </c>
      <c r="I1545" s="34" t="s">
        <v>24</v>
      </c>
      <c r="J1545" s="34" t="s">
        <v>25</v>
      </c>
      <c r="K1545" s="34" t="s">
        <v>18</v>
      </c>
      <c r="L1545" s="34" t="s">
        <v>2601</v>
      </c>
      <c r="M1545" s="34">
        <v>0.56999999999999995</v>
      </c>
      <c r="N1545" s="34" t="s">
        <v>8</v>
      </c>
      <c r="O1545" s="34" t="s">
        <v>87</v>
      </c>
      <c r="P1545" s="34" t="s">
        <v>88</v>
      </c>
      <c r="Q1545" s="34" t="s">
        <v>2602</v>
      </c>
      <c r="R1545" s="34">
        <v>11757</v>
      </c>
      <c r="S1545" s="36">
        <v>42146</v>
      </c>
      <c r="T1545" s="36">
        <v>42149</v>
      </c>
      <c r="U1545" s="61">
        <v>295.90649999999999</v>
      </c>
      <c r="V1545" s="34">
        <v>16</v>
      </c>
      <c r="W1545" s="34">
        <v>428.85</v>
      </c>
      <c r="X1545" s="34">
        <v>89174</v>
      </c>
      <c r="Y1545" s="34" t="s">
        <v>3218</v>
      </c>
      <c r="Z1545" s="34">
        <v>780.09677629826081</v>
      </c>
    </row>
    <row r="1546" spans="1:26" customFormat="1" x14ac:dyDescent="0.2">
      <c r="A1546" s="34">
        <v>2198</v>
      </c>
      <c r="B1546" s="34" t="s">
        <v>2600</v>
      </c>
      <c r="C1546" s="34" t="s">
        <v>46</v>
      </c>
      <c r="D1546" s="34">
        <v>0.1</v>
      </c>
      <c r="E1546" s="34">
        <v>20.98</v>
      </c>
      <c r="F1546" s="34">
        <v>53.03</v>
      </c>
      <c r="G1546" s="34" t="s">
        <v>2</v>
      </c>
      <c r="H1546" s="34" t="s">
        <v>3</v>
      </c>
      <c r="I1546" s="34" t="s">
        <v>24</v>
      </c>
      <c r="J1546" s="34" t="s">
        <v>54</v>
      </c>
      <c r="K1546" s="34" t="s">
        <v>33</v>
      </c>
      <c r="L1546" s="34" t="s">
        <v>1066</v>
      </c>
      <c r="M1546" s="34">
        <v>0.78</v>
      </c>
      <c r="N1546" s="34" t="s">
        <v>8</v>
      </c>
      <c r="O1546" s="34" t="s">
        <v>87</v>
      </c>
      <c r="P1546" s="34" t="s">
        <v>88</v>
      </c>
      <c r="Q1546" s="34" t="s">
        <v>2602</v>
      </c>
      <c r="R1546" s="34">
        <v>11757</v>
      </c>
      <c r="S1546" s="36">
        <v>42146</v>
      </c>
      <c r="T1546" s="36">
        <v>42146</v>
      </c>
      <c r="U1546" s="61">
        <v>-2111.36</v>
      </c>
      <c r="V1546" s="34">
        <v>16</v>
      </c>
      <c r="W1546" s="34">
        <v>342.54</v>
      </c>
      <c r="X1546" s="34">
        <v>89174</v>
      </c>
      <c r="Y1546" s="34" t="s">
        <v>3218</v>
      </c>
      <c r="Z1546" s="34">
        <v>-23.003701256391299</v>
      </c>
    </row>
    <row r="1547" spans="1:26" customFormat="1" x14ac:dyDescent="0.2">
      <c r="A1547" s="34">
        <v>2526</v>
      </c>
      <c r="B1547" s="34" t="s">
        <v>2603</v>
      </c>
      <c r="C1547" s="34" t="s">
        <v>1</v>
      </c>
      <c r="D1547" s="34">
        <v>0.01</v>
      </c>
      <c r="E1547" s="34">
        <v>2.16</v>
      </c>
      <c r="F1547" s="34">
        <v>6.05</v>
      </c>
      <c r="G1547" s="34" t="s">
        <v>14</v>
      </c>
      <c r="H1547" s="34" t="s">
        <v>70</v>
      </c>
      <c r="I1547" s="34" t="s">
        <v>24</v>
      </c>
      <c r="J1547" s="34" t="s">
        <v>48</v>
      </c>
      <c r="K1547" s="34" t="s">
        <v>49</v>
      </c>
      <c r="L1547" s="34" t="s">
        <v>872</v>
      </c>
      <c r="M1547" s="34">
        <v>0.37</v>
      </c>
      <c r="N1547" s="34" t="s">
        <v>8</v>
      </c>
      <c r="O1547" s="34" t="s">
        <v>9</v>
      </c>
      <c r="P1547" s="34" t="s">
        <v>144</v>
      </c>
      <c r="Q1547" s="34" t="s">
        <v>2005</v>
      </c>
      <c r="R1547" s="34">
        <v>70506</v>
      </c>
      <c r="S1547" s="36">
        <v>42147</v>
      </c>
      <c r="T1547" s="36">
        <v>42149</v>
      </c>
      <c r="U1547" s="61">
        <v>395.76</v>
      </c>
      <c r="V1547" s="34">
        <v>24</v>
      </c>
      <c r="W1547" s="34">
        <v>58.05</v>
      </c>
      <c r="X1547" s="34">
        <v>87208</v>
      </c>
      <c r="Y1547" s="34" t="s">
        <v>3215</v>
      </c>
      <c r="Z1547" s="34">
        <v>807.16520806867254</v>
      </c>
    </row>
    <row r="1548" spans="1:26" customFormat="1" x14ac:dyDescent="0.2">
      <c r="A1548" s="34">
        <v>2527</v>
      </c>
      <c r="B1548" s="34" t="s">
        <v>2604</v>
      </c>
      <c r="C1548" s="34" t="s">
        <v>1</v>
      </c>
      <c r="D1548" s="34">
        <v>7.0000000000000007E-2</v>
      </c>
      <c r="E1548" s="34">
        <v>21.38</v>
      </c>
      <c r="F1548" s="34">
        <v>8.99</v>
      </c>
      <c r="G1548" s="34" t="s">
        <v>14</v>
      </c>
      <c r="H1548" s="34" t="s">
        <v>70</v>
      </c>
      <c r="I1548" s="34" t="s">
        <v>24</v>
      </c>
      <c r="J1548" s="34" t="s">
        <v>25</v>
      </c>
      <c r="K1548" s="34" t="s">
        <v>18</v>
      </c>
      <c r="L1548" s="34" t="s">
        <v>1653</v>
      </c>
      <c r="M1548" s="34">
        <v>0.59</v>
      </c>
      <c r="N1548" s="34" t="s">
        <v>8</v>
      </c>
      <c r="O1548" s="34" t="s">
        <v>9</v>
      </c>
      <c r="P1548" s="34" t="s">
        <v>144</v>
      </c>
      <c r="Q1548" s="34" t="s">
        <v>2605</v>
      </c>
      <c r="R1548" s="34">
        <v>70601</v>
      </c>
      <c r="S1548" s="36">
        <v>42147</v>
      </c>
      <c r="T1548" s="36">
        <v>42149</v>
      </c>
      <c r="U1548" s="61">
        <v>-39.396000000000001</v>
      </c>
      <c r="V1548" s="34">
        <v>3</v>
      </c>
      <c r="W1548" s="34">
        <v>68.64</v>
      </c>
      <c r="X1548" s="34">
        <v>87208</v>
      </c>
      <c r="Y1548" s="34" t="s">
        <v>3215</v>
      </c>
      <c r="Z1548" s="34">
        <v>646.24369602612228</v>
      </c>
    </row>
    <row r="1549" spans="1:26" customFormat="1" x14ac:dyDescent="0.2">
      <c r="A1549" s="34">
        <v>1182</v>
      </c>
      <c r="B1549" s="34" t="s">
        <v>2606</v>
      </c>
      <c r="C1549" s="34" t="s">
        <v>13</v>
      </c>
      <c r="D1549" s="34">
        <v>7.0000000000000007E-2</v>
      </c>
      <c r="E1549" s="34">
        <v>2.61</v>
      </c>
      <c r="F1549" s="34">
        <v>0.5</v>
      </c>
      <c r="G1549" s="34" t="s">
        <v>14</v>
      </c>
      <c r="H1549" s="34" t="s">
        <v>47</v>
      </c>
      <c r="I1549" s="34" t="s">
        <v>24</v>
      </c>
      <c r="J1549" s="34" t="s">
        <v>128</v>
      </c>
      <c r="K1549" s="34" t="s">
        <v>49</v>
      </c>
      <c r="L1549" s="34" t="s">
        <v>1343</v>
      </c>
      <c r="M1549" s="34">
        <v>0.39</v>
      </c>
      <c r="N1549" s="34" t="s">
        <v>8</v>
      </c>
      <c r="O1549" s="34" t="s">
        <v>35</v>
      </c>
      <c r="P1549" s="34" t="s">
        <v>122</v>
      </c>
      <c r="Q1549" s="34" t="s">
        <v>2607</v>
      </c>
      <c r="R1549" s="34">
        <v>84660</v>
      </c>
      <c r="S1549" s="36">
        <v>42147</v>
      </c>
      <c r="T1549" s="36">
        <v>42147</v>
      </c>
      <c r="U1549" s="61">
        <v>27.013500000000001</v>
      </c>
      <c r="V1549" s="34">
        <v>15</v>
      </c>
      <c r="W1549" s="34">
        <v>39.15</v>
      </c>
      <c r="X1549" s="34">
        <v>86913</v>
      </c>
      <c r="Y1549" s="34" t="s">
        <v>3217</v>
      </c>
      <c r="Z1549" s="34">
        <v>-7.5163532949742127</v>
      </c>
    </row>
    <row r="1550" spans="1:26" customFormat="1" x14ac:dyDescent="0.2">
      <c r="A1550" s="34">
        <v>3249</v>
      </c>
      <c r="B1550" s="34" t="s">
        <v>2608</v>
      </c>
      <c r="C1550" s="34" t="s">
        <v>13</v>
      </c>
      <c r="D1550" s="34">
        <v>0.03</v>
      </c>
      <c r="E1550" s="34">
        <v>42.8</v>
      </c>
      <c r="F1550" s="34">
        <v>2.99</v>
      </c>
      <c r="G1550" s="34" t="s">
        <v>14</v>
      </c>
      <c r="H1550" s="34" t="s">
        <v>70</v>
      </c>
      <c r="I1550" s="34" t="s">
        <v>24</v>
      </c>
      <c r="J1550" s="34" t="s">
        <v>48</v>
      </c>
      <c r="K1550" s="34" t="s">
        <v>49</v>
      </c>
      <c r="L1550" s="34" t="s">
        <v>2609</v>
      </c>
      <c r="M1550" s="34">
        <v>0.36</v>
      </c>
      <c r="N1550" s="34" t="s">
        <v>8</v>
      </c>
      <c r="O1550" s="34" t="s">
        <v>87</v>
      </c>
      <c r="P1550" s="34" t="s">
        <v>394</v>
      </c>
      <c r="Q1550" s="34" t="s">
        <v>2610</v>
      </c>
      <c r="R1550" s="34">
        <v>21403</v>
      </c>
      <c r="S1550" s="36">
        <v>42147</v>
      </c>
      <c r="T1550" s="36">
        <v>42148</v>
      </c>
      <c r="U1550" s="61">
        <v>462.92099999999999</v>
      </c>
      <c r="V1550" s="34">
        <v>16</v>
      </c>
      <c r="W1550" s="34">
        <v>670.9</v>
      </c>
      <c r="X1550" s="34">
        <v>87298</v>
      </c>
      <c r="Y1550" s="34" t="s">
        <v>3218</v>
      </c>
      <c r="Z1550" s="34">
        <v>604.66735919293137</v>
      </c>
    </row>
    <row r="1551" spans="1:26" customFormat="1" x14ac:dyDescent="0.2">
      <c r="A1551" s="34">
        <v>460</v>
      </c>
      <c r="B1551" s="34" t="s">
        <v>2611</v>
      </c>
      <c r="C1551" s="34" t="s">
        <v>23</v>
      </c>
      <c r="D1551" s="34">
        <v>7.0000000000000007E-2</v>
      </c>
      <c r="E1551" s="34">
        <v>16.91</v>
      </c>
      <c r="F1551" s="34">
        <v>6.25</v>
      </c>
      <c r="G1551" s="34" t="s">
        <v>14</v>
      </c>
      <c r="H1551" s="34" t="s">
        <v>47</v>
      </c>
      <c r="I1551" s="34" t="s">
        <v>24</v>
      </c>
      <c r="J1551" s="34" t="s">
        <v>54</v>
      </c>
      <c r="K1551" s="34" t="s">
        <v>49</v>
      </c>
      <c r="L1551" s="34" t="s">
        <v>2612</v>
      </c>
      <c r="M1551" s="34">
        <v>0.57999999999999996</v>
      </c>
      <c r="N1551" s="34" t="s">
        <v>8</v>
      </c>
      <c r="O1551" s="34" t="s">
        <v>87</v>
      </c>
      <c r="P1551" s="34" t="s">
        <v>373</v>
      </c>
      <c r="Q1551" s="34" t="s">
        <v>2613</v>
      </c>
      <c r="R1551" s="34">
        <v>8332</v>
      </c>
      <c r="S1551" s="36">
        <v>42147</v>
      </c>
      <c r="T1551" s="36">
        <v>42154</v>
      </c>
      <c r="U1551" s="61">
        <v>7.9</v>
      </c>
      <c r="V1551" s="34">
        <v>31</v>
      </c>
      <c r="W1551" s="34">
        <v>492.9</v>
      </c>
      <c r="X1551" s="34">
        <v>86014</v>
      </c>
      <c r="Y1551" s="34" t="s">
        <v>3218</v>
      </c>
      <c r="Z1551" s="34">
        <v>416.82329619720588</v>
      </c>
    </row>
    <row r="1552" spans="1:26" customFormat="1" x14ac:dyDescent="0.2">
      <c r="A1552" s="34">
        <v>2858</v>
      </c>
      <c r="B1552" s="34" t="s">
        <v>2527</v>
      </c>
      <c r="C1552" s="34" t="s">
        <v>23</v>
      </c>
      <c r="D1552" s="34">
        <v>0.04</v>
      </c>
      <c r="E1552" s="34">
        <v>67.28</v>
      </c>
      <c r="F1552" s="34">
        <v>19.989999999999998</v>
      </c>
      <c r="G1552" s="34" t="s">
        <v>14</v>
      </c>
      <c r="H1552" s="34" t="s">
        <v>70</v>
      </c>
      <c r="I1552" s="34" t="s">
        <v>24</v>
      </c>
      <c r="J1552" s="34" t="s">
        <v>48</v>
      </c>
      <c r="K1552" s="34" t="s">
        <v>49</v>
      </c>
      <c r="L1552" s="34" t="s">
        <v>1927</v>
      </c>
      <c r="M1552" s="34">
        <v>0.4</v>
      </c>
      <c r="N1552" s="34" t="s">
        <v>8</v>
      </c>
      <c r="O1552" s="34" t="s">
        <v>9</v>
      </c>
      <c r="P1552" s="34" t="s">
        <v>99</v>
      </c>
      <c r="Q1552" s="34" t="s">
        <v>1339</v>
      </c>
      <c r="R1552" s="34">
        <v>32259</v>
      </c>
      <c r="S1552" s="36">
        <v>42147</v>
      </c>
      <c r="T1552" s="36">
        <v>42152</v>
      </c>
      <c r="U1552" s="61">
        <v>14.754</v>
      </c>
      <c r="V1552" s="34">
        <v>30</v>
      </c>
      <c r="W1552" s="34">
        <v>2051.6799999999998</v>
      </c>
      <c r="X1552" s="34">
        <v>88282</v>
      </c>
      <c r="Y1552" s="34" t="s">
        <v>3215</v>
      </c>
      <c r="Z1552" s="34">
        <v>801.19757945446861</v>
      </c>
    </row>
    <row r="1553" spans="1:26" customFormat="1" x14ac:dyDescent="0.2">
      <c r="A1553" s="34">
        <v>2858</v>
      </c>
      <c r="B1553" s="34" t="s">
        <v>2527</v>
      </c>
      <c r="C1553" s="34" t="s">
        <v>23</v>
      </c>
      <c r="D1553" s="34">
        <v>0.1</v>
      </c>
      <c r="E1553" s="34">
        <v>130.97999999999999</v>
      </c>
      <c r="F1553" s="34">
        <v>54.74</v>
      </c>
      <c r="G1553" s="34" t="s">
        <v>2</v>
      </c>
      <c r="H1553" s="34" t="s">
        <v>70</v>
      </c>
      <c r="I1553" s="34" t="s">
        <v>4</v>
      </c>
      <c r="J1553" s="34" t="s">
        <v>93</v>
      </c>
      <c r="K1553" s="34" t="s">
        <v>6</v>
      </c>
      <c r="L1553" s="34" t="s">
        <v>1379</v>
      </c>
      <c r="M1553" s="34">
        <v>0.69</v>
      </c>
      <c r="N1553" s="34" t="s">
        <v>8</v>
      </c>
      <c r="O1553" s="34" t="s">
        <v>9</v>
      </c>
      <c r="P1553" s="34" t="s">
        <v>99</v>
      </c>
      <c r="Q1553" s="34" t="s">
        <v>1339</v>
      </c>
      <c r="R1553" s="34">
        <v>32259</v>
      </c>
      <c r="S1553" s="36">
        <v>42147</v>
      </c>
      <c r="T1553" s="36">
        <v>42147</v>
      </c>
      <c r="U1553" s="61">
        <v>669.61199999999997</v>
      </c>
      <c r="V1553" s="34">
        <v>42</v>
      </c>
      <c r="W1553" s="34">
        <v>5295.03</v>
      </c>
      <c r="X1553" s="34">
        <v>88282</v>
      </c>
      <c r="Y1553" s="34" t="s">
        <v>3215</v>
      </c>
      <c r="Z1553" s="34">
        <v>3029.6649167515752</v>
      </c>
    </row>
    <row r="1554" spans="1:26" customFormat="1" x14ac:dyDescent="0.2">
      <c r="A1554" s="34">
        <v>2858</v>
      </c>
      <c r="B1554" s="34" t="s">
        <v>2527</v>
      </c>
      <c r="C1554" s="34" t="s">
        <v>23</v>
      </c>
      <c r="D1554" s="34">
        <v>0.04</v>
      </c>
      <c r="E1554" s="34">
        <v>2.78</v>
      </c>
      <c r="F1554" s="34">
        <v>1.25</v>
      </c>
      <c r="G1554" s="34" t="s">
        <v>14</v>
      </c>
      <c r="H1554" s="34" t="s">
        <v>70</v>
      </c>
      <c r="I1554" s="34" t="s">
        <v>24</v>
      </c>
      <c r="J1554" s="34" t="s">
        <v>25</v>
      </c>
      <c r="K1554" s="34" t="s">
        <v>26</v>
      </c>
      <c r="L1554" s="34" t="s">
        <v>358</v>
      </c>
      <c r="M1554" s="34">
        <v>0.59</v>
      </c>
      <c r="N1554" s="34" t="s">
        <v>8</v>
      </c>
      <c r="O1554" s="34" t="s">
        <v>9</v>
      </c>
      <c r="P1554" s="34" t="s">
        <v>99</v>
      </c>
      <c r="Q1554" s="34" t="s">
        <v>1339</v>
      </c>
      <c r="R1554" s="34">
        <v>32259</v>
      </c>
      <c r="S1554" s="36">
        <v>42147</v>
      </c>
      <c r="T1554" s="36">
        <v>42147</v>
      </c>
      <c r="U1554" s="61">
        <v>213</v>
      </c>
      <c r="V1554" s="34">
        <v>28</v>
      </c>
      <c r="W1554" s="34">
        <v>80.27</v>
      </c>
      <c r="X1554" s="34">
        <v>88282</v>
      </c>
      <c r="Y1554" s="34" t="s">
        <v>3215</v>
      </c>
      <c r="Z1554" s="34">
        <v>442.08036407039788</v>
      </c>
    </row>
    <row r="1555" spans="1:26" customFormat="1" x14ac:dyDescent="0.2">
      <c r="A1555" s="34">
        <v>398</v>
      </c>
      <c r="B1555" s="34" t="s">
        <v>2614</v>
      </c>
      <c r="C1555" s="34" t="s">
        <v>92</v>
      </c>
      <c r="D1555" s="34">
        <v>0.05</v>
      </c>
      <c r="E1555" s="34">
        <v>63.94</v>
      </c>
      <c r="F1555" s="34">
        <v>14.48</v>
      </c>
      <c r="G1555" s="34" t="s">
        <v>14</v>
      </c>
      <c r="H1555" s="34" t="s">
        <v>70</v>
      </c>
      <c r="I1555" s="34" t="s">
        <v>4</v>
      </c>
      <c r="J1555" s="34" t="s">
        <v>102</v>
      </c>
      <c r="K1555" s="34" t="s">
        <v>49</v>
      </c>
      <c r="L1555" s="34" t="s">
        <v>1970</v>
      </c>
      <c r="M1555" s="34">
        <v>0.46</v>
      </c>
      <c r="N1555" s="34" t="s">
        <v>8</v>
      </c>
      <c r="O1555" s="34" t="s">
        <v>87</v>
      </c>
      <c r="P1555" s="34" t="s">
        <v>293</v>
      </c>
      <c r="Q1555" s="34" t="s">
        <v>2615</v>
      </c>
      <c r="R1555" s="34">
        <v>45406</v>
      </c>
      <c r="S1555" s="36">
        <v>42147</v>
      </c>
      <c r="T1555" s="36">
        <v>42149</v>
      </c>
      <c r="U1555" s="61">
        <v>1372.6307999999999</v>
      </c>
      <c r="V1555" s="34">
        <v>31</v>
      </c>
      <c r="W1555" s="34">
        <v>1989.32</v>
      </c>
      <c r="X1555" s="34">
        <v>89320</v>
      </c>
      <c r="Y1555" s="34" t="s">
        <v>3218</v>
      </c>
      <c r="Z1555" s="34">
        <v>2005.1981895174617</v>
      </c>
    </row>
    <row r="1556" spans="1:26" customFormat="1" x14ac:dyDescent="0.2">
      <c r="A1556" s="34">
        <v>540</v>
      </c>
      <c r="B1556" s="34" t="s">
        <v>2484</v>
      </c>
      <c r="C1556" s="34" t="s">
        <v>92</v>
      </c>
      <c r="D1556" s="34">
        <v>0.05</v>
      </c>
      <c r="E1556" s="34">
        <v>204.1</v>
      </c>
      <c r="F1556" s="34">
        <v>13.99</v>
      </c>
      <c r="G1556" s="34" t="s">
        <v>14</v>
      </c>
      <c r="H1556" s="34" t="s">
        <v>3</v>
      </c>
      <c r="I1556" s="34" t="s">
        <v>16</v>
      </c>
      <c r="J1556" s="34" t="s">
        <v>32</v>
      </c>
      <c r="K1556" s="34" t="s">
        <v>120</v>
      </c>
      <c r="L1556" s="34" t="s">
        <v>2616</v>
      </c>
      <c r="M1556" s="34">
        <v>0.37</v>
      </c>
      <c r="N1556" s="34" t="s">
        <v>8</v>
      </c>
      <c r="O1556" s="34" t="s">
        <v>28</v>
      </c>
      <c r="P1556" s="34" t="s">
        <v>79</v>
      </c>
      <c r="Q1556" s="34" t="s">
        <v>2486</v>
      </c>
      <c r="R1556" s="34">
        <v>60061</v>
      </c>
      <c r="S1556" s="36">
        <v>42147</v>
      </c>
      <c r="T1556" s="36">
        <v>42149</v>
      </c>
      <c r="U1556" s="61">
        <v>5924.1122999999998</v>
      </c>
      <c r="V1556" s="34">
        <v>41</v>
      </c>
      <c r="W1556" s="34">
        <v>8585.67</v>
      </c>
      <c r="X1556" s="34">
        <v>91175</v>
      </c>
      <c r="Y1556" s="34" t="s">
        <v>3216</v>
      </c>
      <c r="Z1556" s="34">
        <v>7007.7917894269403</v>
      </c>
    </row>
    <row r="1557" spans="1:26" customFormat="1" x14ac:dyDescent="0.2">
      <c r="A1557" s="34">
        <v>2458</v>
      </c>
      <c r="B1557" s="34" t="s">
        <v>133</v>
      </c>
      <c r="C1557" s="34" t="s">
        <v>92</v>
      </c>
      <c r="D1557" s="34">
        <v>0.05</v>
      </c>
      <c r="E1557" s="34">
        <v>12.88</v>
      </c>
      <c r="F1557" s="34">
        <v>4.59</v>
      </c>
      <c r="G1557" s="34" t="s">
        <v>14</v>
      </c>
      <c r="H1557" s="34" t="s">
        <v>47</v>
      </c>
      <c r="I1557" s="34" t="s">
        <v>24</v>
      </c>
      <c r="J1557" s="34" t="s">
        <v>544</v>
      </c>
      <c r="K1557" s="34" t="s">
        <v>26</v>
      </c>
      <c r="L1557" s="34" t="s">
        <v>2007</v>
      </c>
      <c r="M1557" s="34">
        <v>0.82</v>
      </c>
      <c r="N1557" s="34" t="s">
        <v>8</v>
      </c>
      <c r="O1557" s="34" t="s">
        <v>28</v>
      </c>
      <c r="P1557" s="34" t="s">
        <v>60</v>
      </c>
      <c r="Q1557" s="34" t="s">
        <v>135</v>
      </c>
      <c r="R1557" s="34">
        <v>55410</v>
      </c>
      <c r="S1557" s="36">
        <v>42147</v>
      </c>
      <c r="T1557" s="36">
        <v>42149</v>
      </c>
      <c r="U1557" s="61">
        <v>5.98</v>
      </c>
      <c r="V1557" s="34">
        <v>3</v>
      </c>
      <c r="W1557" s="34">
        <v>42.35</v>
      </c>
      <c r="X1557" s="34">
        <v>91286</v>
      </c>
      <c r="Y1557" s="34" t="s">
        <v>3216</v>
      </c>
      <c r="Z1557" s="34">
        <v>502.04485602882357</v>
      </c>
    </row>
    <row r="1558" spans="1:26" customFormat="1" x14ac:dyDescent="0.2">
      <c r="A1558" s="34">
        <v>1814</v>
      </c>
      <c r="B1558" s="34" t="s">
        <v>2617</v>
      </c>
      <c r="C1558" s="34" t="s">
        <v>46</v>
      </c>
      <c r="D1558" s="34">
        <v>0.09</v>
      </c>
      <c r="E1558" s="34">
        <v>77.510000000000005</v>
      </c>
      <c r="F1558" s="34">
        <v>4</v>
      </c>
      <c r="G1558" s="34" t="s">
        <v>63</v>
      </c>
      <c r="H1558" s="34" t="s">
        <v>47</v>
      </c>
      <c r="I1558" s="34" t="s">
        <v>16</v>
      </c>
      <c r="J1558" s="34" t="s">
        <v>17</v>
      </c>
      <c r="K1558" s="34" t="s">
        <v>49</v>
      </c>
      <c r="L1558" s="34" t="s">
        <v>2025</v>
      </c>
      <c r="M1558" s="34">
        <v>0.76</v>
      </c>
      <c r="N1558" s="34" t="s">
        <v>8</v>
      </c>
      <c r="O1558" s="34" t="s">
        <v>9</v>
      </c>
      <c r="P1558" s="34" t="s">
        <v>10</v>
      </c>
      <c r="Q1558" s="34" t="s">
        <v>2618</v>
      </c>
      <c r="R1558" s="34">
        <v>38654</v>
      </c>
      <c r="S1558" s="36">
        <v>42147</v>
      </c>
      <c r="T1558" s="36">
        <v>42149</v>
      </c>
      <c r="U1558" s="61">
        <v>-986.524</v>
      </c>
      <c r="V1558" s="34">
        <v>17</v>
      </c>
      <c r="W1558" s="34">
        <v>1300.54</v>
      </c>
      <c r="X1558" s="34">
        <v>90524</v>
      </c>
      <c r="Y1558" s="34" t="s">
        <v>3215</v>
      </c>
      <c r="Z1558" s="34">
        <v>-298.36922476576729</v>
      </c>
    </row>
    <row r="1559" spans="1:26" customFormat="1" x14ac:dyDescent="0.2">
      <c r="A1559" s="34">
        <v>1814</v>
      </c>
      <c r="B1559" s="34" t="s">
        <v>2617</v>
      </c>
      <c r="C1559" s="34" t="s">
        <v>46</v>
      </c>
      <c r="D1559" s="34">
        <v>0</v>
      </c>
      <c r="E1559" s="34">
        <v>2.88</v>
      </c>
      <c r="F1559" s="34">
        <v>0.7</v>
      </c>
      <c r="G1559" s="34" t="s">
        <v>14</v>
      </c>
      <c r="H1559" s="34" t="s">
        <v>47</v>
      </c>
      <c r="I1559" s="34" t="s">
        <v>24</v>
      </c>
      <c r="J1559" s="34" t="s">
        <v>25</v>
      </c>
      <c r="K1559" s="34" t="s">
        <v>26</v>
      </c>
      <c r="L1559" s="34" t="s">
        <v>615</v>
      </c>
      <c r="M1559" s="34">
        <v>0.56000000000000005</v>
      </c>
      <c r="N1559" s="34" t="s">
        <v>8</v>
      </c>
      <c r="O1559" s="34" t="s">
        <v>9</v>
      </c>
      <c r="P1559" s="34" t="s">
        <v>10</v>
      </c>
      <c r="Q1559" s="34" t="s">
        <v>2618</v>
      </c>
      <c r="R1559" s="34">
        <v>38654</v>
      </c>
      <c r="S1559" s="36">
        <v>42147</v>
      </c>
      <c r="T1559" s="36">
        <v>42149</v>
      </c>
      <c r="U1559" s="61">
        <v>-141.666</v>
      </c>
      <c r="V1559" s="34">
        <v>13</v>
      </c>
      <c r="W1559" s="34">
        <v>38.06</v>
      </c>
      <c r="X1559" s="34">
        <v>90524</v>
      </c>
      <c r="Y1559" s="34" t="s">
        <v>3215</v>
      </c>
      <c r="Z1559" s="34">
        <v>217.20297993490297</v>
      </c>
    </row>
    <row r="1560" spans="1:26" customFormat="1" x14ac:dyDescent="0.2">
      <c r="A1560" s="34">
        <v>2450</v>
      </c>
      <c r="B1560" s="34" t="s">
        <v>2619</v>
      </c>
      <c r="C1560" s="34" t="s">
        <v>46</v>
      </c>
      <c r="D1560" s="34">
        <v>0.08</v>
      </c>
      <c r="E1560" s="34">
        <v>4.13</v>
      </c>
      <c r="F1560" s="34">
        <v>1.17</v>
      </c>
      <c r="G1560" s="34" t="s">
        <v>14</v>
      </c>
      <c r="H1560" s="34" t="s">
        <v>47</v>
      </c>
      <c r="I1560" s="34" t="s">
        <v>24</v>
      </c>
      <c r="J1560" s="34" t="s">
        <v>25</v>
      </c>
      <c r="K1560" s="34" t="s">
        <v>26</v>
      </c>
      <c r="L1560" s="34" t="s">
        <v>2620</v>
      </c>
      <c r="M1560" s="34">
        <v>0.56999999999999995</v>
      </c>
      <c r="N1560" s="34" t="s">
        <v>8</v>
      </c>
      <c r="O1560" s="34" t="s">
        <v>28</v>
      </c>
      <c r="P1560" s="34" t="s">
        <v>333</v>
      </c>
      <c r="Q1560" s="34" t="s">
        <v>2621</v>
      </c>
      <c r="R1560" s="34">
        <v>53545</v>
      </c>
      <c r="S1560" s="36">
        <v>42147</v>
      </c>
      <c r="T1560" s="36">
        <v>42149</v>
      </c>
      <c r="U1560" s="61">
        <v>-5.54</v>
      </c>
      <c r="V1560" s="34">
        <v>1</v>
      </c>
      <c r="W1560" s="34">
        <v>4.21</v>
      </c>
      <c r="X1560" s="34">
        <v>90322</v>
      </c>
      <c r="Y1560" s="34" t="s">
        <v>3216</v>
      </c>
      <c r="Z1560" s="34">
        <v>328.95119313132466</v>
      </c>
    </row>
    <row r="1561" spans="1:26" customFormat="1" x14ac:dyDescent="0.2">
      <c r="A1561" s="34">
        <v>357</v>
      </c>
      <c r="B1561" s="34" t="s">
        <v>2622</v>
      </c>
      <c r="C1561" s="34" t="s">
        <v>1</v>
      </c>
      <c r="D1561" s="34">
        <v>7.0000000000000007E-2</v>
      </c>
      <c r="E1561" s="34">
        <v>124.49</v>
      </c>
      <c r="F1561" s="34">
        <v>51.94</v>
      </c>
      <c r="G1561" s="34" t="s">
        <v>2</v>
      </c>
      <c r="H1561" s="34" t="s">
        <v>70</v>
      </c>
      <c r="I1561" s="34" t="s">
        <v>4</v>
      </c>
      <c r="J1561" s="34" t="s">
        <v>5</v>
      </c>
      <c r="K1561" s="34" t="s">
        <v>6</v>
      </c>
      <c r="L1561" s="34" t="s">
        <v>1125</v>
      </c>
      <c r="M1561" s="34">
        <v>0.63</v>
      </c>
      <c r="N1561" s="34" t="s">
        <v>8</v>
      </c>
      <c r="O1561" s="34" t="s">
        <v>35</v>
      </c>
      <c r="P1561" s="34" t="s">
        <v>564</v>
      </c>
      <c r="Q1561" s="34" t="s">
        <v>2623</v>
      </c>
      <c r="R1561" s="34">
        <v>86401</v>
      </c>
      <c r="S1561" s="36">
        <v>42148</v>
      </c>
      <c r="T1561" s="36">
        <v>42149</v>
      </c>
      <c r="U1561" s="61">
        <v>1074.44</v>
      </c>
      <c r="V1561" s="34">
        <v>14</v>
      </c>
      <c r="W1561" s="34">
        <v>1714.93</v>
      </c>
      <c r="X1561" s="34">
        <v>91131</v>
      </c>
      <c r="Y1561" s="34" t="s">
        <v>3217</v>
      </c>
      <c r="Z1561" s="34">
        <v>3526.6917597602942</v>
      </c>
    </row>
    <row r="1562" spans="1:26" customFormat="1" x14ac:dyDescent="0.2">
      <c r="A1562" s="34">
        <v>885</v>
      </c>
      <c r="B1562" s="34" t="s">
        <v>2624</v>
      </c>
      <c r="C1562" s="34" t="s">
        <v>1</v>
      </c>
      <c r="D1562" s="34">
        <v>0.06</v>
      </c>
      <c r="E1562" s="34">
        <v>25.98</v>
      </c>
      <c r="F1562" s="34">
        <v>14.36</v>
      </c>
      <c r="G1562" s="34" t="s">
        <v>2</v>
      </c>
      <c r="H1562" s="34" t="s">
        <v>70</v>
      </c>
      <c r="I1562" s="34" t="s">
        <v>4</v>
      </c>
      <c r="J1562" s="34" t="s">
        <v>85</v>
      </c>
      <c r="K1562" s="34" t="s">
        <v>33</v>
      </c>
      <c r="L1562" s="34" t="s">
        <v>760</v>
      </c>
      <c r="M1562" s="34">
        <v>0.6</v>
      </c>
      <c r="N1562" s="34" t="s">
        <v>8</v>
      </c>
      <c r="O1562" s="34" t="s">
        <v>28</v>
      </c>
      <c r="P1562" s="34" t="s">
        <v>163</v>
      </c>
      <c r="Q1562" s="34" t="s">
        <v>2625</v>
      </c>
      <c r="R1562" s="34">
        <v>79109</v>
      </c>
      <c r="S1562" s="36">
        <v>42148</v>
      </c>
      <c r="T1562" s="36">
        <v>42149</v>
      </c>
      <c r="U1562" s="61">
        <v>55.887999999999998</v>
      </c>
      <c r="V1562" s="34">
        <v>41</v>
      </c>
      <c r="W1562" s="34">
        <v>1033.56</v>
      </c>
      <c r="X1562" s="34">
        <v>89537</v>
      </c>
      <c r="Y1562" s="34" t="s">
        <v>3216</v>
      </c>
      <c r="Z1562" s="34">
        <v>1118.0054689525305</v>
      </c>
    </row>
    <row r="1563" spans="1:26" customFormat="1" x14ac:dyDescent="0.2">
      <c r="A1563" s="34">
        <v>1623</v>
      </c>
      <c r="B1563" s="34" t="s">
        <v>2626</v>
      </c>
      <c r="C1563" s="34" t="s">
        <v>13</v>
      </c>
      <c r="D1563" s="34">
        <v>0.06</v>
      </c>
      <c r="E1563" s="34">
        <v>15.01</v>
      </c>
      <c r="F1563" s="34">
        <v>8.4</v>
      </c>
      <c r="G1563" s="34" t="s">
        <v>14</v>
      </c>
      <c r="H1563" s="34" t="s">
        <v>3</v>
      </c>
      <c r="I1563" s="34" t="s">
        <v>24</v>
      </c>
      <c r="J1563" s="34" t="s">
        <v>48</v>
      </c>
      <c r="K1563" s="34" t="s">
        <v>49</v>
      </c>
      <c r="L1563" s="34" t="s">
        <v>2627</v>
      </c>
      <c r="M1563" s="34">
        <v>0.39</v>
      </c>
      <c r="N1563" s="34" t="s">
        <v>8</v>
      </c>
      <c r="O1563" s="34" t="s">
        <v>28</v>
      </c>
      <c r="P1563" s="34" t="s">
        <v>29</v>
      </c>
      <c r="Q1563" s="34" t="s">
        <v>2628</v>
      </c>
      <c r="R1563" s="34">
        <v>46375</v>
      </c>
      <c r="S1563" s="36">
        <v>42148</v>
      </c>
      <c r="T1563" s="36">
        <v>42150</v>
      </c>
      <c r="U1563" s="61">
        <v>1.6169</v>
      </c>
      <c r="V1563" s="34">
        <v>22</v>
      </c>
      <c r="W1563" s="34">
        <v>333.04</v>
      </c>
      <c r="X1563" s="34">
        <v>87611</v>
      </c>
      <c r="Y1563" s="34" t="s">
        <v>3216</v>
      </c>
      <c r="Z1563" s="34">
        <v>190.81175452227743</v>
      </c>
    </row>
    <row r="1564" spans="1:26" customFormat="1" x14ac:dyDescent="0.2">
      <c r="A1564" s="34">
        <v>1623</v>
      </c>
      <c r="B1564" s="34" t="s">
        <v>2626</v>
      </c>
      <c r="C1564" s="34" t="s">
        <v>13</v>
      </c>
      <c r="D1564" s="34">
        <v>0.09</v>
      </c>
      <c r="E1564" s="34">
        <v>40.479999999999997</v>
      </c>
      <c r="F1564" s="34">
        <v>19.989999999999998</v>
      </c>
      <c r="G1564" s="34" t="s">
        <v>14</v>
      </c>
      <c r="H1564" s="34" t="s">
        <v>3</v>
      </c>
      <c r="I1564" s="34" t="s">
        <v>16</v>
      </c>
      <c r="J1564" s="34" t="s">
        <v>17</v>
      </c>
      <c r="K1564" s="34" t="s">
        <v>49</v>
      </c>
      <c r="L1564" s="34" t="s">
        <v>2030</v>
      </c>
      <c r="M1564" s="34">
        <v>0.77</v>
      </c>
      <c r="N1564" s="34" t="s">
        <v>8</v>
      </c>
      <c r="O1564" s="34" t="s">
        <v>28</v>
      </c>
      <c r="P1564" s="34" t="s">
        <v>29</v>
      </c>
      <c r="Q1564" s="34" t="s">
        <v>2628</v>
      </c>
      <c r="R1564" s="34">
        <v>46375</v>
      </c>
      <c r="S1564" s="36">
        <v>42148</v>
      </c>
      <c r="T1564" s="36">
        <v>42150</v>
      </c>
      <c r="U1564" s="61">
        <v>65.394000000000005</v>
      </c>
      <c r="V1564" s="34">
        <v>12</v>
      </c>
      <c r="W1564" s="34">
        <v>472.44</v>
      </c>
      <c r="X1564" s="34">
        <v>87611</v>
      </c>
      <c r="Y1564" s="34" t="s">
        <v>3216</v>
      </c>
      <c r="Z1564" s="34">
        <v>952.28783856876976</v>
      </c>
    </row>
    <row r="1565" spans="1:26" customFormat="1" x14ac:dyDescent="0.2">
      <c r="A1565" s="34">
        <v>1623</v>
      </c>
      <c r="B1565" s="34" t="s">
        <v>2626</v>
      </c>
      <c r="C1565" s="34" t="s">
        <v>13</v>
      </c>
      <c r="D1565" s="34">
        <v>0.05</v>
      </c>
      <c r="E1565" s="34">
        <v>12.28</v>
      </c>
      <c r="F1565" s="34">
        <v>6.13</v>
      </c>
      <c r="G1565" s="34" t="s">
        <v>14</v>
      </c>
      <c r="H1565" s="34" t="s">
        <v>3</v>
      </c>
      <c r="I1565" s="34" t="s">
        <v>24</v>
      </c>
      <c r="J1565" s="34" t="s">
        <v>54</v>
      </c>
      <c r="K1565" s="34" t="s">
        <v>49</v>
      </c>
      <c r="L1565" s="34" t="s">
        <v>2362</v>
      </c>
      <c r="M1565" s="34">
        <v>0.56999999999999995</v>
      </c>
      <c r="N1565" s="34" t="s">
        <v>8</v>
      </c>
      <c r="O1565" s="34" t="s">
        <v>28</v>
      </c>
      <c r="P1565" s="34" t="s">
        <v>29</v>
      </c>
      <c r="Q1565" s="34" t="s">
        <v>2628</v>
      </c>
      <c r="R1565" s="34">
        <v>46375</v>
      </c>
      <c r="S1565" s="36">
        <v>42148</v>
      </c>
      <c r="T1565" s="36">
        <v>42149</v>
      </c>
      <c r="U1565" s="61">
        <v>1.3360000000000001</v>
      </c>
      <c r="V1565" s="34">
        <v>1</v>
      </c>
      <c r="W1565" s="34">
        <v>18.73</v>
      </c>
      <c r="X1565" s="34">
        <v>87611</v>
      </c>
      <c r="Y1565" s="34" t="s">
        <v>3216</v>
      </c>
      <c r="Z1565" s="34">
        <v>275.45070760992115</v>
      </c>
    </row>
    <row r="1566" spans="1:26" customFormat="1" x14ac:dyDescent="0.2">
      <c r="A1566" s="34">
        <v>3096</v>
      </c>
      <c r="B1566" s="34" t="s">
        <v>2629</v>
      </c>
      <c r="C1566" s="34" t="s">
        <v>13</v>
      </c>
      <c r="D1566" s="34">
        <v>0.08</v>
      </c>
      <c r="E1566" s="34">
        <v>40.98</v>
      </c>
      <c r="F1566" s="34">
        <v>7.2</v>
      </c>
      <c r="G1566" s="34" t="s">
        <v>63</v>
      </c>
      <c r="H1566" s="34" t="s">
        <v>15</v>
      </c>
      <c r="I1566" s="34" t="s">
        <v>24</v>
      </c>
      <c r="J1566" s="34" t="s">
        <v>71</v>
      </c>
      <c r="K1566" s="34" t="s">
        <v>49</v>
      </c>
      <c r="L1566" s="34" t="s">
        <v>2630</v>
      </c>
      <c r="M1566" s="34">
        <v>0.6</v>
      </c>
      <c r="N1566" s="34" t="s">
        <v>8</v>
      </c>
      <c r="O1566" s="34" t="s">
        <v>87</v>
      </c>
      <c r="P1566" s="34" t="s">
        <v>293</v>
      </c>
      <c r="Q1566" s="34" t="s">
        <v>2416</v>
      </c>
      <c r="R1566" s="34">
        <v>43026</v>
      </c>
      <c r="S1566" s="36">
        <v>42148</v>
      </c>
      <c r="T1566" s="36">
        <v>42149</v>
      </c>
      <c r="U1566" s="61">
        <v>-16.64</v>
      </c>
      <c r="V1566" s="34">
        <v>3</v>
      </c>
      <c r="W1566" s="34">
        <v>119.86</v>
      </c>
      <c r="X1566" s="34">
        <v>86221</v>
      </c>
      <c r="Y1566" s="34" t="s">
        <v>3218</v>
      </c>
      <c r="Z1566" s="34">
        <v>279.53437856062288</v>
      </c>
    </row>
    <row r="1567" spans="1:26" customFormat="1" x14ac:dyDescent="0.2">
      <c r="A1567" s="34">
        <v>3096</v>
      </c>
      <c r="B1567" s="34" t="s">
        <v>2629</v>
      </c>
      <c r="C1567" s="34" t="s">
        <v>13</v>
      </c>
      <c r="D1567" s="34">
        <v>0.08</v>
      </c>
      <c r="E1567" s="34">
        <v>8.1199999999999992</v>
      </c>
      <c r="F1567" s="34">
        <v>2.83</v>
      </c>
      <c r="G1567" s="34" t="s">
        <v>63</v>
      </c>
      <c r="H1567" s="34" t="s">
        <v>15</v>
      </c>
      <c r="I1567" s="34" t="s">
        <v>16</v>
      </c>
      <c r="J1567" s="34" t="s">
        <v>17</v>
      </c>
      <c r="K1567" s="34" t="s">
        <v>18</v>
      </c>
      <c r="L1567" s="34" t="s">
        <v>1674</v>
      </c>
      <c r="M1567" s="34">
        <v>0.77</v>
      </c>
      <c r="N1567" s="34" t="s">
        <v>8</v>
      </c>
      <c r="O1567" s="34" t="s">
        <v>87</v>
      </c>
      <c r="P1567" s="34" t="s">
        <v>293</v>
      </c>
      <c r="Q1567" s="34" t="s">
        <v>2416</v>
      </c>
      <c r="R1567" s="34">
        <v>43026</v>
      </c>
      <c r="S1567" s="36">
        <v>42148</v>
      </c>
      <c r="T1567" s="36">
        <v>42149</v>
      </c>
      <c r="U1567" s="61">
        <v>-59.73</v>
      </c>
      <c r="V1567" s="34">
        <v>12</v>
      </c>
      <c r="W1567" s="34">
        <v>98.77</v>
      </c>
      <c r="X1567" s="34">
        <v>86221</v>
      </c>
      <c r="Y1567" s="34" t="s">
        <v>3218</v>
      </c>
      <c r="Z1567" s="34">
        <v>152.97027891272714</v>
      </c>
    </row>
    <row r="1568" spans="1:26" customFormat="1" x14ac:dyDescent="0.2">
      <c r="A1568" s="34">
        <v>3096</v>
      </c>
      <c r="B1568" s="34" t="s">
        <v>2629</v>
      </c>
      <c r="C1568" s="34" t="s">
        <v>13</v>
      </c>
      <c r="D1568" s="34">
        <v>0.02</v>
      </c>
      <c r="E1568" s="34">
        <v>262.11</v>
      </c>
      <c r="F1568" s="34">
        <v>62.74</v>
      </c>
      <c r="G1568" s="34" t="s">
        <v>2</v>
      </c>
      <c r="H1568" s="34" t="s">
        <v>15</v>
      </c>
      <c r="I1568" s="34" t="s">
        <v>4</v>
      </c>
      <c r="J1568" s="34" t="s">
        <v>5</v>
      </c>
      <c r="K1568" s="34" t="s">
        <v>6</v>
      </c>
      <c r="L1568" s="34" t="s">
        <v>2631</v>
      </c>
      <c r="M1568" s="34">
        <v>0.75</v>
      </c>
      <c r="N1568" s="34" t="s">
        <v>8</v>
      </c>
      <c r="O1568" s="34" t="s">
        <v>87</v>
      </c>
      <c r="P1568" s="34" t="s">
        <v>293</v>
      </c>
      <c r="Q1568" s="34" t="s">
        <v>2416</v>
      </c>
      <c r="R1568" s="34">
        <v>43026</v>
      </c>
      <c r="S1568" s="36">
        <v>42148</v>
      </c>
      <c r="T1568" s="36">
        <v>42149</v>
      </c>
      <c r="U1568" s="61">
        <v>-633.441237</v>
      </c>
      <c r="V1568" s="34">
        <v>9</v>
      </c>
      <c r="W1568" s="34">
        <v>2495.35</v>
      </c>
      <c r="X1568" s="34">
        <v>86221</v>
      </c>
      <c r="Y1568" s="34" t="s">
        <v>3218</v>
      </c>
      <c r="Z1568" s="34">
        <v>2318.818579562068</v>
      </c>
    </row>
    <row r="1569" spans="1:26" customFormat="1" x14ac:dyDescent="0.2">
      <c r="A1569" s="34">
        <v>3366</v>
      </c>
      <c r="B1569" s="34" t="s">
        <v>2632</v>
      </c>
      <c r="C1569" s="34" t="s">
        <v>23</v>
      </c>
      <c r="D1569" s="34">
        <v>0.1</v>
      </c>
      <c r="E1569" s="34">
        <v>80.97</v>
      </c>
      <c r="F1569" s="34">
        <v>33.6</v>
      </c>
      <c r="G1569" s="34" t="s">
        <v>2</v>
      </c>
      <c r="H1569" s="34" t="s">
        <v>47</v>
      </c>
      <c r="I1569" s="34" t="s">
        <v>16</v>
      </c>
      <c r="J1569" s="34" t="s">
        <v>32</v>
      </c>
      <c r="K1569" s="34" t="s">
        <v>33</v>
      </c>
      <c r="L1569" s="34" t="s">
        <v>885</v>
      </c>
      <c r="M1569" s="34">
        <v>0.37</v>
      </c>
      <c r="N1569" s="34" t="s">
        <v>8</v>
      </c>
      <c r="O1569" s="34" t="s">
        <v>87</v>
      </c>
      <c r="P1569" s="34" t="s">
        <v>293</v>
      </c>
      <c r="Q1569" s="34" t="s">
        <v>557</v>
      </c>
      <c r="R1569" s="34">
        <v>45373</v>
      </c>
      <c r="S1569" s="36">
        <v>42148</v>
      </c>
      <c r="T1569" s="36">
        <v>42153</v>
      </c>
      <c r="U1569" s="61">
        <v>66.22</v>
      </c>
      <c r="V1569" s="34">
        <v>11</v>
      </c>
      <c r="W1569" s="34">
        <v>837.57</v>
      </c>
      <c r="X1569" s="34">
        <v>90501</v>
      </c>
      <c r="Y1569" s="34" t="s">
        <v>3218</v>
      </c>
      <c r="Z1569" s="34">
        <v>1435.2504018731677</v>
      </c>
    </row>
    <row r="1570" spans="1:26" customFormat="1" x14ac:dyDescent="0.2">
      <c r="A1570" s="34">
        <v>3366</v>
      </c>
      <c r="B1570" s="34" t="s">
        <v>2632</v>
      </c>
      <c r="C1570" s="34" t="s">
        <v>23</v>
      </c>
      <c r="D1570" s="34">
        <v>0.02</v>
      </c>
      <c r="E1570" s="34">
        <v>6.48</v>
      </c>
      <c r="F1570" s="34">
        <v>5.1100000000000003</v>
      </c>
      <c r="G1570" s="34" t="s">
        <v>14</v>
      </c>
      <c r="H1570" s="34" t="s">
        <v>47</v>
      </c>
      <c r="I1570" s="34" t="s">
        <v>24</v>
      </c>
      <c r="J1570" s="34" t="s">
        <v>64</v>
      </c>
      <c r="K1570" s="34" t="s">
        <v>49</v>
      </c>
      <c r="L1570" s="34" t="s">
        <v>2568</v>
      </c>
      <c r="M1570" s="34">
        <v>0.37</v>
      </c>
      <c r="N1570" s="34" t="s">
        <v>8</v>
      </c>
      <c r="O1570" s="34" t="s">
        <v>87</v>
      </c>
      <c r="P1570" s="34" t="s">
        <v>293</v>
      </c>
      <c r="Q1570" s="34" t="s">
        <v>557</v>
      </c>
      <c r="R1570" s="34">
        <v>45373</v>
      </c>
      <c r="S1570" s="36">
        <v>42148</v>
      </c>
      <c r="T1570" s="36">
        <v>42152</v>
      </c>
      <c r="U1570" s="61">
        <v>-23.53</v>
      </c>
      <c r="V1570" s="34">
        <v>8</v>
      </c>
      <c r="W1570" s="34">
        <v>56.22</v>
      </c>
      <c r="X1570" s="34">
        <v>90501</v>
      </c>
      <c r="Y1570" s="34" t="s">
        <v>3218</v>
      </c>
      <c r="Z1570" s="34">
        <v>178.94362676043687</v>
      </c>
    </row>
    <row r="1571" spans="1:26" customFormat="1" x14ac:dyDescent="0.2">
      <c r="A1571" s="34">
        <v>1450</v>
      </c>
      <c r="B1571" s="34" t="s">
        <v>2633</v>
      </c>
      <c r="C1571" s="34" t="s">
        <v>92</v>
      </c>
      <c r="D1571" s="34">
        <v>0.1</v>
      </c>
      <c r="E1571" s="34">
        <v>218.08</v>
      </c>
      <c r="F1571" s="34">
        <v>18.059999999999999</v>
      </c>
      <c r="G1571" s="34" t="s">
        <v>63</v>
      </c>
      <c r="H1571" s="34" t="s">
        <v>15</v>
      </c>
      <c r="I1571" s="34" t="s">
        <v>4</v>
      </c>
      <c r="J1571" s="34" t="s">
        <v>85</v>
      </c>
      <c r="K1571" s="34" t="s">
        <v>40</v>
      </c>
      <c r="L1571" s="34" t="s">
        <v>2592</v>
      </c>
      <c r="M1571" s="34">
        <v>0.56999999999999995</v>
      </c>
      <c r="N1571" s="34" t="s">
        <v>8</v>
      </c>
      <c r="O1571" s="34" t="s">
        <v>35</v>
      </c>
      <c r="P1571" s="34" t="s">
        <v>66</v>
      </c>
      <c r="Q1571" s="34" t="s">
        <v>2634</v>
      </c>
      <c r="R1571" s="34">
        <v>96150</v>
      </c>
      <c r="S1571" s="36">
        <v>42148</v>
      </c>
      <c r="T1571" s="36">
        <v>42149</v>
      </c>
      <c r="U1571" s="61">
        <v>1318.83</v>
      </c>
      <c r="V1571" s="34">
        <v>12</v>
      </c>
      <c r="W1571" s="34">
        <v>2366.5100000000002</v>
      </c>
      <c r="X1571" s="34">
        <v>86735</v>
      </c>
      <c r="Y1571" s="34" t="s">
        <v>3217</v>
      </c>
      <c r="Z1571" s="34">
        <v>2479.2379819140765</v>
      </c>
    </row>
    <row r="1572" spans="1:26" customFormat="1" x14ac:dyDescent="0.2">
      <c r="A1572" s="34">
        <v>2422</v>
      </c>
      <c r="B1572" s="34" t="s">
        <v>701</v>
      </c>
      <c r="C1572" s="34" t="s">
        <v>46</v>
      </c>
      <c r="D1572" s="34">
        <v>0.05</v>
      </c>
      <c r="E1572" s="34">
        <v>150.97999999999999</v>
      </c>
      <c r="F1572" s="34">
        <v>43.71</v>
      </c>
      <c r="G1572" s="34" t="s">
        <v>2</v>
      </c>
      <c r="H1572" s="34" t="s">
        <v>47</v>
      </c>
      <c r="I1572" s="34" t="s">
        <v>4</v>
      </c>
      <c r="J1572" s="34" t="s">
        <v>85</v>
      </c>
      <c r="K1572" s="34" t="s">
        <v>33</v>
      </c>
      <c r="L1572" s="34" t="s">
        <v>2635</v>
      </c>
      <c r="M1572" s="34">
        <v>0.55000000000000004</v>
      </c>
      <c r="N1572" s="34" t="s">
        <v>8</v>
      </c>
      <c r="O1572" s="34" t="s">
        <v>28</v>
      </c>
      <c r="P1572" s="34" t="s">
        <v>163</v>
      </c>
      <c r="Q1572" s="34" t="s">
        <v>703</v>
      </c>
      <c r="R1572" s="34">
        <v>77340</v>
      </c>
      <c r="S1572" s="36">
        <v>42148</v>
      </c>
      <c r="T1572" s="36">
        <v>42149</v>
      </c>
      <c r="U1572" s="61">
        <v>650.29999999999995</v>
      </c>
      <c r="V1572" s="34">
        <v>12</v>
      </c>
      <c r="W1572" s="34">
        <v>1857.08</v>
      </c>
      <c r="X1572" s="34">
        <v>89053</v>
      </c>
      <c r="Y1572" s="34" t="s">
        <v>3216</v>
      </c>
      <c r="Z1572" s="34">
        <v>2836.0666767110674</v>
      </c>
    </row>
    <row r="1573" spans="1:26" customFormat="1" x14ac:dyDescent="0.2">
      <c r="A1573" s="34">
        <v>3063</v>
      </c>
      <c r="B1573" s="34" t="s">
        <v>1367</v>
      </c>
      <c r="C1573" s="34" t="s">
        <v>46</v>
      </c>
      <c r="D1573" s="34">
        <v>0.03</v>
      </c>
      <c r="E1573" s="34">
        <v>20.99</v>
      </c>
      <c r="F1573" s="34">
        <v>0.99</v>
      </c>
      <c r="G1573" s="34" t="s">
        <v>14</v>
      </c>
      <c r="H1573" s="34" t="s">
        <v>15</v>
      </c>
      <c r="I1573" s="34" t="s">
        <v>16</v>
      </c>
      <c r="J1573" s="34" t="s">
        <v>111</v>
      </c>
      <c r="K1573" s="34" t="s">
        <v>26</v>
      </c>
      <c r="L1573" s="34" t="s">
        <v>2307</v>
      </c>
      <c r="M1573" s="34">
        <v>0.56999999999999995</v>
      </c>
      <c r="N1573" s="34" t="s">
        <v>8</v>
      </c>
      <c r="O1573" s="34" t="s">
        <v>35</v>
      </c>
      <c r="P1573" s="34" t="s">
        <v>42</v>
      </c>
      <c r="Q1573" s="34" t="s">
        <v>1368</v>
      </c>
      <c r="R1573" s="34">
        <v>98034</v>
      </c>
      <c r="S1573" s="36">
        <v>42148</v>
      </c>
      <c r="T1573" s="36">
        <v>42150</v>
      </c>
      <c r="U1573" s="61">
        <v>4.1821999999999999</v>
      </c>
      <c r="V1573" s="34">
        <v>9</v>
      </c>
      <c r="W1573" s="34">
        <v>158.87</v>
      </c>
      <c r="X1573" s="34">
        <v>88449</v>
      </c>
      <c r="Y1573" s="34" t="s">
        <v>3217</v>
      </c>
      <c r="Z1573" s="34">
        <v>360.42432223031847</v>
      </c>
    </row>
    <row r="1574" spans="1:26" customFormat="1" x14ac:dyDescent="0.2">
      <c r="A1574" s="34">
        <v>444</v>
      </c>
      <c r="B1574" s="34" t="s">
        <v>2636</v>
      </c>
      <c r="C1574" s="34" t="s">
        <v>1</v>
      </c>
      <c r="D1574" s="34">
        <v>0</v>
      </c>
      <c r="E1574" s="34">
        <v>7.59</v>
      </c>
      <c r="F1574" s="34">
        <v>4</v>
      </c>
      <c r="G1574" s="34" t="s">
        <v>14</v>
      </c>
      <c r="H1574" s="34" t="s">
        <v>3</v>
      </c>
      <c r="I1574" s="34" t="s">
        <v>4</v>
      </c>
      <c r="J1574" s="34" t="s">
        <v>102</v>
      </c>
      <c r="K1574" s="34" t="s">
        <v>26</v>
      </c>
      <c r="L1574" s="34" t="s">
        <v>1663</v>
      </c>
      <c r="M1574" s="34">
        <v>0.42</v>
      </c>
      <c r="N1574" s="34" t="s">
        <v>8</v>
      </c>
      <c r="O1574" s="34" t="s">
        <v>28</v>
      </c>
      <c r="P1574" s="34" t="s">
        <v>79</v>
      </c>
      <c r="Q1574" s="34" t="s">
        <v>2483</v>
      </c>
      <c r="R1574" s="34">
        <v>61801</v>
      </c>
      <c r="S1574" s="36">
        <v>42149</v>
      </c>
      <c r="T1574" s="36">
        <v>42152</v>
      </c>
      <c r="U1574" s="61">
        <v>86.438000000000002</v>
      </c>
      <c r="V1574" s="34">
        <v>43</v>
      </c>
      <c r="W1574" s="34">
        <v>355.92</v>
      </c>
      <c r="X1574" s="34">
        <v>88085</v>
      </c>
      <c r="Y1574" s="34" t="s">
        <v>3216</v>
      </c>
      <c r="Z1574" s="34">
        <v>489.89499582737722</v>
      </c>
    </row>
    <row r="1575" spans="1:26" customFormat="1" x14ac:dyDescent="0.2">
      <c r="A1575" s="34">
        <v>526</v>
      </c>
      <c r="B1575" s="34" t="s">
        <v>588</v>
      </c>
      <c r="C1575" s="34" t="s">
        <v>13</v>
      </c>
      <c r="D1575" s="34">
        <v>0.09</v>
      </c>
      <c r="E1575" s="34">
        <v>17.98</v>
      </c>
      <c r="F1575" s="34">
        <v>8.51</v>
      </c>
      <c r="G1575" s="34" t="s">
        <v>14</v>
      </c>
      <c r="H1575" s="34" t="s">
        <v>47</v>
      </c>
      <c r="I1575" s="34" t="s">
        <v>16</v>
      </c>
      <c r="J1575" s="34" t="s">
        <v>32</v>
      </c>
      <c r="K1575" s="34" t="s">
        <v>120</v>
      </c>
      <c r="L1575" s="34" t="s">
        <v>1856</v>
      </c>
      <c r="M1575" s="34">
        <v>0.4</v>
      </c>
      <c r="N1575" s="34" t="s">
        <v>8</v>
      </c>
      <c r="O1575" s="34" t="s">
        <v>35</v>
      </c>
      <c r="P1575" s="34" t="s">
        <v>564</v>
      </c>
      <c r="Q1575" s="34" t="s">
        <v>590</v>
      </c>
      <c r="R1575" s="34">
        <v>85204</v>
      </c>
      <c r="S1575" s="36">
        <v>42149</v>
      </c>
      <c r="T1575" s="36">
        <v>42151</v>
      </c>
      <c r="U1575" s="61">
        <v>-6.6120000000000001</v>
      </c>
      <c r="V1575" s="34">
        <v>12</v>
      </c>
      <c r="W1575" s="34">
        <v>211.13</v>
      </c>
      <c r="X1575" s="34">
        <v>90026</v>
      </c>
      <c r="Y1575" s="34" t="s">
        <v>3217</v>
      </c>
      <c r="Z1575" s="34">
        <v>222.6933933150014</v>
      </c>
    </row>
    <row r="1576" spans="1:26" customFormat="1" x14ac:dyDescent="0.2">
      <c r="A1576" s="34">
        <v>1008</v>
      </c>
      <c r="B1576" s="34" t="s">
        <v>2637</v>
      </c>
      <c r="C1576" s="34" t="s">
        <v>13</v>
      </c>
      <c r="D1576" s="34">
        <v>0.01</v>
      </c>
      <c r="E1576" s="34">
        <v>3.15</v>
      </c>
      <c r="F1576" s="34">
        <v>0.49</v>
      </c>
      <c r="G1576" s="34" t="s">
        <v>14</v>
      </c>
      <c r="H1576" s="34" t="s">
        <v>47</v>
      </c>
      <c r="I1576" s="34" t="s">
        <v>24</v>
      </c>
      <c r="J1576" s="34" t="s">
        <v>128</v>
      </c>
      <c r="K1576" s="34" t="s">
        <v>49</v>
      </c>
      <c r="L1576" s="34" t="s">
        <v>2638</v>
      </c>
      <c r="M1576" s="34">
        <v>0.37</v>
      </c>
      <c r="N1576" s="34" t="s">
        <v>8</v>
      </c>
      <c r="O1576" s="34" t="s">
        <v>87</v>
      </c>
      <c r="P1576" s="34" t="s">
        <v>307</v>
      </c>
      <c r="Q1576" s="34" t="s">
        <v>2639</v>
      </c>
      <c r="R1576" s="34">
        <v>4038</v>
      </c>
      <c r="S1576" s="36">
        <v>42149</v>
      </c>
      <c r="T1576" s="36">
        <v>42151</v>
      </c>
      <c r="U1576" s="61">
        <v>17.505299999999998</v>
      </c>
      <c r="V1576" s="34">
        <v>8</v>
      </c>
      <c r="W1576" s="34">
        <v>25.37</v>
      </c>
      <c r="X1576" s="34">
        <v>88371</v>
      </c>
      <c r="Y1576" s="34" t="s">
        <v>3218</v>
      </c>
      <c r="Z1576" s="34">
        <v>7.1891838830543087</v>
      </c>
    </row>
    <row r="1577" spans="1:26" customFormat="1" x14ac:dyDescent="0.2">
      <c r="A1577" s="34">
        <v>744</v>
      </c>
      <c r="B1577" s="34" t="s">
        <v>562</v>
      </c>
      <c r="C1577" s="34" t="s">
        <v>23</v>
      </c>
      <c r="D1577" s="34">
        <v>0.09</v>
      </c>
      <c r="E1577" s="34">
        <v>125.99</v>
      </c>
      <c r="F1577" s="34">
        <v>8.99</v>
      </c>
      <c r="G1577" s="34" t="s">
        <v>14</v>
      </c>
      <c r="H1577" s="34" t="s">
        <v>15</v>
      </c>
      <c r="I1577" s="34" t="s">
        <v>16</v>
      </c>
      <c r="J1577" s="34" t="s">
        <v>111</v>
      </c>
      <c r="K1577" s="34" t="s">
        <v>49</v>
      </c>
      <c r="L1577" s="34" t="s">
        <v>1630</v>
      </c>
      <c r="M1577" s="34">
        <v>0.55000000000000004</v>
      </c>
      <c r="N1577" s="34" t="s">
        <v>8</v>
      </c>
      <c r="O1577" s="34" t="s">
        <v>35</v>
      </c>
      <c r="P1577" s="34" t="s">
        <v>564</v>
      </c>
      <c r="Q1577" s="34" t="s">
        <v>565</v>
      </c>
      <c r="R1577" s="34">
        <v>85737</v>
      </c>
      <c r="S1577" s="36">
        <v>42149</v>
      </c>
      <c r="T1577" s="36">
        <v>42157</v>
      </c>
      <c r="U1577" s="61">
        <v>916.68060000000003</v>
      </c>
      <c r="V1577" s="34">
        <v>20</v>
      </c>
      <c r="W1577" s="34">
        <v>2104.9899999999998</v>
      </c>
      <c r="X1577" s="34">
        <v>87727</v>
      </c>
      <c r="Y1577" s="34" t="s">
        <v>3217</v>
      </c>
      <c r="Z1577" s="34">
        <v>1667.4094547220529</v>
      </c>
    </row>
    <row r="1578" spans="1:26" customFormat="1" x14ac:dyDescent="0.2">
      <c r="A1578" s="34">
        <v>3287</v>
      </c>
      <c r="B1578" s="34" t="s">
        <v>2640</v>
      </c>
      <c r="C1578" s="34" t="s">
        <v>23</v>
      </c>
      <c r="D1578" s="34">
        <v>0.08</v>
      </c>
      <c r="E1578" s="34">
        <v>30.56</v>
      </c>
      <c r="F1578" s="34">
        <v>2.99</v>
      </c>
      <c r="G1578" s="34" t="s">
        <v>14</v>
      </c>
      <c r="H1578" s="34" t="s">
        <v>3</v>
      </c>
      <c r="I1578" s="34" t="s">
        <v>24</v>
      </c>
      <c r="J1578" s="34" t="s">
        <v>48</v>
      </c>
      <c r="K1578" s="34" t="s">
        <v>49</v>
      </c>
      <c r="L1578" s="34" t="s">
        <v>1029</v>
      </c>
      <c r="M1578" s="34">
        <v>0.35</v>
      </c>
      <c r="N1578" s="34" t="s">
        <v>8</v>
      </c>
      <c r="O1578" s="34" t="s">
        <v>35</v>
      </c>
      <c r="P1578" s="34" t="s">
        <v>66</v>
      </c>
      <c r="Q1578" s="34" t="s">
        <v>2641</v>
      </c>
      <c r="R1578" s="34">
        <v>95746</v>
      </c>
      <c r="S1578" s="36">
        <v>42149</v>
      </c>
      <c r="T1578" s="36">
        <v>42151</v>
      </c>
      <c r="U1578" s="61">
        <v>352.87979999999999</v>
      </c>
      <c r="V1578" s="34">
        <v>17</v>
      </c>
      <c r="W1578" s="34">
        <v>511.42</v>
      </c>
      <c r="X1578" s="34">
        <v>89897</v>
      </c>
      <c r="Y1578" s="34" t="s">
        <v>3217</v>
      </c>
      <c r="Z1578" s="34">
        <v>485.49867606055597</v>
      </c>
    </row>
    <row r="1579" spans="1:26" customFormat="1" x14ac:dyDescent="0.2">
      <c r="A1579" s="34">
        <v>827</v>
      </c>
      <c r="B1579" s="34" t="s">
        <v>2642</v>
      </c>
      <c r="C1579" s="34" t="s">
        <v>92</v>
      </c>
      <c r="D1579" s="34">
        <v>0.01</v>
      </c>
      <c r="E1579" s="34">
        <v>6.98</v>
      </c>
      <c r="F1579" s="34">
        <v>1.6</v>
      </c>
      <c r="G1579" s="34" t="s">
        <v>14</v>
      </c>
      <c r="H1579" s="34" t="s">
        <v>47</v>
      </c>
      <c r="I1579" s="34" t="s">
        <v>24</v>
      </c>
      <c r="J1579" s="34" t="s">
        <v>64</v>
      </c>
      <c r="K1579" s="34" t="s">
        <v>26</v>
      </c>
      <c r="L1579" s="34" t="s">
        <v>698</v>
      </c>
      <c r="M1579" s="34">
        <v>0.38</v>
      </c>
      <c r="N1579" s="34" t="s">
        <v>8</v>
      </c>
      <c r="O1579" s="34" t="s">
        <v>28</v>
      </c>
      <c r="P1579" s="34" t="s">
        <v>163</v>
      </c>
      <c r="Q1579" s="34" t="s">
        <v>2625</v>
      </c>
      <c r="R1579" s="34">
        <v>79109</v>
      </c>
      <c r="S1579" s="36">
        <v>42149</v>
      </c>
      <c r="T1579" s="36">
        <v>42150</v>
      </c>
      <c r="U1579" s="61">
        <v>0.34599999999999997</v>
      </c>
      <c r="V1579" s="34">
        <v>3</v>
      </c>
      <c r="W1579" s="34">
        <v>21.93</v>
      </c>
      <c r="X1579" s="34">
        <v>89259</v>
      </c>
      <c r="Y1579" s="34" t="s">
        <v>3216</v>
      </c>
      <c r="Z1579" s="34">
        <v>55.860773350521868</v>
      </c>
    </row>
    <row r="1580" spans="1:26" customFormat="1" x14ac:dyDescent="0.2">
      <c r="A1580" s="34">
        <v>1237</v>
      </c>
      <c r="B1580" s="34" t="s">
        <v>1892</v>
      </c>
      <c r="C1580" s="34" t="s">
        <v>92</v>
      </c>
      <c r="D1580" s="34">
        <v>0.05</v>
      </c>
      <c r="E1580" s="34">
        <v>300.98</v>
      </c>
      <c r="F1580" s="34">
        <v>13.99</v>
      </c>
      <c r="G1580" s="34" t="s">
        <v>14</v>
      </c>
      <c r="H1580" s="34" t="s">
        <v>70</v>
      </c>
      <c r="I1580" s="34" t="s">
        <v>16</v>
      </c>
      <c r="J1580" s="34" t="s">
        <v>32</v>
      </c>
      <c r="K1580" s="34" t="s">
        <v>120</v>
      </c>
      <c r="L1580" s="34" t="s">
        <v>2643</v>
      </c>
      <c r="M1580" s="34">
        <v>0.39</v>
      </c>
      <c r="N1580" s="34" t="s">
        <v>8</v>
      </c>
      <c r="O1580" s="34" t="s">
        <v>28</v>
      </c>
      <c r="P1580" s="34" t="s">
        <v>163</v>
      </c>
      <c r="Q1580" s="34" t="s">
        <v>1894</v>
      </c>
      <c r="R1580" s="34">
        <v>75007</v>
      </c>
      <c r="S1580" s="36">
        <v>42149</v>
      </c>
      <c r="T1580" s="36">
        <v>42150</v>
      </c>
      <c r="U1580" s="61">
        <v>3985.3089</v>
      </c>
      <c r="V1580" s="34">
        <v>20</v>
      </c>
      <c r="W1580" s="34">
        <v>5775.81</v>
      </c>
      <c r="X1580" s="34">
        <v>86077</v>
      </c>
      <c r="Y1580" s="34" t="s">
        <v>3216</v>
      </c>
      <c r="Z1580" s="34">
        <v>5351.6095626076658</v>
      </c>
    </row>
    <row r="1581" spans="1:26" customFormat="1" x14ac:dyDescent="0.2">
      <c r="A1581" s="34">
        <v>1237</v>
      </c>
      <c r="B1581" s="34" t="s">
        <v>1892</v>
      </c>
      <c r="C1581" s="34" t="s">
        <v>92</v>
      </c>
      <c r="D1581" s="34">
        <v>0.04</v>
      </c>
      <c r="E1581" s="34">
        <v>205.99</v>
      </c>
      <c r="F1581" s="34">
        <v>5</v>
      </c>
      <c r="G1581" s="34" t="s">
        <v>63</v>
      </c>
      <c r="H1581" s="34" t="s">
        <v>70</v>
      </c>
      <c r="I1581" s="34" t="s">
        <v>16</v>
      </c>
      <c r="J1581" s="34" t="s">
        <v>111</v>
      </c>
      <c r="K1581" s="34" t="s">
        <v>49</v>
      </c>
      <c r="L1581" s="34" t="s">
        <v>2644</v>
      </c>
      <c r="M1581" s="34">
        <v>0.59</v>
      </c>
      <c r="N1581" s="34" t="s">
        <v>8</v>
      </c>
      <c r="O1581" s="34" t="s">
        <v>28</v>
      </c>
      <c r="P1581" s="34" t="s">
        <v>163</v>
      </c>
      <c r="Q1581" s="34" t="s">
        <v>1894</v>
      </c>
      <c r="R1581" s="34">
        <v>75007</v>
      </c>
      <c r="S1581" s="36">
        <v>42149</v>
      </c>
      <c r="T1581" s="36">
        <v>42150</v>
      </c>
      <c r="U1581" s="61">
        <v>13.956799999999999</v>
      </c>
      <c r="V1581" s="34">
        <v>11</v>
      </c>
      <c r="W1581" s="34">
        <v>1878.24</v>
      </c>
      <c r="X1581" s="34">
        <v>86077</v>
      </c>
      <c r="Y1581" s="34" t="s">
        <v>3216</v>
      </c>
      <c r="Z1581" s="34">
        <v>829.37407327336973</v>
      </c>
    </row>
    <row r="1582" spans="1:26" customFormat="1" x14ac:dyDescent="0.2">
      <c r="A1582" s="34">
        <v>1472</v>
      </c>
      <c r="B1582" s="34" t="s">
        <v>2645</v>
      </c>
      <c r="C1582" s="34" t="s">
        <v>92</v>
      </c>
      <c r="D1582" s="34">
        <v>0.05</v>
      </c>
      <c r="E1582" s="34">
        <v>20.27</v>
      </c>
      <c r="F1582" s="34">
        <v>3.99</v>
      </c>
      <c r="G1582" s="34" t="s">
        <v>14</v>
      </c>
      <c r="H1582" s="34" t="s">
        <v>47</v>
      </c>
      <c r="I1582" s="34" t="s">
        <v>24</v>
      </c>
      <c r="J1582" s="34" t="s">
        <v>71</v>
      </c>
      <c r="K1582" s="34" t="s">
        <v>49</v>
      </c>
      <c r="L1582" s="34" t="s">
        <v>1776</v>
      </c>
      <c r="M1582" s="34">
        <v>0.56999999999999995</v>
      </c>
      <c r="N1582" s="34" t="s">
        <v>8</v>
      </c>
      <c r="O1582" s="34" t="s">
        <v>87</v>
      </c>
      <c r="P1582" s="34" t="s">
        <v>293</v>
      </c>
      <c r="Q1582" s="34" t="s">
        <v>2646</v>
      </c>
      <c r="R1582" s="34">
        <v>44145</v>
      </c>
      <c r="S1582" s="36">
        <v>42149</v>
      </c>
      <c r="T1582" s="36">
        <v>42150</v>
      </c>
      <c r="U1582" s="61">
        <v>309.25400000000002</v>
      </c>
      <c r="V1582" s="34">
        <v>30</v>
      </c>
      <c r="W1582" s="34">
        <v>621.55999999999995</v>
      </c>
      <c r="X1582" s="34">
        <v>87079</v>
      </c>
      <c r="Y1582" s="34" t="s">
        <v>3218</v>
      </c>
      <c r="Z1582" s="34">
        <v>611.37982753942617</v>
      </c>
    </row>
    <row r="1583" spans="1:26" customFormat="1" x14ac:dyDescent="0.2">
      <c r="A1583" s="34">
        <v>2339</v>
      </c>
      <c r="B1583" s="34" t="s">
        <v>2647</v>
      </c>
      <c r="C1583" s="34" t="s">
        <v>92</v>
      </c>
      <c r="D1583" s="34">
        <v>0.05</v>
      </c>
      <c r="E1583" s="34">
        <v>11.58</v>
      </c>
      <c r="F1583" s="34">
        <v>6.97</v>
      </c>
      <c r="G1583" s="34" t="s">
        <v>14</v>
      </c>
      <c r="H1583" s="34" t="s">
        <v>47</v>
      </c>
      <c r="I1583" s="34" t="s">
        <v>24</v>
      </c>
      <c r="J1583" s="34" t="s">
        <v>321</v>
      </c>
      <c r="K1583" s="34" t="s">
        <v>49</v>
      </c>
      <c r="L1583" s="34" t="s">
        <v>600</v>
      </c>
      <c r="M1583" s="34">
        <v>0.35</v>
      </c>
      <c r="N1583" s="34" t="s">
        <v>8</v>
      </c>
      <c r="O1583" s="34" t="s">
        <v>28</v>
      </c>
      <c r="P1583" s="34" t="s">
        <v>163</v>
      </c>
      <c r="Q1583" s="34" t="s">
        <v>2648</v>
      </c>
      <c r="R1583" s="34">
        <v>77015</v>
      </c>
      <c r="S1583" s="36">
        <v>42149</v>
      </c>
      <c r="T1583" s="36">
        <v>42152</v>
      </c>
      <c r="U1583" s="61">
        <v>2.806</v>
      </c>
      <c r="V1583" s="34">
        <v>6</v>
      </c>
      <c r="W1583" s="34">
        <v>73.959999999999994</v>
      </c>
      <c r="X1583" s="34">
        <v>91482</v>
      </c>
      <c r="Y1583" s="34" t="s">
        <v>3216</v>
      </c>
      <c r="Z1583" s="34">
        <v>169.84669523086706</v>
      </c>
    </row>
    <row r="1584" spans="1:26" customFormat="1" x14ac:dyDescent="0.2">
      <c r="A1584" s="34">
        <v>2652</v>
      </c>
      <c r="B1584" s="34" t="s">
        <v>2649</v>
      </c>
      <c r="C1584" s="34" t="s">
        <v>92</v>
      </c>
      <c r="D1584" s="34">
        <v>0.06</v>
      </c>
      <c r="E1584" s="34">
        <v>47.9</v>
      </c>
      <c r="F1584" s="34">
        <v>5.86</v>
      </c>
      <c r="G1584" s="34" t="s">
        <v>14</v>
      </c>
      <c r="H1584" s="34" t="s">
        <v>15</v>
      </c>
      <c r="I1584" s="34" t="s">
        <v>24</v>
      </c>
      <c r="J1584" s="34" t="s">
        <v>64</v>
      </c>
      <c r="K1584" s="34" t="s">
        <v>49</v>
      </c>
      <c r="L1584" s="34" t="s">
        <v>1285</v>
      </c>
      <c r="M1584" s="34">
        <v>0.37</v>
      </c>
      <c r="N1584" s="34" t="s">
        <v>8</v>
      </c>
      <c r="O1584" s="34" t="s">
        <v>35</v>
      </c>
      <c r="P1584" s="34" t="s">
        <v>66</v>
      </c>
      <c r="Q1584" s="34" t="s">
        <v>1670</v>
      </c>
      <c r="R1584" s="34">
        <v>93309</v>
      </c>
      <c r="S1584" s="36">
        <v>42149</v>
      </c>
      <c r="T1584" s="36">
        <v>42151</v>
      </c>
      <c r="U1584" s="61">
        <v>21.78</v>
      </c>
      <c r="V1584" s="34">
        <v>2</v>
      </c>
      <c r="W1584" s="34">
        <v>94.2</v>
      </c>
      <c r="X1584" s="34">
        <v>89361</v>
      </c>
      <c r="Y1584" s="34" t="s">
        <v>3217</v>
      </c>
      <c r="Z1584" s="34">
        <v>223.03425455930412</v>
      </c>
    </row>
    <row r="1585" spans="1:26" customFormat="1" x14ac:dyDescent="0.2">
      <c r="A1585" s="34">
        <v>129</v>
      </c>
      <c r="B1585" s="34" t="s">
        <v>807</v>
      </c>
      <c r="C1585" s="34" t="s">
        <v>46</v>
      </c>
      <c r="D1585" s="34">
        <v>7.0000000000000007E-2</v>
      </c>
      <c r="E1585" s="34">
        <v>15.74</v>
      </c>
      <c r="F1585" s="34">
        <v>1.39</v>
      </c>
      <c r="G1585" s="34" t="s">
        <v>14</v>
      </c>
      <c r="H1585" s="34" t="s">
        <v>3</v>
      </c>
      <c r="I1585" s="34" t="s">
        <v>24</v>
      </c>
      <c r="J1585" s="34" t="s">
        <v>321</v>
      </c>
      <c r="K1585" s="34" t="s">
        <v>49</v>
      </c>
      <c r="L1585" s="34" t="s">
        <v>2650</v>
      </c>
      <c r="M1585" s="34">
        <v>0.4</v>
      </c>
      <c r="N1585" s="34" t="s">
        <v>8</v>
      </c>
      <c r="O1585" s="34" t="s">
        <v>28</v>
      </c>
      <c r="P1585" s="34" t="s">
        <v>79</v>
      </c>
      <c r="Q1585" s="34" t="s">
        <v>808</v>
      </c>
      <c r="R1585" s="34">
        <v>62002</v>
      </c>
      <c r="S1585" s="36">
        <v>42149</v>
      </c>
      <c r="T1585" s="36">
        <v>42150</v>
      </c>
      <c r="U1585" s="61">
        <v>149.8887</v>
      </c>
      <c r="V1585" s="34">
        <v>14</v>
      </c>
      <c r="W1585" s="34">
        <v>217.23</v>
      </c>
      <c r="X1585" s="34">
        <v>86694</v>
      </c>
      <c r="Y1585" s="34" t="s">
        <v>3216</v>
      </c>
      <c r="Z1585" s="34">
        <v>356.40242355269669</v>
      </c>
    </row>
    <row r="1586" spans="1:26" customFormat="1" x14ac:dyDescent="0.2">
      <c r="A1586" s="34">
        <v>1054</v>
      </c>
      <c r="B1586" s="34" t="s">
        <v>2651</v>
      </c>
      <c r="C1586" s="34" t="s">
        <v>46</v>
      </c>
      <c r="D1586" s="34">
        <v>0.03</v>
      </c>
      <c r="E1586" s="34">
        <v>5.44</v>
      </c>
      <c r="F1586" s="34">
        <v>7.46</v>
      </c>
      <c r="G1586" s="34" t="s">
        <v>63</v>
      </c>
      <c r="H1586" s="34" t="s">
        <v>70</v>
      </c>
      <c r="I1586" s="34" t="s">
        <v>24</v>
      </c>
      <c r="J1586" s="34" t="s">
        <v>48</v>
      </c>
      <c r="K1586" s="34" t="s">
        <v>49</v>
      </c>
      <c r="L1586" s="34" t="s">
        <v>1218</v>
      </c>
      <c r="M1586" s="34">
        <v>0.36</v>
      </c>
      <c r="N1586" s="34" t="s">
        <v>8</v>
      </c>
      <c r="O1586" s="34" t="s">
        <v>35</v>
      </c>
      <c r="P1586" s="34" t="s">
        <v>564</v>
      </c>
      <c r="Q1586" s="34" t="s">
        <v>2652</v>
      </c>
      <c r="R1586" s="34">
        <v>85374</v>
      </c>
      <c r="S1586" s="36">
        <v>42149</v>
      </c>
      <c r="T1586" s="36">
        <v>42151</v>
      </c>
      <c r="U1586" s="61">
        <v>-51.704000000000001</v>
      </c>
      <c r="V1586" s="34">
        <v>4</v>
      </c>
      <c r="W1586" s="34">
        <v>26.31</v>
      </c>
      <c r="X1586" s="34">
        <v>90069</v>
      </c>
      <c r="Y1586" s="34" t="s">
        <v>3217</v>
      </c>
      <c r="Z1586" s="34">
        <v>205.47234133855886</v>
      </c>
    </row>
    <row r="1587" spans="1:26" customFormat="1" x14ac:dyDescent="0.2">
      <c r="A1587" s="34">
        <v>1054</v>
      </c>
      <c r="B1587" s="34" t="s">
        <v>2651</v>
      </c>
      <c r="C1587" s="34" t="s">
        <v>46</v>
      </c>
      <c r="D1587" s="34">
        <v>0.08</v>
      </c>
      <c r="E1587" s="34">
        <v>26.38</v>
      </c>
      <c r="F1587" s="34">
        <v>5.58</v>
      </c>
      <c r="G1587" s="34" t="s">
        <v>14</v>
      </c>
      <c r="H1587" s="34" t="s">
        <v>70</v>
      </c>
      <c r="I1587" s="34" t="s">
        <v>24</v>
      </c>
      <c r="J1587" s="34" t="s">
        <v>64</v>
      </c>
      <c r="K1587" s="34" t="s">
        <v>49</v>
      </c>
      <c r="L1587" s="34" t="s">
        <v>2653</v>
      </c>
      <c r="M1587" s="34">
        <v>0.39</v>
      </c>
      <c r="N1587" s="34" t="s">
        <v>8</v>
      </c>
      <c r="O1587" s="34" t="s">
        <v>35</v>
      </c>
      <c r="P1587" s="34" t="s">
        <v>564</v>
      </c>
      <c r="Q1587" s="34" t="s">
        <v>2652</v>
      </c>
      <c r="R1587" s="34">
        <v>85374</v>
      </c>
      <c r="S1587" s="36">
        <v>42149</v>
      </c>
      <c r="T1587" s="36">
        <v>42150</v>
      </c>
      <c r="U1587" s="61">
        <v>144.7482</v>
      </c>
      <c r="V1587" s="34">
        <v>8</v>
      </c>
      <c r="W1587" s="34">
        <v>209.78</v>
      </c>
      <c r="X1587" s="34">
        <v>90069</v>
      </c>
      <c r="Y1587" s="34" t="s">
        <v>3217</v>
      </c>
      <c r="Z1587" s="34">
        <v>494.40063198375719</v>
      </c>
    </row>
    <row r="1588" spans="1:26" customFormat="1" x14ac:dyDescent="0.2">
      <c r="A1588" s="34">
        <v>1054</v>
      </c>
      <c r="B1588" s="34" t="s">
        <v>2651</v>
      </c>
      <c r="C1588" s="34" t="s">
        <v>46</v>
      </c>
      <c r="D1588" s="34">
        <v>0.06</v>
      </c>
      <c r="E1588" s="34">
        <v>20.99</v>
      </c>
      <c r="F1588" s="34">
        <v>2.5</v>
      </c>
      <c r="G1588" s="34" t="s">
        <v>14</v>
      </c>
      <c r="H1588" s="34" t="s">
        <v>70</v>
      </c>
      <c r="I1588" s="34" t="s">
        <v>16</v>
      </c>
      <c r="J1588" s="34" t="s">
        <v>111</v>
      </c>
      <c r="K1588" s="34" t="s">
        <v>26</v>
      </c>
      <c r="L1588" s="34" t="s">
        <v>1177</v>
      </c>
      <c r="M1588" s="34">
        <v>0.81</v>
      </c>
      <c r="N1588" s="34" t="s">
        <v>8</v>
      </c>
      <c r="O1588" s="34" t="s">
        <v>35</v>
      </c>
      <c r="P1588" s="34" t="s">
        <v>564</v>
      </c>
      <c r="Q1588" s="34" t="s">
        <v>2652</v>
      </c>
      <c r="R1588" s="34">
        <v>85374</v>
      </c>
      <c r="S1588" s="36">
        <v>42149</v>
      </c>
      <c r="T1588" s="36">
        <v>42151</v>
      </c>
      <c r="U1588" s="61">
        <v>-112.18899999999999</v>
      </c>
      <c r="V1588" s="34">
        <v>1</v>
      </c>
      <c r="W1588" s="34">
        <v>17.829999999999998</v>
      </c>
      <c r="X1588" s="34">
        <v>90069</v>
      </c>
      <c r="Y1588" s="34" t="s">
        <v>3217</v>
      </c>
      <c r="Z1588" s="34">
        <v>491.58733193370705</v>
      </c>
    </row>
    <row r="1589" spans="1:26" customFormat="1" x14ac:dyDescent="0.2">
      <c r="A1589" s="34">
        <v>2391</v>
      </c>
      <c r="B1589" s="34" t="s">
        <v>2654</v>
      </c>
      <c r="C1589" s="34" t="s">
        <v>46</v>
      </c>
      <c r="D1589" s="34">
        <v>0.06</v>
      </c>
      <c r="E1589" s="34">
        <v>4.7699999999999996</v>
      </c>
      <c r="F1589" s="34">
        <v>2.39</v>
      </c>
      <c r="G1589" s="34" t="s">
        <v>14</v>
      </c>
      <c r="H1589" s="34" t="s">
        <v>70</v>
      </c>
      <c r="I1589" s="34" t="s">
        <v>16</v>
      </c>
      <c r="J1589" s="34" t="s">
        <v>17</v>
      </c>
      <c r="K1589" s="34" t="s">
        <v>18</v>
      </c>
      <c r="L1589" s="34" t="s">
        <v>2655</v>
      </c>
      <c r="M1589" s="34">
        <v>0.72</v>
      </c>
      <c r="N1589" s="34" t="s">
        <v>8</v>
      </c>
      <c r="O1589" s="34" t="s">
        <v>87</v>
      </c>
      <c r="P1589" s="34" t="s">
        <v>88</v>
      </c>
      <c r="Q1589" s="34" t="s">
        <v>2656</v>
      </c>
      <c r="R1589" s="34">
        <v>11572</v>
      </c>
      <c r="S1589" s="36">
        <v>42149</v>
      </c>
      <c r="T1589" s="36">
        <v>42150</v>
      </c>
      <c r="U1589" s="61">
        <v>-45.64</v>
      </c>
      <c r="V1589" s="34">
        <v>9</v>
      </c>
      <c r="W1589" s="34">
        <v>42.46</v>
      </c>
      <c r="X1589" s="34">
        <v>91122</v>
      </c>
      <c r="Y1589" s="34" t="s">
        <v>3218</v>
      </c>
      <c r="Z1589" s="34">
        <v>431.06823578233286</v>
      </c>
    </row>
    <row r="1590" spans="1:26" customFormat="1" x14ac:dyDescent="0.2">
      <c r="A1590" s="34">
        <v>2391</v>
      </c>
      <c r="B1590" s="34" t="s">
        <v>2654</v>
      </c>
      <c r="C1590" s="34" t="s">
        <v>46</v>
      </c>
      <c r="D1590" s="34">
        <v>0.1</v>
      </c>
      <c r="E1590" s="34">
        <v>27.18</v>
      </c>
      <c r="F1590" s="34">
        <v>8.23</v>
      </c>
      <c r="G1590" s="34" t="s">
        <v>14</v>
      </c>
      <c r="H1590" s="34" t="s">
        <v>70</v>
      </c>
      <c r="I1590" s="34" t="s">
        <v>24</v>
      </c>
      <c r="J1590" s="34" t="s">
        <v>321</v>
      </c>
      <c r="K1590" s="34" t="s">
        <v>49</v>
      </c>
      <c r="L1590" s="34" t="s">
        <v>2657</v>
      </c>
      <c r="M1590" s="34">
        <v>0.38</v>
      </c>
      <c r="N1590" s="34" t="s">
        <v>8</v>
      </c>
      <c r="O1590" s="34" t="s">
        <v>87</v>
      </c>
      <c r="P1590" s="34" t="s">
        <v>88</v>
      </c>
      <c r="Q1590" s="34" t="s">
        <v>2656</v>
      </c>
      <c r="R1590" s="34">
        <v>11572</v>
      </c>
      <c r="S1590" s="36">
        <v>42149</v>
      </c>
      <c r="T1590" s="36">
        <v>42151</v>
      </c>
      <c r="U1590" s="61">
        <v>204.49</v>
      </c>
      <c r="V1590" s="34">
        <v>12</v>
      </c>
      <c r="W1590" s="34">
        <v>314.06</v>
      </c>
      <c r="X1590" s="34">
        <v>91122</v>
      </c>
      <c r="Y1590" s="34" t="s">
        <v>3218</v>
      </c>
      <c r="Z1590" s="34">
        <v>609.79996003156384</v>
      </c>
    </row>
    <row r="1591" spans="1:26" customFormat="1" x14ac:dyDescent="0.2">
      <c r="A1591" s="34">
        <v>2868</v>
      </c>
      <c r="B1591" s="34" t="s">
        <v>298</v>
      </c>
      <c r="C1591" s="34" t="s">
        <v>46</v>
      </c>
      <c r="D1591" s="34">
        <v>0.08</v>
      </c>
      <c r="E1591" s="34">
        <v>15.99</v>
      </c>
      <c r="F1591" s="34">
        <v>13.18</v>
      </c>
      <c r="G1591" s="34" t="s">
        <v>63</v>
      </c>
      <c r="H1591" s="34" t="s">
        <v>70</v>
      </c>
      <c r="I1591" s="34" t="s">
        <v>24</v>
      </c>
      <c r="J1591" s="34" t="s">
        <v>48</v>
      </c>
      <c r="K1591" s="34" t="s">
        <v>49</v>
      </c>
      <c r="L1591" s="34" t="s">
        <v>271</v>
      </c>
      <c r="M1591" s="34">
        <v>0.37</v>
      </c>
      <c r="N1591" s="34" t="s">
        <v>8</v>
      </c>
      <c r="O1591" s="34" t="s">
        <v>35</v>
      </c>
      <c r="P1591" s="34" t="s">
        <v>42</v>
      </c>
      <c r="Q1591" s="34" t="s">
        <v>300</v>
      </c>
      <c r="R1591" s="34">
        <v>98026</v>
      </c>
      <c r="S1591" s="36">
        <v>42149</v>
      </c>
      <c r="T1591" s="36">
        <v>42151</v>
      </c>
      <c r="U1591" s="61">
        <v>-66.584999999999994</v>
      </c>
      <c r="V1591" s="34">
        <v>4</v>
      </c>
      <c r="W1591" s="34">
        <v>66.02</v>
      </c>
      <c r="X1591" s="34">
        <v>85828</v>
      </c>
      <c r="Y1591" s="34" t="s">
        <v>3217</v>
      </c>
      <c r="Z1591" s="34">
        <v>356.65576424919965</v>
      </c>
    </row>
    <row r="1592" spans="1:26" customFormat="1" x14ac:dyDescent="0.2">
      <c r="A1592" s="34">
        <v>2266</v>
      </c>
      <c r="B1592" s="34" t="s">
        <v>2658</v>
      </c>
      <c r="C1592" s="34" t="s">
        <v>1</v>
      </c>
      <c r="D1592" s="34">
        <v>0.02</v>
      </c>
      <c r="E1592" s="34">
        <v>11.33</v>
      </c>
      <c r="F1592" s="34">
        <v>6.12</v>
      </c>
      <c r="G1592" s="34" t="s">
        <v>14</v>
      </c>
      <c r="H1592" s="34" t="s">
        <v>70</v>
      </c>
      <c r="I1592" s="34" t="s">
        <v>24</v>
      </c>
      <c r="J1592" s="34" t="s">
        <v>71</v>
      </c>
      <c r="K1592" s="34" t="s">
        <v>120</v>
      </c>
      <c r="L1592" s="34" t="s">
        <v>1929</v>
      </c>
      <c r="M1592" s="34">
        <v>0.42</v>
      </c>
      <c r="N1592" s="34" t="s">
        <v>8</v>
      </c>
      <c r="O1592" s="34" t="s">
        <v>28</v>
      </c>
      <c r="P1592" s="34" t="s">
        <v>56</v>
      </c>
      <c r="Q1592" s="34" t="s">
        <v>2659</v>
      </c>
      <c r="R1592" s="34">
        <v>63122</v>
      </c>
      <c r="S1592" s="36">
        <v>42150</v>
      </c>
      <c r="T1592" s="36">
        <v>42152</v>
      </c>
      <c r="U1592" s="61">
        <v>-14.52</v>
      </c>
      <c r="V1592" s="34">
        <v>3</v>
      </c>
      <c r="W1592" s="34">
        <v>35.35</v>
      </c>
      <c r="X1592" s="34">
        <v>86610</v>
      </c>
      <c r="Y1592" s="34" t="s">
        <v>3216</v>
      </c>
      <c r="Z1592" s="34">
        <v>452.64471321961395</v>
      </c>
    </row>
    <row r="1593" spans="1:26" customFormat="1" x14ac:dyDescent="0.2">
      <c r="A1593" s="34">
        <v>2266</v>
      </c>
      <c r="B1593" s="34" t="s">
        <v>2658</v>
      </c>
      <c r="C1593" s="34" t="s">
        <v>1</v>
      </c>
      <c r="D1593" s="34">
        <v>0.01</v>
      </c>
      <c r="E1593" s="34">
        <v>15.67</v>
      </c>
      <c r="F1593" s="34">
        <v>1.39</v>
      </c>
      <c r="G1593" s="34" t="s">
        <v>14</v>
      </c>
      <c r="H1593" s="34" t="s">
        <v>70</v>
      </c>
      <c r="I1593" s="34" t="s">
        <v>24</v>
      </c>
      <c r="J1593" s="34" t="s">
        <v>321</v>
      </c>
      <c r="K1593" s="34" t="s">
        <v>49</v>
      </c>
      <c r="L1593" s="34" t="s">
        <v>2460</v>
      </c>
      <c r="M1593" s="34">
        <v>0.38</v>
      </c>
      <c r="N1593" s="34" t="s">
        <v>8</v>
      </c>
      <c r="O1593" s="34" t="s">
        <v>28</v>
      </c>
      <c r="P1593" s="34" t="s">
        <v>56</v>
      </c>
      <c r="Q1593" s="34" t="s">
        <v>2659</v>
      </c>
      <c r="R1593" s="34">
        <v>63122</v>
      </c>
      <c r="S1593" s="36">
        <v>42150</v>
      </c>
      <c r="T1593" s="36">
        <v>42151</v>
      </c>
      <c r="U1593" s="61">
        <v>171.26490000000001</v>
      </c>
      <c r="V1593" s="34">
        <v>16</v>
      </c>
      <c r="W1593" s="34">
        <v>248.21</v>
      </c>
      <c r="X1593" s="34">
        <v>86610</v>
      </c>
      <c r="Y1593" s="34" t="s">
        <v>3216</v>
      </c>
      <c r="Z1593" s="34">
        <v>499.11814402793755</v>
      </c>
    </row>
    <row r="1594" spans="1:26" customFormat="1" x14ac:dyDescent="0.2">
      <c r="A1594" s="34">
        <v>2928</v>
      </c>
      <c r="B1594" s="34" t="s">
        <v>2660</v>
      </c>
      <c r="C1594" s="34" t="s">
        <v>1</v>
      </c>
      <c r="D1594" s="34">
        <v>0.02</v>
      </c>
      <c r="E1594" s="34">
        <v>5.58</v>
      </c>
      <c r="F1594" s="34">
        <v>2.99</v>
      </c>
      <c r="G1594" s="34" t="s">
        <v>14</v>
      </c>
      <c r="H1594" s="34" t="s">
        <v>15</v>
      </c>
      <c r="I1594" s="34" t="s">
        <v>24</v>
      </c>
      <c r="J1594" s="34" t="s">
        <v>48</v>
      </c>
      <c r="K1594" s="34" t="s">
        <v>49</v>
      </c>
      <c r="L1594" s="34" t="s">
        <v>2661</v>
      </c>
      <c r="M1594" s="34">
        <v>0.37</v>
      </c>
      <c r="N1594" s="34" t="s">
        <v>8</v>
      </c>
      <c r="O1594" s="34" t="s">
        <v>9</v>
      </c>
      <c r="P1594" s="34" t="s">
        <v>247</v>
      </c>
      <c r="Q1594" s="34" t="s">
        <v>2662</v>
      </c>
      <c r="R1594" s="34">
        <v>29418</v>
      </c>
      <c r="S1594" s="36">
        <v>42150</v>
      </c>
      <c r="T1594" s="36">
        <v>42152</v>
      </c>
      <c r="U1594" s="61">
        <v>689.32799999999997</v>
      </c>
      <c r="V1594" s="34">
        <v>42</v>
      </c>
      <c r="W1594" s="34">
        <v>236.83</v>
      </c>
      <c r="X1594" s="34">
        <v>90218</v>
      </c>
      <c r="Y1594" s="34" t="s">
        <v>3215</v>
      </c>
      <c r="Z1594" s="34">
        <v>998.38132625915887</v>
      </c>
    </row>
    <row r="1595" spans="1:26" customFormat="1" x14ac:dyDescent="0.2">
      <c r="A1595" s="34">
        <v>2928</v>
      </c>
      <c r="B1595" s="34" t="s">
        <v>2660</v>
      </c>
      <c r="C1595" s="34" t="s">
        <v>1</v>
      </c>
      <c r="D1595" s="34">
        <v>0.02</v>
      </c>
      <c r="E1595" s="34">
        <v>54.1</v>
      </c>
      <c r="F1595" s="34">
        <v>19.989999999999998</v>
      </c>
      <c r="G1595" s="34" t="s">
        <v>14</v>
      </c>
      <c r="H1595" s="34" t="s">
        <v>15</v>
      </c>
      <c r="I1595" s="34" t="s">
        <v>24</v>
      </c>
      <c r="J1595" s="34" t="s">
        <v>54</v>
      </c>
      <c r="K1595" s="34" t="s">
        <v>49</v>
      </c>
      <c r="L1595" s="34" t="s">
        <v>1240</v>
      </c>
      <c r="M1595" s="34">
        <v>0.59</v>
      </c>
      <c r="N1595" s="34" t="s">
        <v>8</v>
      </c>
      <c r="O1595" s="34" t="s">
        <v>9</v>
      </c>
      <c r="P1595" s="34" t="s">
        <v>247</v>
      </c>
      <c r="Q1595" s="34" t="s">
        <v>2662</v>
      </c>
      <c r="R1595" s="34">
        <v>29418</v>
      </c>
      <c r="S1595" s="36">
        <v>42150</v>
      </c>
      <c r="T1595" s="36">
        <v>42151</v>
      </c>
      <c r="U1595" s="61">
        <v>-33.585999999999999</v>
      </c>
      <c r="V1595" s="34">
        <v>36</v>
      </c>
      <c r="W1595" s="34">
        <v>1944.87</v>
      </c>
      <c r="X1595" s="34">
        <v>90218</v>
      </c>
      <c r="Y1595" s="34" t="s">
        <v>3215</v>
      </c>
      <c r="Z1595" s="34">
        <v>1062.8497917383952</v>
      </c>
    </row>
    <row r="1596" spans="1:26" customFormat="1" x14ac:dyDescent="0.2">
      <c r="A1596" s="34">
        <v>2941</v>
      </c>
      <c r="B1596" s="34" t="s">
        <v>2663</v>
      </c>
      <c r="C1596" s="34" t="s">
        <v>1</v>
      </c>
      <c r="D1596" s="34">
        <v>0.05</v>
      </c>
      <c r="E1596" s="34">
        <v>2.62</v>
      </c>
      <c r="F1596" s="34">
        <v>0.8</v>
      </c>
      <c r="G1596" s="34" t="s">
        <v>14</v>
      </c>
      <c r="H1596" s="34" t="s">
        <v>3</v>
      </c>
      <c r="I1596" s="34" t="s">
        <v>24</v>
      </c>
      <c r="J1596" s="34" t="s">
        <v>152</v>
      </c>
      <c r="K1596" s="34" t="s">
        <v>26</v>
      </c>
      <c r="L1596" s="34" t="s">
        <v>2100</v>
      </c>
      <c r="M1596" s="34">
        <v>0.39</v>
      </c>
      <c r="N1596" s="34" t="s">
        <v>8</v>
      </c>
      <c r="O1596" s="34" t="s">
        <v>87</v>
      </c>
      <c r="P1596" s="34" t="s">
        <v>373</v>
      </c>
      <c r="Q1596" s="34" t="s">
        <v>1617</v>
      </c>
      <c r="R1596" s="34">
        <v>7960</v>
      </c>
      <c r="S1596" s="36">
        <v>42150</v>
      </c>
      <c r="T1596" s="36">
        <v>42151</v>
      </c>
      <c r="U1596" s="61">
        <v>12.71</v>
      </c>
      <c r="V1596" s="34">
        <v>8</v>
      </c>
      <c r="W1596" s="34">
        <v>21.41</v>
      </c>
      <c r="X1596" s="34">
        <v>87618</v>
      </c>
      <c r="Y1596" s="34" t="s">
        <v>3218</v>
      </c>
      <c r="Z1596" s="34">
        <v>252.40037907206448</v>
      </c>
    </row>
    <row r="1597" spans="1:26" customFormat="1" x14ac:dyDescent="0.2">
      <c r="A1597" s="34">
        <v>241</v>
      </c>
      <c r="B1597" s="34" t="s">
        <v>2216</v>
      </c>
      <c r="C1597" s="34" t="s">
        <v>23</v>
      </c>
      <c r="D1597" s="34">
        <v>0.01</v>
      </c>
      <c r="E1597" s="34">
        <v>5.94</v>
      </c>
      <c r="F1597" s="34">
        <v>9.92</v>
      </c>
      <c r="G1597" s="34" t="s">
        <v>14</v>
      </c>
      <c r="H1597" s="34" t="s">
        <v>3</v>
      </c>
      <c r="I1597" s="34" t="s">
        <v>24</v>
      </c>
      <c r="J1597" s="34" t="s">
        <v>48</v>
      </c>
      <c r="K1597" s="34" t="s">
        <v>49</v>
      </c>
      <c r="L1597" s="34" t="s">
        <v>2567</v>
      </c>
      <c r="M1597" s="34">
        <v>0.38</v>
      </c>
      <c r="N1597" s="34" t="s">
        <v>8</v>
      </c>
      <c r="O1597" s="34" t="s">
        <v>35</v>
      </c>
      <c r="P1597" s="34" t="s">
        <v>36</v>
      </c>
      <c r="Q1597" s="34" t="s">
        <v>2217</v>
      </c>
      <c r="R1597" s="34">
        <v>81503</v>
      </c>
      <c r="S1597" s="36">
        <v>42150</v>
      </c>
      <c r="T1597" s="36">
        <v>42157</v>
      </c>
      <c r="U1597" s="61">
        <v>-256.51900000000001</v>
      </c>
      <c r="V1597" s="34">
        <v>13</v>
      </c>
      <c r="W1597" s="34">
        <v>79.930000000000007</v>
      </c>
      <c r="X1597" s="34">
        <v>90480</v>
      </c>
      <c r="Y1597" s="34" t="s">
        <v>3217</v>
      </c>
      <c r="Z1597" s="34">
        <v>47.05474729967402</v>
      </c>
    </row>
    <row r="1598" spans="1:26" customFormat="1" x14ac:dyDescent="0.2">
      <c r="A1598" s="34">
        <v>241</v>
      </c>
      <c r="B1598" s="34" t="s">
        <v>2216</v>
      </c>
      <c r="C1598" s="34" t="s">
        <v>23</v>
      </c>
      <c r="D1598" s="34">
        <v>0.02</v>
      </c>
      <c r="E1598" s="34">
        <v>125.99</v>
      </c>
      <c r="F1598" s="34">
        <v>3</v>
      </c>
      <c r="G1598" s="34" t="s">
        <v>14</v>
      </c>
      <c r="H1598" s="34" t="s">
        <v>3</v>
      </c>
      <c r="I1598" s="34" t="s">
        <v>16</v>
      </c>
      <c r="J1598" s="34" t="s">
        <v>111</v>
      </c>
      <c r="K1598" s="34" t="s">
        <v>49</v>
      </c>
      <c r="L1598" s="34" t="s">
        <v>2664</v>
      </c>
      <c r="M1598" s="34">
        <v>0.59</v>
      </c>
      <c r="N1598" s="34" t="s">
        <v>8</v>
      </c>
      <c r="O1598" s="34" t="s">
        <v>35</v>
      </c>
      <c r="P1598" s="34" t="s">
        <v>36</v>
      </c>
      <c r="Q1598" s="34" t="s">
        <v>2217</v>
      </c>
      <c r="R1598" s="34">
        <v>81503</v>
      </c>
      <c r="S1598" s="36">
        <v>42150</v>
      </c>
      <c r="T1598" s="36">
        <v>42150</v>
      </c>
      <c r="U1598" s="61">
        <v>398.358</v>
      </c>
      <c r="V1598" s="34">
        <v>8</v>
      </c>
      <c r="W1598" s="34">
        <v>873.18</v>
      </c>
      <c r="X1598" s="34">
        <v>90480</v>
      </c>
      <c r="Y1598" s="34" t="s">
        <v>3217</v>
      </c>
      <c r="Z1598" s="34">
        <v>1070.4793253915634</v>
      </c>
    </row>
    <row r="1599" spans="1:26" customFormat="1" x14ac:dyDescent="0.2">
      <c r="A1599" s="34">
        <v>451</v>
      </c>
      <c r="B1599" s="34" t="s">
        <v>195</v>
      </c>
      <c r="C1599" s="34" t="s">
        <v>1</v>
      </c>
      <c r="D1599" s="34">
        <v>0.04</v>
      </c>
      <c r="E1599" s="34">
        <v>37.700000000000003</v>
      </c>
      <c r="F1599" s="34">
        <v>2.99</v>
      </c>
      <c r="G1599" s="34" t="s">
        <v>14</v>
      </c>
      <c r="H1599" s="34" t="s">
        <v>47</v>
      </c>
      <c r="I1599" s="34" t="s">
        <v>24</v>
      </c>
      <c r="J1599" s="34" t="s">
        <v>48</v>
      </c>
      <c r="K1599" s="34" t="s">
        <v>49</v>
      </c>
      <c r="L1599" s="34" t="s">
        <v>2492</v>
      </c>
      <c r="M1599" s="34">
        <v>0.35</v>
      </c>
      <c r="N1599" s="34" t="s">
        <v>8</v>
      </c>
      <c r="O1599" s="34" t="s">
        <v>35</v>
      </c>
      <c r="P1599" s="34" t="s">
        <v>66</v>
      </c>
      <c r="Q1599" s="34" t="s">
        <v>197</v>
      </c>
      <c r="R1599" s="34">
        <v>94024</v>
      </c>
      <c r="S1599" s="36">
        <v>42151</v>
      </c>
      <c r="T1599" s="36">
        <v>42152</v>
      </c>
      <c r="U1599" s="61">
        <v>299.6739</v>
      </c>
      <c r="V1599" s="34">
        <v>12</v>
      </c>
      <c r="W1599" s="34">
        <v>434.31</v>
      </c>
      <c r="X1599" s="34">
        <v>86012</v>
      </c>
      <c r="Y1599" s="34" t="s">
        <v>3217</v>
      </c>
      <c r="Z1599" s="34">
        <v>729.53750747472009</v>
      </c>
    </row>
    <row r="1600" spans="1:26" customFormat="1" x14ac:dyDescent="0.2">
      <c r="A1600" s="34">
        <v>452</v>
      </c>
      <c r="B1600" s="34" t="s">
        <v>2665</v>
      </c>
      <c r="C1600" s="34" t="s">
        <v>1</v>
      </c>
      <c r="D1600" s="34">
        <v>0.01</v>
      </c>
      <c r="E1600" s="34">
        <v>55.99</v>
      </c>
      <c r="F1600" s="34">
        <v>5</v>
      </c>
      <c r="G1600" s="34" t="s">
        <v>14</v>
      </c>
      <c r="H1600" s="34" t="s">
        <v>47</v>
      </c>
      <c r="I1600" s="34" t="s">
        <v>16</v>
      </c>
      <c r="J1600" s="34" t="s">
        <v>111</v>
      </c>
      <c r="K1600" s="34" t="s">
        <v>18</v>
      </c>
      <c r="L1600" s="34" t="s">
        <v>1914</v>
      </c>
      <c r="M1600" s="34">
        <v>0.83</v>
      </c>
      <c r="N1600" s="34" t="s">
        <v>8</v>
      </c>
      <c r="O1600" s="34" t="s">
        <v>35</v>
      </c>
      <c r="P1600" s="34" t="s">
        <v>66</v>
      </c>
      <c r="Q1600" s="34" t="s">
        <v>2666</v>
      </c>
      <c r="R1600" s="34">
        <v>93635</v>
      </c>
      <c r="S1600" s="36">
        <v>42151</v>
      </c>
      <c r="T1600" s="36">
        <v>42152</v>
      </c>
      <c r="U1600" s="61">
        <v>-235.89500000000001</v>
      </c>
      <c r="V1600" s="34">
        <v>1</v>
      </c>
      <c r="W1600" s="34">
        <v>51.83</v>
      </c>
      <c r="X1600" s="34">
        <v>86012</v>
      </c>
      <c r="Y1600" s="34" t="s">
        <v>3217</v>
      </c>
      <c r="Z1600" s="34">
        <v>712.75546512413723</v>
      </c>
    </row>
    <row r="1601" spans="1:26" customFormat="1" x14ac:dyDescent="0.2">
      <c r="A1601" s="34">
        <v>865</v>
      </c>
      <c r="B1601" s="34" t="s">
        <v>1362</v>
      </c>
      <c r="C1601" s="34" t="s">
        <v>1</v>
      </c>
      <c r="D1601" s="34">
        <v>0.03</v>
      </c>
      <c r="E1601" s="34">
        <v>14.2</v>
      </c>
      <c r="F1601" s="34">
        <v>5.3</v>
      </c>
      <c r="G1601" s="34" t="s">
        <v>14</v>
      </c>
      <c r="H1601" s="34" t="s">
        <v>70</v>
      </c>
      <c r="I1601" s="34" t="s">
        <v>4</v>
      </c>
      <c r="J1601" s="34" t="s">
        <v>102</v>
      </c>
      <c r="K1601" s="34" t="s">
        <v>26</v>
      </c>
      <c r="L1601" s="34" t="s">
        <v>264</v>
      </c>
      <c r="M1601" s="34">
        <v>0.46</v>
      </c>
      <c r="N1601" s="34" t="s">
        <v>8</v>
      </c>
      <c r="O1601" s="34" t="s">
        <v>28</v>
      </c>
      <c r="P1601" s="34" t="s">
        <v>29</v>
      </c>
      <c r="Q1601" s="34" t="s">
        <v>1018</v>
      </c>
      <c r="R1601" s="34">
        <v>46312</v>
      </c>
      <c r="S1601" s="36">
        <v>42151</v>
      </c>
      <c r="T1601" s="36">
        <v>42152</v>
      </c>
      <c r="U1601" s="61">
        <v>122.21</v>
      </c>
      <c r="V1601" s="34">
        <v>18</v>
      </c>
      <c r="W1601" s="34">
        <v>267.2</v>
      </c>
      <c r="X1601" s="34">
        <v>90674</v>
      </c>
      <c r="Y1601" s="34" t="s">
        <v>3216</v>
      </c>
      <c r="Z1601" s="34">
        <v>605.62666673420995</v>
      </c>
    </row>
    <row r="1602" spans="1:26" customFormat="1" x14ac:dyDescent="0.2">
      <c r="A1602" s="34">
        <v>370</v>
      </c>
      <c r="B1602" s="34" t="s">
        <v>2667</v>
      </c>
      <c r="C1602" s="34" t="s">
        <v>46</v>
      </c>
      <c r="D1602" s="34">
        <v>0.02</v>
      </c>
      <c r="E1602" s="34">
        <v>20.99</v>
      </c>
      <c r="F1602" s="34">
        <v>4.8099999999999996</v>
      </c>
      <c r="G1602" s="34" t="s">
        <v>14</v>
      </c>
      <c r="H1602" s="34" t="s">
        <v>70</v>
      </c>
      <c r="I1602" s="34" t="s">
        <v>16</v>
      </c>
      <c r="J1602" s="34" t="s">
        <v>111</v>
      </c>
      <c r="K1602" s="34" t="s">
        <v>120</v>
      </c>
      <c r="L1602" s="34" t="s">
        <v>1407</v>
      </c>
      <c r="M1602" s="34">
        <v>0.57999999999999996</v>
      </c>
      <c r="N1602" s="34" t="s">
        <v>8</v>
      </c>
      <c r="O1602" s="34" t="s">
        <v>87</v>
      </c>
      <c r="P1602" s="34" t="s">
        <v>307</v>
      </c>
      <c r="Q1602" s="34" t="s">
        <v>1634</v>
      </c>
      <c r="R1602" s="34">
        <v>4240</v>
      </c>
      <c r="S1602" s="36">
        <v>42151</v>
      </c>
      <c r="T1602" s="36">
        <v>42153</v>
      </c>
      <c r="U1602" s="61">
        <v>49.787999999999997</v>
      </c>
      <c r="V1602" s="34">
        <v>15</v>
      </c>
      <c r="W1602" s="34">
        <v>266.39</v>
      </c>
      <c r="X1602" s="34">
        <v>90291</v>
      </c>
      <c r="Y1602" s="34" t="s">
        <v>3218</v>
      </c>
      <c r="Z1602" s="34">
        <v>556.56410104937299</v>
      </c>
    </row>
    <row r="1603" spans="1:26" customFormat="1" x14ac:dyDescent="0.2">
      <c r="A1603" s="34">
        <v>371</v>
      </c>
      <c r="B1603" s="34" t="s">
        <v>2668</v>
      </c>
      <c r="C1603" s="34" t="s">
        <v>46</v>
      </c>
      <c r="D1603" s="34">
        <v>0.05</v>
      </c>
      <c r="E1603" s="34">
        <v>5.4</v>
      </c>
      <c r="F1603" s="34">
        <v>7.78</v>
      </c>
      <c r="G1603" s="34" t="s">
        <v>63</v>
      </c>
      <c r="H1603" s="34" t="s">
        <v>70</v>
      </c>
      <c r="I1603" s="34" t="s">
        <v>24</v>
      </c>
      <c r="J1603" s="34" t="s">
        <v>48</v>
      </c>
      <c r="K1603" s="34" t="s">
        <v>49</v>
      </c>
      <c r="L1603" s="34" t="s">
        <v>1460</v>
      </c>
      <c r="M1603" s="34">
        <v>0.37</v>
      </c>
      <c r="N1603" s="34" t="s">
        <v>8</v>
      </c>
      <c r="O1603" s="34" t="s">
        <v>87</v>
      </c>
      <c r="P1603" s="34" t="s">
        <v>379</v>
      </c>
      <c r="Q1603" s="34" t="s">
        <v>2669</v>
      </c>
      <c r="R1603" s="34">
        <v>2149</v>
      </c>
      <c r="S1603" s="36">
        <v>42151</v>
      </c>
      <c r="T1603" s="36">
        <v>42153</v>
      </c>
      <c r="U1603" s="61">
        <v>-132.62950000000001</v>
      </c>
      <c r="V1603" s="34">
        <v>9</v>
      </c>
      <c r="W1603" s="34">
        <v>51.82</v>
      </c>
      <c r="X1603" s="34">
        <v>90291</v>
      </c>
      <c r="Y1603" s="34" t="s">
        <v>3218</v>
      </c>
      <c r="Z1603" s="34">
        <v>126.41687163134696</v>
      </c>
    </row>
    <row r="1604" spans="1:26" customFormat="1" x14ac:dyDescent="0.2">
      <c r="A1604" s="34">
        <v>250</v>
      </c>
      <c r="B1604" s="34" t="s">
        <v>2670</v>
      </c>
      <c r="C1604" s="34" t="s">
        <v>1</v>
      </c>
      <c r="D1604" s="34">
        <v>0.02</v>
      </c>
      <c r="E1604" s="34">
        <v>2.58</v>
      </c>
      <c r="F1604" s="34">
        <v>1.3</v>
      </c>
      <c r="G1604" s="34" t="s">
        <v>63</v>
      </c>
      <c r="H1604" s="34" t="s">
        <v>70</v>
      </c>
      <c r="I1604" s="34" t="s">
        <v>24</v>
      </c>
      <c r="J1604" s="34" t="s">
        <v>25</v>
      </c>
      <c r="K1604" s="34" t="s">
        <v>26</v>
      </c>
      <c r="L1604" s="34" t="s">
        <v>2671</v>
      </c>
      <c r="M1604" s="34">
        <v>0.59</v>
      </c>
      <c r="N1604" s="34" t="s">
        <v>8</v>
      </c>
      <c r="O1604" s="34" t="s">
        <v>28</v>
      </c>
      <c r="P1604" s="34" t="s">
        <v>60</v>
      </c>
      <c r="Q1604" s="34" t="s">
        <v>2672</v>
      </c>
      <c r="R1604" s="34">
        <v>55423</v>
      </c>
      <c r="S1604" s="36">
        <v>42152</v>
      </c>
      <c r="T1604" s="36">
        <v>42153</v>
      </c>
      <c r="U1604" s="61">
        <v>1.1080000000000001</v>
      </c>
      <c r="V1604" s="34">
        <v>39</v>
      </c>
      <c r="W1604" s="34">
        <v>109.74</v>
      </c>
      <c r="X1604" s="34">
        <v>87214</v>
      </c>
      <c r="Y1604" s="34" t="s">
        <v>3216</v>
      </c>
      <c r="Z1604" s="34">
        <v>367.09662854568376</v>
      </c>
    </row>
    <row r="1605" spans="1:26" customFormat="1" x14ac:dyDescent="0.2">
      <c r="A1605" s="34">
        <v>250</v>
      </c>
      <c r="B1605" s="34" t="s">
        <v>2670</v>
      </c>
      <c r="C1605" s="34" t="s">
        <v>1</v>
      </c>
      <c r="D1605" s="34">
        <v>0.02</v>
      </c>
      <c r="E1605" s="34">
        <v>65.989999999999995</v>
      </c>
      <c r="F1605" s="34">
        <v>3.9</v>
      </c>
      <c r="G1605" s="34" t="s">
        <v>14</v>
      </c>
      <c r="H1605" s="34" t="s">
        <v>70</v>
      </c>
      <c r="I1605" s="34" t="s">
        <v>16</v>
      </c>
      <c r="J1605" s="34" t="s">
        <v>111</v>
      </c>
      <c r="K1605" s="34" t="s">
        <v>49</v>
      </c>
      <c r="L1605" s="34" t="s">
        <v>2673</v>
      </c>
      <c r="M1605" s="34">
        <v>0.55000000000000004</v>
      </c>
      <c r="N1605" s="34" t="s">
        <v>8</v>
      </c>
      <c r="O1605" s="34" t="s">
        <v>28</v>
      </c>
      <c r="P1605" s="34" t="s">
        <v>60</v>
      </c>
      <c r="Q1605" s="34" t="s">
        <v>2672</v>
      </c>
      <c r="R1605" s="34">
        <v>55423</v>
      </c>
      <c r="S1605" s="36">
        <v>42152</v>
      </c>
      <c r="T1605" s="36">
        <v>42153</v>
      </c>
      <c r="U1605" s="61">
        <v>1061.3789999999999</v>
      </c>
      <c r="V1605" s="34">
        <v>27</v>
      </c>
      <c r="W1605" s="34">
        <v>1543.55</v>
      </c>
      <c r="X1605" s="34">
        <v>87214</v>
      </c>
      <c r="Y1605" s="34" t="s">
        <v>3216</v>
      </c>
      <c r="Z1605" s="34">
        <v>1772.346898407613</v>
      </c>
    </row>
    <row r="1606" spans="1:26" customFormat="1" x14ac:dyDescent="0.2">
      <c r="A1606" s="34">
        <v>3011</v>
      </c>
      <c r="B1606" s="34" t="s">
        <v>2290</v>
      </c>
      <c r="C1606" s="34" t="s">
        <v>1</v>
      </c>
      <c r="D1606" s="34">
        <v>0.03</v>
      </c>
      <c r="E1606" s="34">
        <v>5.98</v>
      </c>
      <c r="F1606" s="34">
        <v>5.35</v>
      </c>
      <c r="G1606" s="34" t="s">
        <v>14</v>
      </c>
      <c r="H1606" s="34" t="s">
        <v>70</v>
      </c>
      <c r="I1606" s="34" t="s">
        <v>24</v>
      </c>
      <c r="J1606" s="34" t="s">
        <v>64</v>
      </c>
      <c r="K1606" s="34" t="s">
        <v>49</v>
      </c>
      <c r="L1606" s="34" t="s">
        <v>785</v>
      </c>
      <c r="M1606" s="34">
        <v>0.4</v>
      </c>
      <c r="N1606" s="34" t="s">
        <v>8</v>
      </c>
      <c r="O1606" s="34" t="s">
        <v>87</v>
      </c>
      <c r="P1606" s="34" t="s">
        <v>379</v>
      </c>
      <c r="Q1606" s="34" t="s">
        <v>764</v>
      </c>
      <c r="R1606" s="34">
        <v>2113</v>
      </c>
      <c r="S1606" s="36">
        <v>42152</v>
      </c>
      <c r="T1606" s="36">
        <v>42153</v>
      </c>
      <c r="U1606" s="61">
        <v>-23.5</v>
      </c>
      <c r="V1606" s="34">
        <v>16</v>
      </c>
      <c r="W1606" s="34">
        <v>107.08</v>
      </c>
      <c r="X1606" s="34">
        <v>56486</v>
      </c>
      <c r="Y1606" s="34" t="s">
        <v>3218</v>
      </c>
      <c r="Z1606" s="34">
        <v>382.17211070553645</v>
      </c>
    </row>
    <row r="1607" spans="1:26" customFormat="1" x14ac:dyDescent="0.2">
      <c r="A1607" s="34">
        <v>3154</v>
      </c>
      <c r="B1607" s="34" t="s">
        <v>757</v>
      </c>
      <c r="C1607" s="34" t="s">
        <v>1</v>
      </c>
      <c r="D1607" s="34">
        <v>0.03</v>
      </c>
      <c r="E1607" s="34">
        <v>17.7</v>
      </c>
      <c r="F1607" s="34">
        <v>9.4700000000000006</v>
      </c>
      <c r="G1607" s="34" t="s">
        <v>14</v>
      </c>
      <c r="H1607" s="34" t="s">
        <v>15</v>
      </c>
      <c r="I1607" s="34" t="s">
        <v>24</v>
      </c>
      <c r="J1607" s="34" t="s">
        <v>54</v>
      </c>
      <c r="K1607" s="34" t="s">
        <v>49</v>
      </c>
      <c r="L1607" s="34" t="s">
        <v>1027</v>
      </c>
      <c r="M1607" s="34">
        <v>0.59</v>
      </c>
      <c r="N1607" s="34" t="s">
        <v>8</v>
      </c>
      <c r="O1607" s="34" t="s">
        <v>9</v>
      </c>
      <c r="P1607" s="34" t="s">
        <v>99</v>
      </c>
      <c r="Q1607" s="34" t="s">
        <v>759</v>
      </c>
      <c r="R1607" s="34">
        <v>33710</v>
      </c>
      <c r="S1607" s="36">
        <v>42152</v>
      </c>
      <c r="T1607" s="36">
        <v>42154</v>
      </c>
      <c r="U1607" s="61">
        <v>28.182600000000001</v>
      </c>
      <c r="V1607" s="34">
        <v>11</v>
      </c>
      <c r="W1607" s="34">
        <v>201.77</v>
      </c>
      <c r="X1607" s="34">
        <v>86900</v>
      </c>
      <c r="Y1607" s="34" t="s">
        <v>3215</v>
      </c>
      <c r="Z1607" s="34">
        <v>714.68053584915674</v>
      </c>
    </row>
    <row r="1608" spans="1:26" customFormat="1" x14ac:dyDescent="0.2">
      <c r="A1608" s="34">
        <v>1627</v>
      </c>
      <c r="B1608" s="34" t="s">
        <v>2674</v>
      </c>
      <c r="C1608" s="34" t="s">
        <v>13</v>
      </c>
      <c r="D1608" s="34">
        <v>0.06</v>
      </c>
      <c r="E1608" s="34">
        <v>43.57</v>
      </c>
      <c r="F1608" s="34">
        <v>16.36</v>
      </c>
      <c r="G1608" s="34" t="s">
        <v>14</v>
      </c>
      <c r="H1608" s="34" t="s">
        <v>70</v>
      </c>
      <c r="I1608" s="34" t="s">
        <v>24</v>
      </c>
      <c r="J1608" s="34" t="s">
        <v>54</v>
      </c>
      <c r="K1608" s="34" t="s">
        <v>49</v>
      </c>
      <c r="L1608" s="34" t="s">
        <v>2675</v>
      </c>
      <c r="M1608" s="34">
        <v>0.55000000000000004</v>
      </c>
      <c r="N1608" s="34" t="s">
        <v>8</v>
      </c>
      <c r="O1608" s="34" t="s">
        <v>9</v>
      </c>
      <c r="P1608" s="34" t="s">
        <v>376</v>
      </c>
      <c r="Q1608" s="34" t="s">
        <v>2676</v>
      </c>
      <c r="R1608" s="34">
        <v>37743</v>
      </c>
      <c r="S1608" s="36">
        <v>42152</v>
      </c>
      <c r="T1608" s="36">
        <v>42154</v>
      </c>
      <c r="U1608" s="61">
        <v>-38.808</v>
      </c>
      <c r="V1608" s="34">
        <v>17</v>
      </c>
      <c r="W1608" s="34">
        <v>710.16</v>
      </c>
      <c r="X1608" s="34">
        <v>90602</v>
      </c>
      <c r="Y1608" s="34" t="s">
        <v>3215</v>
      </c>
      <c r="Z1608" s="34">
        <v>600.93431342968074</v>
      </c>
    </row>
    <row r="1609" spans="1:26" customFormat="1" x14ac:dyDescent="0.2">
      <c r="A1609" s="34">
        <v>2765</v>
      </c>
      <c r="B1609" s="34" t="s">
        <v>2677</v>
      </c>
      <c r="C1609" s="34" t="s">
        <v>23</v>
      </c>
      <c r="D1609" s="34">
        <v>0.03</v>
      </c>
      <c r="E1609" s="34">
        <v>5.85</v>
      </c>
      <c r="F1609" s="34">
        <v>2.27</v>
      </c>
      <c r="G1609" s="34" t="s">
        <v>14</v>
      </c>
      <c r="H1609" s="34" t="s">
        <v>70</v>
      </c>
      <c r="I1609" s="34" t="s">
        <v>24</v>
      </c>
      <c r="J1609" s="34" t="s">
        <v>25</v>
      </c>
      <c r="K1609" s="34" t="s">
        <v>26</v>
      </c>
      <c r="L1609" s="34" t="s">
        <v>2678</v>
      </c>
      <c r="M1609" s="34">
        <v>0.56000000000000005</v>
      </c>
      <c r="N1609" s="34" t="s">
        <v>8</v>
      </c>
      <c r="O1609" s="34" t="s">
        <v>87</v>
      </c>
      <c r="P1609" s="34" t="s">
        <v>373</v>
      </c>
      <c r="Q1609" s="34" t="s">
        <v>2679</v>
      </c>
      <c r="R1609" s="34">
        <v>8021</v>
      </c>
      <c r="S1609" s="36">
        <v>42152</v>
      </c>
      <c r="T1609" s="36">
        <v>42154</v>
      </c>
      <c r="U1609" s="61">
        <v>-5.08</v>
      </c>
      <c r="V1609" s="34">
        <v>7</v>
      </c>
      <c r="W1609" s="34">
        <v>41.4</v>
      </c>
      <c r="X1609" s="34">
        <v>90725</v>
      </c>
      <c r="Y1609" s="34" t="s">
        <v>3218</v>
      </c>
      <c r="Z1609" s="34">
        <v>238.24468875555263</v>
      </c>
    </row>
    <row r="1610" spans="1:26" customFormat="1" x14ac:dyDescent="0.2">
      <c r="A1610" s="34">
        <v>15</v>
      </c>
      <c r="B1610" s="34" t="s">
        <v>2047</v>
      </c>
      <c r="C1610" s="34" t="s">
        <v>92</v>
      </c>
      <c r="D1610" s="34">
        <v>0.01</v>
      </c>
      <c r="E1610" s="34">
        <v>35.94</v>
      </c>
      <c r="F1610" s="34">
        <v>6.66</v>
      </c>
      <c r="G1610" s="34" t="s">
        <v>14</v>
      </c>
      <c r="H1610" s="34" t="s">
        <v>3</v>
      </c>
      <c r="I1610" s="34" t="s">
        <v>24</v>
      </c>
      <c r="J1610" s="34" t="s">
        <v>321</v>
      </c>
      <c r="K1610" s="34" t="s">
        <v>49</v>
      </c>
      <c r="L1610" s="34" t="s">
        <v>2098</v>
      </c>
      <c r="M1610" s="34">
        <v>0.4</v>
      </c>
      <c r="N1610" s="34" t="s">
        <v>8</v>
      </c>
      <c r="O1610" s="34" t="s">
        <v>87</v>
      </c>
      <c r="P1610" s="34" t="s">
        <v>88</v>
      </c>
      <c r="Q1610" s="34" t="s">
        <v>2049</v>
      </c>
      <c r="R1610" s="34">
        <v>11787</v>
      </c>
      <c r="S1610" s="36">
        <v>42152</v>
      </c>
      <c r="T1610" s="36">
        <v>42152</v>
      </c>
      <c r="U1610" s="61">
        <v>261.87569999999999</v>
      </c>
      <c r="V1610" s="34">
        <v>10</v>
      </c>
      <c r="W1610" s="34">
        <v>379.53</v>
      </c>
      <c r="X1610" s="34">
        <v>86839</v>
      </c>
      <c r="Y1610" s="34" t="s">
        <v>3218</v>
      </c>
      <c r="Z1610" s="34">
        <v>531.41372889183344</v>
      </c>
    </row>
    <row r="1611" spans="1:26" customFormat="1" x14ac:dyDescent="0.2">
      <c r="A1611" s="34">
        <v>2709</v>
      </c>
      <c r="B1611" s="34" t="s">
        <v>2680</v>
      </c>
      <c r="C1611" s="34" t="s">
        <v>92</v>
      </c>
      <c r="D1611" s="34">
        <v>7.0000000000000007E-2</v>
      </c>
      <c r="E1611" s="34">
        <v>60.97</v>
      </c>
      <c r="F1611" s="34">
        <v>4.5</v>
      </c>
      <c r="G1611" s="34" t="s">
        <v>14</v>
      </c>
      <c r="H1611" s="34" t="s">
        <v>15</v>
      </c>
      <c r="I1611" s="34" t="s">
        <v>24</v>
      </c>
      <c r="J1611" s="34" t="s">
        <v>71</v>
      </c>
      <c r="K1611" s="34" t="s">
        <v>49</v>
      </c>
      <c r="L1611" s="34" t="s">
        <v>72</v>
      </c>
      <c r="M1611" s="34">
        <v>0.56000000000000005</v>
      </c>
      <c r="N1611" s="34" t="s">
        <v>8</v>
      </c>
      <c r="O1611" s="34" t="s">
        <v>87</v>
      </c>
      <c r="P1611" s="34" t="s">
        <v>394</v>
      </c>
      <c r="Q1611" s="34" t="s">
        <v>2681</v>
      </c>
      <c r="R1611" s="34">
        <v>21042</v>
      </c>
      <c r="S1611" s="36">
        <v>42152</v>
      </c>
      <c r="T1611" s="36">
        <v>42154</v>
      </c>
      <c r="U1611" s="61">
        <v>-41.77</v>
      </c>
      <c r="V1611" s="34">
        <v>1</v>
      </c>
      <c r="W1611" s="34">
        <v>57.84</v>
      </c>
      <c r="X1611" s="34">
        <v>89240</v>
      </c>
      <c r="Y1611" s="34" t="s">
        <v>3218</v>
      </c>
      <c r="Z1611" s="34">
        <v>312.63506078878544</v>
      </c>
    </row>
    <row r="1612" spans="1:26" customFormat="1" x14ac:dyDescent="0.2">
      <c r="A1612" s="34">
        <v>2709</v>
      </c>
      <c r="B1612" s="34" t="s">
        <v>2680</v>
      </c>
      <c r="C1612" s="34" t="s">
        <v>92</v>
      </c>
      <c r="D1612" s="34">
        <v>0</v>
      </c>
      <c r="E1612" s="34">
        <v>90.98</v>
      </c>
      <c r="F1612" s="34">
        <v>56.2</v>
      </c>
      <c r="G1612" s="34" t="s">
        <v>14</v>
      </c>
      <c r="H1612" s="34" t="s">
        <v>15</v>
      </c>
      <c r="I1612" s="34" t="s">
        <v>4</v>
      </c>
      <c r="J1612" s="34" t="s">
        <v>102</v>
      </c>
      <c r="K1612" s="34" t="s">
        <v>120</v>
      </c>
      <c r="L1612" s="34" t="s">
        <v>783</v>
      </c>
      <c r="M1612" s="34">
        <v>0.74</v>
      </c>
      <c r="N1612" s="34" t="s">
        <v>8</v>
      </c>
      <c r="O1612" s="34" t="s">
        <v>87</v>
      </c>
      <c r="P1612" s="34" t="s">
        <v>394</v>
      </c>
      <c r="Q1612" s="34" t="s">
        <v>2681</v>
      </c>
      <c r="R1612" s="34">
        <v>21042</v>
      </c>
      <c r="S1612" s="36">
        <v>42152</v>
      </c>
      <c r="T1612" s="36">
        <v>42154</v>
      </c>
      <c r="U1612" s="61">
        <v>-1014.11</v>
      </c>
      <c r="V1612" s="34">
        <v>15</v>
      </c>
      <c r="W1612" s="34">
        <v>1425.71</v>
      </c>
      <c r="X1612" s="34">
        <v>89240</v>
      </c>
      <c r="Y1612" s="34" t="s">
        <v>3218</v>
      </c>
      <c r="Z1612" s="34">
        <v>1035.786449367321</v>
      </c>
    </row>
    <row r="1613" spans="1:26" customFormat="1" x14ac:dyDescent="0.2">
      <c r="A1613" s="34">
        <v>3206</v>
      </c>
      <c r="B1613" s="34" t="s">
        <v>1902</v>
      </c>
      <c r="C1613" s="34" t="s">
        <v>46</v>
      </c>
      <c r="D1613" s="34">
        <v>0.05</v>
      </c>
      <c r="E1613" s="34">
        <v>35.44</v>
      </c>
      <c r="F1613" s="34">
        <v>5.09</v>
      </c>
      <c r="G1613" s="34" t="s">
        <v>14</v>
      </c>
      <c r="H1613" s="34" t="s">
        <v>15</v>
      </c>
      <c r="I1613" s="34" t="s">
        <v>24</v>
      </c>
      <c r="J1613" s="34" t="s">
        <v>64</v>
      </c>
      <c r="K1613" s="34" t="s">
        <v>49</v>
      </c>
      <c r="L1613" s="34" t="s">
        <v>2054</v>
      </c>
      <c r="M1613" s="34">
        <v>0.38</v>
      </c>
      <c r="N1613" s="34" t="s">
        <v>8</v>
      </c>
      <c r="O1613" s="34" t="s">
        <v>35</v>
      </c>
      <c r="P1613" s="34" t="s">
        <v>466</v>
      </c>
      <c r="Q1613" s="34" t="s">
        <v>1904</v>
      </c>
      <c r="R1613" s="34">
        <v>83301</v>
      </c>
      <c r="S1613" s="36">
        <v>42152</v>
      </c>
      <c r="T1613" s="36">
        <v>42153</v>
      </c>
      <c r="U1613" s="61">
        <v>553.33169999999996</v>
      </c>
      <c r="V1613" s="34">
        <v>23</v>
      </c>
      <c r="W1613" s="34">
        <v>801.93</v>
      </c>
      <c r="X1613" s="34">
        <v>87935</v>
      </c>
      <c r="Y1613" s="34" t="s">
        <v>3217</v>
      </c>
      <c r="Z1613" s="34">
        <v>910.22152554834599</v>
      </c>
    </row>
    <row r="1614" spans="1:26" customFormat="1" x14ac:dyDescent="0.2">
      <c r="A1614" s="34">
        <v>663</v>
      </c>
      <c r="B1614" s="34" t="s">
        <v>2682</v>
      </c>
      <c r="C1614" s="34" t="s">
        <v>1</v>
      </c>
      <c r="D1614" s="34">
        <v>0.02</v>
      </c>
      <c r="E1614" s="34">
        <v>14.58</v>
      </c>
      <c r="F1614" s="34">
        <v>7.4</v>
      </c>
      <c r="G1614" s="34" t="s">
        <v>14</v>
      </c>
      <c r="H1614" s="34" t="s">
        <v>47</v>
      </c>
      <c r="I1614" s="34" t="s">
        <v>4</v>
      </c>
      <c r="J1614" s="34" t="s">
        <v>102</v>
      </c>
      <c r="K1614" s="34" t="s">
        <v>49</v>
      </c>
      <c r="L1614" s="34" t="s">
        <v>2683</v>
      </c>
      <c r="M1614" s="34">
        <v>0.48</v>
      </c>
      <c r="N1614" s="34" t="s">
        <v>8</v>
      </c>
      <c r="O1614" s="34" t="s">
        <v>87</v>
      </c>
      <c r="P1614" s="34" t="s">
        <v>293</v>
      </c>
      <c r="Q1614" s="34" t="s">
        <v>2230</v>
      </c>
      <c r="R1614" s="34">
        <v>43952</v>
      </c>
      <c r="S1614" s="36">
        <v>42153</v>
      </c>
      <c r="T1614" s="36">
        <v>42156</v>
      </c>
      <c r="U1614" s="61">
        <v>10.802</v>
      </c>
      <c r="V1614" s="34">
        <v>17</v>
      </c>
      <c r="W1614" s="34">
        <v>261.33999999999997</v>
      </c>
      <c r="X1614" s="34">
        <v>90922</v>
      </c>
      <c r="Y1614" s="34" t="s">
        <v>3218</v>
      </c>
      <c r="Z1614" s="34">
        <v>604.44642385794816</v>
      </c>
    </row>
    <row r="1615" spans="1:26" customFormat="1" x14ac:dyDescent="0.2">
      <c r="A1615" s="34">
        <v>1026</v>
      </c>
      <c r="B1615" s="34" t="s">
        <v>1031</v>
      </c>
      <c r="C1615" s="34" t="s">
        <v>13</v>
      </c>
      <c r="D1615" s="34">
        <v>0.1</v>
      </c>
      <c r="E1615" s="34">
        <v>5.98</v>
      </c>
      <c r="F1615" s="34">
        <v>3.85</v>
      </c>
      <c r="G1615" s="34" t="s">
        <v>14</v>
      </c>
      <c r="H1615" s="34" t="s">
        <v>3</v>
      </c>
      <c r="I1615" s="34" t="s">
        <v>16</v>
      </c>
      <c r="J1615" s="34" t="s">
        <v>17</v>
      </c>
      <c r="K1615" s="34" t="s">
        <v>18</v>
      </c>
      <c r="L1615" s="34" t="s">
        <v>1074</v>
      </c>
      <c r="M1615" s="34">
        <v>0.68</v>
      </c>
      <c r="N1615" s="34" t="s">
        <v>8</v>
      </c>
      <c r="O1615" s="34" t="s">
        <v>87</v>
      </c>
      <c r="P1615" s="34" t="s">
        <v>88</v>
      </c>
      <c r="Q1615" s="34" t="s">
        <v>1033</v>
      </c>
      <c r="R1615" s="34">
        <v>11722</v>
      </c>
      <c r="S1615" s="36">
        <v>42153</v>
      </c>
      <c r="T1615" s="36">
        <v>42154</v>
      </c>
      <c r="U1615" s="61">
        <v>18.922000000000001</v>
      </c>
      <c r="V1615" s="34">
        <v>26</v>
      </c>
      <c r="W1615" s="34">
        <v>151.55000000000001</v>
      </c>
      <c r="X1615" s="34">
        <v>89008</v>
      </c>
      <c r="Y1615" s="34" t="s">
        <v>3218</v>
      </c>
      <c r="Z1615" s="34">
        <v>269.09079058200069</v>
      </c>
    </row>
    <row r="1616" spans="1:26" customFormat="1" x14ac:dyDescent="0.2">
      <c r="A1616" s="34">
        <v>1026</v>
      </c>
      <c r="B1616" s="34" t="s">
        <v>1031</v>
      </c>
      <c r="C1616" s="34" t="s">
        <v>13</v>
      </c>
      <c r="D1616" s="34">
        <v>7.0000000000000007E-2</v>
      </c>
      <c r="E1616" s="34">
        <v>2.61</v>
      </c>
      <c r="F1616" s="34">
        <v>0.5</v>
      </c>
      <c r="G1616" s="34" t="s">
        <v>14</v>
      </c>
      <c r="H1616" s="34" t="s">
        <v>3</v>
      </c>
      <c r="I1616" s="34" t="s">
        <v>24</v>
      </c>
      <c r="J1616" s="34" t="s">
        <v>128</v>
      </c>
      <c r="K1616" s="34" t="s">
        <v>49</v>
      </c>
      <c r="L1616" s="34" t="s">
        <v>1343</v>
      </c>
      <c r="M1616" s="34">
        <v>0.39</v>
      </c>
      <c r="N1616" s="34" t="s">
        <v>8</v>
      </c>
      <c r="O1616" s="34" t="s">
        <v>87</v>
      </c>
      <c r="P1616" s="34" t="s">
        <v>88</v>
      </c>
      <c r="Q1616" s="34" t="s">
        <v>1033</v>
      </c>
      <c r="R1616" s="34">
        <v>11722</v>
      </c>
      <c r="S1616" s="36">
        <v>42153</v>
      </c>
      <c r="T1616" s="36">
        <v>42156</v>
      </c>
      <c r="U1616" s="61">
        <v>39.350700000000003</v>
      </c>
      <c r="V1616" s="34">
        <v>22</v>
      </c>
      <c r="W1616" s="34">
        <v>57.03</v>
      </c>
      <c r="X1616" s="34">
        <v>89008</v>
      </c>
      <c r="Y1616" s="34" t="s">
        <v>3218</v>
      </c>
      <c r="Z1616" s="34">
        <v>-34.358456314276097</v>
      </c>
    </row>
    <row r="1617" spans="1:26" customFormat="1" x14ac:dyDescent="0.2">
      <c r="A1617" s="34">
        <v>1713</v>
      </c>
      <c r="B1617" s="34" t="s">
        <v>2684</v>
      </c>
      <c r="C1617" s="34" t="s">
        <v>13</v>
      </c>
      <c r="D1617" s="34">
        <v>0.01</v>
      </c>
      <c r="E1617" s="34">
        <v>23.99</v>
      </c>
      <c r="F1617" s="34">
        <v>6.3</v>
      </c>
      <c r="G1617" s="34" t="s">
        <v>14</v>
      </c>
      <c r="H1617" s="34" t="s">
        <v>70</v>
      </c>
      <c r="I1617" s="34" t="s">
        <v>16</v>
      </c>
      <c r="J1617" s="34" t="s">
        <v>32</v>
      </c>
      <c r="K1617" s="34" t="s">
        <v>120</v>
      </c>
      <c r="L1617" s="34" t="s">
        <v>2685</v>
      </c>
      <c r="M1617" s="34">
        <v>0.38</v>
      </c>
      <c r="N1617" s="34" t="s">
        <v>8</v>
      </c>
      <c r="O1617" s="34" t="s">
        <v>9</v>
      </c>
      <c r="P1617" s="34" t="s">
        <v>51</v>
      </c>
      <c r="Q1617" s="34" t="s">
        <v>1843</v>
      </c>
      <c r="R1617" s="34">
        <v>30265</v>
      </c>
      <c r="S1617" s="36">
        <v>42153</v>
      </c>
      <c r="T1617" s="36">
        <v>42155</v>
      </c>
      <c r="U1617" s="61">
        <v>-6.202</v>
      </c>
      <c r="V1617" s="34">
        <v>11</v>
      </c>
      <c r="W1617" s="34">
        <v>284.39</v>
      </c>
      <c r="X1617" s="34">
        <v>87748</v>
      </c>
      <c r="Y1617" s="34" t="s">
        <v>3215</v>
      </c>
      <c r="Z1617" s="34">
        <v>186.66499487058641</v>
      </c>
    </row>
    <row r="1618" spans="1:26" customFormat="1" x14ac:dyDescent="0.2">
      <c r="A1618" s="34">
        <v>2670</v>
      </c>
      <c r="B1618" s="34" t="s">
        <v>2686</v>
      </c>
      <c r="C1618" s="34" t="s">
        <v>13</v>
      </c>
      <c r="D1618" s="34">
        <v>0.05</v>
      </c>
      <c r="E1618" s="34">
        <v>165.2</v>
      </c>
      <c r="F1618" s="34">
        <v>19.989999999999998</v>
      </c>
      <c r="G1618" s="34" t="s">
        <v>14</v>
      </c>
      <c r="H1618" s="34" t="s">
        <v>47</v>
      </c>
      <c r="I1618" s="34" t="s">
        <v>24</v>
      </c>
      <c r="J1618" s="34" t="s">
        <v>54</v>
      </c>
      <c r="K1618" s="34" t="s">
        <v>49</v>
      </c>
      <c r="L1618" s="34" t="s">
        <v>459</v>
      </c>
      <c r="M1618" s="34">
        <v>0.59</v>
      </c>
      <c r="N1618" s="34" t="s">
        <v>8</v>
      </c>
      <c r="O1618" s="34" t="s">
        <v>35</v>
      </c>
      <c r="P1618" s="34" t="s">
        <v>66</v>
      </c>
      <c r="Q1618" s="34" t="s">
        <v>76</v>
      </c>
      <c r="R1618" s="34">
        <v>90049</v>
      </c>
      <c r="S1618" s="36">
        <v>42153</v>
      </c>
      <c r="T1618" s="36">
        <v>42153</v>
      </c>
      <c r="U1618" s="61">
        <v>2008.71</v>
      </c>
      <c r="V1618" s="34">
        <v>167</v>
      </c>
      <c r="W1618" s="34">
        <v>23939.200000000001</v>
      </c>
      <c r="X1618" s="34">
        <v>37924</v>
      </c>
      <c r="Y1618" s="34" t="s">
        <v>3217</v>
      </c>
      <c r="Z1618" s="34">
        <v>3249.3592438993255</v>
      </c>
    </row>
    <row r="1619" spans="1:26" customFormat="1" x14ac:dyDescent="0.2">
      <c r="A1619" s="34">
        <v>2670</v>
      </c>
      <c r="B1619" s="34" t="s">
        <v>2686</v>
      </c>
      <c r="C1619" s="34" t="s">
        <v>13</v>
      </c>
      <c r="D1619" s="34">
        <v>0.09</v>
      </c>
      <c r="E1619" s="34">
        <v>17.989999999999998</v>
      </c>
      <c r="F1619" s="34">
        <v>8.65</v>
      </c>
      <c r="G1619" s="34" t="s">
        <v>14</v>
      </c>
      <c r="H1619" s="34" t="s">
        <v>47</v>
      </c>
      <c r="I1619" s="34" t="s">
        <v>24</v>
      </c>
      <c r="J1619" s="34" t="s">
        <v>25</v>
      </c>
      <c r="K1619" s="34" t="s">
        <v>49</v>
      </c>
      <c r="L1619" s="34" t="s">
        <v>2687</v>
      </c>
      <c r="M1619" s="34">
        <v>0.56999999999999995</v>
      </c>
      <c r="N1619" s="34" t="s">
        <v>8</v>
      </c>
      <c r="O1619" s="34" t="s">
        <v>35</v>
      </c>
      <c r="P1619" s="34" t="s">
        <v>66</v>
      </c>
      <c r="Q1619" s="34" t="s">
        <v>76</v>
      </c>
      <c r="R1619" s="34">
        <v>90049</v>
      </c>
      <c r="S1619" s="36">
        <v>42153</v>
      </c>
      <c r="T1619" s="36">
        <v>42153</v>
      </c>
      <c r="U1619" s="61">
        <v>-80.53</v>
      </c>
      <c r="V1619" s="34">
        <v>71</v>
      </c>
      <c r="W1619" s="34">
        <v>1191.58</v>
      </c>
      <c r="X1619" s="34">
        <v>37924</v>
      </c>
      <c r="Y1619" s="34" t="s">
        <v>3217</v>
      </c>
      <c r="Z1619" s="34">
        <v>292.20155694708615</v>
      </c>
    </row>
    <row r="1620" spans="1:26" customFormat="1" x14ac:dyDescent="0.2">
      <c r="A1620" s="34">
        <v>2671</v>
      </c>
      <c r="B1620" s="34" t="s">
        <v>2688</v>
      </c>
      <c r="C1620" s="34" t="s">
        <v>13</v>
      </c>
      <c r="D1620" s="34">
        <v>0.05</v>
      </c>
      <c r="E1620" s="34">
        <v>165.2</v>
      </c>
      <c r="F1620" s="34">
        <v>19.989999999999998</v>
      </c>
      <c r="G1620" s="34" t="s">
        <v>14</v>
      </c>
      <c r="H1620" s="34" t="s">
        <v>47</v>
      </c>
      <c r="I1620" s="34" t="s">
        <v>24</v>
      </c>
      <c r="J1620" s="34" t="s">
        <v>54</v>
      </c>
      <c r="K1620" s="34" t="s">
        <v>49</v>
      </c>
      <c r="L1620" s="34" t="s">
        <v>459</v>
      </c>
      <c r="M1620" s="34">
        <v>0.59</v>
      </c>
      <c r="N1620" s="34" t="s">
        <v>8</v>
      </c>
      <c r="O1620" s="34" t="s">
        <v>9</v>
      </c>
      <c r="P1620" s="34" t="s">
        <v>376</v>
      </c>
      <c r="Q1620" s="34" t="s">
        <v>1712</v>
      </c>
      <c r="R1620" s="34">
        <v>37027</v>
      </c>
      <c r="S1620" s="36">
        <v>42153</v>
      </c>
      <c r="T1620" s="36">
        <v>42153</v>
      </c>
      <c r="U1620" s="61">
        <v>-48.957999999999998</v>
      </c>
      <c r="V1620" s="34">
        <v>42</v>
      </c>
      <c r="W1620" s="34">
        <v>6938.19</v>
      </c>
      <c r="X1620" s="34">
        <v>90551</v>
      </c>
      <c r="Y1620" s="34" t="s">
        <v>3215</v>
      </c>
      <c r="Z1620" s="34">
        <v>1142.2542837762512</v>
      </c>
    </row>
    <row r="1621" spans="1:26" customFormat="1" x14ac:dyDescent="0.2">
      <c r="A1621" s="34">
        <v>759</v>
      </c>
      <c r="B1621" s="34" t="s">
        <v>2689</v>
      </c>
      <c r="C1621" s="34" t="s">
        <v>23</v>
      </c>
      <c r="D1621" s="34">
        <v>0</v>
      </c>
      <c r="E1621" s="34">
        <v>20.99</v>
      </c>
      <c r="F1621" s="34">
        <v>3.3</v>
      </c>
      <c r="G1621" s="34" t="s">
        <v>14</v>
      </c>
      <c r="H1621" s="34" t="s">
        <v>3</v>
      </c>
      <c r="I1621" s="34" t="s">
        <v>16</v>
      </c>
      <c r="J1621" s="34" t="s">
        <v>111</v>
      </c>
      <c r="K1621" s="34" t="s">
        <v>18</v>
      </c>
      <c r="L1621" s="34" t="s">
        <v>1559</v>
      </c>
      <c r="M1621" s="34">
        <v>0.81</v>
      </c>
      <c r="N1621" s="34" t="s">
        <v>8</v>
      </c>
      <c r="O1621" s="34" t="s">
        <v>28</v>
      </c>
      <c r="P1621" s="34" t="s">
        <v>79</v>
      </c>
      <c r="Q1621" s="34" t="s">
        <v>2690</v>
      </c>
      <c r="R1621" s="34">
        <v>62301</v>
      </c>
      <c r="S1621" s="36">
        <v>42153</v>
      </c>
      <c r="T1621" s="36">
        <v>42160</v>
      </c>
      <c r="U1621" s="61">
        <v>-92.960999999999999</v>
      </c>
      <c r="V1621" s="34">
        <v>5</v>
      </c>
      <c r="W1621" s="34">
        <v>92.96</v>
      </c>
      <c r="X1621" s="34">
        <v>86639</v>
      </c>
      <c r="Y1621" s="34" t="s">
        <v>3216</v>
      </c>
      <c r="Z1621" s="34">
        <v>442.74162540956996</v>
      </c>
    </row>
    <row r="1622" spans="1:26" customFormat="1" x14ac:dyDescent="0.2">
      <c r="A1622" s="34">
        <v>649</v>
      </c>
      <c r="B1622" s="34" t="s">
        <v>2691</v>
      </c>
      <c r="C1622" s="34" t="s">
        <v>92</v>
      </c>
      <c r="D1622" s="34">
        <v>0.02</v>
      </c>
      <c r="E1622" s="34">
        <v>3.78</v>
      </c>
      <c r="F1622" s="34">
        <v>0.71</v>
      </c>
      <c r="G1622" s="34" t="s">
        <v>14</v>
      </c>
      <c r="H1622" s="34" t="s">
        <v>47</v>
      </c>
      <c r="I1622" s="34" t="s">
        <v>24</v>
      </c>
      <c r="J1622" s="34" t="s">
        <v>152</v>
      </c>
      <c r="K1622" s="34" t="s">
        <v>26</v>
      </c>
      <c r="L1622" s="34" t="s">
        <v>2692</v>
      </c>
      <c r="M1622" s="34">
        <v>0.39</v>
      </c>
      <c r="N1622" s="34" t="s">
        <v>8</v>
      </c>
      <c r="O1622" s="34" t="s">
        <v>28</v>
      </c>
      <c r="P1622" s="34" t="s">
        <v>79</v>
      </c>
      <c r="Q1622" s="34" t="s">
        <v>1375</v>
      </c>
      <c r="R1622" s="34">
        <v>60089</v>
      </c>
      <c r="S1622" s="36">
        <v>42153</v>
      </c>
      <c r="T1622" s="36">
        <v>42154</v>
      </c>
      <c r="U1622" s="61">
        <v>106.7499</v>
      </c>
      <c r="V1622" s="34">
        <v>40</v>
      </c>
      <c r="W1622" s="34">
        <v>154.71</v>
      </c>
      <c r="X1622" s="34">
        <v>91366</v>
      </c>
      <c r="Y1622" s="34" t="s">
        <v>3216</v>
      </c>
      <c r="Z1622" s="34">
        <v>131.89937443887862</v>
      </c>
    </row>
    <row r="1623" spans="1:26" customFormat="1" x14ac:dyDescent="0.2">
      <c r="A1623" s="34">
        <v>2393</v>
      </c>
      <c r="B1623" s="34" t="s">
        <v>169</v>
      </c>
      <c r="C1623" s="34" t="s">
        <v>92</v>
      </c>
      <c r="D1623" s="34">
        <v>0.02</v>
      </c>
      <c r="E1623" s="34">
        <v>6.48</v>
      </c>
      <c r="F1623" s="34">
        <v>7.91</v>
      </c>
      <c r="G1623" s="34" t="s">
        <v>14</v>
      </c>
      <c r="H1623" s="34" t="s">
        <v>70</v>
      </c>
      <c r="I1623" s="34" t="s">
        <v>24</v>
      </c>
      <c r="J1623" s="34" t="s">
        <v>64</v>
      </c>
      <c r="K1623" s="34" t="s">
        <v>49</v>
      </c>
      <c r="L1623" s="34" t="s">
        <v>1596</v>
      </c>
      <c r="M1623" s="34">
        <v>0.37</v>
      </c>
      <c r="N1623" s="34" t="s">
        <v>8</v>
      </c>
      <c r="O1623" s="34" t="s">
        <v>9</v>
      </c>
      <c r="P1623" s="34" t="s">
        <v>51</v>
      </c>
      <c r="Q1623" s="34" t="s">
        <v>171</v>
      </c>
      <c r="R1623" s="34">
        <v>30076</v>
      </c>
      <c r="S1623" s="36">
        <v>42153</v>
      </c>
      <c r="T1623" s="36">
        <v>42155</v>
      </c>
      <c r="U1623" s="61">
        <v>-1191.5260000000001</v>
      </c>
      <c r="V1623" s="34">
        <v>2</v>
      </c>
      <c r="W1623" s="34">
        <v>16.5</v>
      </c>
      <c r="X1623" s="34">
        <v>86950</v>
      </c>
      <c r="Y1623" s="34" t="s">
        <v>3215</v>
      </c>
      <c r="Z1623" s="34">
        <v>-1037.1684775425638</v>
      </c>
    </row>
    <row r="1624" spans="1:26" customFormat="1" x14ac:dyDescent="0.2">
      <c r="A1624" s="34">
        <v>1060</v>
      </c>
      <c r="B1624" s="34" t="s">
        <v>1801</v>
      </c>
      <c r="C1624" s="34" t="s">
        <v>23</v>
      </c>
      <c r="D1624" s="34">
        <v>7.0000000000000007E-2</v>
      </c>
      <c r="E1624" s="34">
        <v>6.3</v>
      </c>
      <c r="F1624" s="34">
        <v>0.5</v>
      </c>
      <c r="G1624" s="34" t="s">
        <v>14</v>
      </c>
      <c r="H1624" s="34" t="s">
        <v>3</v>
      </c>
      <c r="I1624" s="34" t="s">
        <v>24</v>
      </c>
      <c r="J1624" s="34" t="s">
        <v>128</v>
      </c>
      <c r="K1624" s="34" t="s">
        <v>49</v>
      </c>
      <c r="L1624" s="34" t="s">
        <v>398</v>
      </c>
      <c r="M1624" s="34">
        <v>0.39</v>
      </c>
      <c r="N1624" s="34" t="s">
        <v>8</v>
      </c>
      <c r="O1624" s="34" t="s">
        <v>9</v>
      </c>
      <c r="P1624" s="34" t="s">
        <v>51</v>
      </c>
      <c r="Q1624" s="34" t="s">
        <v>337</v>
      </c>
      <c r="R1624" s="34">
        <v>30318</v>
      </c>
      <c r="S1624" s="36">
        <v>42154</v>
      </c>
      <c r="T1624" s="36">
        <v>42154</v>
      </c>
      <c r="U1624" s="61">
        <v>4.1673999999999998</v>
      </c>
      <c r="V1624" s="34">
        <v>20</v>
      </c>
      <c r="W1624" s="34">
        <v>121.87</v>
      </c>
      <c r="X1624" s="34">
        <v>57061</v>
      </c>
      <c r="Y1624" s="34" t="s">
        <v>3215</v>
      </c>
      <c r="Z1624" s="34">
        <v>23.43114311123831</v>
      </c>
    </row>
    <row r="1625" spans="1:26" customFormat="1" x14ac:dyDescent="0.2">
      <c r="A1625" s="34">
        <v>1062</v>
      </c>
      <c r="B1625" s="34" t="s">
        <v>1803</v>
      </c>
      <c r="C1625" s="34" t="s">
        <v>23</v>
      </c>
      <c r="D1625" s="34">
        <v>0.04</v>
      </c>
      <c r="E1625" s="34">
        <v>22.38</v>
      </c>
      <c r="F1625" s="34">
        <v>15.1</v>
      </c>
      <c r="G1625" s="34" t="s">
        <v>14</v>
      </c>
      <c r="H1625" s="34" t="s">
        <v>3</v>
      </c>
      <c r="I1625" s="34" t="s">
        <v>24</v>
      </c>
      <c r="J1625" s="34" t="s">
        <v>48</v>
      </c>
      <c r="K1625" s="34" t="s">
        <v>49</v>
      </c>
      <c r="L1625" s="34" t="s">
        <v>1061</v>
      </c>
      <c r="M1625" s="34">
        <v>0.38</v>
      </c>
      <c r="N1625" s="34" t="s">
        <v>8</v>
      </c>
      <c r="O1625" s="34" t="s">
        <v>87</v>
      </c>
      <c r="P1625" s="34" t="s">
        <v>88</v>
      </c>
      <c r="Q1625" s="34" t="s">
        <v>1804</v>
      </c>
      <c r="R1625" s="34">
        <v>11727</v>
      </c>
      <c r="S1625" s="36">
        <v>42154</v>
      </c>
      <c r="T1625" s="36">
        <v>42162</v>
      </c>
      <c r="U1625" s="61">
        <v>16.021799999999999</v>
      </c>
      <c r="V1625" s="34">
        <v>18</v>
      </c>
      <c r="W1625" s="34">
        <v>403.53</v>
      </c>
      <c r="X1625" s="34">
        <v>91355</v>
      </c>
      <c r="Y1625" s="34" t="s">
        <v>3218</v>
      </c>
      <c r="Z1625" s="34">
        <v>500.99958403027341</v>
      </c>
    </row>
    <row r="1626" spans="1:26" customFormat="1" x14ac:dyDescent="0.2">
      <c r="A1626" s="34">
        <v>1062</v>
      </c>
      <c r="B1626" s="34" t="s">
        <v>1803</v>
      </c>
      <c r="C1626" s="34" t="s">
        <v>23</v>
      </c>
      <c r="D1626" s="34">
        <v>0.06</v>
      </c>
      <c r="E1626" s="34">
        <v>17.78</v>
      </c>
      <c r="F1626" s="34">
        <v>5.03</v>
      </c>
      <c r="G1626" s="34" t="s">
        <v>14</v>
      </c>
      <c r="H1626" s="34" t="s">
        <v>3</v>
      </c>
      <c r="I1626" s="34" t="s">
        <v>4</v>
      </c>
      <c r="J1626" s="34" t="s">
        <v>102</v>
      </c>
      <c r="K1626" s="34" t="s">
        <v>49</v>
      </c>
      <c r="L1626" s="34" t="s">
        <v>2693</v>
      </c>
      <c r="M1626" s="34">
        <v>0.54</v>
      </c>
      <c r="N1626" s="34" t="s">
        <v>8</v>
      </c>
      <c r="O1626" s="34" t="s">
        <v>87</v>
      </c>
      <c r="P1626" s="34" t="s">
        <v>88</v>
      </c>
      <c r="Q1626" s="34" t="s">
        <v>1804</v>
      </c>
      <c r="R1626" s="34">
        <v>11727</v>
      </c>
      <c r="S1626" s="36">
        <v>42154</v>
      </c>
      <c r="T1626" s="36">
        <v>42157</v>
      </c>
      <c r="U1626" s="61">
        <v>38.067300000000003</v>
      </c>
      <c r="V1626" s="34">
        <v>3</v>
      </c>
      <c r="W1626" s="34">
        <v>55.17</v>
      </c>
      <c r="X1626" s="34">
        <v>91355</v>
      </c>
      <c r="Y1626" s="34" t="s">
        <v>3218</v>
      </c>
      <c r="Z1626" s="34">
        <v>350.60657049300329</v>
      </c>
    </row>
    <row r="1627" spans="1:26" customFormat="1" x14ac:dyDescent="0.2">
      <c r="A1627" s="34">
        <v>1934</v>
      </c>
      <c r="B1627" s="34" t="s">
        <v>2694</v>
      </c>
      <c r="C1627" s="34" t="s">
        <v>23</v>
      </c>
      <c r="D1627" s="34">
        <v>0.04</v>
      </c>
      <c r="E1627" s="34">
        <v>180.98</v>
      </c>
      <c r="F1627" s="34">
        <v>30</v>
      </c>
      <c r="G1627" s="34" t="s">
        <v>2</v>
      </c>
      <c r="H1627" s="34" t="s">
        <v>47</v>
      </c>
      <c r="I1627" s="34" t="s">
        <v>4</v>
      </c>
      <c r="J1627" s="34" t="s">
        <v>85</v>
      </c>
      <c r="K1627" s="34" t="s">
        <v>33</v>
      </c>
      <c r="L1627" s="34" t="s">
        <v>921</v>
      </c>
      <c r="M1627" s="34">
        <v>0.69</v>
      </c>
      <c r="N1627" s="34" t="s">
        <v>8</v>
      </c>
      <c r="O1627" s="34" t="s">
        <v>28</v>
      </c>
      <c r="P1627" s="34" t="s">
        <v>163</v>
      </c>
      <c r="Q1627" s="34" t="s">
        <v>1380</v>
      </c>
      <c r="R1627" s="34">
        <v>78626</v>
      </c>
      <c r="S1627" s="36">
        <v>42154</v>
      </c>
      <c r="T1627" s="36">
        <v>42154</v>
      </c>
      <c r="U1627" s="61">
        <v>52.988</v>
      </c>
      <c r="V1627" s="34">
        <v>3</v>
      </c>
      <c r="W1627" s="34">
        <v>561.65</v>
      </c>
      <c r="X1627" s="34">
        <v>86688</v>
      </c>
      <c r="Y1627" s="34" t="s">
        <v>3216</v>
      </c>
      <c r="Z1627" s="34">
        <v>1941.176913875353</v>
      </c>
    </row>
    <row r="1628" spans="1:26" customFormat="1" x14ac:dyDescent="0.2">
      <c r="A1628" s="34">
        <v>1935</v>
      </c>
      <c r="B1628" s="34" t="s">
        <v>2050</v>
      </c>
      <c r="C1628" s="34" t="s">
        <v>23</v>
      </c>
      <c r="D1628" s="34">
        <v>0.06</v>
      </c>
      <c r="E1628" s="34">
        <v>3.25</v>
      </c>
      <c r="F1628" s="34">
        <v>49</v>
      </c>
      <c r="G1628" s="34" t="s">
        <v>14</v>
      </c>
      <c r="H1628" s="34" t="s">
        <v>47</v>
      </c>
      <c r="I1628" s="34" t="s">
        <v>24</v>
      </c>
      <c r="J1628" s="34" t="s">
        <v>71</v>
      </c>
      <c r="K1628" s="34" t="s">
        <v>40</v>
      </c>
      <c r="L1628" s="34" t="s">
        <v>2695</v>
      </c>
      <c r="M1628" s="34">
        <v>0.56000000000000005</v>
      </c>
      <c r="N1628" s="34" t="s">
        <v>8</v>
      </c>
      <c r="O1628" s="34" t="s">
        <v>28</v>
      </c>
      <c r="P1628" s="34" t="s">
        <v>163</v>
      </c>
      <c r="Q1628" s="34" t="s">
        <v>2051</v>
      </c>
      <c r="R1628" s="34">
        <v>75051</v>
      </c>
      <c r="S1628" s="36">
        <v>42154</v>
      </c>
      <c r="T1628" s="36">
        <v>42160</v>
      </c>
      <c r="U1628" s="61">
        <v>10.507999999999999</v>
      </c>
      <c r="V1628" s="34">
        <v>2</v>
      </c>
      <c r="W1628" s="34">
        <v>55.6</v>
      </c>
      <c r="X1628" s="34">
        <v>86688</v>
      </c>
      <c r="Y1628" s="34" t="s">
        <v>3216</v>
      </c>
      <c r="Z1628" s="34">
        <v>1548.2614905853534</v>
      </c>
    </row>
    <row r="1629" spans="1:26" customFormat="1" x14ac:dyDescent="0.2">
      <c r="A1629" s="34">
        <v>1935</v>
      </c>
      <c r="B1629" s="34" t="s">
        <v>2050</v>
      </c>
      <c r="C1629" s="34" t="s">
        <v>23</v>
      </c>
      <c r="D1629" s="34">
        <v>0.01</v>
      </c>
      <c r="E1629" s="34">
        <v>110.98</v>
      </c>
      <c r="F1629" s="34">
        <v>13.99</v>
      </c>
      <c r="G1629" s="34" t="s">
        <v>14</v>
      </c>
      <c r="H1629" s="34" t="s">
        <v>47</v>
      </c>
      <c r="I1629" s="34" t="s">
        <v>4</v>
      </c>
      <c r="J1629" s="34" t="s">
        <v>102</v>
      </c>
      <c r="K1629" s="34" t="s">
        <v>120</v>
      </c>
      <c r="L1629" s="34" t="s">
        <v>521</v>
      </c>
      <c r="M1629" s="34">
        <v>0.69</v>
      </c>
      <c r="N1629" s="34" t="s">
        <v>8</v>
      </c>
      <c r="O1629" s="34" t="s">
        <v>28</v>
      </c>
      <c r="P1629" s="34" t="s">
        <v>163</v>
      </c>
      <c r="Q1629" s="34" t="s">
        <v>2051</v>
      </c>
      <c r="R1629" s="34">
        <v>75051</v>
      </c>
      <c r="S1629" s="36">
        <v>42154</v>
      </c>
      <c r="T1629" s="36">
        <v>42159</v>
      </c>
      <c r="U1629" s="61">
        <v>1448.7309</v>
      </c>
      <c r="V1629" s="34">
        <v>19</v>
      </c>
      <c r="W1629" s="34">
        <v>2099.61</v>
      </c>
      <c r="X1629" s="34">
        <v>86688</v>
      </c>
      <c r="Y1629" s="34" t="s">
        <v>3216</v>
      </c>
      <c r="Z1629" s="34">
        <v>2532.0181184373696</v>
      </c>
    </row>
    <row r="1630" spans="1:26" customFormat="1" x14ac:dyDescent="0.2">
      <c r="A1630" s="34">
        <v>1935</v>
      </c>
      <c r="B1630" s="34" t="s">
        <v>2050</v>
      </c>
      <c r="C1630" s="34" t="s">
        <v>23</v>
      </c>
      <c r="D1630" s="34">
        <v>0.05</v>
      </c>
      <c r="E1630" s="34">
        <v>3.95</v>
      </c>
      <c r="F1630" s="34">
        <v>2</v>
      </c>
      <c r="G1630" s="34" t="s">
        <v>63</v>
      </c>
      <c r="H1630" s="34" t="s">
        <v>47</v>
      </c>
      <c r="I1630" s="34" t="s">
        <v>24</v>
      </c>
      <c r="J1630" s="34" t="s">
        <v>152</v>
      </c>
      <c r="K1630" s="34" t="s">
        <v>26</v>
      </c>
      <c r="L1630" s="34" t="s">
        <v>1805</v>
      </c>
      <c r="M1630" s="34">
        <v>0.53</v>
      </c>
      <c r="N1630" s="34" t="s">
        <v>8</v>
      </c>
      <c r="O1630" s="34" t="s">
        <v>28</v>
      </c>
      <c r="P1630" s="34" t="s">
        <v>163</v>
      </c>
      <c r="Q1630" s="34" t="s">
        <v>2051</v>
      </c>
      <c r="R1630" s="34">
        <v>75051</v>
      </c>
      <c r="S1630" s="36">
        <v>42154</v>
      </c>
      <c r="T1630" s="36">
        <v>42162</v>
      </c>
      <c r="U1630" s="61">
        <v>1.004</v>
      </c>
      <c r="V1630" s="34">
        <v>23</v>
      </c>
      <c r="W1630" s="34">
        <v>96.6</v>
      </c>
      <c r="X1630" s="34">
        <v>86688</v>
      </c>
      <c r="Y1630" s="34" t="s">
        <v>3216</v>
      </c>
      <c r="Z1630" s="34">
        <v>141.13014160976232</v>
      </c>
    </row>
    <row r="1631" spans="1:26" customFormat="1" x14ac:dyDescent="0.2">
      <c r="A1631" s="34">
        <v>2980</v>
      </c>
      <c r="B1631" s="34" t="s">
        <v>797</v>
      </c>
      <c r="C1631" s="34" t="s">
        <v>23</v>
      </c>
      <c r="D1631" s="34">
        <v>0.04</v>
      </c>
      <c r="E1631" s="34">
        <v>2.88</v>
      </c>
      <c r="F1631" s="34">
        <v>1.01</v>
      </c>
      <c r="G1631" s="34" t="s">
        <v>14</v>
      </c>
      <c r="H1631" s="34" t="s">
        <v>70</v>
      </c>
      <c r="I1631" s="34" t="s">
        <v>24</v>
      </c>
      <c r="J1631" s="34" t="s">
        <v>25</v>
      </c>
      <c r="K1631" s="34" t="s">
        <v>26</v>
      </c>
      <c r="L1631" s="34" t="s">
        <v>967</v>
      </c>
      <c r="M1631" s="34">
        <v>0.55000000000000004</v>
      </c>
      <c r="N1631" s="34" t="s">
        <v>8</v>
      </c>
      <c r="O1631" s="34" t="s">
        <v>87</v>
      </c>
      <c r="P1631" s="34" t="s">
        <v>293</v>
      </c>
      <c r="Q1631" s="34" t="s">
        <v>799</v>
      </c>
      <c r="R1631" s="34">
        <v>44870</v>
      </c>
      <c r="S1631" s="36">
        <v>42154</v>
      </c>
      <c r="T1631" s="36">
        <v>42159</v>
      </c>
      <c r="U1631" s="61">
        <v>15.246</v>
      </c>
      <c r="V1631" s="34">
        <v>39</v>
      </c>
      <c r="W1631" s="34">
        <v>111.92</v>
      </c>
      <c r="X1631" s="34">
        <v>86548</v>
      </c>
      <c r="Y1631" s="34" t="s">
        <v>3218</v>
      </c>
      <c r="Z1631" s="34">
        <v>200.00770153946218</v>
      </c>
    </row>
    <row r="1632" spans="1:26" customFormat="1" x14ac:dyDescent="0.2">
      <c r="A1632" s="34">
        <v>3124</v>
      </c>
      <c r="B1632" s="34" t="s">
        <v>2696</v>
      </c>
      <c r="C1632" s="34" t="s">
        <v>46</v>
      </c>
      <c r="D1632" s="34">
        <v>0.05</v>
      </c>
      <c r="E1632" s="34">
        <v>120.98</v>
      </c>
      <c r="F1632" s="34">
        <v>9.07</v>
      </c>
      <c r="G1632" s="34" t="s">
        <v>14</v>
      </c>
      <c r="H1632" s="34" t="s">
        <v>47</v>
      </c>
      <c r="I1632" s="34" t="s">
        <v>24</v>
      </c>
      <c r="J1632" s="34" t="s">
        <v>48</v>
      </c>
      <c r="K1632" s="34" t="s">
        <v>49</v>
      </c>
      <c r="L1632" s="34" t="s">
        <v>1399</v>
      </c>
      <c r="M1632" s="34">
        <v>0.35</v>
      </c>
      <c r="N1632" s="34" t="s">
        <v>8</v>
      </c>
      <c r="O1632" s="34" t="s">
        <v>28</v>
      </c>
      <c r="P1632" s="34" t="s">
        <v>79</v>
      </c>
      <c r="Q1632" s="34" t="s">
        <v>2697</v>
      </c>
      <c r="R1632" s="34">
        <v>61265</v>
      </c>
      <c r="S1632" s="36">
        <v>42154</v>
      </c>
      <c r="T1632" s="36">
        <v>42155</v>
      </c>
      <c r="U1632" s="61">
        <v>881.04719999999998</v>
      </c>
      <c r="V1632" s="34">
        <v>11</v>
      </c>
      <c r="W1632" s="34">
        <v>1276.8800000000001</v>
      </c>
      <c r="X1632" s="34">
        <v>87286</v>
      </c>
      <c r="Y1632" s="34" t="s">
        <v>3216</v>
      </c>
      <c r="Z1632" s="34">
        <v>1658.2664030461124</v>
      </c>
    </row>
    <row r="1633" spans="1:26" customFormat="1" x14ac:dyDescent="0.2">
      <c r="A1633" s="34">
        <v>1802</v>
      </c>
      <c r="B1633" s="34" t="s">
        <v>2698</v>
      </c>
      <c r="C1633" s="34" t="s">
        <v>1</v>
      </c>
      <c r="D1633" s="34">
        <v>0.04</v>
      </c>
      <c r="E1633" s="34">
        <v>3.68</v>
      </c>
      <c r="F1633" s="34">
        <v>1.32</v>
      </c>
      <c r="G1633" s="34" t="s">
        <v>14</v>
      </c>
      <c r="H1633" s="34" t="s">
        <v>70</v>
      </c>
      <c r="I1633" s="34" t="s">
        <v>24</v>
      </c>
      <c r="J1633" s="34" t="s">
        <v>544</v>
      </c>
      <c r="K1633" s="34" t="s">
        <v>26</v>
      </c>
      <c r="L1633" s="34" t="s">
        <v>2502</v>
      </c>
      <c r="M1633" s="34">
        <v>0.83</v>
      </c>
      <c r="N1633" s="34" t="s">
        <v>8</v>
      </c>
      <c r="O1633" s="34" t="s">
        <v>9</v>
      </c>
      <c r="P1633" s="34" t="s">
        <v>99</v>
      </c>
      <c r="Q1633" s="34" t="s">
        <v>689</v>
      </c>
      <c r="R1633" s="34">
        <v>34698</v>
      </c>
      <c r="S1633" s="36">
        <v>42156</v>
      </c>
      <c r="T1633" s="36">
        <v>42157</v>
      </c>
      <c r="U1633" s="61">
        <v>300.92579999999998</v>
      </c>
      <c r="V1633" s="34">
        <v>11</v>
      </c>
      <c r="W1633" s="34">
        <v>41.29</v>
      </c>
      <c r="X1633" s="34">
        <v>91543</v>
      </c>
      <c r="Y1633" s="34" t="s">
        <v>3215</v>
      </c>
      <c r="Z1633" s="34">
        <v>946.60028288154706</v>
      </c>
    </row>
    <row r="1634" spans="1:26" customFormat="1" x14ac:dyDescent="0.2">
      <c r="A1634" s="34">
        <v>2817</v>
      </c>
      <c r="B1634" s="34" t="s">
        <v>2699</v>
      </c>
      <c r="C1634" s="34" t="s">
        <v>13</v>
      </c>
      <c r="D1634" s="34">
        <v>0.05</v>
      </c>
      <c r="E1634" s="34">
        <v>4.71</v>
      </c>
      <c r="F1634" s="34">
        <v>0.7</v>
      </c>
      <c r="G1634" s="34" t="s">
        <v>63</v>
      </c>
      <c r="H1634" s="34" t="s">
        <v>70</v>
      </c>
      <c r="I1634" s="34" t="s">
        <v>24</v>
      </c>
      <c r="J1634" s="34" t="s">
        <v>152</v>
      </c>
      <c r="K1634" s="34" t="s">
        <v>26</v>
      </c>
      <c r="L1634" s="34" t="s">
        <v>2700</v>
      </c>
      <c r="M1634" s="34">
        <v>0.8</v>
      </c>
      <c r="N1634" s="34" t="s">
        <v>8</v>
      </c>
      <c r="O1634" s="34" t="s">
        <v>87</v>
      </c>
      <c r="P1634" s="34" t="s">
        <v>293</v>
      </c>
      <c r="Q1634" s="34" t="s">
        <v>2701</v>
      </c>
      <c r="R1634" s="34">
        <v>43055</v>
      </c>
      <c r="S1634" s="36">
        <v>42156</v>
      </c>
      <c r="T1634" s="36">
        <v>42157</v>
      </c>
      <c r="U1634" s="61">
        <v>-2.3759999999999999</v>
      </c>
      <c r="V1634" s="34">
        <v>2</v>
      </c>
      <c r="W1634" s="34">
        <v>12.16</v>
      </c>
      <c r="X1634" s="34">
        <v>89743</v>
      </c>
      <c r="Y1634" s="34" t="s">
        <v>3218</v>
      </c>
      <c r="Z1634" s="34">
        <v>215.84274014008687</v>
      </c>
    </row>
    <row r="1635" spans="1:26" customFormat="1" x14ac:dyDescent="0.2">
      <c r="A1635" s="34">
        <v>2817</v>
      </c>
      <c r="B1635" s="34" t="s">
        <v>2699</v>
      </c>
      <c r="C1635" s="34" t="s">
        <v>13</v>
      </c>
      <c r="D1635" s="34">
        <v>0.04</v>
      </c>
      <c r="E1635" s="34">
        <v>55.99</v>
      </c>
      <c r="F1635" s="34">
        <v>1.25</v>
      </c>
      <c r="G1635" s="34" t="s">
        <v>63</v>
      </c>
      <c r="H1635" s="34" t="s">
        <v>70</v>
      </c>
      <c r="I1635" s="34" t="s">
        <v>16</v>
      </c>
      <c r="J1635" s="34" t="s">
        <v>111</v>
      </c>
      <c r="K1635" s="34" t="s">
        <v>18</v>
      </c>
      <c r="L1635" s="34" t="s">
        <v>2702</v>
      </c>
      <c r="M1635" s="34">
        <v>0.35</v>
      </c>
      <c r="N1635" s="34" t="s">
        <v>8</v>
      </c>
      <c r="O1635" s="34" t="s">
        <v>87</v>
      </c>
      <c r="P1635" s="34" t="s">
        <v>293</v>
      </c>
      <c r="Q1635" s="34" t="s">
        <v>2701</v>
      </c>
      <c r="R1635" s="34">
        <v>43055</v>
      </c>
      <c r="S1635" s="36">
        <v>42156</v>
      </c>
      <c r="T1635" s="36">
        <v>42157</v>
      </c>
      <c r="U1635" s="61">
        <v>-18.3216</v>
      </c>
      <c r="V1635" s="34">
        <v>3</v>
      </c>
      <c r="W1635" s="34">
        <v>147.56</v>
      </c>
      <c r="X1635" s="34">
        <v>89743</v>
      </c>
      <c r="Y1635" s="34" t="s">
        <v>3218</v>
      </c>
      <c r="Z1635" s="34">
        <v>7.960570280828307</v>
      </c>
    </row>
    <row r="1636" spans="1:26" customFormat="1" x14ac:dyDescent="0.2">
      <c r="A1636" s="34">
        <v>3069</v>
      </c>
      <c r="B1636" s="34" t="s">
        <v>1144</v>
      </c>
      <c r="C1636" s="34" t="s">
        <v>13</v>
      </c>
      <c r="D1636" s="34">
        <v>0.03</v>
      </c>
      <c r="E1636" s="34">
        <v>120.98</v>
      </c>
      <c r="F1636" s="34">
        <v>30</v>
      </c>
      <c r="G1636" s="34" t="s">
        <v>2</v>
      </c>
      <c r="H1636" s="34" t="s">
        <v>15</v>
      </c>
      <c r="I1636" s="34" t="s">
        <v>4</v>
      </c>
      <c r="J1636" s="34" t="s">
        <v>85</v>
      </c>
      <c r="K1636" s="34" t="s">
        <v>33</v>
      </c>
      <c r="L1636" s="34" t="s">
        <v>1101</v>
      </c>
      <c r="M1636" s="34">
        <v>0.64</v>
      </c>
      <c r="N1636" s="34" t="s">
        <v>8</v>
      </c>
      <c r="O1636" s="34" t="s">
        <v>28</v>
      </c>
      <c r="P1636" s="34" t="s">
        <v>60</v>
      </c>
      <c r="Q1636" s="34" t="s">
        <v>1146</v>
      </c>
      <c r="R1636" s="34">
        <v>55128</v>
      </c>
      <c r="S1636" s="36">
        <v>42156</v>
      </c>
      <c r="T1636" s="36">
        <v>42158</v>
      </c>
      <c r="U1636" s="61">
        <v>638.02800000000002</v>
      </c>
      <c r="V1636" s="34">
        <v>15</v>
      </c>
      <c r="W1636" s="34">
        <v>1894.45</v>
      </c>
      <c r="X1636" s="34">
        <v>88191</v>
      </c>
      <c r="Y1636" s="34" t="s">
        <v>3216</v>
      </c>
      <c r="Z1636" s="34">
        <v>2175.699939118716</v>
      </c>
    </row>
    <row r="1637" spans="1:26" customFormat="1" x14ac:dyDescent="0.2">
      <c r="A1637" s="34">
        <v>3069</v>
      </c>
      <c r="B1637" s="34" t="s">
        <v>1144</v>
      </c>
      <c r="C1637" s="34" t="s">
        <v>13</v>
      </c>
      <c r="D1637" s="34">
        <v>0.01</v>
      </c>
      <c r="E1637" s="34">
        <v>15.68</v>
      </c>
      <c r="F1637" s="34">
        <v>3.73</v>
      </c>
      <c r="G1637" s="34" t="s">
        <v>14</v>
      </c>
      <c r="H1637" s="34" t="s">
        <v>15</v>
      </c>
      <c r="I1637" s="34" t="s">
        <v>4</v>
      </c>
      <c r="J1637" s="34" t="s">
        <v>102</v>
      </c>
      <c r="K1637" s="34" t="s">
        <v>18</v>
      </c>
      <c r="L1637" s="34" t="s">
        <v>2703</v>
      </c>
      <c r="M1637" s="34">
        <v>0.46</v>
      </c>
      <c r="N1637" s="34" t="s">
        <v>8</v>
      </c>
      <c r="O1637" s="34" t="s">
        <v>28</v>
      </c>
      <c r="P1637" s="34" t="s">
        <v>60</v>
      </c>
      <c r="Q1637" s="34" t="s">
        <v>1146</v>
      </c>
      <c r="R1637" s="34">
        <v>55128</v>
      </c>
      <c r="S1637" s="36">
        <v>42156</v>
      </c>
      <c r="T1637" s="36">
        <v>42158</v>
      </c>
      <c r="U1637" s="61">
        <v>138.49680000000001</v>
      </c>
      <c r="V1637" s="34">
        <v>12</v>
      </c>
      <c r="W1637" s="34">
        <v>200.72</v>
      </c>
      <c r="X1637" s="34">
        <v>88191</v>
      </c>
      <c r="Y1637" s="34" t="s">
        <v>3216</v>
      </c>
      <c r="Z1637" s="34">
        <v>275.32945051684811</v>
      </c>
    </row>
    <row r="1638" spans="1:26" customFormat="1" x14ac:dyDescent="0.2">
      <c r="A1638" s="34">
        <v>3141</v>
      </c>
      <c r="B1638" s="34" t="s">
        <v>2704</v>
      </c>
      <c r="C1638" s="34" t="s">
        <v>23</v>
      </c>
      <c r="D1638" s="34">
        <v>0.09</v>
      </c>
      <c r="E1638" s="34">
        <v>6.84</v>
      </c>
      <c r="F1638" s="34">
        <v>8.3699999999999992</v>
      </c>
      <c r="G1638" s="34" t="s">
        <v>14</v>
      </c>
      <c r="H1638" s="34" t="s">
        <v>15</v>
      </c>
      <c r="I1638" s="34" t="s">
        <v>24</v>
      </c>
      <c r="J1638" s="34" t="s">
        <v>544</v>
      </c>
      <c r="K1638" s="34" t="s">
        <v>18</v>
      </c>
      <c r="L1638" s="34" t="s">
        <v>712</v>
      </c>
      <c r="M1638" s="34">
        <v>0.57999999999999996</v>
      </c>
      <c r="N1638" s="34" t="s">
        <v>8</v>
      </c>
      <c r="O1638" s="34" t="s">
        <v>28</v>
      </c>
      <c r="P1638" s="34" t="s">
        <v>163</v>
      </c>
      <c r="Q1638" s="34" t="s">
        <v>342</v>
      </c>
      <c r="R1638" s="34">
        <v>77506</v>
      </c>
      <c r="S1638" s="36">
        <v>42156</v>
      </c>
      <c r="T1638" s="36">
        <v>42163</v>
      </c>
      <c r="U1638" s="61">
        <v>-88.584999999999994</v>
      </c>
      <c r="V1638" s="34">
        <v>13</v>
      </c>
      <c r="W1638" s="34">
        <v>87.1</v>
      </c>
      <c r="X1638" s="34">
        <v>86369</v>
      </c>
      <c r="Y1638" s="34" t="s">
        <v>3216</v>
      </c>
      <c r="Z1638" s="34">
        <v>272.47287186044963</v>
      </c>
    </row>
    <row r="1639" spans="1:26" customFormat="1" x14ac:dyDescent="0.2">
      <c r="A1639" s="34">
        <v>3141</v>
      </c>
      <c r="B1639" s="34" t="s">
        <v>2704</v>
      </c>
      <c r="C1639" s="34" t="s">
        <v>23</v>
      </c>
      <c r="D1639" s="34">
        <v>7.0000000000000007E-2</v>
      </c>
      <c r="E1639" s="34">
        <v>48.91</v>
      </c>
      <c r="F1639" s="34">
        <v>35</v>
      </c>
      <c r="G1639" s="34" t="s">
        <v>63</v>
      </c>
      <c r="H1639" s="34" t="s">
        <v>15</v>
      </c>
      <c r="I1639" s="34" t="s">
        <v>24</v>
      </c>
      <c r="J1639" s="34" t="s">
        <v>54</v>
      </c>
      <c r="K1639" s="34" t="s">
        <v>40</v>
      </c>
      <c r="L1639" s="34" t="s">
        <v>1797</v>
      </c>
      <c r="M1639" s="34">
        <v>0.83</v>
      </c>
      <c r="N1639" s="34" t="s">
        <v>8</v>
      </c>
      <c r="O1639" s="34" t="s">
        <v>28</v>
      </c>
      <c r="P1639" s="34" t="s">
        <v>163</v>
      </c>
      <c r="Q1639" s="34" t="s">
        <v>342</v>
      </c>
      <c r="R1639" s="34">
        <v>77506</v>
      </c>
      <c r="S1639" s="36">
        <v>42156</v>
      </c>
      <c r="T1639" s="36">
        <v>42158</v>
      </c>
      <c r="U1639" s="61">
        <v>-485.68</v>
      </c>
      <c r="V1639" s="34">
        <v>15</v>
      </c>
      <c r="W1639" s="34">
        <v>736.86</v>
      </c>
      <c r="X1639" s="34">
        <v>86369</v>
      </c>
      <c r="Y1639" s="34" t="s">
        <v>3216</v>
      </c>
      <c r="Z1639" s="34">
        <v>872.48269297620959</v>
      </c>
    </row>
    <row r="1640" spans="1:26" customFormat="1" x14ac:dyDescent="0.2">
      <c r="A1640" s="34">
        <v>2737</v>
      </c>
      <c r="B1640" s="34" t="s">
        <v>2246</v>
      </c>
      <c r="C1640" s="34" t="s">
        <v>92</v>
      </c>
      <c r="D1640" s="34">
        <v>0.03</v>
      </c>
      <c r="E1640" s="34">
        <v>15.31</v>
      </c>
      <c r="F1640" s="34">
        <v>8.7799999999999994</v>
      </c>
      <c r="G1640" s="34" t="s">
        <v>14</v>
      </c>
      <c r="H1640" s="34" t="s">
        <v>3</v>
      </c>
      <c r="I1640" s="34" t="s">
        <v>24</v>
      </c>
      <c r="J1640" s="34" t="s">
        <v>54</v>
      </c>
      <c r="K1640" s="34" t="s">
        <v>49</v>
      </c>
      <c r="L1640" s="34" t="s">
        <v>2410</v>
      </c>
      <c r="M1640" s="34">
        <v>0.56999999999999995</v>
      </c>
      <c r="N1640" s="34" t="s">
        <v>8</v>
      </c>
      <c r="O1640" s="34" t="s">
        <v>87</v>
      </c>
      <c r="P1640" s="34" t="s">
        <v>609</v>
      </c>
      <c r="Q1640" s="34" t="s">
        <v>1922</v>
      </c>
      <c r="R1640" s="34">
        <v>5701</v>
      </c>
      <c r="S1640" s="36">
        <v>42156</v>
      </c>
      <c r="T1640" s="36">
        <v>42157</v>
      </c>
      <c r="U1640" s="61">
        <v>-57.56</v>
      </c>
      <c r="V1640" s="34">
        <v>12</v>
      </c>
      <c r="W1640" s="34">
        <v>194.08</v>
      </c>
      <c r="X1640" s="34">
        <v>89019</v>
      </c>
      <c r="Y1640" s="34" t="s">
        <v>3218</v>
      </c>
      <c r="Z1640" s="34">
        <v>326.34583316725747</v>
      </c>
    </row>
    <row r="1641" spans="1:26" customFormat="1" x14ac:dyDescent="0.2">
      <c r="A1641" s="34">
        <v>2828</v>
      </c>
      <c r="B1641" s="34" t="s">
        <v>1235</v>
      </c>
      <c r="C1641" s="34" t="s">
        <v>92</v>
      </c>
      <c r="D1641" s="34">
        <v>7.0000000000000007E-2</v>
      </c>
      <c r="E1641" s="34">
        <v>39.479999999999997</v>
      </c>
      <c r="F1641" s="34">
        <v>1.99</v>
      </c>
      <c r="G1641" s="34" t="s">
        <v>14</v>
      </c>
      <c r="H1641" s="34" t="s">
        <v>70</v>
      </c>
      <c r="I1641" s="34" t="s">
        <v>16</v>
      </c>
      <c r="J1641" s="34" t="s">
        <v>17</v>
      </c>
      <c r="K1641" s="34" t="s">
        <v>18</v>
      </c>
      <c r="L1641" s="34" t="s">
        <v>1233</v>
      </c>
      <c r="M1641" s="34">
        <v>0.54</v>
      </c>
      <c r="N1641" s="34" t="s">
        <v>8</v>
      </c>
      <c r="O1641" s="34" t="s">
        <v>35</v>
      </c>
      <c r="P1641" s="34" t="s">
        <v>66</v>
      </c>
      <c r="Q1641" s="34" t="s">
        <v>1237</v>
      </c>
      <c r="R1641" s="34">
        <v>92243</v>
      </c>
      <c r="S1641" s="36">
        <v>42156</v>
      </c>
      <c r="T1641" s="36">
        <v>42157</v>
      </c>
      <c r="U1641" s="61">
        <v>322.25069999999999</v>
      </c>
      <c r="V1641" s="34">
        <v>12</v>
      </c>
      <c r="W1641" s="34">
        <v>467.03</v>
      </c>
      <c r="X1641" s="34">
        <v>87721</v>
      </c>
      <c r="Y1641" s="34" t="s">
        <v>3217</v>
      </c>
      <c r="Z1641" s="34">
        <v>561.00698461447405</v>
      </c>
    </row>
    <row r="1642" spans="1:26" customFormat="1" x14ac:dyDescent="0.2">
      <c r="A1642" s="34">
        <v>797</v>
      </c>
      <c r="B1642" s="34" t="s">
        <v>1500</v>
      </c>
      <c r="C1642" s="34" t="s">
        <v>46</v>
      </c>
      <c r="D1642" s="34">
        <v>0.04</v>
      </c>
      <c r="E1642" s="34">
        <v>9.11</v>
      </c>
      <c r="F1642" s="34">
        <v>2.25</v>
      </c>
      <c r="G1642" s="34" t="s">
        <v>14</v>
      </c>
      <c r="H1642" s="34" t="s">
        <v>70</v>
      </c>
      <c r="I1642" s="34" t="s">
        <v>24</v>
      </c>
      <c r="J1642" s="34" t="s">
        <v>25</v>
      </c>
      <c r="K1642" s="34" t="s">
        <v>26</v>
      </c>
      <c r="L1642" s="34" t="s">
        <v>2705</v>
      </c>
      <c r="M1642" s="34">
        <v>0.52</v>
      </c>
      <c r="N1642" s="34" t="s">
        <v>8</v>
      </c>
      <c r="O1642" s="34" t="s">
        <v>35</v>
      </c>
      <c r="P1642" s="34" t="s">
        <v>122</v>
      </c>
      <c r="Q1642" s="34" t="s">
        <v>1502</v>
      </c>
      <c r="R1642" s="34">
        <v>84067</v>
      </c>
      <c r="S1642" s="36">
        <v>42156</v>
      </c>
      <c r="T1642" s="36">
        <v>42159</v>
      </c>
      <c r="U1642" s="61">
        <v>-3.496</v>
      </c>
      <c r="V1642" s="34">
        <v>2</v>
      </c>
      <c r="W1642" s="34">
        <v>18.59</v>
      </c>
      <c r="X1642" s="34">
        <v>86868</v>
      </c>
      <c r="Y1642" s="34" t="s">
        <v>3217</v>
      </c>
      <c r="Z1642" s="34">
        <v>330.93325493118249</v>
      </c>
    </row>
    <row r="1643" spans="1:26" customFormat="1" x14ac:dyDescent="0.2">
      <c r="A1643" s="34">
        <v>797</v>
      </c>
      <c r="B1643" s="34" t="s">
        <v>1500</v>
      </c>
      <c r="C1643" s="34" t="s">
        <v>46</v>
      </c>
      <c r="D1643" s="34">
        <v>7.0000000000000007E-2</v>
      </c>
      <c r="E1643" s="34">
        <v>64.650000000000006</v>
      </c>
      <c r="F1643" s="34">
        <v>35</v>
      </c>
      <c r="G1643" s="34" t="s">
        <v>14</v>
      </c>
      <c r="H1643" s="34" t="s">
        <v>70</v>
      </c>
      <c r="I1643" s="34" t="s">
        <v>24</v>
      </c>
      <c r="J1643" s="34" t="s">
        <v>54</v>
      </c>
      <c r="K1643" s="34" t="s">
        <v>40</v>
      </c>
      <c r="L1643" s="34" t="s">
        <v>989</v>
      </c>
      <c r="M1643" s="34">
        <v>0.8</v>
      </c>
      <c r="N1643" s="34" t="s">
        <v>8</v>
      </c>
      <c r="O1643" s="34" t="s">
        <v>35</v>
      </c>
      <c r="P1643" s="34" t="s">
        <v>122</v>
      </c>
      <c r="Q1643" s="34" t="s">
        <v>1502</v>
      </c>
      <c r="R1643" s="34">
        <v>84067</v>
      </c>
      <c r="S1643" s="36">
        <v>42156</v>
      </c>
      <c r="T1643" s="36">
        <v>42158</v>
      </c>
      <c r="U1643" s="61">
        <v>-717.072</v>
      </c>
      <c r="V1643" s="34">
        <v>13</v>
      </c>
      <c r="W1643" s="34">
        <v>834.08</v>
      </c>
      <c r="X1643" s="34">
        <v>86868</v>
      </c>
      <c r="Y1643" s="34" t="s">
        <v>3217</v>
      </c>
      <c r="Z1643" s="34">
        <v>892.32451494844395</v>
      </c>
    </row>
    <row r="1644" spans="1:26" customFormat="1" x14ac:dyDescent="0.2">
      <c r="A1644" s="34">
        <v>1556</v>
      </c>
      <c r="B1644" s="34" t="s">
        <v>2706</v>
      </c>
      <c r="C1644" s="34" t="s">
        <v>46</v>
      </c>
      <c r="D1644" s="34">
        <v>0.06</v>
      </c>
      <c r="E1644" s="34">
        <v>2.89</v>
      </c>
      <c r="F1644" s="34">
        <v>0.99</v>
      </c>
      <c r="G1644" s="34" t="s">
        <v>14</v>
      </c>
      <c r="H1644" s="34" t="s">
        <v>15</v>
      </c>
      <c r="I1644" s="34" t="s">
        <v>24</v>
      </c>
      <c r="J1644" s="34" t="s">
        <v>128</v>
      </c>
      <c r="K1644" s="34" t="s">
        <v>49</v>
      </c>
      <c r="L1644" s="34" t="s">
        <v>2707</v>
      </c>
      <c r="M1644" s="34">
        <v>0.38</v>
      </c>
      <c r="N1644" s="34" t="s">
        <v>8</v>
      </c>
      <c r="O1644" s="34" t="s">
        <v>9</v>
      </c>
      <c r="P1644" s="34" t="s">
        <v>218</v>
      </c>
      <c r="Q1644" s="34" t="s">
        <v>2708</v>
      </c>
      <c r="R1644" s="34">
        <v>22304</v>
      </c>
      <c r="S1644" s="36">
        <v>42156</v>
      </c>
      <c r="T1644" s="36">
        <v>42158</v>
      </c>
      <c r="U1644" s="61">
        <v>-2.0097</v>
      </c>
      <c r="V1644" s="34">
        <v>6</v>
      </c>
      <c r="W1644" s="34">
        <v>16.670000000000002</v>
      </c>
      <c r="X1644" s="34">
        <v>87425</v>
      </c>
      <c r="Y1644" s="34" t="s">
        <v>3215</v>
      </c>
      <c r="Z1644" s="34">
        <v>119.62307759247338</v>
      </c>
    </row>
    <row r="1645" spans="1:26" customFormat="1" x14ac:dyDescent="0.2">
      <c r="A1645" s="34">
        <v>1556</v>
      </c>
      <c r="B1645" s="34" t="s">
        <v>2706</v>
      </c>
      <c r="C1645" s="34" t="s">
        <v>46</v>
      </c>
      <c r="D1645" s="34">
        <v>0.08</v>
      </c>
      <c r="E1645" s="34">
        <v>22.84</v>
      </c>
      <c r="F1645" s="34">
        <v>11.54</v>
      </c>
      <c r="G1645" s="34" t="s">
        <v>14</v>
      </c>
      <c r="H1645" s="34" t="s">
        <v>15</v>
      </c>
      <c r="I1645" s="34" t="s">
        <v>24</v>
      </c>
      <c r="J1645" s="34" t="s">
        <v>64</v>
      </c>
      <c r="K1645" s="34" t="s">
        <v>49</v>
      </c>
      <c r="L1645" s="34" t="s">
        <v>1817</v>
      </c>
      <c r="M1645" s="34">
        <v>0.39</v>
      </c>
      <c r="N1645" s="34" t="s">
        <v>8</v>
      </c>
      <c r="O1645" s="34" t="s">
        <v>9</v>
      </c>
      <c r="P1645" s="34" t="s">
        <v>218</v>
      </c>
      <c r="Q1645" s="34" t="s">
        <v>2708</v>
      </c>
      <c r="R1645" s="34">
        <v>22304</v>
      </c>
      <c r="S1645" s="36">
        <v>42156</v>
      </c>
      <c r="T1645" s="36">
        <v>42158</v>
      </c>
      <c r="U1645" s="61">
        <v>-477.37200000000001</v>
      </c>
      <c r="V1645" s="34">
        <v>9</v>
      </c>
      <c r="W1645" s="34">
        <v>195.16</v>
      </c>
      <c r="X1645" s="34">
        <v>87425</v>
      </c>
      <c r="Y1645" s="34" t="s">
        <v>3215</v>
      </c>
      <c r="Z1645" s="34">
        <v>-17.96314077286781</v>
      </c>
    </row>
    <row r="1646" spans="1:26" customFormat="1" x14ac:dyDescent="0.2">
      <c r="A1646" s="34">
        <v>1690</v>
      </c>
      <c r="B1646" s="34" t="s">
        <v>726</v>
      </c>
      <c r="C1646" s="34" t="s">
        <v>46</v>
      </c>
      <c r="D1646" s="34">
        <v>0.09</v>
      </c>
      <c r="E1646" s="34">
        <v>95.43</v>
      </c>
      <c r="F1646" s="34">
        <v>19.989999999999998</v>
      </c>
      <c r="G1646" s="34" t="s">
        <v>14</v>
      </c>
      <c r="H1646" s="34" t="s">
        <v>70</v>
      </c>
      <c r="I1646" s="34" t="s">
        <v>24</v>
      </c>
      <c r="J1646" s="34" t="s">
        <v>54</v>
      </c>
      <c r="K1646" s="34" t="s">
        <v>49</v>
      </c>
      <c r="L1646" s="34" t="s">
        <v>1413</v>
      </c>
      <c r="M1646" s="34">
        <v>0.79</v>
      </c>
      <c r="N1646" s="34" t="s">
        <v>8</v>
      </c>
      <c r="O1646" s="34" t="s">
        <v>87</v>
      </c>
      <c r="P1646" s="34" t="s">
        <v>296</v>
      </c>
      <c r="Q1646" s="34" t="s">
        <v>728</v>
      </c>
      <c r="R1646" s="34">
        <v>17112</v>
      </c>
      <c r="S1646" s="36">
        <v>42156</v>
      </c>
      <c r="T1646" s="36">
        <v>42157</v>
      </c>
      <c r="U1646" s="61">
        <v>-143.23500000000001</v>
      </c>
      <c r="V1646" s="34">
        <v>22</v>
      </c>
      <c r="W1646" s="34">
        <v>2053.6</v>
      </c>
      <c r="X1646" s="34">
        <v>91078</v>
      </c>
      <c r="Y1646" s="34" t="s">
        <v>3218</v>
      </c>
      <c r="Z1646" s="34">
        <v>1139.9923218832382</v>
      </c>
    </row>
    <row r="1647" spans="1:26" customFormat="1" x14ac:dyDescent="0.2">
      <c r="A1647" s="34">
        <v>2443</v>
      </c>
      <c r="B1647" s="34" t="s">
        <v>597</v>
      </c>
      <c r="C1647" s="34" t="s">
        <v>46</v>
      </c>
      <c r="D1647" s="34">
        <v>0.06</v>
      </c>
      <c r="E1647" s="34">
        <v>2.2799999999999998</v>
      </c>
      <c r="F1647" s="34">
        <v>5.2</v>
      </c>
      <c r="G1647" s="34" t="s">
        <v>14</v>
      </c>
      <c r="H1647" s="34" t="s">
        <v>70</v>
      </c>
      <c r="I1647" s="34" t="s">
        <v>24</v>
      </c>
      <c r="J1647" s="34" t="s">
        <v>25</v>
      </c>
      <c r="K1647" s="34" t="s">
        <v>26</v>
      </c>
      <c r="L1647" s="34" t="s">
        <v>2709</v>
      </c>
      <c r="M1647" s="34">
        <v>0.41</v>
      </c>
      <c r="N1647" s="34" t="s">
        <v>8</v>
      </c>
      <c r="O1647" s="34" t="s">
        <v>9</v>
      </c>
      <c r="P1647" s="34" t="s">
        <v>99</v>
      </c>
      <c r="Q1647" s="34" t="s">
        <v>104</v>
      </c>
      <c r="R1647" s="34">
        <v>33142</v>
      </c>
      <c r="S1647" s="36">
        <v>42156</v>
      </c>
      <c r="T1647" s="36">
        <v>42158</v>
      </c>
      <c r="U1647" s="61">
        <v>-2002.6314</v>
      </c>
      <c r="V1647" s="34">
        <v>13</v>
      </c>
      <c r="W1647" s="34">
        <v>30.47</v>
      </c>
      <c r="X1647" s="34">
        <v>89301</v>
      </c>
      <c r="Y1647" s="34" t="s">
        <v>3215</v>
      </c>
      <c r="Z1647" s="34">
        <v>-1760.74334176194</v>
      </c>
    </row>
    <row r="1648" spans="1:26" customFormat="1" x14ac:dyDescent="0.2">
      <c r="A1648" s="34">
        <v>142</v>
      </c>
      <c r="B1648" s="34" t="s">
        <v>2710</v>
      </c>
      <c r="C1648" s="34" t="s">
        <v>1</v>
      </c>
      <c r="D1648" s="34">
        <v>0.03</v>
      </c>
      <c r="E1648" s="34">
        <v>22.84</v>
      </c>
      <c r="F1648" s="34">
        <v>11.54</v>
      </c>
      <c r="G1648" s="34" t="s">
        <v>14</v>
      </c>
      <c r="H1648" s="34" t="s">
        <v>3</v>
      </c>
      <c r="I1648" s="34" t="s">
        <v>24</v>
      </c>
      <c r="J1648" s="34" t="s">
        <v>64</v>
      </c>
      <c r="K1648" s="34" t="s">
        <v>49</v>
      </c>
      <c r="L1648" s="34" t="s">
        <v>1817</v>
      </c>
      <c r="M1648" s="34">
        <v>0.39</v>
      </c>
      <c r="N1648" s="34" t="s">
        <v>8</v>
      </c>
      <c r="O1648" s="34" t="s">
        <v>87</v>
      </c>
      <c r="P1648" s="34" t="s">
        <v>224</v>
      </c>
      <c r="Q1648" s="34" t="s">
        <v>2711</v>
      </c>
      <c r="R1648" s="34">
        <v>6401</v>
      </c>
      <c r="S1648" s="36">
        <v>42157</v>
      </c>
      <c r="T1648" s="36">
        <v>42158</v>
      </c>
      <c r="U1648" s="61">
        <v>91.956000000000003</v>
      </c>
      <c r="V1648" s="34">
        <v>13</v>
      </c>
      <c r="W1648" s="34">
        <v>312.58999999999997</v>
      </c>
      <c r="X1648" s="34">
        <v>91087</v>
      </c>
      <c r="Y1648" s="34" t="s">
        <v>3218</v>
      </c>
      <c r="Z1648" s="34">
        <v>706.96647639709181</v>
      </c>
    </row>
    <row r="1649" spans="1:26" customFormat="1" x14ac:dyDescent="0.2">
      <c r="A1649" s="34">
        <v>144</v>
      </c>
      <c r="B1649" s="34" t="s">
        <v>2712</v>
      </c>
      <c r="C1649" s="34" t="s">
        <v>1</v>
      </c>
      <c r="D1649" s="34">
        <v>0.05</v>
      </c>
      <c r="E1649" s="34">
        <v>10.98</v>
      </c>
      <c r="F1649" s="34">
        <v>3.37</v>
      </c>
      <c r="G1649" s="34" t="s">
        <v>14</v>
      </c>
      <c r="H1649" s="34" t="s">
        <v>3</v>
      </c>
      <c r="I1649" s="34" t="s">
        <v>24</v>
      </c>
      <c r="J1649" s="34" t="s">
        <v>544</v>
      </c>
      <c r="K1649" s="34" t="s">
        <v>18</v>
      </c>
      <c r="L1649" s="34" t="s">
        <v>2105</v>
      </c>
      <c r="M1649" s="34">
        <v>0.56999999999999995</v>
      </c>
      <c r="N1649" s="34" t="s">
        <v>8</v>
      </c>
      <c r="O1649" s="34" t="s">
        <v>87</v>
      </c>
      <c r="P1649" s="34" t="s">
        <v>379</v>
      </c>
      <c r="Q1649" s="34" t="s">
        <v>2713</v>
      </c>
      <c r="R1649" s="34">
        <v>2664</v>
      </c>
      <c r="S1649" s="36">
        <v>42157</v>
      </c>
      <c r="T1649" s="36">
        <v>42158</v>
      </c>
      <c r="U1649" s="61">
        <v>-2.544</v>
      </c>
      <c r="V1649" s="34">
        <v>6</v>
      </c>
      <c r="W1649" s="34">
        <v>64.400000000000006</v>
      </c>
      <c r="X1649" s="34">
        <v>91087</v>
      </c>
      <c r="Y1649" s="34" t="s">
        <v>3218</v>
      </c>
      <c r="Z1649" s="34">
        <v>483.61945112048789</v>
      </c>
    </row>
    <row r="1650" spans="1:26" customFormat="1" x14ac:dyDescent="0.2">
      <c r="A1650" s="34">
        <v>1461</v>
      </c>
      <c r="B1650" s="34" t="s">
        <v>2714</v>
      </c>
      <c r="C1650" s="34" t="s">
        <v>13</v>
      </c>
      <c r="D1650" s="34">
        <v>0.05</v>
      </c>
      <c r="E1650" s="34">
        <v>12.95</v>
      </c>
      <c r="F1650" s="34">
        <v>4.9800000000000004</v>
      </c>
      <c r="G1650" s="34" t="s">
        <v>14</v>
      </c>
      <c r="H1650" s="34" t="s">
        <v>15</v>
      </c>
      <c r="I1650" s="34" t="s">
        <v>24</v>
      </c>
      <c r="J1650" s="34" t="s">
        <v>48</v>
      </c>
      <c r="K1650" s="34" t="s">
        <v>49</v>
      </c>
      <c r="L1650" s="34" t="s">
        <v>2715</v>
      </c>
      <c r="M1650" s="34">
        <v>0.4</v>
      </c>
      <c r="N1650" s="34" t="s">
        <v>8</v>
      </c>
      <c r="O1650" s="34" t="s">
        <v>28</v>
      </c>
      <c r="P1650" s="34" t="s">
        <v>29</v>
      </c>
      <c r="Q1650" s="34" t="s">
        <v>2005</v>
      </c>
      <c r="R1650" s="34">
        <v>47905</v>
      </c>
      <c r="S1650" s="36">
        <v>42157</v>
      </c>
      <c r="T1650" s="36">
        <v>42159</v>
      </c>
      <c r="U1650" s="61">
        <v>134.16825</v>
      </c>
      <c r="V1650" s="34">
        <v>19</v>
      </c>
      <c r="W1650" s="34">
        <v>252.36</v>
      </c>
      <c r="X1650" s="34">
        <v>86397</v>
      </c>
      <c r="Y1650" s="34" t="s">
        <v>3216</v>
      </c>
      <c r="Z1650" s="34">
        <v>220.58792778209013</v>
      </c>
    </row>
    <row r="1651" spans="1:26" customFormat="1" x14ac:dyDescent="0.2">
      <c r="A1651" s="34">
        <v>1997</v>
      </c>
      <c r="B1651" s="34" t="s">
        <v>750</v>
      </c>
      <c r="C1651" s="34" t="s">
        <v>23</v>
      </c>
      <c r="D1651" s="34">
        <v>0</v>
      </c>
      <c r="E1651" s="34">
        <v>24.92</v>
      </c>
      <c r="F1651" s="34">
        <v>12.98</v>
      </c>
      <c r="G1651" s="34" t="s">
        <v>14</v>
      </c>
      <c r="H1651" s="34" t="s">
        <v>15</v>
      </c>
      <c r="I1651" s="34" t="s">
        <v>24</v>
      </c>
      <c r="J1651" s="34" t="s">
        <v>48</v>
      </c>
      <c r="K1651" s="34" t="s">
        <v>49</v>
      </c>
      <c r="L1651" s="34" t="s">
        <v>1707</v>
      </c>
      <c r="M1651" s="34">
        <v>0.39</v>
      </c>
      <c r="N1651" s="34" t="s">
        <v>8</v>
      </c>
      <c r="O1651" s="34" t="s">
        <v>9</v>
      </c>
      <c r="P1651" s="34" t="s">
        <v>247</v>
      </c>
      <c r="Q1651" s="34" t="s">
        <v>248</v>
      </c>
      <c r="R1651" s="34">
        <v>29915</v>
      </c>
      <c r="S1651" s="36">
        <v>42157</v>
      </c>
      <c r="T1651" s="36">
        <v>42157</v>
      </c>
      <c r="U1651" s="61">
        <v>-23.155999999999999</v>
      </c>
      <c r="V1651" s="34">
        <v>1</v>
      </c>
      <c r="W1651" s="34">
        <v>32.659999999999997</v>
      </c>
      <c r="X1651" s="34">
        <v>90335</v>
      </c>
      <c r="Y1651" s="34" t="s">
        <v>3215</v>
      </c>
      <c r="Z1651" s="34">
        <v>425.08961399828542</v>
      </c>
    </row>
    <row r="1652" spans="1:26" customFormat="1" x14ac:dyDescent="0.2">
      <c r="A1652" s="34">
        <v>2334</v>
      </c>
      <c r="B1652" s="34" t="s">
        <v>2014</v>
      </c>
      <c r="C1652" s="34" t="s">
        <v>23</v>
      </c>
      <c r="D1652" s="34">
        <v>0.06</v>
      </c>
      <c r="E1652" s="34">
        <v>3.74</v>
      </c>
      <c r="F1652" s="34">
        <v>0.94</v>
      </c>
      <c r="G1652" s="34" t="s">
        <v>14</v>
      </c>
      <c r="H1652" s="34" t="s">
        <v>47</v>
      </c>
      <c r="I1652" s="34" t="s">
        <v>24</v>
      </c>
      <c r="J1652" s="34" t="s">
        <v>152</v>
      </c>
      <c r="K1652" s="34" t="s">
        <v>26</v>
      </c>
      <c r="L1652" s="34" t="s">
        <v>2716</v>
      </c>
      <c r="M1652" s="34">
        <v>0.83</v>
      </c>
      <c r="N1652" s="34" t="s">
        <v>8</v>
      </c>
      <c r="O1652" s="34" t="s">
        <v>28</v>
      </c>
      <c r="P1652" s="34" t="s">
        <v>333</v>
      </c>
      <c r="Q1652" s="34" t="s">
        <v>2015</v>
      </c>
      <c r="R1652" s="34">
        <v>53220</v>
      </c>
      <c r="S1652" s="36">
        <v>42157</v>
      </c>
      <c r="T1652" s="36">
        <v>42164</v>
      </c>
      <c r="U1652" s="61">
        <v>-7.6849999999999996</v>
      </c>
      <c r="V1652" s="34">
        <v>12</v>
      </c>
      <c r="W1652" s="34">
        <v>44.75</v>
      </c>
      <c r="X1652" s="34">
        <v>89610</v>
      </c>
      <c r="Y1652" s="34" t="s">
        <v>3216</v>
      </c>
      <c r="Z1652" s="34">
        <v>427.23936542258741</v>
      </c>
    </row>
    <row r="1653" spans="1:26" customFormat="1" x14ac:dyDescent="0.2">
      <c r="A1653" s="34">
        <v>210</v>
      </c>
      <c r="B1653" s="34" t="s">
        <v>555</v>
      </c>
      <c r="C1653" s="34" t="s">
        <v>92</v>
      </c>
      <c r="D1653" s="34">
        <v>0.09</v>
      </c>
      <c r="E1653" s="34">
        <v>5.4</v>
      </c>
      <c r="F1653" s="34">
        <v>7.78</v>
      </c>
      <c r="G1653" s="34" t="s">
        <v>63</v>
      </c>
      <c r="H1653" s="34" t="s">
        <v>47</v>
      </c>
      <c r="I1653" s="34" t="s">
        <v>24</v>
      </c>
      <c r="J1653" s="34" t="s">
        <v>48</v>
      </c>
      <c r="K1653" s="34" t="s">
        <v>49</v>
      </c>
      <c r="L1653" s="34" t="s">
        <v>1460</v>
      </c>
      <c r="M1653" s="34">
        <v>0.37</v>
      </c>
      <c r="N1653" s="34" t="s">
        <v>8</v>
      </c>
      <c r="O1653" s="34" t="s">
        <v>87</v>
      </c>
      <c r="P1653" s="34" t="s">
        <v>88</v>
      </c>
      <c r="Q1653" s="34" t="s">
        <v>557</v>
      </c>
      <c r="R1653" s="34">
        <v>12180</v>
      </c>
      <c r="S1653" s="36">
        <v>42157</v>
      </c>
      <c r="T1653" s="36">
        <v>42157</v>
      </c>
      <c r="U1653" s="61">
        <v>-21.487749999999998</v>
      </c>
      <c r="V1653" s="34">
        <v>4</v>
      </c>
      <c r="W1653" s="34">
        <v>27.3</v>
      </c>
      <c r="X1653" s="34">
        <v>85966</v>
      </c>
      <c r="Y1653" s="34" t="s">
        <v>3218</v>
      </c>
      <c r="Z1653" s="34">
        <v>55.968349830326758</v>
      </c>
    </row>
    <row r="1654" spans="1:26" customFormat="1" x14ac:dyDescent="0.2">
      <c r="A1654" s="34">
        <v>210</v>
      </c>
      <c r="B1654" s="34" t="s">
        <v>555</v>
      </c>
      <c r="C1654" s="34" t="s">
        <v>92</v>
      </c>
      <c r="D1654" s="34">
        <v>0.02</v>
      </c>
      <c r="E1654" s="34">
        <v>20.28</v>
      </c>
      <c r="F1654" s="34">
        <v>6.68</v>
      </c>
      <c r="G1654" s="34" t="s">
        <v>14</v>
      </c>
      <c r="H1654" s="34" t="s">
        <v>47</v>
      </c>
      <c r="I1654" s="34" t="s">
        <v>4</v>
      </c>
      <c r="J1654" s="34" t="s">
        <v>102</v>
      </c>
      <c r="K1654" s="34" t="s">
        <v>49</v>
      </c>
      <c r="L1654" s="34" t="s">
        <v>2717</v>
      </c>
      <c r="M1654" s="34">
        <v>0.53</v>
      </c>
      <c r="N1654" s="34" t="s">
        <v>8</v>
      </c>
      <c r="O1654" s="34" t="s">
        <v>87</v>
      </c>
      <c r="P1654" s="34" t="s">
        <v>88</v>
      </c>
      <c r="Q1654" s="34" t="s">
        <v>557</v>
      </c>
      <c r="R1654" s="34">
        <v>12180</v>
      </c>
      <c r="S1654" s="36">
        <v>42157</v>
      </c>
      <c r="T1654" s="36">
        <v>42157</v>
      </c>
      <c r="U1654" s="61">
        <v>44.677500000000002</v>
      </c>
      <c r="V1654" s="34">
        <v>3</v>
      </c>
      <c r="W1654" s="34">
        <v>64.75</v>
      </c>
      <c r="X1654" s="34">
        <v>85966</v>
      </c>
      <c r="Y1654" s="34" t="s">
        <v>3218</v>
      </c>
      <c r="Z1654" s="34">
        <v>401.40566868796475</v>
      </c>
    </row>
    <row r="1655" spans="1:26" customFormat="1" x14ac:dyDescent="0.2">
      <c r="A1655" s="34">
        <v>210</v>
      </c>
      <c r="B1655" s="34" t="s">
        <v>555</v>
      </c>
      <c r="C1655" s="34" t="s">
        <v>92</v>
      </c>
      <c r="D1655" s="34">
        <v>0</v>
      </c>
      <c r="E1655" s="34">
        <v>11.55</v>
      </c>
      <c r="F1655" s="34">
        <v>2.36</v>
      </c>
      <c r="G1655" s="34" t="s">
        <v>14</v>
      </c>
      <c r="H1655" s="34" t="s">
        <v>47</v>
      </c>
      <c r="I1655" s="34" t="s">
        <v>24</v>
      </c>
      <c r="J1655" s="34" t="s">
        <v>25</v>
      </c>
      <c r="K1655" s="34" t="s">
        <v>26</v>
      </c>
      <c r="L1655" s="34" t="s">
        <v>356</v>
      </c>
      <c r="M1655" s="34">
        <v>0.55000000000000004</v>
      </c>
      <c r="N1655" s="34" t="s">
        <v>8</v>
      </c>
      <c r="O1655" s="34" t="s">
        <v>87</v>
      </c>
      <c r="P1655" s="34" t="s">
        <v>88</v>
      </c>
      <c r="Q1655" s="34" t="s">
        <v>557</v>
      </c>
      <c r="R1655" s="34">
        <v>12180</v>
      </c>
      <c r="S1655" s="36">
        <v>42157</v>
      </c>
      <c r="T1655" s="36">
        <v>42158</v>
      </c>
      <c r="U1655" s="61">
        <v>23.594999999999999</v>
      </c>
      <c r="V1655" s="34">
        <v>5</v>
      </c>
      <c r="W1655" s="34">
        <v>62.98</v>
      </c>
      <c r="X1655" s="34">
        <v>85966</v>
      </c>
      <c r="Y1655" s="34" t="s">
        <v>3218</v>
      </c>
      <c r="Z1655" s="34">
        <v>262.90250810744368</v>
      </c>
    </row>
    <row r="1656" spans="1:26" customFormat="1" x14ac:dyDescent="0.2">
      <c r="A1656" s="34">
        <v>211</v>
      </c>
      <c r="B1656" s="34" t="s">
        <v>238</v>
      </c>
      <c r="C1656" s="34" t="s">
        <v>92</v>
      </c>
      <c r="D1656" s="34">
        <v>0.05</v>
      </c>
      <c r="E1656" s="34">
        <v>2.08</v>
      </c>
      <c r="F1656" s="34">
        <v>2.56</v>
      </c>
      <c r="G1656" s="34" t="s">
        <v>14</v>
      </c>
      <c r="H1656" s="34" t="s">
        <v>47</v>
      </c>
      <c r="I1656" s="34" t="s">
        <v>24</v>
      </c>
      <c r="J1656" s="34" t="s">
        <v>544</v>
      </c>
      <c r="K1656" s="34" t="s">
        <v>18</v>
      </c>
      <c r="L1656" s="34" t="s">
        <v>1143</v>
      </c>
      <c r="M1656" s="34">
        <v>0.55000000000000004</v>
      </c>
      <c r="N1656" s="34" t="s">
        <v>8</v>
      </c>
      <c r="O1656" s="34" t="s">
        <v>87</v>
      </c>
      <c r="P1656" s="34" t="s">
        <v>88</v>
      </c>
      <c r="Q1656" s="34" t="s">
        <v>239</v>
      </c>
      <c r="R1656" s="34">
        <v>13501</v>
      </c>
      <c r="S1656" s="36">
        <v>42157</v>
      </c>
      <c r="T1656" s="36">
        <v>42158</v>
      </c>
      <c r="U1656" s="61">
        <v>-36.25</v>
      </c>
      <c r="V1656" s="34">
        <v>20</v>
      </c>
      <c r="W1656" s="34">
        <v>42.29</v>
      </c>
      <c r="X1656" s="34">
        <v>85966</v>
      </c>
      <c r="Y1656" s="34" t="s">
        <v>3218</v>
      </c>
      <c r="Z1656" s="34">
        <v>144.43443946020977</v>
      </c>
    </row>
    <row r="1657" spans="1:26" customFormat="1" x14ac:dyDescent="0.2">
      <c r="A1657" s="34">
        <v>3374</v>
      </c>
      <c r="B1657" s="34" t="s">
        <v>2718</v>
      </c>
      <c r="C1657" s="34" t="s">
        <v>92</v>
      </c>
      <c r="D1657" s="34">
        <v>0.01</v>
      </c>
      <c r="E1657" s="34">
        <v>179.29</v>
      </c>
      <c r="F1657" s="34">
        <v>29.21</v>
      </c>
      <c r="G1657" s="34" t="s">
        <v>2</v>
      </c>
      <c r="H1657" s="34" t="s">
        <v>70</v>
      </c>
      <c r="I1657" s="34" t="s">
        <v>4</v>
      </c>
      <c r="J1657" s="34" t="s">
        <v>5</v>
      </c>
      <c r="K1657" s="34" t="s">
        <v>6</v>
      </c>
      <c r="L1657" s="34" t="s">
        <v>519</v>
      </c>
      <c r="M1657" s="34">
        <v>0.76</v>
      </c>
      <c r="N1657" s="34" t="s">
        <v>8</v>
      </c>
      <c r="O1657" s="34" t="s">
        <v>87</v>
      </c>
      <c r="P1657" s="34" t="s">
        <v>394</v>
      </c>
      <c r="Q1657" s="34" t="s">
        <v>2719</v>
      </c>
      <c r="R1657" s="34">
        <v>21113</v>
      </c>
      <c r="S1657" s="36">
        <v>42157</v>
      </c>
      <c r="T1657" s="36">
        <v>42159</v>
      </c>
      <c r="U1657" s="61">
        <v>66.362219999999994</v>
      </c>
      <c r="V1657" s="34">
        <v>8</v>
      </c>
      <c r="W1657" s="34">
        <v>1487.9</v>
      </c>
      <c r="X1657" s="34">
        <v>87473</v>
      </c>
      <c r="Y1657" s="34" t="s">
        <v>3218</v>
      </c>
      <c r="Z1657" s="34">
        <v>1908.3060246321322</v>
      </c>
    </row>
    <row r="1658" spans="1:26" customFormat="1" x14ac:dyDescent="0.2">
      <c r="A1658" s="34">
        <v>1170</v>
      </c>
      <c r="B1658" s="34" t="s">
        <v>2720</v>
      </c>
      <c r="C1658" s="34" t="s">
        <v>46</v>
      </c>
      <c r="D1658" s="34">
        <v>0.09</v>
      </c>
      <c r="E1658" s="34">
        <v>9.7799999999999994</v>
      </c>
      <c r="F1658" s="34">
        <v>1.39</v>
      </c>
      <c r="G1658" s="34" t="s">
        <v>14</v>
      </c>
      <c r="H1658" s="34" t="s">
        <v>15</v>
      </c>
      <c r="I1658" s="34" t="s">
        <v>24</v>
      </c>
      <c r="J1658" s="34" t="s">
        <v>321</v>
      </c>
      <c r="K1658" s="34" t="s">
        <v>49</v>
      </c>
      <c r="L1658" s="34" t="s">
        <v>1487</v>
      </c>
      <c r="M1658" s="34">
        <v>0.39</v>
      </c>
      <c r="N1658" s="34" t="s">
        <v>8</v>
      </c>
      <c r="O1658" s="34" t="s">
        <v>87</v>
      </c>
      <c r="P1658" s="34" t="s">
        <v>1584</v>
      </c>
      <c r="Q1658" s="34" t="s">
        <v>2701</v>
      </c>
      <c r="R1658" s="34">
        <v>19711</v>
      </c>
      <c r="S1658" s="36">
        <v>42157</v>
      </c>
      <c r="T1658" s="36">
        <v>42158</v>
      </c>
      <c r="U1658" s="61">
        <v>125.20740000000001</v>
      </c>
      <c r="V1658" s="34">
        <v>19</v>
      </c>
      <c r="W1658" s="34">
        <v>181.46</v>
      </c>
      <c r="X1658" s="34">
        <v>87520</v>
      </c>
      <c r="Y1658" s="34" t="s">
        <v>3218</v>
      </c>
      <c r="Z1658" s="34">
        <v>271.02664963863236</v>
      </c>
    </row>
    <row r="1659" spans="1:26" customFormat="1" x14ac:dyDescent="0.2">
      <c r="A1659" s="34">
        <v>1170</v>
      </c>
      <c r="B1659" s="34" t="s">
        <v>2720</v>
      </c>
      <c r="C1659" s="34" t="s">
        <v>46</v>
      </c>
      <c r="D1659" s="34">
        <v>0</v>
      </c>
      <c r="E1659" s="34">
        <v>200.99</v>
      </c>
      <c r="F1659" s="34">
        <v>8.08</v>
      </c>
      <c r="G1659" s="34" t="s">
        <v>14</v>
      </c>
      <c r="H1659" s="34" t="s">
        <v>15</v>
      </c>
      <c r="I1659" s="34" t="s">
        <v>16</v>
      </c>
      <c r="J1659" s="34" t="s">
        <v>111</v>
      </c>
      <c r="K1659" s="34" t="s">
        <v>49</v>
      </c>
      <c r="L1659" s="34" t="s">
        <v>2721</v>
      </c>
      <c r="M1659" s="34">
        <v>0.59</v>
      </c>
      <c r="N1659" s="34" t="s">
        <v>8</v>
      </c>
      <c r="O1659" s="34" t="s">
        <v>87</v>
      </c>
      <c r="P1659" s="34" t="s">
        <v>1584</v>
      </c>
      <c r="Q1659" s="34" t="s">
        <v>2701</v>
      </c>
      <c r="R1659" s="34">
        <v>19711</v>
      </c>
      <c r="S1659" s="36">
        <v>42157</v>
      </c>
      <c r="T1659" s="36">
        <v>42159</v>
      </c>
      <c r="U1659" s="61">
        <v>281.53440000000001</v>
      </c>
      <c r="V1659" s="34">
        <v>6</v>
      </c>
      <c r="W1659" s="34">
        <v>1076.3</v>
      </c>
      <c r="X1659" s="34">
        <v>87520</v>
      </c>
      <c r="Y1659" s="34" t="s">
        <v>3218</v>
      </c>
      <c r="Z1659" s="34">
        <v>1440.8235181310001</v>
      </c>
    </row>
    <row r="1660" spans="1:26" customFormat="1" x14ac:dyDescent="0.2">
      <c r="A1660" s="34">
        <v>2487</v>
      </c>
      <c r="B1660" s="34" t="s">
        <v>2722</v>
      </c>
      <c r="C1660" s="34" t="s">
        <v>46</v>
      </c>
      <c r="D1660" s="34">
        <v>0.02</v>
      </c>
      <c r="E1660" s="34">
        <v>136.97999999999999</v>
      </c>
      <c r="F1660" s="34">
        <v>24.49</v>
      </c>
      <c r="G1660" s="34" t="s">
        <v>63</v>
      </c>
      <c r="H1660" s="34" t="s">
        <v>3</v>
      </c>
      <c r="I1660" s="34" t="s">
        <v>4</v>
      </c>
      <c r="J1660" s="34" t="s">
        <v>102</v>
      </c>
      <c r="K1660" s="34" t="s">
        <v>40</v>
      </c>
      <c r="L1660" s="34" t="s">
        <v>405</v>
      </c>
      <c r="M1660" s="34">
        <v>0.59</v>
      </c>
      <c r="N1660" s="34" t="s">
        <v>8</v>
      </c>
      <c r="O1660" s="34" t="s">
        <v>9</v>
      </c>
      <c r="P1660" s="34" t="s">
        <v>51</v>
      </c>
      <c r="Q1660" s="34" t="s">
        <v>2723</v>
      </c>
      <c r="R1660" s="34">
        <v>30084</v>
      </c>
      <c r="S1660" s="36">
        <v>42157</v>
      </c>
      <c r="T1660" s="36">
        <v>42158</v>
      </c>
      <c r="U1660" s="61">
        <v>88.56</v>
      </c>
      <c r="V1660" s="34">
        <v>8</v>
      </c>
      <c r="W1660" s="34">
        <v>1140.95</v>
      </c>
      <c r="X1660" s="34">
        <v>91417</v>
      </c>
      <c r="Y1660" s="34" t="s">
        <v>3215</v>
      </c>
      <c r="Z1660" s="34">
        <v>1420.686331989898</v>
      </c>
    </row>
    <row r="1661" spans="1:26" customFormat="1" x14ac:dyDescent="0.2">
      <c r="A1661" s="34">
        <v>1389</v>
      </c>
      <c r="B1661" s="34" t="s">
        <v>745</v>
      </c>
      <c r="C1661" s="34" t="s">
        <v>13</v>
      </c>
      <c r="D1661" s="34">
        <v>0.09</v>
      </c>
      <c r="E1661" s="34">
        <v>2.61</v>
      </c>
      <c r="F1661" s="34">
        <v>0.5</v>
      </c>
      <c r="G1661" s="34" t="s">
        <v>14</v>
      </c>
      <c r="H1661" s="34" t="s">
        <v>15</v>
      </c>
      <c r="I1661" s="34" t="s">
        <v>24</v>
      </c>
      <c r="J1661" s="34" t="s">
        <v>128</v>
      </c>
      <c r="K1661" s="34" t="s">
        <v>49</v>
      </c>
      <c r="L1661" s="34" t="s">
        <v>1343</v>
      </c>
      <c r="M1661" s="34">
        <v>0.39</v>
      </c>
      <c r="N1661" s="34" t="s">
        <v>8</v>
      </c>
      <c r="O1661" s="34" t="s">
        <v>35</v>
      </c>
      <c r="P1661" s="34" t="s">
        <v>66</v>
      </c>
      <c r="Q1661" s="34" t="s">
        <v>747</v>
      </c>
      <c r="R1661" s="34">
        <v>94025</v>
      </c>
      <c r="S1661" s="36">
        <v>42158</v>
      </c>
      <c r="T1661" s="36">
        <v>42160</v>
      </c>
      <c r="U1661" s="61">
        <v>29.380199999999999</v>
      </c>
      <c r="V1661" s="34">
        <v>17</v>
      </c>
      <c r="W1661" s="34">
        <v>42.58</v>
      </c>
      <c r="X1661" s="34">
        <v>88729</v>
      </c>
      <c r="Y1661" s="34" t="s">
        <v>3217</v>
      </c>
      <c r="Z1661" s="34">
        <v>-77.684427420086649</v>
      </c>
    </row>
    <row r="1662" spans="1:26" customFormat="1" x14ac:dyDescent="0.2">
      <c r="A1662" s="34">
        <v>87</v>
      </c>
      <c r="B1662" s="34" t="s">
        <v>1762</v>
      </c>
      <c r="C1662" s="34" t="s">
        <v>23</v>
      </c>
      <c r="D1662" s="34">
        <v>0.05</v>
      </c>
      <c r="E1662" s="34">
        <v>161.55000000000001</v>
      </c>
      <c r="F1662" s="34">
        <v>19.989999999999998</v>
      </c>
      <c r="G1662" s="34" t="s">
        <v>14</v>
      </c>
      <c r="H1662" s="34" t="s">
        <v>70</v>
      </c>
      <c r="I1662" s="34" t="s">
        <v>24</v>
      </c>
      <c r="J1662" s="34" t="s">
        <v>54</v>
      </c>
      <c r="K1662" s="34" t="s">
        <v>49</v>
      </c>
      <c r="L1662" s="34" t="s">
        <v>55</v>
      </c>
      <c r="M1662" s="34">
        <v>0.66</v>
      </c>
      <c r="N1662" s="34" t="s">
        <v>8</v>
      </c>
      <c r="O1662" s="34" t="s">
        <v>35</v>
      </c>
      <c r="P1662" s="34" t="s">
        <v>66</v>
      </c>
      <c r="Q1662" s="34" t="s">
        <v>1763</v>
      </c>
      <c r="R1662" s="34">
        <v>95687</v>
      </c>
      <c r="S1662" s="36">
        <v>42158</v>
      </c>
      <c r="T1662" s="36">
        <v>42163</v>
      </c>
      <c r="U1662" s="61">
        <v>1892.424</v>
      </c>
      <c r="V1662" s="34">
        <v>19</v>
      </c>
      <c r="W1662" s="34">
        <v>3127.69</v>
      </c>
      <c r="X1662" s="34">
        <v>90596</v>
      </c>
      <c r="Y1662" s="34" t="s">
        <v>3217</v>
      </c>
      <c r="Z1662" s="34">
        <v>3228.8438369218743</v>
      </c>
    </row>
    <row r="1663" spans="1:26" customFormat="1" x14ac:dyDescent="0.2">
      <c r="A1663" s="34">
        <v>2268</v>
      </c>
      <c r="B1663" s="34" t="s">
        <v>2724</v>
      </c>
      <c r="C1663" s="34" t="s">
        <v>23</v>
      </c>
      <c r="D1663" s="34">
        <v>0.08</v>
      </c>
      <c r="E1663" s="34">
        <v>259.70999999999998</v>
      </c>
      <c r="F1663" s="34">
        <v>66.67</v>
      </c>
      <c r="G1663" s="34" t="s">
        <v>2</v>
      </c>
      <c r="H1663" s="34" t="s">
        <v>3</v>
      </c>
      <c r="I1663" s="34" t="s">
        <v>4</v>
      </c>
      <c r="J1663" s="34" t="s">
        <v>5</v>
      </c>
      <c r="K1663" s="34" t="s">
        <v>6</v>
      </c>
      <c r="L1663" s="34" t="s">
        <v>1002</v>
      </c>
      <c r="M1663" s="34">
        <v>0.61</v>
      </c>
      <c r="N1663" s="34" t="s">
        <v>8</v>
      </c>
      <c r="O1663" s="34" t="s">
        <v>9</v>
      </c>
      <c r="P1663" s="34" t="s">
        <v>99</v>
      </c>
      <c r="Q1663" s="34" t="s">
        <v>2725</v>
      </c>
      <c r="R1663" s="34">
        <v>34639</v>
      </c>
      <c r="S1663" s="36">
        <v>42158</v>
      </c>
      <c r="T1663" s="36">
        <v>42162</v>
      </c>
      <c r="U1663" s="61">
        <v>138.22200000000001</v>
      </c>
      <c r="V1663" s="34">
        <v>17</v>
      </c>
      <c r="W1663" s="34">
        <v>4086.5</v>
      </c>
      <c r="X1663" s="34">
        <v>89571</v>
      </c>
      <c r="Y1663" s="34" t="s">
        <v>3215</v>
      </c>
      <c r="Z1663" s="34">
        <v>3156.2644426973006</v>
      </c>
    </row>
    <row r="1664" spans="1:26" customFormat="1" x14ac:dyDescent="0.2">
      <c r="A1664" s="34">
        <v>1357</v>
      </c>
      <c r="B1664" s="34" t="s">
        <v>2726</v>
      </c>
      <c r="C1664" s="34" t="s">
        <v>92</v>
      </c>
      <c r="D1664" s="34">
        <v>0.03</v>
      </c>
      <c r="E1664" s="34">
        <v>125.99</v>
      </c>
      <c r="F1664" s="34">
        <v>7.69</v>
      </c>
      <c r="G1664" s="34" t="s">
        <v>14</v>
      </c>
      <c r="H1664" s="34" t="s">
        <v>47</v>
      </c>
      <c r="I1664" s="34" t="s">
        <v>16</v>
      </c>
      <c r="J1664" s="34" t="s">
        <v>111</v>
      </c>
      <c r="K1664" s="34" t="s">
        <v>49</v>
      </c>
      <c r="L1664" s="34" t="s">
        <v>1025</v>
      </c>
      <c r="M1664" s="34">
        <v>0.57999999999999996</v>
      </c>
      <c r="N1664" s="34" t="s">
        <v>8</v>
      </c>
      <c r="O1664" s="34" t="s">
        <v>28</v>
      </c>
      <c r="P1664" s="34" t="s">
        <v>163</v>
      </c>
      <c r="Q1664" s="34" t="s">
        <v>2727</v>
      </c>
      <c r="R1664" s="34">
        <v>78596</v>
      </c>
      <c r="S1664" s="36">
        <v>42158</v>
      </c>
      <c r="T1664" s="36">
        <v>42160</v>
      </c>
      <c r="U1664" s="61">
        <v>500.95800000000003</v>
      </c>
      <c r="V1664" s="34">
        <v>9</v>
      </c>
      <c r="W1664" s="34">
        <v>981.65</v>
      </c>
      <c r="X1664" s="34">
        <v>88184</v>
      </c>
      <c r="Y1664" s="34" t="s">
        <v>3216</v>
      </c>
      <c r="Z1664" s="34">
        <v>1262.7231725347301</v>
      </c>
    </row>
    <row r="1665" spans="1:26" customFormat="1" x14ac:dyDescent="0.2">
      <c r="A1665" s="34">
        <v>1737</v>
      </c>
      <c r="B1665" s="34" t="s">
        <v>2728</v>
      </c>
      <c r="C1665" s="34" t="s">
        <v>46</v>
      </c>
      <c r="D1665" s="34">
        <v>0.09</v>
      </c>
      <c r="E1665" s="34">
        <v>30.93</v>
      </c>
      <c r="F1665" s="34">
        <v>3.92</v>
      </c>
      <c r="G1665" s="34" t="s">
        <v>14</v>
      </c>
      <c r="H1665" s="34" t="s">
        <v>70</v>
      </c>
      <c r="I1665" s="34" t="s">
        <v>4</v>
      </c>
      <c r="J1665" s="34" t="s">
        <v>102</v>
      </c>
      <c r="K1665" s="34" t="s">
        <v>18</v>
      </c>
      <c r="L1665" s="34" t="s">
        <v>1627</v>
      </c>
      <c r="M1665" s="34">
        <v>0.44</v>
      </c>
      <c r="N1665" s="34" t="s">
        <v>8</v>
      </c>
      <c r="O1665" s="34" t="s">
        <v>9</v>
      </c>
      <c r="P1665" s="34" t="s">
        <v>73</v>
      </c>
      <c r="Q1665" s="34" t="s">
        <v>1530</v>
      </c>
      <c r="R1665" s="34">
        <v>27529</v>
      </c>
      <c r="S1665" s="36">
        <v>42158</v>
      </c>
      <c r="T1665" s="36">
        <v>42160</v>
      </c>
      <c r="U1665" s="61">
        <v>-130.42400000000001</v>
      </c>
      <c r="V1665" s="34">
        <v>16</v>
      </c>
      <c r="W1665" s="34">
        <v>451.83</v>
      </c>
      <c r="X1665" s="34">
        <v>85866</v>
      </c>
      <c r="Y1665" s="34" t="s">
        <v>3215</v>
      </c>
      <c r="Z1665" s="34">
        <v>215.94266137289429</v>
      </c>
    </row>
    <row r="1666" spans="1:26" customFormat="1" x14ac:dyDescent="0.2">
      <c r="A1666" s="34">
        <v>1737</v>
      </c>
      <c r="B1666" s="34" t="s">
        <v>2728</v>
      </c>
      <c r="C1666" s="34" t="s">
        <v>46</v>
      </c>
      <c r="D1666" s="34">
        <v>0.03</v>
      </c>
      <c r="E1666" s="34">
        <v>1.68</v>
      </c>
      <c r="F1666" s="34">
        <v>0.7</v>
      </c>
      <c r="G1666" s="34" t="s">
        <v>63</v>
      </c>
      <c r="H1666" s="34" t="s">
        <v>70</v>
      </c>
      <c r="I1666" s="34" t="s">
        <v>24</v>
      </c>
      <c r="J1666" s="34" t="s">
        <v>25</v>
      </c>
      <c r="K1666" s="34" t="s">
        <v>26</v>
      </c>
      <c r="L1666" s="34" t="s">
        <v>2729</v>
      </c>
      <c r="M1666" s="34">
        <v>0.6</v>
      </c>
      <c r="N1666" s="34" t="s">
        <v>8</v>
      </c>
      <c r="O1666" s="34" t="s">
        <v>9</v>
      </c>
      <c r="P1666" s="34" t="s">
        <v>73</v>
      </c>
      <c r="Q1666" s="34" t="s">
        <v>1530</v>
      </c>
      <c r="R1666" s="34">
        <v>27529</v>
      </c>
      <c r="S1666" s="36">
        <v>42158</v>
      </c>
      <c r="T1666" s="36">
        <v>42160</v>
      </c>
      <c r="U1666" s="61">
        <v>-106.42100000000001</v>
      </c>
      <c r="V1666" s="34">
        <v>11</v>
      </c>
      <c r="W1666" s="34">
        <v>20.239999999999998</v>
      </c>
      <c r="X1666" s="34">
        <v>85866</v>
      </c>
      <c r="Y1666" s="34" t="s">
        <v>3215</v>
      </c>
      <c r="Z1666" s="34">
        <v>150.30214029575558</v>
      </c>
    </row>
    <row r="1667" spans="1:26" customFormat="1" x14ac:dyDescent="0.2">
      <c r="A1667" s="34">
        <v>1998</v>
      </c>
      <c r="B1667" s="34" t="s">
        <v>2730</v>
      </c>
      <c r="C1667" s="34" t="s">
        <v>46</v>
      </c>
      <c r="D1667" s="34">
        <v>0.06</v>
      </c>
      <c r="E1667" s="34">
        <v>4.42</v>
      </c>
      <c r="F1667" s="34">
        <v>4.99</v>
      </c>
      <c r="G1667" s="34" t="s">
        <v>14</v>
      </c>
      <c r="H1667" s="34" t="s">
        <v>70</v>
      </c>
      <c r="I1667" s="34" t="s">
        <v>24</v>
      </c>
      <c r="J1667" s="34" t="s">
        <v>321</v>
      </c>
      <c r="K1667" s="34" t="s">
        <v>49</v>
      </c>
      <c r="L1667" s="34" t="s">
        <v>2048</v>
      </c>
      <c r="M1667" s="34">
        <v>0.38</v>
      </c>
      <c r="N1667" s="34" t="s">
        <v>8</v>
      </c>
      <c r="O1667" s="34" t="s">
        <v>87</v>
      </c>
      <c r="P1667" s="34" t="s">
        <v>88</v>
      </c>
      <c r="Q1667" s="34" t="s">
        <v>2731</v>
      </c>
      <c r="R1667" s="34">
        <v>11758</v>
      </c>
      <c r="S1667" s="36">
        <v>42158</v>
      </c>
      <c r="T1667" s="36">
        <v>42160</v>
      </c>
      <c r="U1667" s="61">
        <v>-10.435</v>
      </c>
      <c r="V1667" s="34">
        <v>3</v>
      </c>
      <c r="W1667" s="34">
        <v>14.85</v>
      </c>
      <c r="X1667" s="34">
        <v>90568</v>
      </c>
      <c r="Y1667" s="34" t="s">
        <v>3218</v>
      </c>
      <c r="Z1667" s="34">
        <v>255.28223326475643</v>
      </c>
    </row>
    <row r="1668" spans="1:26" customFormat="1" x14ac:dyDescent="0.2">
      <c r="A1668" s="34">
        <v>3151</v>
      </c>
      <c r="B1668" s="34" t="s">
        <v>929</v>
      </c>
      <c r="C1668" s="34" t="s">
        <v>46</v>
      </c>
      <c r="D1668" s="34">
        <v>0.01</v>
      </c>
      <c r="E1668" s="34">
        <v>145.97999999999999</v>
      </c>
      <c r="F1668" s="34">
        <v>46.2</v>
      </c>
      <c r="G1668" s="34" t="s">
        <v>2</v>
      </c>
      <c r="H1668" s="34" t="s">
        <v>70</v>
      </c>
      <c r="I1668" s="34" t="s">
        <v>4</v>
      </c>
      <c r="J1668" s="34" t="s">
        <v>5</v>
      </c>
      <c r="K1668" s="34" t="s">
        <v>6</v>
      </c>
      <c r="L1668" s="34" t="s">
        <v>2732</v>
      </c>
      <c r="M1668" s="34">
        <v>0.69</v>
      </c>
      <c r="N1668" s="34" t="s">
        <v>8</v>
      </c>
      <c r="O1668" s="34" t="s">
        <v>35</v>
      </c>
      <c r="P1668" s="34" t="s">
        <v>66</v>
      </c>
      <c r="Q1668" s="34" t="s">
        <v>930</v>
      </c>
      <c r="R1668" s="34">
        <v>92277</v>
      </c>
      <c r="S1668" s="36">
        <v>42158</v>
      </c>
      <c r="T1668" s="36">
        <v>42158</v>
      </c>
      <c r="U1668" s="61">
        <v>-134.512</v>
      </c>
      <c r="V1668" s="34">
        <v>9</v>
      </c>
      <c r="W1668" s="34">
        <v>1370.79</v>
      </c>
      <c r="X1668" s="34">
        <v>88543</v>
      </c>
      <c r="Y1668" s="34" t="s">
        <v>3217</v>
      </c>
      <c r="Z1668" s="34">
        <v>2197.9152729819798</v>
      </c>
    </row>
    <row r="1669" spans="1:26" customFormat="1" x14ac:dyDescent="0.2">
      <c r="A1669" s="34">
        <v>754</v>
      </c>
      <c r="B1669" s="34" t="s">
        <v>2126</v>
      </c>
      <c r="C1669" s="34" t="s">
        <v>13</v>
      </c>
      <c r="D1669" s="34">
        <v>0.06</v>
      </c>
      <c r="E1669" s="34">
        <v>218.75</v>
      </c>
      <c r="F1669" s="34">
        <v>69.64</v>
      </c>
      <c r="G1669" s="34" t="s">
        <v>2</v>
      </c>
      <c r="H1669" s="34" t="s">
        <v>70</v>
      </c>
      <c r="I1669" s="34" t="s">
        <v>4</v>
      </c>
      <c r="J1669" s="34" t="s">
        <v>5</v>
      </c>
      <c r="K1669" s="34" t="s">
        <v>6</v>
      </c>
      <c r="L1669" s="34" t="s">
        <v>850</v>
      </c>
      <c r="M1669" s="34">
        <v>0.77</v>
      </c>
      <c r="N1669" s="34" t="s">
        <v>8</v>
      </c>
      <c r="O1669" s="34" t="s">
        <v>35</v>
      </c>
      <c r="P1669" s="34" t="s">
        <v>564</v>
      </c>
      <c r="Q1669" s="34" t="s">
        <v>2128</v>
      </c>
      <c r="R1669" s="34">
        <v>86314</v>
      </c>
      <c r="S1669" s="36">
        <v>42159</v>
      </c>
      <c r="T1669" s="36">
        <v>42160</v>
      </c>
      <c r="U1669" s="61">
        <v>-453.2</v>
      </c>
      <c r="V1669" s="34">
        <v>4</v>
      </c>
      <c r="W1669" s="34">
        <v>905.4</v>
      </c>
      <c r="X1669" s="34">
        <v>90437</v>
      </c>
      <c r="Y1669" s="34" t="s">
        <v>3217</v>
      </c>
      <c r="Z1669" s="34">
        <v>2577.3730911484549</v>
      </c>
    </row>
    <row r="1670" spans="1:26" customFormat="1" x14ac:dyDescent="0.2">
      <c r="A1670" s="34">
        <v>1233</v>
      </c>
      <c r="B1670" s="34" t="s">
        <v>2073</v>
      </c>
      <c r="C1670" s="34" t="s">
        <v>13</v>
      </c>
      <c r="D1670" s="34">
        <v>0.09</v>
      </c>
      <c r="E1670" s="34">
        <v>99.99</v>
      </c>
      <c r="F1670" s="34">
        <v>19.989999999999998</v>
      </c>
      <c r="G1670" s="34" t="s">
        <v>14</v>
      </c>
      <c r="H1670" s="34" t="s">
        <v>15</v>
      </c>
      <c r="I1670" s="34" t="s">
        <v>16</v>
      </c>
      <c r="J1670" s="34" t="s">
        <v>17</v>
      </c>
      <c r="K1670" s="34" t="s">
        <v>49</v>
      </c>
      <c r="L1670" s="34" t="s">
        <v>1556</v>
      </c>
      <c r="M1670" s="34">
        <v>0.52</v>
      </c>
      <c r="N1670" s="34" t="s">
        <v>8</v>
      </c>
      <c r="O1670" s="34" t="s">
        <v>28</v>
      </c>
      <c r="P1670" s="34" t="s">
        <v>163</v>
      </c>
      <c r="Q1670" s="34" t="s">
        <v>2074</v>
      </c>
      <c r="R1670" s="34">
        <v>75028</v>
      </c>
      <c r="S1670" s="36">
        <v>42159</v>
      </c>
      <c r="T1670" s="36">
        <v>42161</v>
      </c>
      <c r="U1670" s="61">
        <v>-161.47499999999999</v>
      </c>
      <c r="V1670" s="34">
        <v>1</v>
      </c>
      <c r="W1670" s="34">
        <v>97.65</v>
      </c>
      <c r="X1670" s="34">
        <v>89376</v>
      </c>
      <c r="Y1670" s="34" t="s">
        <v>3216</v>
      </c>
      <c r="Z1670" s="34">
        <v>678.72831631581812</v>
      </c>
    </row>
    <row r="1671" spans="1:26" customFormat="1" x14ac:dyDescent="0.2">
      <c r="A1671" s="34">
        <v>1233</v>
      </c>
      <c r="B1671" s="34" t="s">
        <v>2073</v>
      </c>
      <c r="C1671" s="34" t="s">
        <v>13</v>
      </c>
      <c r="D1671" s="34">
        <v>0.04</v>
      </c>
      <c r="E1671" s="34">
        <v>205.99</v>
      </c>
      <c r="F1671" s="34">
        <v>5.26</v>
      </c>
      <c r="G1671" s="34" t="s">
        <v>14</v>
      </c>
      <c r="H1671" s="34" t="s">
        <v>15</v>
      </c>
      <c r="I1671" s="34" t="s">
        <v>16</v>
      </c>
      <c r="J1671" s="34" t="s">
        <v>111</v>
      </c>
      <c r="K1671" s="34" t="s">
        <v>49</v>
      </c>
      <c r="L1671" s="34" t="s">
        <v>1528</v>
      </c>
      <c r="M1671" s="34">
        <v>0.56000000000000005</v>
      </c>
      <c r="N1671" s="34" t="s">
        <v>8</v>
      </c>
      <c r="O1671" s="34" t="s">
        <v>28</v>
      </c>
      <c r="P1671" s="34" t="s">
        <v>163</v>
      </c>
      <c r="Q1671" s="34" t="s">
        <v>2074</v>
      </c>
      <c r="R1671" s="34">
        <v>75028</v>
      </c>
      <c r="S1671" s="36">
        <v>42159</v>
      </c>
      <c r="T1671" s="36">
        <v>42160</v>
      </c>
      <c r="U1671" s="61">
        <v>-0.81399999999999995</v>
      </c>
      <c r="V1671" s="34">
        <v>6</v>
      </c>
      <c r="W1671" s="34">
        <v>1018.61</v>
      </c>
      <c r="X1671" s="34">
        <v>89376</v>
      </c>
      <c r="Y1671" s="34" t="s">
        <v>3216</v>
      </c>
      <c r="Z1671" s="34">
        <v>834.52767330199276</v>
      </c>
    </row>
    <row r="1672" spans="1:26" customFormat="1" x14ac:dyDescent="0.2">
      <c r="A1672" s="34">
        <v>3238</v>
      </c>
      <c r="B1672" s="34" t="s">
        <v>2733</v>
      </c>
      <c r="C1672" s="34" t="s">
        <v>23</v>
      </c>
      <c r="D1672" s="34">
        <v>0.06</v>
      </c>
      <c r="E1672" s="34">
        <v>115.99</v>
      </c>
      <c r="F1672" s="34">
        <v>5.92</v>
      </c>
      <c r="G1672" s="34" t="s">
        <v>14</v>
      </c>
      <c r="H1672" s="34" t="s">
        <v>70</v>
      </c>
      <c r="I1672" s="34" t="s">
        <v>16</v>
      </c>
      <c r="J1672" s="34" t="s">
        <v>111</v>
      </c>
      <c r="K1672" s="34" t="s">
        <v>49</v>
      </c>
      <c r="L1672" s="34" t="s">
        <v>688</v>
      </c>
      <c r="M1672" s="34">
        <v>0.57999999999999996</v>
      </c>
      <c r="N1672" s="34" t="s">
        <v>8</v>
      </c>
      <c r="O1672" s="34" t="s">
        <v>35</v>
      </c>
      <c r="P1672" s="34" t="s">
        <v>115</v>
      </c>
      <c r="Q1672" s="34" t="s">
        <v>2734</v>
      </c>
      <c r="R1672" s="34">
        <v>97330</v>
      </c>
      <c r="S1672" s="36">
        <v>42159</v>
      </c>
      <c r="T1672" s="36">
        <v>42161</v>
      </c>
      <c r="U1672" s="61">
        <v>-13.068</v>
      </c>
      <c r="V1672" s="34">
        <v>5</v>
      </c>
      <c r="W1672" s="34">
        <v>495.82</v>
      </c>
      <c r="X1672" s="34">
        <v>89564</v>
      </c>
      <c r="Y1672" s="34" t="s">
        <v>3217</v>
      </c>
      <c r="Z1672" s="34">
        <v>672.83485134634407</v>
      </c>
    </row>
    <row r="1673" spans="1:26" customFormat="1" x14ac:dyDescent="0.2">
      <c r="A1673" s="34">
        <v>2391</v>
      </c>
      <c r="B1673" s="34" t="s">
        <v>2654</v>
      </c>
      <c r="C1673" s="34" t="s">
        <v>46</v>
      </c>
      <c r="D1673" s="34">
        <v>0</v>
      </c>
      <c r="E1673" s="34">
        <v>999.99</v>
      </c>
      <c r="F1673" s="34">
        <v>13.99</v>
      </c>
      <c r="G1673" s="34" t="s">
        <v>14</v>
      </c>
      <c r="H1673" s="34" t="s">
        <v>70</v>
      </c>
      <c r="I1673" s="34" t="s">
        <v>16</v>
      </c>
      <c r="J1673" s="34" t="s">
        <v>32</v>
      </c>
      <c r="K1673" s="34" t="s">
        <v>120</v>
      </c>
      <c r="L1673" s="34" t="s">
        <v>992</v>
      </c>
      <c r="M1673" s="34">
        <v>0.36</v>
      </c>
      <c r="N1673" s="34" t="s">
        <v>8</v>
      </c>
      <c r="O1673" s="34" t="s">
        <v>87</v>
      </c>
      <c r="P1673" s="34" t="s">
        <v>88</v>
      </c>
      <c r="Q1673" s="34" t="s">
        <v>2656</v>
      </c>
      <c r="R1673" s="34">
        <v>11572</v>
      </c>
      <c r="S1673" s="36">
        <v>42159</v>
      </c>
      <c r="T1673" s="36">
        <v>42161</v>
      </c>
      <c r="U1673" s="61">
        <v>-1455.9972</v>
      </c>
      <c r="V1673" s="34">
        <v>1</v>
      </c>
      <c r="W1673" s="34">
        <v>1009.99</v>
      </c>
      <c r="X1673" s="34">
        <v>91123</v>
      </c>
      <c r="Y1673" s="34" t="s">
        <v>3218</v>
      </c>
      <c r="Z1673" s="34">
        <v>2166.0657510802766</v>
      </c>
    </row>
    <row r="1674" spans="1:26" customFormat="1" x14ac:dyDescent="0.2">
      <c r="A1674" s="34">
        <v>2391</v>
      </c>
      <c r="B1674" s="34" t="s">
        <v>2654</v>
      </c>
      <c r="C1674" s="34" t="s">
        <v>46</v>
      </c>
      <c r="D1674" s="34">
        <v>0.05</v>
      </c>
      <c r="E1674" s="34">
        <v>6.48</v>
      </c>
      <c r="F1674" s="34">
        <v>5.14</v>
      </c>
      <c r="G1674" s="34" t="s">
        <v>63</v>
      </c>
      <c r="H1674" s="34" t="s">
        <v>70</v>
      </c>
      <c r="I1674" s="34" t="s">
        <v>24</v>
      </c>
      <c r="J1674" s="34" t="s">
        <v>64</v>
      </c>
      <c r="K1674" s="34" t="s">
        <v>49</v>
      </c>
      <c r="L1674" s="34" t="s">
        <v>1721</v>
      </c>
      <c r="M1674" s="34">
        <v>0.37</v>
      </c>
      <c r="N1674" s="34" t="s">
        <v>8</v>
      </c>
      <c r="O1674" s="34" t="s">
        <v>87</v>
      </c>
      <c r="P1674" s="34" t="s">
        <v>88</v>
      </c>
      <c r="Q1674" s="34" t="s">
        <v>2656</v>
      </c>
      <c r="R1674" s="34">
        <v>11572</v>
      </c>
      <c r="S1674" s="36">
        <v>42159</v>
      </c>
      <c r="T1674" s="36">
        <v>42160</v>
      </c>
      <c r="U1674" s="61">
        <v>-22.56</v>
      </c>
      <c r="V1674" s="34">
        <v>13</v>
      </c>
      <c r="W1674" s="34">
        <v>92.16</v>
      </c>
      <c r="X1674" s="34">
        <v>91123</v>
      </c>
      <c r="Y1674" s="34" t="s">
        <v>3218</v>
      </c>
      <c r="Z1674" s="34">
        <v>169.54682951538405</v>
      </c>
    </row>
    <row r="1675" spans="1:26" customFormat="1" x14ac:dyDescent="0.2">
      <c r="A1675" s="34">
        <v>2548</v>
      </c>
      <c r="B1675" s="34" t="s">
        <v>1960</v>
      </c>
      <c r="C1675" s="34" t="s">
        <v>46</v>
      </c>
      <c r="D1675" s="34">
        <v>0.09</v>
      </c>
      <c r="E1675" s="34">
        <v>5.98</v>
      </c>
      <c r="F1675" s="34">
        <v>1.67</v>
      </c>
      <c r="G1675" s="34" t="s">
        <v>14</v>
      </c>
      <c r="H1675" s="34" t="s">
        <v>3</v>
      </c>
      <c r="I1675" s="34" t="s">
        <v>24</v>
      </c>
      <c r="J1675" s="34" t="s">
        <v>25</v>
      </c>
      <c r="K1675" s="34" t="s">
        <v>26</v>
      </c>
      <c r="L1675" s="34" t="s">
        <v>2735</v>
      </c>
      <c r="M1675" s="34">
        <v>0.51</v>
      </c>
      <c r="N1675" s="34" t="s">
        <v>8</v>
      </c>
      <c r="O1675" s="34" t="s">
        <v>35</v>
      </c>
      <c r="P1675" s="34" t="s">
        <v>66</v>
      </c>
      <c r="Q1675" s="34" t="s">
        <v>76</v>
      </c>
      <c r="R1675" s="34">
        <v>90068</v>
      </c>
      <c r="S1675" s="36">
        <v>42159</v>
      </c>
      <c r="T1675" s="36">
        <v>42162</v>
      </c>
      <c r="U1675" s="61">
        <v>23.87</v>
      </c>
      <c r="V1675" s="34">
        <v>81</v>
      </c>
      <c r="W1675" s="34">
        <v>448.26</v>
      </c>
      <c r="X1675" s="34">
        <v>29889</v>
      </c>
      <c r="Y1675" s="34" t="s">
        <v>3217</v>
      </c>
      <c r="Z1675" s="34">
        <v>282.72870293499619</v>
      </c>
    </row>
    <row r="1676" spans="1:26" customFormat="1" x14ac:dyDescent="0.2">
      <c r="A1676" s="34">
        <v>2549</v>
      </c>
      <c r="B1676" s="34" t="s">
        <v>2227</v>
      </c>
      <c r="C1676" s="34" t="s">
        <v>46</v>
      </c>
      <c r="D1676" s="34">
        <v>0.09</v>
      </c>
      <c r="E1676" s="34">
        <v>5.98</v>
      </c>
      <c r="F1676" s="34">
        <v>1.67</v>
      </c>
      <c r="G1676" s="34" t="s">
        <v>14</v>
      </c>
      <c r="H1676" s="34" t="s">
        <v>3</v>
      </c>
      <c r="I1676" s="34" t="s">
        <v>24</v>
      </c>
      <c r="J1676" s="34" t="s">
        <v>25</v>
      </c>
      <c r="K1676" s="34" t="s">
        <v>26</v>
      </c>
      <c r="L1676" s="34" t="s">
        <v>2735</v>
      </c>
      <c r="M1676" s="34">
        <v>0.51</v>
      </c>
      <c r="N1676" s="34" t="s">
        <v>8</v>
      </c>
      <c r="O1676" s="34" t="s">
        <v>87</v>
      </c>
      <c r="P1676" s="34" t="s">
        <v>293</v>
      </c>
      <c r="Q1676" s="34" t="s">
        <v>2228</v>
      </c>
      <c r="R1676" s="34">
        <v>43213</v>
      </c>
      <c r="S1676" s="36">
        <v>42159</v>
      </c>
      <c r="T1676" s="36">
        <v>42162</v>
      </c>
      <c r="U1676" s="61">
        <v>35.805</v>
      </c>
      <c r="V1676" s="34">
        <v>20</v>
      </c>
      <c r="W1676" s="34">
        <v>110.68</v>
      </c>
      <c r="X1676" s="34">
        <v>88658</v>
      </c>
      <c r="Y1676" s="34" t="s">
        <v>3218</v>
      </c>
      <c r="Z1676" s="34">
        <v>294.95044993162975</v>
      </c>
    </row>
    <row r="1677" spans="1:26" customFormat="1" x14ac:dyDescent="0.2">
      <c r="A1677" s="34">
        <v>2882</v>
      </c>
      <c r="B1677" s="34" t="s">
        <v>647</v>
      </c>
      <c r="C1677" s="34" t="s">
        <v>13</v>
      </c>
      <c r="D1677" s="34">
        <v>0.09</v>
      </c>
      <c r="E1677" s="34">
        <v>363.25</v>
      </c>
      <c r="F1677" s="34">
        <v>19.989999999999998</v>
      </c>
      <c r="G1677" s="34" t="s">
        <v>14</v>
      </c>
      <c r="H1677" s="34" t="s">
        <v>15</v>
      </c>
      <c r="I1677" s="34" t="s">
        <v>24</v>
      </c>
      <c r="J1677" s="34" t="s">
        <v>71</v>
      </c>
      <c r="K1677" s="34" t="s">
        <v>49</v>
      </c>
      <c r="L1677" s="34" t="s">
        <v>175</v>
      </c>
      <c r="M1677" s="34">
        <v>0.56999999999999995</v>
      </c>
      <c r="N1677" s="34" t="s">
        <v>8</v>
      </c>
      <c r="O1677" s="34" t="s">
        <v>9</v>
      </c>
      <c r="P1677" s="34" t="s">
        <v>73</v>
      </c>
      <c r="Q1677" s="34" t="s">
        <v>649</v>
      </c>
      <c r="R1677" s="34">
        <v>28206</v>
      </c>
      <c r="S1677" s="36">
        <v>42160</v>
      </c>
      <c r="T1677" s="36">
        <v>42161</v>
      </c>
      <c r="U1677" s="61">
        <v>732.26980000000003</v>
      </c>
      <c r="V1677" s="34">
        <v>21</v>
      </c>
      <c r="W1677" s="34">
        <v>7497.05</v>
      </c>
      <c r="X1677" s="34">
        <v>21958</v>
      </c>
      <c r="Y1677" s="34" t="s">
        <v>3215</v>
      </c>
      <c r="Z1677" s="34">
        <v>2460.3449821420286</v>
      </c>
    </row>
    <row r="1678" spans="1:26" customFormat="1" x14ac:dyDescent="0.2">
      <c r="A1678" s="34">
        <v>2884</v>
      </c>
      <c r="B1678" s="34" t="s">
        <v>1716</v>
      </c>
      <c r="C1678" s="34" t="s">
        <v>13</v>
      </c>
      <c r="D1678" s="34">
        <v>0.09</v>
      </c>
      <c r="E1678" s="34">
        <v>363.25</v>
      </c>
      <c r="F1678" s="34">
        <v>19.989999999999998</v>
      </c>
      <c r="G1678" s="34" t="s">
        <v>14</v>
      </c>
      <c r="H1678" s="34" t="s">
        <v>15</v>
      </c>
      <c r="I1678" s="34" t="s">
        <v>24</v>
      </c>
      <c r="J1678" s="34" t="s">
        <v>71</v>
      </c>
      <c r="K1678" s="34" t="s">
        <v>49</v>
      </c>
      <c r="L1678" s="34" t="s">
        <v>175</v>
      </c>
      <c r="M1678" s="34">
        <v>0.56999999999999995</v>
      </c>
      <c r="N1678" s="34" t="s">
        <v>8</v>
      </c>
      <c r="O1678" s="34" t="s">
        <v>87</v>
      </c>
      <c r="P1678" s="34" t="s">
        <v>293</v>
      </c>
      <c r="Q1678" s="34" t="s">
        <v>1717</v>
      </c>
      <c r="R1678" s="34">
        <v>44039</v>
      </c>
      <c r="S1678" s="36">
        <v>42160</v>
      </c>
      <c r="T1678" s="36">
        <v>42161</v>
      </c>
      <c r="U1678" s="61">
        <v>1231.6569</v>
      </c>
      <c r="V1678" s="34">
        <v>5</v>
      </c>
      <c r="W1678" s="34">
        <v>1785.01</v>
      </c>
      <c r="X1678" s="34">
        <v>87633</v>
      </c>
      <c r="Y1678" s="34" t="s">
        <v>3218</v>
      </c>
      <c r="Z1678" s="34">
        <v>2971.7302179679623</v>
      </c>
    </row>
    <row r="1679" spans="1:26" customFormat="1" x14ac:dyDescent="0.2">
      <c r="A1679" s="34">
        <v>269</v>
      </c>
      <c r="B1679" s="34" t="s">
        <v>2736</v>
      </c>
      <c r="C1679" s="34" t="s">
        <v>23</v>
      </c>
      <c r="D1679" s="34">
        <v>0.09</v>
      </c>
      <c r="E1679" s="34">
        <v>35.94</v>
      </c>
      <c r="F1679" s="34">
        <v>6.66</v>
      </c>
      <c r="G1679" s="34" t="s">
        <v>14</v>
      </c>
      <c r="H1679" s="34" t="s">
        <v>47</v>
      </c>
      <c r="I1679" s="34" t="s">
        <v>24</v>
      </c>
      <c r="J1679" s="34" t="s">
        <v>321</v>
      </c>
      <c r="K1679" s="34" t="s">
        <v>49</v>
      </c>
      <c r="L1679" s="34" t="s">
        <v>2098</v>
      </c>
      <c r="M1679" s="34">
        <v>0.4</v>
      </c>
      <c r="N1679" s="34" t="s">
        <v>8</v>
      </c>
      <c r="O1679" s="34" t="s">
        <v>35</v>
      </c>
      <c r="P1679" s="34" t="s">
        <v>564</v>
      </c>
      <c r="Q1679" s="34" t="s">
        <v>2737</v>
      </c>
      <c r="R1679" s="34">
        <v>85234</v>
      </c>
      <c r="S1679" s="36">
        <v>42160</v>
      </c>
      <c r="T1679" s="36">
        <v>42165</v>
      </c>
      <c r="U1679" s="61">
        <v>144.2928</v>
      </c>
      <c r="V1679" s="34">
        <v>6</v>
      </c>
      <c r="W1679" s="34">
        <v>209.12</v>
      </c>
      <c r="X1679" s="34">
        <v>88942</v>
      </c>
      <c r="Y1679" s="34" t="s">
        <v>3217</v>
      </c>
      <c r="Z1679" s="34">
        <v>464.61962116739448</v>
      </c>
    </row>
    <row r="1680" spans="1:26" customFormat="1" x14ac:dyDescent="0.2">
      <c r="A1680" s="34">
        <v>269</v>
      </c>
      <c r="B1680" s="34" t="s">
        <v>2736</v>
      </c>
      <c r="C1680" s="34" t="s">
        <v>23</v>
      </c>
      <c r="D1680" s="34">
        <v>0</v>
      </c>
      <c r="E1680" s="34">
        <v>170.98</v>
      </c>
      <c r="F1680" s="34">
        <v>13.99</v>
      </c>
      <c r="G1680" s="34" t="s">
        <v>14</v>
      </c>
      <c r="H1680" s="34" t="s">
        <v>47</v>
      </c>
      <c r="I1680" s="34" t="s">
        <v>4</v>
      </c>
      <c r="J1680" s="34" t="s">
        <v>102</v>
      </c>
      <c r="K1680" s="34" t="s">
        <v>120</v>
      </c>
      <c r="L1680" s="34" t="s">
        <v>2738</v>
      </c>
      <c r="M1680" s="34">
        <v>0.75</v>
      </c>
      <c r="N1680" s="34" t="s">
        <v>8</v>
      </c>
      <c r="O1680" s="34" t="s">
        <v>35</v>
      </c>
      <c r="P1680" s="34" t="s">
        <v>564</v>
      </c>
      <c r="Q1680" s="34" t="s">
        <v>2737</v>
      </c>
      <c r="R1680" s="34">
        <v>85234</v>
      </c>
      <c r="S1680" s="36">
        <v>42160</v>
      </c>
      <c r="T1680" s="36">
        <v>42167</v>
      </c>
      <c r="U1680" s="61">
        <v>888.14729999999997</v>
      </c>
      <c r="V1680" s="34">
        <v>7</v>
      </c>
      <c r="W1680" s="34">
        <v>1287.17</v>
      </c>
      <c r="X1680" s="34">
        <v>88942</v>
      </c>
      <c r="Y1680" s="34" t="s">
        <v>3217</v>
      </c>
      <c r="Z1680" s="34">
        <v>2202.4360493551621</v>
      </c>
    </row>
    <row r="1681" spans="1:26" customFormat="1" x14ac:dyDescent="0.2">
      <c r="A1681" s="34">
        <v>269</v>
      </c>
      <c r="B1681" s="34" t="s">
        <v>2736</v>
      </c>
      <c r="C1681" s="34" t="s">
        <v>23</v>
      </c>
      <c r="D1681" s="34">
        <v>0.09</v>
      </c>
      <c r="E1681" s="34">
        <v>4.9800000000000004</v>
      </c>
      <c r="F1681" s="34">
        <v>7.44</v>
      </c>
      <c r="G1681" s="34" t="s">
        <v>14</v>
      </c>
      <c r="H1681" s="34" t="s">
        <v>47</v>
      </c>
      <c r="I1681" s="34" t="s">
        <v>24</v>
      </c>
      <c r="J1681" s="34" t="s">
        <v>64</v>
      </c>
      <c r="K1681" s="34" t="s">
        <v>49</v>
      </c>
      <c r="L1681" s="34" t="s">
        <v>2150</v>
      </c>
      <c r="M1681" s="34">
        <v>0.36</v>
      </c>
      <c r="N1681" s="34" t="s">
        <v>8</v>
      </c>
      <c r="O1681" s="34" t="s">
        <v>35</v>
      </c>
      <c r="P1681" s="34" t="s">
        <v>564</v>
      </c>
      <c r="Q1681" s="34" t="s">
        <v>2737</v>
      </c>
      <c r="R1681" s="34">
        <v>85234</v>
      </c>
      <c r="S1681" s="36">
        <v>42160</v>
      </c>
      <c r="T1681" s="36">
        <v>42162</v>
      </c>
      <c r="U1681" s="61">
        <v>-46.005000000000003</v>
      </c>
      <c r="V1681" s="34">
        <v>9</v>
      </c>
      <c r="W1681" s="34">
        <v>46.17</v>
      </c>
      <c r="X1681" s="34">
        <v>88942</v>
      </c>
      <c r="Y1681" s="34" t="s">
        <v>3217</v>
      </c>
      <c r="Z1681" s="34">
        <v>161.05799710739529</v>
      </c>
    </row>
    <row r="1682" spans="1:26" customFormat="1" x14ac:dyDescent="0.2">
      <c r="A1682" s="34">
        <v>272</v>
      </c>
      <c r="B1682" s="34" t="s">
        <v>2029</v>
      </c>
      <c r="C1682" s="34" t="s">
        <v>23</v>
      </c>
      <c r="D1682" s="34">
        <v>0.09</v>
      </c>
      <c r="E1682" s="34">
        <v>35.94</v>
      </c>
      <c r="F1682" s="34">
        <v>6.66</v>
      </c>
      <c r="G1682" s="34" t="s">
        <v>14</v>
      </c>
      <c r="H1682" s="34" t="s">
        <v>47</v>
      </c>
      <c r="I1682" s="34" t="s">
        <v>24</v>
      </c>
      <c r="J1682" s="34" t="s">
        <v>321</v>
      </c>
      <c r="K1682" s="34" t="s">
        <v>49</v>
      </c>
      <c r="L1682" s="34" t="s">
        <v>2098</v>
      </c>
      <c r="M1682" s="34">
        <v>0.4</v>
      </c>
      <c r="N1682" s="34" t="s">
        <v>8</v>
      </c>
      <c r="O1682" s="34" t="s">
        <v>9</v>
      </c>
      <c r="P1682" s="34" t="s">
        <v>73</v>
      </c>
      <c r="Q1682" s="34" t="s">
        <v>649</v>
      </c>
      <c r="R1682" s="34">
        <v>28204</v>
      </c>
      <c r="S1682" s="36">
        <v>42160</v>
      </c>
      <c r="T1682" s="36">
        <v>42165</v>
      </c>
      <c r="U1682" s="61">
        <v>72.1858</v>
      </c>
      <c r="V1682" s="34">
        <v>24</v>
      </c>
      <c r="W1682" s="34">
        <v>836.47</v>
      </c>
      <c r="X1682" s="34">
        <v>36069</v>
      </c>
      <c r="Y1682" s="34" t="s">
        <v>3215</v>
      </c>
      <c r="Z1682" s="34">
        <v>390.78019840356944</v>
      </c>
    </row>
    <row r="1683" spans="1:26" customFormat="1" x14ac:dyDescent="0.2">
      <c r="A1683" s="34">
        <v>272</v>
      </c>
      <c r="B1683" s="34" t="s">
        <v>2029</v>
      </c>
      <c r="C1683" s="34" t="s">
        <v>23</v>
      </c>
      <c r="D1683" s="34">
        <v>0.09</v>
      </c>
      <c r="E1683" s="34">
        <v>4.9800000000000004</v>
      </c>
      <c r="F1683" s="34">
        <v>7.44</v>
      </c>
      <c r="G1683" s="34" t="s">
        <v>14</v>
      </c>
      <c r="H1683" s="34" t="s">
        <v>47</v>
      </c>
      <c r="I1683" s="34" t="s">
        <v>24</v>
      </c>
      <c r="J1683" s="34" t="s">
        <v>64</v>
      </c>
      <c r="K1683" s="34" t="s">
        <v>49</v>
      </c>
      <c r="L1683" s="34" t="s">
        <v>2150</v>
      </c>
      <c r="M1683" s="34">
        <v>0.36</v>
      </c>
      <c r="N1683" s="34" t="s">
        <v>8</v>
      </c>
      <c r="O1683" s="34" t="s">
        <v>9</v>
      </c>
      <c r="P1683" s="34" t="s">
        <v>73</v>
      </c>
      <c r="Q1683" s="34" t="s">
        <v>649</v>
      </c>
      <c r="R1683" s="34">
        <v>28204</v>
      </c>
      <c r="S1683" s="36">
        <v>42160</v>
      </c>
      <c r="T1683" s="36">
        <v>42162</v>
      </c>
      <c r="U1683" s="61">
        <v>-122.3733</v>
      </c>
      <c r="V1683" s="34">
        <v>37</v>
      </c>
      <c r="W1683" s="34">
        <v>189.83</v>
      </c>
      <c r="X1683" s="34">
        <v>36069</v>
      </c>
      <c r="Y1683" s="34" t="s">
        <v>3215</v>
      </c>
      <c r="Z1683" s="34">
        <v>82.854893532782228</v>
      </c>
    </row>
    <row r="1684" spans="1:26" customFormat="1" x14ac:dyDescent="0.2">
      <c r="A1684" s="34">
        <v>518</v>
      </c>
      <c r="B1684" s="34" t="s">
        <v>2739</v>
      </c>
      <c r="C1684" s="34" t="s">
        <v>23</v>
      </c>
      <c r="D1684" s="34">
        <v>7.0000000000000007E-2</v>
      </c>
      <c r="E1684" s="34">
        <v>12.64</v>
      </c>
      <c r="F1684" s="34">
        <v>4.9800000000000004</v>
      </c>
      <c r="G1684" s="34" t="s">
        <v>14</v>
      </c>
      <c r="H1684" s="34" t="s">
        <v>47</v>
      </c>
      <c r="I1684" s="34" t="s">
        <v>4</v>
      </c>
      <c r="J1684" s="34" t="s">
        <v>102</v>
      </c>
      <c r="K1684" s="34" t="s">
        <v>18</v>
      </c>
      <c r="L1684" s="34" t="s">
        <v>1749</v>
      </c>
      <c r="M1684" s="34">
        <v>0.48</v>
      </c>
      <c r="N1684" s="34" t="s">
        <v>8</v>
      </c>
      <c r="O1684" s="34" t="s">
        <v>28</v>
      </c>
      <c r="P1684" s="34" t="s">
        <v>56</v>
      </c>
      <c r="Q1684" s="34" t="s">
        <v>1482</v>
      </c>
      <c r="R1684" s="34">
        <v>63105</v>
      </c>
      <c r="S1684" s="36">
        <v>42160</v>
      </c>
      <c r="T1684" s="36">
        <v>42167</v>
      </c>
      <c r="U1684" s="61">
        <v>113.41500000000001</v>
      </c>
      <c r="V1684" s="34">
        <v>16</v>
      </c>
      <c r="W1684" s="34">
        <v>199.76</v>
      </c>
      <c r="X1684" s="34">
        <v>90867</v>
      </c>
      <c r="Y1684" s="34" t="s">
        <v>3216</v>
      </c>
      <c r="Z1684" s="34">
        <v>393.27435581598877</v>
      </c>
    </row>
    <row r="1685" spans="1:26" customFormat="1" x14ac:dyDescent="0.2">
      <c r="A1685" s="34">
        <v>2506</v>
      </c>
      <c r="B1685" s="34" t="s">
        <v>2740</v>
      </c>
      <c r="C1685" s="34" t="s">
        <v>92</v>
      </c>
      <c r="D1685" s="34">
        <v>0.02</v>
      </c>
      <c r="E1685" s="34">
        <v>6.48</v>
      </c>
      <c r="F1685" s="34">
        <v>8.74</v>
      </c>
      <c r="G1685" s="34" t="s">
        <v>14</v>
      </c>
      <c r="H1685" s="34" t="s">
        <v>47</v>
      </c>
      <c r="I1685" s="34" t="s">
        <v>24</v>
      </c>
      <c r="J1685" s="34" t="s">
        <v>64</v>
      </c>
      <c r="K1685" s="34" t="s">
        <v>49</v>
      </c>
      <c r="L1685" s="34" t="s">
        <v>2741</v>
      </c>
      <c r="M1685" s="34">
        <v>0.36</v>
      </c>
      <c r="N1685" s="34" t="s">
        <v>8</v>
      </c>
      <c r="O1685" s="34" t="s">
        <v>87</v>
      </c>
      <c r="P1685" s="34" t="s">
        <v>224</v>
      </c>
      <c r="Q1685" s="34" t="s">
        <v>2742</v>
      </c>
      <c r="R1685" s="34">
        <v>6408</v>
      </c>
      <c r="S1685" s="36">
        <v>42160</v>
      </c>
      <c r="T1685" s="36">
        <v>42162</v>
      </c>
      <c r="U1685" s="61">
        <v>-6.835</v>
      </c>
      <c r="V1685" s="34">
        <v>1</v>
      </c>
      <c r="W1685" s="34">
        <v>10.72</v>
      </c>
      <c r="X1685" s="34">
        <v>87033</v>
      </c>
      <c r="Y1685" s="34" t="s">
        <v>3218</v>
      </c>
      <c r="Z1685" s="34">
        <v>221.05351435264322</v>
      </c>
    </row>
    <row r="1686" spans="1:26" customFormat="1" x14ac:dyDescent="0.2">
      <c r="A1686" s="34">
        <v>2507</v>
      </c>
      <c r="B1686" s="34" t="s">
        <v>2743</v>
      </c>
      <c r="C1686" s="34" t="s">
        <v>92</v>
      </c>
      <c r="D1686" s="34">
        <v>0.06</v>
      </c>
      <c r="E1686" s="34">
        <v>699.99</v>
      </c>
      <c r="F1686" s="34">
        <v>24.49</v>
      </c>
      <c r="G1686" s="34" t="s">
        <v>63</v>
      </c>
      <c r="H1686" s="34" t="s">
        <v>47</v>
      </c>
      <c r="I1686" s="34" t="s">
        <v>16</v>
      </c>
      <c r="J1686" s="34" t="s">
        <v>39</v>
      </c>
      <c r="K1686" s="34" t="s">
        <v>40</v>
      </c>
      <c r="L1686" s="34" t="s">
        <v>289</v>
      </c>
      <c r="M1686" s="34">
        <v>0.41</v>
      </c>
      <c r="N1686" s="34" t="s">
        <v>8</v>
      </c>
      <c r="O1686" s="34" t="s">
        <v>87</v>
      </c>
      <c r="P1686" s="34" t="s">
        <v>307</v>
      </c>
      <c r="Q1686" s="34" t="s">
        <v>863</v>
      </c>
      <c r="R1686" s="34">
        <v>4401</v>
      </c>
      <c r="S1686" s="36">
        <v>42160</v>
      </c>
      <c r="T1686" s="36">
        <v>42162</v>
      </c>
      <c r="U1686" s="61">
        <v>7024.2069000000001</v>
      </c>
      <c r="V1686" s="34">
        <v>15</v>
      </c>
      <c r="W1686" s="34">
        <v>10180.01</v>
      </c>
      <c r="X1686" s="34">
        <v>87033</v>
      </c>
      <c r="Y1686" s="34" t="s">
        <v>3218</v>
      </c>
      <c r="Z1686" s="34">
        <v>9962.1393208293885</v>
      </c>
    </row>
    <row r="1687" spans="1:26" customFormat="1" x14ac:dyDescent="0.2">
      <c r="A1687" s="34">
        <v>2516</v>
      </c>
      <c r="B1687" s="34" t="s">
        <v>2744</v>
      </c>
      <c r="C1687" s="34" t="s">
        <v>92</v>
      </c>
      <c r="D1687" s="34">
        <v>0.02</v>
      </c>
      <c r="E1687" s="34">
        <v>17.149999999999999</v>
      </c>
      <c r="F1687" s="34">
        <v>4.96</v>
      </c>
      <c r="G1687" s="34" t="s">
        <v>14</v>
      </c>
      <c r="H1687" s="34" t="s">
        <v>47</v>
      </c>
      <c r="I1687" s="34" t="s">
        <v>24</v>
      </c>
      <c r="J1687" s="34" t="s">
        <v>54</v>
      </c>
      <c r="K1687" s="34" t="s">
        <v>49</v>
      </c>
      <c r="L1687" s="34" t="s">
        <v>626</v>
      </c>
      <c r="M1687" s="34">
        <v>0.57999999999999996</v>
      </c>
      <c r="N1687" s="34" t="s">
        <v>8</v>
      </c>
      <c r="O1687" s="34" t="s">
        <v>87</v>
      </c>
      <c r="P1687" s="34" t="s">
        <v>373</v>
      </c>
      <c r="Q1687" s="34" t="s">
        <v>415</v>
      </c>
      <c r="R1687" s="34">
        <v>7631</v>
      </c>
      <c r="S1687" s="36">
        <v>42160</v>
      </c>
      <c r="T1687" s="36">
        <v>42162</v>
      </c>
      <c r="U1687" s="61">
        <v>36.494999999999997</v>
      </c>
      <c r="V1687" s="34">
        <v>11</v>
      </c>
      <c r="W1687" s="34">
        <v>190.85</v>
      </c>
      <c r="X1687" s="34">
        <v>87033</v>
      </c>
      <c r="Y1687" s="34" t="s">
        <v>3218</v>
      </c>
      <c r="Z1687" s="34">
        <v>377.2392582608461</v>
      </c>
    </row>
    <row r="1688" spans="1:26" customFormat="1" x14ac:dyDescent="0.2">
      <c r="A1688" s="34">
        <v>2520</v>
      </c>
      <c r="B1688" s="34" t="s">
        <v>2745</v>
      </c>
      <c r="C1688" s="34" t="s">
        <v>92</v>
      </c>
      <c r="D1688" s="34">
        <v>7.0000000000000007E-2</v>
      </c>
      <c r="E1688" s="34">
        <v>30.98</v>
      </c>
      <c r="F1688" s="34">
        <v>8.74</v>
      </c>
      <c r="G1688" s="34" t="s">
        <v>14</v>
      </c>
      <c r="H1688" s="34" t="s">
        <v>47</v>
      </c>
      <c r="I1688" s="34" t="s">
        <v>24</v>
      </c>
      <c r="J1688" s="34" t="s">
        <v>64</v>
      </c>
      <c r="K1688" s="34" t="s">
        <v>49</v>
      </c>
      <c r="L1688" s="34" t="s">
        <v>2562</v>
      </c>
      <c r="M1688" s="34">
        <v>0.4</v>
      </c>
      <c r="N1688" s="34" t="s">
        <v>8</v>
      </c>
      <c r="O1688" s="34" t="s">
        <v>87</v>
      </c>
      <c r="P1688" s="34" t="s">
        <v>560</v>
      </c>
      <c r="Q1688" s="34" t="s">
        <v>2746</v>
      </c>
      <c r="R1688" s="34">
        <v>2908</v>
      </c>
      <c r="S1688" s="36">
        <v>42160</v>
      </c>
      <c r="T1688" s="36">
        <v>42161</v>
      </c>
      <c r="U1688" s="61">
        <v>255.76920000000001</v>
      </c>
      <c r="V1688" s="34">
        <v>12</v>
      </c>
      <c r="W1688" s="34">
        <v>370.68</v>
      </c>
      <c r="X1688" s="34">
        <v>87033</v>
      </c>
      <c r="Y1688" s="34" t="s">
        <v>3218</v>
      </c>
      <c r="Z1688" s="34">
        <v>566.93518131369353</v>
      </c>
    </row>
    <row r="1689" spans="1:26" customFormat="1" x14ac:dyDescent="0.2">
      <c r="A1689" s="34">
        <v>2522</v>
      </c>
      <c r="B1689" s="34" t="s">
        <v>2747</v>
      </c>
      <c r="C1689" s="34" t="s">
        <v>92</v>
      </c>
      <c r="D1689" s="34">
        <v>0.04</v>
      </c>
      <c r="E1689" s="34">
        <v>1360.14</v>
      </c>
      <c r="F1689" s="34">
        <v>14.7</v>
      </c>
      <c r="G1689" s="34" t="s">
        <v>2</v>
      </c>
      <c r="H1689" s="34" t="s">
        <v>47</v>
      </c>
      <c r="I1689" s="34" t="s">
        <v>16</v>
      </c>
      <c r="J1689" s="34" t="s">
        <v>32</v>
      </c>
      <c r="K1689" s="34" t="s">
        <v>33</v>
      </c>
      <c r="L1689" s="34" t="s">
        <v>2748</v>
      </c>
      <c r="M1689" s="34">
        <v>0.59</v>
      </c>
      <c r="N1689" s="34" t="s">
        <v>8</v>
      </c>
      <c r="O1689" s="34" t="s">
        <v>87</v>
      </c>
      <c r="P1689" s="34" t="s">
        <v>609</v>
      </c>
      <c r="Q1689" s="34" t="s">
        <v>904</v>
      </c>
      <c r="R1689" s="34">
        <v>5401</v>
      </c>
      <c r="S1689" s="36">
        <v>42160</v>
      </c>
      <c r="T1689" s="36">
        <v>42163</v>
      </c>
      <c r="U1689" s="61">
        <v>2639.01</v>
      </c>
      <c r="V1689" s="34">
        <v>6</v>
      </c>
      <c r="W1689" s="34">
        <v>7303.05</v>
      </c>
      <c r="X1689" s="34">
        <v>87033</v>
      </c>
      <c r="Y1689" s="34" t="s">
        <v>3218</v>
      </c>
      <c r="Z1689" s="34">
        <v>7710.8397277490758</v>
      </c>
    </row>
    <row r="1690" spans="1:26" customFormat="1" x14ac:dyDescent="0.2">
      <c r="A1690" s="34">
        <v>699</v>
      </c>
      <c r="B1690" s="34" t="s">
        <v>837</v>
      </c>
      <c r="C1690" s="34" t="s">
        <v>1</v>
      </c>
      <c r="D1690" s="34">
        <v>0.02</v>
      </c>
      <c r="E1690" s="34">
        <v>6.47</v>
      </c>
      <c r="F1690" s="34">
        <v>1.22</v>
      </c>
      <c r="G1690" s="34" t="s">
        <v>14</v>
      </c>
      <c r="H1690" s="34" t="s">
        <v>15</v>
      </c>
      <c r="I1690" s="34" t="s">
        <v>24</v>
      </c>
      <c r="J1690" s="34" t="s">
        <v>25</v>
      </c>
      <c r="K1690" s="34" t="s">
        <v>26</v>
      </c>
      <c r="L1690" s="34" t="s">
        <v>2749</v>
      </c>
      <c r="M1690" s="34">
        <v>0.4</v>
      </c>
      <c r="N1690" s="34" t="s">
        <v>8</v>
      </c>
      <c r="O1690" s="34" t="s">
        <v>35</v>
      </c>
      <c r="P1690" s="34" t="s">
        <v>66</v>
      </c>
      <c r="Q1690" s="34" t="s">
        <v>76</v>
      </c>
      <c r="R1690" s="34">
        <v>90041</v>
      </c>
      <c r="S1690" s="36">
        <v>42161</v>
      </c>
      <c r="T1690" s="36">
        <v>42162</v>
      </c>
      <c r="U1690" s="61">
        <v>40.200000000000003</v>
      </c>
      <c r="V1690" s="34">
        <v>30</v>
      </c>
      <c r="W1690" s="34">
        <v>193.95</v>
      </c>
      <c r="X1690" s="34">
        <v>55392</v>
      </c>
      <c r="Y1690" s="34" t="s">
        <v>3217</v>
      </c>
      <c r="Z1690" s="34">
        <v>312.4599585566915</v>
      </c>
    </row>
    <row r="1691" spans="1:26" customFormat="1" x14ac:dyDescent="0.2">
      <c r="A1691" s="34">
        <v>699</v>
      </c>
      <c r="B1691" s="34" t="s">
        <v>837</v>
      </c>
      <c r="C1691" s="34" t="s">
        <v>1</v>
      </c>
      <c r="D1691" s="34">
        <v>7.0000000000000007E-2</v>
      </c>
      <c r="E1691" s="34">
        <v>2.84</v>
      </c>
      <c r="F1691" s="34">
        <v>0.93</v>
      </c>
      <c r="G1691" s="34" t="s">
        <v>14</v>
      </c>
      <c r="H1691" s="34" t="s">
        <v>15</v>
      </c>
      <c r="I1691" s="34" t="s">
        <v>24</v>
      </c>
      <c r="J1691" s="34" t="s">
        <v>25</v>
      </c>
      <c r="K1691" s="34" t="s">
        <v>26</v>
      </c>
      <c r="L1691" s="34" t="s">
        <v>268</v>
      </c>
      <c r="M1691" s="34">
        <v>0.54</v>
      </c>
      <c r="N1691" s="34" t="s">
        <v>8</v>
      </c>
      <c r="O1691" s="34" t="s">
        <v>35</v>
      </c>
      <c r="P1691" s="34" t="s">
        <v>66</v>
      </c>
      <c r="Q1691" s="34" t="s">
        <v>76</v>
      </c>
      <c r="R1691" s="34">
        <v>90041</v>
      </c>
      <c r="S1691" s="36">
        <v>42161</v>
      </c>
      <c r="T1691" s="36">
        <v>42163</v>
      </c>
      <c r="U1691" s="61">
        <v>3.21</v>
      </c>
      <c r="V1691" s="34">
        <v>59</v>
      </c>
      <c r="W1691" s="34">
        <v>158.80000000000001</v>
      </c>
      <c r="X1691" s="34">
        <v>55392</v>
      </c>
      <c r="Y1691" s="34" t="s">
        <v>3217</v>
      </c>
      <c r="Z1691" s="34">
        <v>338.5162051889962</v>
      </c>
    </row>
    <row r="1692" spans="1:26" customFormat="1" x14ac:dyDescent="0.2">
      <c r="A1692" s="34">
        <v>711</v>
      </c>
      <c r="B1692" s="34" t="s">
        <v>2750</v>
      </c>
      <c r="C1692" s="34" t="s">
        <v>1</v>
      </c>
      <c r="D1692" s="34">
        <v>7.0000000000000007E-2</v>
      </c>
      <c r="E1692" s="34">
        <v>2.84</v>
      </c>
      <c r="F1692" s="34">
        <v>0.93</v>
      </c>
      <c r="G1692" s="34" t="s">
        <v>14</v>
      </c>
      <c r="H1692" s="34" t="s">
        <v>15</v>
      </c>
      <c r="I1692" s="34" t="s">
        <v>24</v>
      </c>
      <c r="J1692" s="34" t="s">
        <v>25</v>
      </c>
      <c r="K1692" s="34" t="s">
        <v>26</v>
      </c>
      <c r="L1692" s="34" t="s">
        <v>268</v>
      </c>
      <c r="M1692" s="34">
        <v>0.54</v>
      </c>
      <c r="N1692" s="34" t="s">
        <v>8</v>
      </c>
      <c r="O1692" s="34" t="s">
        <v>87</v>
      </c>
      <c r="P1692" s="34" t="s">
        <v>379</v>
      </c>
      <c r="Q1692" s="34" t="s">
        <v>2751</v>
      </c>
      <c r="R1692" s="34">
        <v>2152</v>
      </c>
      <c r="S1692" s="36">
        <v>42161</v>
      </c>
      <c r="T1692" s="36">
        <v>42163</v>
      </c>
      <c r="U1692" s="61">
        <v>3.8519999999999999</v>
      </c>
      <c r="V1692" s="34">
        <v>15</v>
      </c>
      <c r="W1692" s="34">
        <v>40.369999999999997</v>
      </c>
      <c r="X1692" s="34">
        <v>87978</v>
      </c>
      <c r="Y1692" s="34" t="s">
        <v>3218</v>
      </c>
      <c r="Z1692" s="34">
        <v>339.17362970276565</v>
      </c>
    </row>
    <row r="1693" spans="1:26" customFormat="1" x14ac:dyDescent="0.2">
      <c r="A1693" s="34">
        <v>3045</v>
      </c>
      <c r="B1693" s="34" t="s">
        <v>2752</v>
      </c>
      <c r="C1693" s="34" t="s">
        <v>13</v>
      </c>
      <c r="D1693" s="34">
        <v>0</v>
      </c>
      <c r="E1693" s="34">
        <v>6.48</v>
      </c>
      <c r="F1693" s="34">
        <v>5.19</v>
      </c>
      <c r="G1693" s="34" t="s">
        <v>14</v>
      </c>
      <c r="H1693" s="34" t="s">
        <v>3</v>
      </c>
      <c r="I1693" s="34" t="s">
        <v>24</v>
      </c>
      <c r="J1693" s="34" t="s">
        <v>64</v>
      </c>
      <c r="K1693" s="34" t="s">
        <v>49</v>
      </c>
      <c r="L1693" s="34" t="s">
        <v>2753</v>
      </c>
      <c r="M1693" s="34">
        <v>0.37</v>
      </c>
      <c r="N1693" s="34" t="s">
        <v>8</v>
      </c>
      <c r="O1693" s="34" t="s">
        <v>28</v>
      </c>
      <c r="P1693" s="34" t="s">
        <v>513</v>
      </c>
      <c r="Q1693" s="34" t="s">
        <v>2754</v>
      </c>
      <c r="R1693" s="34">
        <v>66048</v>
      </c>
      <c r="S1693" s="36">
        <v>42161</v>
      </c>
      <c r="T1693" s="36">
        <v>42162</v>
      </c>
      <c r="U1693" s="61">
        <v>-14.074999999999999</v>
      </c>
      <c r="V1693" s="34">
        <v>12</v>
      </c>
      <c r="W1693" s="34">
        <v>84.04</v>
      </c>
      <c r="X1693" s="34">
        <v>86104</v>
      </c>
      <c r="Y1693" s="34" t="s">
        <v>3216</v>
      </c>
      <c r="Z1693" s="34">
        <v>82.321216900967656</v>
      </c>
    </row>
    <row r="1694" spans="1:26" customFormat="1" x14ac:dyDescent="0.2">
      <c r="A1694" s="34">
        <v>1142</v>
      </c>
      <c r="B1694" s="34" t="s">
        <v>174</v>
      </c>
      <c r="C1694" s="34" t="s">
        <v>92</v>
      </c>
      <c r="D1694" s="34">
        <v>0.01</v>
      </c>
      <c r="E1694" s="34">
        <v>18.97</v>
      </c>
      <c r="F1694" s="34">
        <v>9.5399999999999991</v>
      </c>
      <c r="G1694" s="34" t="s">
        <v>14</v>
      </c>
      <c r="H1694" s="34" t="s">
        <v>47</v>
      </c>
      <c r="I1694" s="34" t="s">
        <v>24</v>
      </c>
      <c r="J1694" s="34" t="s">
        <v>64</v>
      </c>
      <c r="K1694" s="34" t="s">
        <v>49</v>
      </c>
      <c r="L1694" s="34" t="s">
        <v>455</v>
      </c>
      <c r="M1694" s="34">
        <v>0.37</v>
      </c>
      <c r="N1694" s="34" t="s">
        <v>8</v>
      </c>
      <c r="O1694" s="34" t="s">
        <v>28</v>
      </c>
      <c r="P1694" s="34" t="s">
        <v>163</v>
      </c>
      <c r="Q1694" s="34" t="s">
        <v>176</v>
      </c>
      <c r="R1694" s="34">
        <v>76706</v>
      </c>
      <c r="S1694" s="36">
        <v>42161</v>
      </c>
      <c r="T1694" s="36">
        <v>42164</v>
      </c>
      <c r="U1694" s="61">
        <v>85.875</v>
      </c>
      <c r="V1694" s="34">
        <v>11</v>
      </c>
      <c r="W1694" s="34">
        <v>227.67</v>
      </c>
      <c r="X1694" s="34">
        <v>86575</v>
      </c>
      <c r="Y1694" s="34" t="s">
        <v>3216</v>
      </c>
      <c r="Z1694" s="34">
        <v>392.15600608861587</v>
      </c>
    </row>
    <row r="1695" spans="1:26" customFormat="1" x14ac:dyDescent="0.2">
      <c r="A1695" s="34">
        <v>2107</v>
      </c>
      <c r="B1695" s="34" t="s">
        <v>2755</v>
      </c>
      <c r="C1695" s="34" t="s">
        <v>92</v>
      </c>
      <c r="D1695" s="34">
        <v>0.05</v>
      </c>
      <c r="E1695" s="34">
        <v>399.98</v>
      </c>
      <c r="F1695" s="34">
        <v>12.06</v>
      </c>
      <c r="G1695" s="34" t="s">
        <v>2</v>
      </c>
      <c r="H1695" s="34" t="s">
        <v>70</v>
      </c>
      <c r="I1695" s="34" t="s">
        <v>16</v>
      </c>
      <c r="J1695" s="34" t="s">
        <v>32</v>
      </c>
      <c r="K1695" s="34" t="s">
        <v>6</v>
      </c>
      <c r="L1695" s="34" t="s">
        <v>159</v>
      </c>
      <c r="M1695" s="34">
        <v>0.56000000000000005</v>
      </c>
      <c r="N1695" s="34" t="s">
        <v>8</v>
      </c>
      <c r="O1695" s="34" t="s">
        <v>28</v>
      </c>
      <c r="P1695" s="34" t="s">
        <v>79</v>
      </c>
      <c r="Q1695" s="34" t="s">
        <v>509</v>
      </c>
      <c r="R1695" s="34">
        <v>60601</v>
      </c>
      <c r="S1695" s="36">
        <v>42161</v>
      </c>
      <c r="T1695" s="36">
        <v>42161</v>
      </c>
      <c r="U1695" s="61">
        <v>567.59</v>
      </c>
      <c r="V1695" s="34">
        <v>24</v>
      </c>
      <c r="W1695" s="34">
        <v>9666.7199999999993</v>
      </c>
      <c r="X1695" s="34">
        <v>39015</v>
      </c>
      <c r="Y1695" s="34" t="s">
        <v>3216</v>
      </c>
      <c r="Z1695" s="34">
        <v>2446.3515897732887</v>
      </c>
    </row>
    <row r="1696" spans="1:26" customFormat="1" x14ac:dyDescent="0.2">
      <c r="A1696" s="34">
        <v>2107</v>
      </c>
      <c r="B1696" s="34" t="s">
        <v>2755</v>
      </c>
      <c r="C1696" s="34" t="s">
        <v>92</v>
      </c>
      <c r="D1696" s="34">
        <v>7.0000000000000007E-2</v>
      </c>
      <c r="E1696" s="34">
        <v>6.48</v>
      </c>
      <c r="F1696" s="34">
        <v>5.74</v>
      </c>
      <c r="G1696" s="34" t="s">
        <v>14</v>
      </c>
      <c r="H1696" s="34" t="s">
        <v>70</v>
      </c>
      <c r="I1696" s="34" t="s">
        <v>24</v>
      </c>
      <c r="J1696" s="34" t="s">
        <v>64</v>
      </c>
      <c r="K1696" s="34" t="s">
        <v>49</v>
      </c>
      <c r="L1696" s="34" t="s">
        <v>2756</v>
      </c>
      <c r="M1696" s="34">
        <v>0.37</v>
      </c>
      <c r="N1696" s="34" t="s">
        <v>8</v>
      </c>
      <c r="O1696" s="34" t="s">
        <v>28</v>
      </c>
      <c r="P1696" s="34" t="s">
        <v>79</v>
      </c>
      <c r="Q1696" s="34" t="s">
        <v>509</v>
      </c>
      <c r="R1696" s="34">
        <v>60601</v>
      </c>
      <c r="S1696" s="36">
        <v>42161</v>
      </c>
      <c r="T1696" s="36">
        <v>42161</v>
      </c>
      <c r="U1696" s="61">
        <v>-28.45</v>
      </c>
      <c r="V1696" s="34">
        <v>20</v>
      </c>
      <c r="W1696" s="34">
        <v>134.58000000000001</v>
      </c>
      <c r="X1696" s="34">
        <v>39015</v>
      </c>
      <c r="Y1696" s="34" t="s">
        <v>3216</v>
      </c>
      <c r="Z1696" s="34">
        <v>60.83193933270428</v>
      </c>
    </row>
    <row r="1697" spans="1:26" customFormat="1" x14ac:dyDescent="0.2">
      <c r="A1697" s="34">
        <v>2108</v>
      </c>
      <c r="B1697" s="34" t="s">
        <v>2757</v>
      </c>
      <c r="C1697" s="34" t="s">
        <v>92</v>
      </c>
      <c r="D1697" s="34">
        <v>7.0000000000000007E-2</v>
      </c>
      <c r="E1697" s="34">
        <v>6.48</v>
      </c>
      <c r="F1697" s="34">
        <v>5.74</v>
      </c>
      <c r="G1697" s="34" t="s">
        <v>14</v>
      </c>
      <c r="H1697" s="34" t="s">
        <v>70</v>
      </c>
      <c r="I1697" s="34" t="s">
        <v>24</v>
      </c>
      <c r="J1697" s="34" t="s">
        <v>64</v>
      </c>
      <c r="K1697" s="34" t="s">
        <v>49</v>
      </c>
      <c r="L1697" s="34" t="s">
        <v>2756</v>
      </c>
      <c r="M1697" s="34">
        <v>0.37</v>
      </c>
      <c r="N1697" s="34" t="s">
        <v>8</v>
      </c>
      <c r="O1697" s="34" t="s">
        <v>28</v>
      </c>
      <c r="P1697" s="34" t="s">
        <v>56</v>
      </c>
      <c r="Q1697" s="34" t="s">
        <v>2758</v>
      </c>
      <c r="R1697" s="34">
        <v>63129</v>
      </c>
      <c r="S1697" s="36">
        <v>42161</v>
      </c>
      <c r="T1697" s="36">
        <v>42161</v>
      </c>
      <c r="U1697" s="61">
        <v>-14.225</v>
      </c>
      <c r="V1697" s="34">
        <v>5</v>
      </c>
      <c r="W1697" s="34">
        <v>33.65</v>
      </c>
      <c r="X1697" s="34">
        <v>87862</v>
      </c>
      <c r="Y1697" s="34" t="s">
        <v>3216</v>
      </c>
      <c r="Z1697" s="34">
        <v>75.398705233593404</v>
      </c>
    </row>
    <row r="1698" spans="1:26" customFormat="1" x14ac:dyDescent="0.2">
      <c r="A1698" s="34">
        <v>2848</v>
      </c>
      <c r="B1698" s="34" t="s">
        <v>2759</v>
      </c>
      <c r="C1698" s="34" t="s">
        <v>92</v>
      </c>
      <c r="D1698" s="34">
        <v>0</v>
      </c>
      <c r="E1698" s="34">
        <v>49.99</v>
      </c>
      <c r="F1698" s="34">
        <v>19.989999999999998</v>
      </c>
      <c r="G1698" s="34" t="s">
        <v>14</v>
      </c>
      <c r="H1698" s="34" t="s">
        <v>70</v>
      </c>
      <c r="I1698" s="34" t="s">
        <v>16</v>
      </c>
      <c r="J1698" s="34" t="s">
        <v>17</v>
      </c>
      <c r="K1698" s="34" t="s">
        <v>49</v>
      </c>
      <c r="L1698" s="34" t="s">
        <v>1264</v>
      </c>
      <c r="M1698" s="34">
        <v>0.41</v>
      </c>
      <c r="N1698" s="34" t="s">
        <v>8</v>
      </c>
      <c r="O1698" s="34" t="s">
        <v>9</v>
      </c>
      <c r="P1698" s="34" t="s">
        <v>376</v>
      </c>
      <c r="Q1698" s="34" t="s">
        <v>1613</v>
      </c>
      <c r="R1698" s="34">
        <v>38401</v>
      </c>
      <c r="S1698" s="36">
        <v>42161</v>
      </c>
      <c r="T1698" s="36">
        <v>42163</v>
      </c>
      <c r="U1698" s="61">
        <v>38.886000000000003</v>
      </c>
      <c r="V1698" s="34">
        <v>16</v>
      </c>
      <c r="W1698" s="34">
        <v>832.97</v>
      </c>
      <c r="X1698" s="34">
        <v>85929</v>
      </c>
      <c r="Y1698" s="34" t="s">
        <v>3215</v>
      </c>
      <c r="Z1698" s="34">
        <v>739.47695118869001</v>
      </c>
    </row>
    <row r="1699" spans="1:26" customFormat="1" x14ac:dyDescent="0.2">
      <c r="A1699" s="34">
        <v>1106</v>
      </c>
      <c r="B1699" s="34" t="s">
        <v>2557</v>
      </c>
      <c r="C1699" s="34" t="s">
        <v>46</v>
      </c>
      <c r="D1699" s="34">
        <v>0.08</v>
      </c>
      <c r="E1699" s="34">
        <v>140.81</v>
      </c>
      <c r="F1699" s="34">
        <v>24.49</v>
      </c>
      <c r="G1699" s="34" t="s">
        <v>14</v>
      </c>
      <c r="H1699" s="34" t="s">
        <v>15</v>
      </c>
      <c r="I1699" s="34" t="s">
        <v>4</v>
      </c>
      <c r="J1699" s="34" t="s">
        <v>85</v>
      </c>
      <c r="K1699" s="34" t="s">
        <v>40</v>
      </c>
      <c r="L1699" s="34" t="s">
        <v>2760</v>
      </c>
      <c r="M1699" s="34">
        <v>0.56999999999999995</v>
      </c>
      <c r="N1699" s="34" t="s">
        <v>8</v>
      </c>
      <c r="O1699" s="34" t="s">
        <v>28</v>
      </c>
      <c r="P1699" s="34" t="s">
        <v>163</v>
      </c>
      <c r="Q1699" s="34" t="s">
        <v>530</v>
      </c>
      <c r="R1699" s="34">
        <v>75220</v>
      </c>
      <c r="S1699" s="36">
        <v>42161</v>
      </c>
      <c r="T1699" s="36">
        <v>42163</v>
      </c>
      <c r="U1699" s="61">
        <v>1232.79</v>
      </c>
      <c r="V1699" s="34">
        <v>81</v>
      </c>
      <c r="W1699" s="34">
        <v>11272.77</v>
      </c>
      <c r="X1699" s="34">
        <v>45824</v>
      </c>
      <c r="Y1699" s="34" t="s">
        <v>3216</v>
      </c>
      <c r="Z1699" s="34">
        <v>2610.4500764188797</v>
      </c>
    </row>
    <row r="1700" spans="1:26" customFormat="1" x14ac:dyDescent="0.2">
      <c r="A1700" s="34">
        <v>1340</v>
      </c>
      <c r="B1700" s="34" t="s">
        <v>1060</v>
      </c>
      <c r="C1700" s="34" t="s">
        <v>46</v>
      </c>
      <c r="D1700" s="34">
        <v>7.0000000000000007E-2</v>
      </c>
      <c r="E1700" s="34">
        <v>3.98</v>
      </c>
      <c r="F1700" s="34">
        <v>0.83</v>
      </c>
      <c r="G1700" s="34" t="s">
        <v>14</v>
      </c>
      <c r="H1700" s="34" t="s">
        <v>47</v>
      </c>
      <c r="I1700" s="34" t="s">
        <v>24</v>
      </c>
      <c r="J1700" s="34" t="s">
        <v>25</v>
      </c>
      <c r="K1700" s="34" t="s">
        <v>26</v>
      </c>
      <c r="L1700" s="34" t="s">
        <v>2761</v>
      </c>
      <c r="M1700" s="34">
        <v>0.51</v>
      </c>
      <c r="N1700" s="34" t="s">
        <v>8</v>
      </c>
      <c r="O1700" s="34" t="s">
        <v>87</v>
      </c>
      <c r="P1700" s="34" t="s">
        <v>88</v>
      </c>
      <c r="Q1700" s="34" t="s">
        <v>89</v>
      </c>
      <c r="R1700" s="34">
        <v>10170</v>
      </c>
      <c r="S1700" s="36">
        <v>42161</v>
      </c>
      <c r="T1700" s="36">
        <v>42164</v>
      </c>
      <c r="U1700" s="61">
        <v>27.38</v>
      </c>
      <c r="V1700" s="34">
        <v>76</v>
      </c>
      <c r="W1700" s="34">
        <v>282.85000000000002</v>
      </c>
      <c r="X1700" s="34">
        <v>24455</v>
      </c>
      <c r="Y1700" s="34" t="s">
        <v>3218</v>
      </c>
      <c r="Z1700" s="34">
        <v>309.53212347080694</v>
      </c>
    </row>
    <row r="1701" spans="1:26" customFormat="1" x14ac:dyDescent="0.2">
      <c r="A1701" s="34">
        <v>1341</v>
      </c>
      <c r="B1701" s="34" t="s">
        <v>1062</v>
      </c>
      <c r="C1701" s="34" t="s">
        <v>46</v>
      </c>
      <c r="D1701" s="34">
        <v>0</v>
      </c>
      <c r="E1701" s="34">
        <v>20.89</v>
      </c>
      <c r="F1701" s="34">
        <v>1.99</v>
      </c>
      <c r="G1701" s="34" t="s">
        <v>14</v>
      </c>
      <c r="H1701" s="34" t="s">
        <v>47</v>
      </c>
      <c r="I1701" s="34" t="s">
        <v>16</v>
      </c>
      <c r="J1701" s="34" t="s">
        <v>17</v>
      </c>
      <c r="K1701" s="34" t="s">
        <v>18</v>
      </c>
      <c r="L1701" s="34" t="s">
        <v>2762</v>
      </c>
      <c r="M1701" s="34">
        <v>0.48</v>
      </c>
      <c r="N1701" s="34" t="s">
        <v>8</v>
      </c>
      <c r="O1701" s="34" t="s">
        <v>87</v>
      </c>
      <c r="P1701" s="34" t="s">
        <v>296</v>
      </c>
      <c r="Q1701" s="34" t="s">
        <v>1063</v>
      </c>
      <c r="R1701" s="34">
        <v>17201</v>
      </c>
      <c r="S1701" s="36">
        <v>42161</v>
      </c>
      <c r="T1701" s="36">
        <v>42163</v>
      </c>
      <c r="U1701" s="61">
        <v>-5.2949999999999999</v>
      </c>
      <c r="V1701" s="34">
        <v>4</v>
      </c>
      <c r="W1701" s="34">
        <v>84.56</v>
      </c>
      <c r="X1701" s="34">
        <v>91245</v>
      </c>
      <c r="Y1701" s="34" t="s">
        <v>3218</v>
      </c>
      <c r="Z1701" s="34">
        <v>382.43893027729609</v>
      </c>
    </row>
    <row r="1702" spans="1:26" customFormat="1" x14ac:dyDescent="0.2">
      <c r="A1702" s="34">
        <v>1341</v>
      </c>
      <c r="B1702" s="34" t="s">
        <v>1062</v>
      </c>
      <c r="C1702" s="34" t="s">
        <v>46</v>
      </c>
      <c r="D1702" s="34">
        <v>7.0000000000000007E-2</v>
      </c>
      <c r="E1702" s="34">
        <v>3.98</v>
      </c>
      <c r="F1702" s="34">
        <v>0.83</v>
      </c>
      <c r="G1702" s="34" t="s">
        <v>14</v>
      </c>
      <c r="H1702" s="34" t="s">
        <v>47</v>
      </c>
      <c r="I1702" s="34" t="s">
        <v>24</v>
      </c>
      <c r="J1702" s="34" t="s">
        <v>25</v>
      </c>
      <c r="K1702" s="34" t="s">
        <v>26</v>
      </c>
      <c r="L1702" s="34" t="s">
        <v>2761</v>
      </c>
      <c r="M1702" s="34">
        <v>0.51</v>
      </c>
      <c r="N1702" s="34" t="s">
        <v>8</v>
      </c>
      <c r="O1702" s="34" t="s">
        <v>87</v>
      </c>
      <c r="P1702" s="34" t="s">
        <v>296</v>
      </c>
      <c r="Q1702" s="34" t="s">
        <v>1063</v>
      </c>
      <c r="R1702" s="34">
        <v>17201</v>
      </c>
      <c r="S1702" s="36">
        <v>42161</v>
      </c>
      <c r="T1702" s="36">
        <v>42164</v>
      </c>
      <c r="U1702" s="61">
        <v>41.07</v>
      </c>
      <c r="V1702" s="34">
        <v>19</v>
      </c>
      <c r="W1702" s="34">
        <v>70.709999999999994</v>
      </c>
      <c r="X1702" s="34">
        <v>91245</v>
      </c>
      <c r="Y1702" s="34" t="s">
        <v>3218</v>
      </c>
      <c r="Z1702" s="34">
        <v>323.5510356102215</v>
      </c>
    </row>
    <row r="1703" spans="1:26" customFormat="1" x14ac:dyDescent="0.2">
      <c r="A1703" s="34">
        <v>2432</v>
      </c>
      <c r="B1703" s="34" t="s">
        <v>2547</v>
      </c>
      <c r="C1703" s="34" t="s">
        <v>46</v>
      </c>
      <c r="D1703" s="34">
        <v>0.09</v>
      </c>
      <c r="E1703" s="34">
        <v>5.4</v>
      </c>
      <c r="F1703" s="34">
        <v>7.78</v>
      </c>
      <c r="G1703" s="34" t="s">
        <v>63</v>
      </c>
      <c r="H1703" s="34" t="s">
        <v>15</v>
      </c>
      <c r="I1703" s="34" t="s">
        <v>24</v>
      </c>
      <c r="J1703" s="34" t="s">
        <v>48</v>
      </c>
      <c r="K1703" s="34" t="s">
        <v>49</v>
      </c>
      <c r="L1703" s="34" t="s">
        <v>1460</v>
      </c>
      <c r="M1703" s="34">
        <v>0.37</v>
      </c>
      <c r="N1703" s="34" t="s">
        <v>8</v>
      </c>
      <c r="O1703" s="34" t="s">
        <v>28</v>
      </c>
      <c r="P1703" s="34" t="s">
        <v>183</v>
      </c>
      <c r="Q1703" s="34" t="s">
        <v>2548</v>
      </c>
      <c r="R1703" s="34">
        <v>73110</v>
      </c>
      <c r="S1703" s="36">
        <v>42161</v>
      </c>
      <c r="T1703" s="36">
        <v>42163</v>
      </c>
      <c r="U1703" s="61">
        <v>-34.764499999999998</v>
      </c>
      <c r="V1703" s="34">
        <v>6</v>
      </c>
      <c r="W1703" s="34">
        <v>37.380000000000003</v>
      </c>
      <c r="X1703" s="34">
        <v>89097</v>
      </c>
      <c r="Y1703" s="34" t="s">
        <v>3216</v>
      </c>
      <c r="Z1703" s="34">
        <v>171.26385204115024</v>
      </c>
    </row>
    <row r="1704" spans="1:26" customFormat="1" x14ac:dyDescent="0.2">
      <c r="A1704" s="34">
        <v>1374</v>
      </c>
      <c r="B1704" s="34" t="s">
        <v>2763</v>
      </c>
      <c r="C1704" s="34" t="s">
        <v>1</v>
      </c>
      <c r="D1704" s="34">
        <v>0.06</v>
      </c>
      <c r="E1704" s="34">
        <v>44.01</v>
      </c>
      <c r="F1704" s="34">
        <v>3.5</v>
      </c>
      <c r="G1704" s="34" t="s">
        <v>14</v>
      </c>
      <c r="H1704" s="34" t="s">
        <v>47</v>
      </c>
      <c r="I1704" s="34" t="s">
        <v>24</v>
      </c>
      <c r="J1704" s="34" t="s">
        <v>71</v>
      </c>
      <c r="K1704" s="34" t="s">
        <v>49</v>
      </c>
      <c r="L1704" s="34" t="s">
        <v>2764</v>
      </c>
      <c r="M1704" s="34">
        <v>0.59</v>
      </c>
      <c r="N1704" s="34" t="s">
        <v>8</v>
      </c>
      <c r="O1704" s="34" t="s">
        <v>35</v>
      </c>
      <c r="P1704" s="34" t="s">
        <v>66</v>
      </c>
      <c r="Q1704" s="34" t="s">
        <v>2509</v>
      </c>
      <c r="R1704" s="34">
        <v>95207</v>
      </c>
      <c r="S1704" s="36">
        <v>42162</v>
      </c>
      <c r="T1704" s="36">
        <v>42163</v>
      </c>
      <c r="U1704" s="61">
        <v>-21.231999999999999</v>
      </c>
      <c r="V1704" s="34">
        <v>1</v>
      </c>
      <c r="W1704" s="34">
        <v>46.94</v>
      </c>
      <c r="X1704" s="34">
        <v>88212</v>
      </c>
      <c r="Y1704" s="34" t="s">
        <v>3217</v>
      </c>
      <c r="Z1704" s="34">
        <v>621.05536468146749</v>
      </c>
    </row>
    <row r="1705" spans="1:26" customFormat="1" x14ac:dyDescent="0.2">
      <c r="A1705" s="34">
        <v>2794</v>
      </c>
      <c r="B1705" s="34" t="s">
        <v>1745</v>
      </c>
      <c r="C1705" s="34" t="s">
        <v>13</v>
      </c>
      <c r="D1705" s="34">
        <v>7.0000000000000007E-2</v>
      </c>
      <c r="E1705" s="34">
        <v>4.76</v>
      </c>
      <c r="F1705" s="34">
        <v>0.88</v>
      </c>
      <c r="G1705" s="34" t="s">
        <v>14</v>
      </c>
      <c r="H1705" s="34" t="s">
        <v>70</v>
      </c>
      <c r="I1705" s="34" t="s">
        <v>24</v>
      </c>
      <c r="J1705" s="34" t="s">
        <v>64</v>
      </c>
      <c r="K1705" s="34" t="s">
        <v>26</v>
      </c>
      <c r="L1705" s="34" t="s">
        <v>2418</v>
      </c>
      <c r="M1705" s="34">
        <v>0.39</v>
      </c>
      <c r="N1705" s="34" t="s">
        <v>8</v>
      </c>
      <c r="O1705" s="34" t="s">
        <v>28</v>
      </c>
      <c r="P1705" s="34" t="s">
        <v>189</v>
      </c>
      <c r="Q1705" s="34" t="s">
        <v>1746</v>
      </c>
      <c r="R1705" s="34">
        <v>50158</v>
      </c>
      <c r="S1705" s="36">
        <v>42162</v>
      </c>
      <c r="T1705" s="36">
        <v>42162</v>
      </c>
      <c r="U1705" s="61">
        <v>15.8148</v>
      </c>
      <c r="V1705" s="34">
        <v>5</v>
      </c>
      <c r="W1705" s="34">
        <v>22.92</v>
      </c>
      <c r="X1705" s="34">
        <v>87555</v>
      </c>
      <c r="Y1705" s="34" t="s">
        <v>3216</v>
      </c>
      <c r="Z1705" s="34">
        <v>-32.183948529315913</v>
      </c>
    </row>
    <row r="1706" spans="1:26" customFormat="1" x14ac:dyDescent="0.2">
      <c r="A1706" s="34">
        <v>737</v>
      </c>
      <c r="B1706" s="34" t="s">
        <v>2765</v>
      </c>
      <c r="C1706" s="34" t="s">
        <v>23</v>
      </c>
      <c r="D1706" s="34">
        <v>0.02</v>
      </c>
      <c r="E1706" s="34">
        <v>48.04</v>
      </c>
      <c r="F1706" s="34">
        <v>5.79</v>
      </c>
      <c r="G1706" s="34" t="s">
        <v>14</v>
      </c>
      <c r="H1706" s="34" t="s">
        <v>15</v>
      </c>
      <c r="I1706" s="34" t="s">
        <v>24</v>
      </c>
      <c r="J1706" s="34" t="s">
        <v>64</v>
      </c>
      <c r="K1706" s="34" t="s">
        <v>49</v>
      </c>
      <c r="L1706" s="34" t="s">
        <v>2177</v>
      </c>
      <c r="M1706" s="34">
        <v>0.37</v>
      </c>
      <c r="N1706" s="34" t="s">
        <v>8</v>
      </c>
      <c r="O1706" s="34" t="s">
        <v>87</v>
      </c>
      <c r="P1706" s="34" t="s">
        <v>373</v>
      </c>
      <c r="Q1706" s="34" t="s">
        <v>2766</v>
      </c>
      <c r="R1706" s="34">
        <v>7003</v>
      </c>
      <c r="S1706" s="36">
        <v>42162</v>
      </c>
      <c r="T1706" s="36">
        <v>42169</v>
      </c>
      <c r="U1706" s="61">
        <v>422.45249999999999</v>
      </c>
      <c r="V1706" s="34">
        <v>12</v>
      </c>
      <c r="W1706" s="34">
        <v>612.25</v>
      </c>
      <c r="X1706" s="34">
        <v>90360</v>
      </c>
      <c r="Y1706" s="34" t="s">
        <v>3218</v>
      </c>
      <c r="Z1706" s="34">
        <v>725.27585339061022</v>
      </c>
    </row>
    <row r="1707" spans="1:26" customFormat="1" x14ac:dyDescent="0.2">
      <c r="A1707" s="34">
        <v>1384</v>
      </c>
      <c r="B1707" s="34" t="s">
        <v>2767</v>
      </c>
      <c r="C1707" s="34" t="s">
        <v>23</v>
      </c>
      <c r="D1707" s="34">
        <v>0.02</v>
      </c>
      <c r="E1707" s="34">
        <v>70.97</v>
      </c>
      <c r="F1707" s="34">
        <v>3.5</v>
      </c>
      <c r="G1707" s="34" t="s">
        <v>14</v>
      </c>
      <c r="H1707" s="34" t="s">
        <v>15</v>
      </c>
      <c r="I1707" s="34" t="s">
        <v>24</v>
      </c>
      <c r="J1707" s="34" t="s">
        <v>71</v>
      </c>
      <c r="K1707" s="34" t="s">
        <v>49</v>
      </c>
      <c r="L1707" s="34" t="s">
        <v>2153</v>
      </c>
      <c r="M1707" s="34">
        <v>0.59</v>
      </c>
      <c r="N1707" s="34" t="s">
        <v>8</v>
      </c>
      <c r="O1707" s="34" t="s">
        <v>9</v>
      </c>
      <c r="P1707" s="34" t="s">
        <v>218</v>
      </c>
      <c r="Q1707" s="34" t="s">
        <v>2708</v>
      </c>
      <c r="R1707" s="34">
        <v>22304</v>
      </c>
      <c r="S1707" s="36">
        <v>42162</v>
      </c>
      <c r="T1707" s="36">
        <v>42169</v>
      </c>
      <c r="U1707" s="61">
        <v>23.616</v>
      </c>
      <c r="V1707" s="34">
        <v>21</v>
      </c>
      <c r="W1707" s="34">
        <v>1533.59</v>
      </c>
      <c r="X1707" s="34">
        <v>89408</v>
      </c>
      <c r="Y1707" s="34" t="s">
        <v>3215</v>
      </c>
      <c r="Z1707" s="34">
        <v>508.26708473574371</v>
      </c>
    </row>
    <row r="1708" spans="1:26" customFormat="1" x14ac:dyDescent="0.2">
      <c r="A1708" s="34">
        <v>1672</v>
      </c>
      <c r="B1708" s="34" t="s">
        <v>2768</v>
      </c>
      <c r="C1708" s="34" t="s">
        <v>23</v>
      </c>
      <c r="D1708" s="34">
        <v>0.02</v>
      </c>
      <c r="E1708" s="34">
        <v>284.98</v>
      </c>
      <c r="F1708" s="34">
        <v>69.55</v>
      </c>
      <c r="G1708" s="34" t="s">
        <v>2</v>
      </c>
      <c r="H1708" s="34" t="s">
        <v>3</v>
      </c>
      <c r="I1708" s="34" t="s">
        <v>4</v>
      </c>
      <c r="J1708" s="34" t="s">
        <v>85</v>
      </c>
      <c r="K1708" s="34" t="s">
        <v>33</v>
      </c>
      <c r="L1708" s="34" t="s">
        <v>1391</v>
      </c>
      <c r="M1708" s="34">
        <v>0.6</v>
      </c>
      <c r="N1708" s="34" t="s">
        <v>8</v>
      </c>
      <c r="O1708" s="34" t="s">
        <v>9</v>
      </c>
      <c r="P1708" s="34" t="s">
        <v>218</v>
      </c>
      <c r="Q1708" s="34" t="s">
        <v>2769</v>
      </c>
      <c r="R1708" s="34">
        <v>22901</v>
      </c>
      <c r="S1708" s="36">
        <v>42162</v>
      </c>
      <c r="T1708" s="36">
        <v>42167</v>
      </c>
      <c r="U1708" s="61">
        <v>15.528</v>
      </c>
      <c r="V1708" s="34">
        <v>3</v>
      </c>
      <c r="W1708" s="34">
        <v>926.3</v>
      </c>
      <c r="X1708" s="34">
        <v>86723</v>
      </c>
      <c r="Y1708" s="34" t="s">
        <v>3215</v>
      </c>
      <c r="Z1708" s="34">
        <v>3220.7377877527292</v>
      </c>
    </row>
    <row r="1709" spans="1:26" customFormat="1" x14ac:dyDescent="0.2">
      <c r="A1709" s="34">
        <v>1672</v>
      </c>
      <c r="B1709" s="34" t="s">
        <v>2768</v>
      </c>
      <c r="C1709" s="34" t="s">
        <v>23</v>
      </c>
      <c r="D1709" s="34">
        <v>0.08</v>
      </c>
      <c r="E1709" s="34">
        <v>55.48</v>
      </c>
      <c r="F1709" s="34">
        <v>14.3</v>
      </c>
      <c r="G1709" s="34" t="s">
        <v>14</v>
      </c>
      <c r="H1709" s="34" t="s">
        <v>3</v>
      </c>
      <c r="I1709" s="34" t="s">
        <v>24</v>
      </c>
      <c r="J1709" s="34" t="s">
        <v>64</v>
      </c>
      <c r="K1709" s="34" t="s">
        <v>49</v>
      </c>
      <c r="L1709" s="34" t="s">
        <v>823</v>
      </c>
      <c r="M1709" s="34">
        <v>0.37</v>
      </c>
      <c r="N1709" s="34" t="s">
        <v>8</v>
      </c>
      <c r="O1709" s="34" t="s">
        <v>9</v>
      </c>
      <c r="P1709" s="34" t="s">
        <v>218</v>
      </c>
      <c r="Q1709" s="34" t="s">
        <v>2769</v>
      </c>
      <c r="R1709" s="34">
        <v>22901</v>
      </c>
      <c r="S1709" s="36">
        <v>42162</v>
      </c>
      <c r="T1709" s="36">
        <v>42164</v>
      </c>
      <c r="U1709" s="61">
        <v>-225.56379999999999</v>
      </c>
      <c r="V1709" s="34">
        <v>17</v>
      </c>
      <c r="W1709" s="34">
        <v>942.53</v>
      </c>
      <c r="X1709" s="34">
        <v>86723</v>
      </c>
      <c r="Y1709" s="34" t="s">
        <v>3215</v>
      </c>
      <c r="Z1709" s="34">
        <v>300.46095678253658</v>
      </c>
    </row>
    <row r="1710" spans="1:26" customFormat="1" x14ac:dyDescent="0.2">
      <c r="A1710" s="34">
        <v>3397</v>
      </c>
      <c r="B1710" s="34" t="s">
        <v>1560</v>
      </c>
      <c r="C1710" s="34" t="s">
        <v>23</v>
      </c>
      <c r="D1710" s="34">
        <v>0</v>
      </c>
      <c r="E1710" s="34">
        <v>1270.99</v>
      </c>
      <c r="F1710" s="34">
        <v>19.989999999999998</v>
      </c>
      <c r="G1710" s="34" t="s">
        <v>14</v>
      </c>
      <c r="H1710" s="34" t="s">
        <v>3</v>
      </c>
      <c r="I1710" s="34" t="s">
        <v>24</v>
      </c>
      <c r="J1710" s="34" t="s">
        <v>48</v>
      </c>
      <c r="K1710" s="34" t="s">
        <v>49</v>
      </c>
      <c r="L1710" s="34" t="s">
        <v>628</v>
      </c>
      <c r="M1710" s="34">
        <v>0.35</v>
      </c>
      <c r="N1710" s="34" t="s">
        <v>8</v>
      </c>
      <c r="O1710" s="34" t="s">
        <v>28</v>
      </c>
      <c r="P1710" s="34" t="s">
        <v>79</v>
      </c>
      <c r="Q1710" s="34" t="s">
        <v>1562</v>
      </c>
      <c r="R1710" s="34">
        <v>61832</v>
      </c>
      <c r="S1710" s="36">
        <v>42162</v>
      </c>
      <c r="T1710" s="36">
        <v>42164</v>
      </c>
      <c r="U1710" s="61">
        <v>6384.4389000000001</v>
      </c>
      <c r="V1710" s="34">
        <v>7</v>
      </c>
      <c r="W1710" s="34">
        <v>9252.81</v>
      </c>
      <c r="X1710" s="34">
        <v>87535</v>
      </c>
      <c r="Y1710" s="34" t="s">
        <v>3216</v>
      </c>
      <c r="Z1710" s="34">
        <v>11071.191327682498</v>
      </c>
    </row>
    <row r="1711" spans="1:26" customFormat="1" x14ac:dyDescent="0.2">
      <c r="A1711" s="34">
        <v>92</v>
      </c>
      <c r="B1711" s="34" t="s">
        <v>2519</v>
      </c>
      <c r="C1711" s="34" t="s">
        <v>92</v>
      </c>
      <c r="D1711" s="34">
        <v>0.04</v>
      </c>
      <c r="E1711" s="34">
        <v>12.98</v>
      </c>
      <c r="F1711" s="34">
        <v>3.14</v>
      </c>
      <c r="G1711" s="34" t="s">
        <v>63</v>
      </c>
      <c r="H1711" s="34" t="s">
        <v>70</v>
      </c>
      <c r="I1711" s="34" t="s">
        <v>24</v>
      </c>
      <c r="J1711" s="34" t="s">
        <v>544</v>
      </c>
      <c r="K1711" s="34" t="s">
        <v>18</v>
      </c>
      <c r="L1711" s="34" t="s">
        <v>545</v>
      </c>
      <c r="M1711" s="34">
        <v>0.6</v>
      </c>
      <c r="N1711" s="34" t="s">
        <v>8</v>
      </c>
      <c r="O1711" s="34" t="s">
        <v>9</v>
      </c>
      <c r="P1711" s="34" t="s">
        <v>144</v>
      </c>
      <c r="Q1711" s="34" t="s">
        <v>2521</v>
      </c>
      <c r="R1711" s="34">
        <v>70056</v>
      </c>
      <c r="S1711" s="36">
        <v>42162</v>
      </c>
      <c r="T1711" s="36">
        <v>42164</v>
      </c>
      <c r="U1711" s="61">
        <v>22.818000000000001</v>
      </c>
      <c r="V1711" s="34">
        <v>16</v>
      </c>
      <c r="W1711" s="34">
        <v>216.04</v>
      </c>
      <c r="X1711" s="34">
        <v>87178</v>
      </c>
      <c r="Y1711" s="34" t="s">
        <v>3215</v>
      </c>
      <c r="Z1711" s="34">
        <v>190.61660444935191</v>
      </c>
    </row>
    <row r="1712" spans="1:26" customFormat="1" x14ac:dyDescent="0.2">
      <c r="A1712" s="34">
        <v>2583</v>
      </c>
      <c r="B1712" s="34" t="s">
        <v>2770</v>
      </c>
      <c r="C1712" s="34" t="s">
        <v>92</v>
      </c>
      <c r="D1712" s="34">
        <v>0.04</v>
      </c>
      <c r="E1712" s="34">
        <v>510.14</v>
      </c>
      <c r="F1712" s="34">
        <v>14.7</v>
      </c>
      <c r="G1712" s="34" t="s">
        <v>2</v>
      </c>
      <c r="H1712" s="34" t="s">
        <v>47</v>
      </c>
      <c r="I1712" s="34" t="s">
        <v>16</v>
      </c>
      <c r="J1712" s="34" t="s">
        <v>32</v>
      </c>
      <c r="K1712" s="34" t="s">
        <v>33</v>
      </c>
      <c r="L1712" s="34" t="s">
        <v>2771</v>
      </c>
      <c r="M1712" s="34">
        <v>0.56000000000000005</v>
      </c>
      <c r="N1712" s="34" t="s">
        <v>8</v>
      </c>
      <c r="O1712" s="34" t="s">
        <v>28</v>
      </c>
      <c r="P1712" s="34" t="s">
        <v>265</v>
      </c>
      <c r="Q1712" s="34" t="s">
        <v>2772</v>
      </c>
      <c r="R1712" s="34">
        <v>49423</v>
      </c>
      <c r="S1712" s="36">
        <v>42162</v>
      </c>
      <c r="T1712" s="36">
        <v>42164</v>
      </c>
      <c r="U1712" s="61">
        <v>-251.40389999999999</v>
      </c>
      <c r="V1712" s="34">
        <v>3</v>
      </c>
      <c r="W1712" s="34">
        <v>1527.97</v>
      </c>
      <c r="X1712" s="34">
        <v>89657</v>
      </c>
      <c r="Y1712" s="34" t="s">
        <v>3216</v>
      </c>
      <c r="Z1712" s="34">
        <v>2062.8467708109811</v>
      </c>
    </row>
    <row r="1713" spans="1:26" customFormat="1" x14ac:dyDescent="0.2">
      <c r="A1713" s="34">
        <v>2583</v>
      </c>
      <c r="B1713" s="34" t="s">
        <v>2770</v>
      </c>
      <c r="C1713" s="34" t="s">
        <v>92</v>
      </c>
      <c r="D1713" s="34">
        <v>0</v>
      </c>
      <c r="E1713" s="34">
        <v>4.76</v>
      </c>
      <c r="F1713" s="34">
        <v>3.01</v>
      </c>
      <c r="G1713" s="34" t="s">
        <v>14</v>
      </c>
      <c r="H1713" s="34" t="s">
        <v>47</v>
      </c>
      <c r="I1713" s="34" t="s">
        <v>24</v>
      </c>
      <c r="J1713" s="34" t="s">
        <v>64</v>
      </c>
      <c r="K1713" s="34" t="s">
        <v>26</v>
      </c>
      <c r="L1713" s="34" t="s">
        <v>2773</v>
      </c>
      <c r="M1713" s="34">
        <v>0.36</v>
      </c>
      <c r="N1713" s="34" t="s">
        <v>8</v>
      </c>
      <c r="O1713" s="34" t="s">
        <v>28</v>
      </c>
      <c r="P1713" s="34" t="s">
        <v>265</v>
      </c>
      <c r="Q1713" s="34" t="s">
        <v>2772</v>
      </c>
      <c r="R1713" s="34">
        <v>49423</v>
      </c>
      <c r="S1713" s="36">
        <v>42162</v>
      </c>
      <c r="T1713" s="36">
        <v>42164</v>
      </c>
      <c r="U1713" s="61">
        <v>-2.3450000000000002</v>
      </c>
      <c r="V1713" s="34">
        <v>23</v>
      </c>
      <c r="W1713" s="34">
        <v>110.86</v>
      </c>
      <c r="X1713" s="34">
        <v>89657</v>
      </c>
      <c r="Y1713" s="34" t="s">
        <v>3216</v>
      </c>
      <c r="Z1713" s="34">
        <v>75.105658658887791</v>
      </c>
    </row>
    <row r="1714" spans="1:26" customFormat="1" x14ac:dyDescent="0.2">
      <c r="A1714" s="34">
        <v>2920</v>
      </c>
      <c r="B1714" s="34" t="s">
        <v>2774</v>
      </c>
      <c r="C1714" s="34" t="s">
        <v>92</v>
      </c>
      <c r="D1714" s="34">
        <v>0.05</v>
      </c>
      <c r="E1714" s="34">
        <v>535.64</v>
      </c>
      <c r="F1714" s="34">
        <v>14.7</v>
      </c>
      <c r="G1714" s="34" t="s">
        <v>2</v>
      </c>
      <c r="H1714" s="34" t="s">
        <v>47</v>
      </c>
      <c r="I1714" s="34" t="s">
        <v>16</v>
      </c>
      <c r="J1714" s="34" t="s">
        <v>32</v>
      </c>
      <c r="K1714" s="34" t="s">
        <v>33</v>
      </c>
      <c r="L1714" s="34" t="s">
        <v>1442</v>
      </c>
      <c r="M1714" s="34">
        <v>0.59</v>
      </c>
      <c r="N1714" s="34" t="s">
        <v>8</v>
      </c>
      <c r="O1714" s="34" t="s">
        <v>28</v>
      </c>
      <c r="P1714" s="34" t="s">
        <v>79</v>
      </c>
      <c r="Q1714" s="34" t="s">
        <v>509</v>
      </c>
      <c r="R1714" s="34">
        <v>60603</v>
      </c>
      <c r="S1714" s="36">
        <v>42162</v>
      </c>
      <c r="T1714" s="36">
        <v>42164</v>
      </c>
      <c r="U1714" s="61">
        <v>-1220.9145000000001</v>
      </c>
      <c r="V1714" s="34">
        <v>2</v>
      </c>
      <c r="W1714" s="34">
        <v>1068.5999999999999</v>
      </c>
      <c r="X1714" s="34">
        <v>59365</v>
      </c>
      <c r="Y1714" s="34" t="s">
        <v>3216</v>
      </c>
      <c r="Z1714" s="34">
        <v>1168.2660829095553</v>
      </c>
    </row>
    <row r="1715" spans="1:26" customFormat="1" x14ac:dyDescent="0.2">
      <c r="A1715" s="34">
        <v>3005</v>
      </c>
      <c r="B1715" s="34" t="s">
        <v>2775</v>
      </c>
      <c r="C1715" s="34" t="s">
        <v>1</v>
      </c>
      <c r="D1715" s="34">
        <v>0.05</v>
      </c>
      <c r="E1715" s="34">
        <v>122.99</v>
      </c>
      <c r="F1715" s="34">
        <v>19.989999999999998</v>
      </c>
      <c r="G1715" s="34" t="s">
        <v>63</v>
      </c>
      <c r="H1715" s="34" t="s">
        <v>70</v>
      </c>
      <c r="I1715" s="34" t="s">
        <v>24</v>
      </c>
      <c r="J1715" s="34" t="s">
        <v>48</v>
      </c>
      <c r="K1715" s="34" t="s">
        <v>49</v>
      </c>
      <c r="L1715" s="34" t="s">
        <v>2400</v>
      </c>
      <c r="M1715" s="34">
        <v>0.37</v>
      </c>
      <c r="N1715" s="34" t="s">
        <v>8</v>
      </c>
      <c r="O1715" s="34" t="s">
        <v>35</v>
      </c>
      <c r="P1715" s="34" t="s">
        <v>466</v>
      </c>
      <c r="Q1715" s="34" t="s">
        <v>1484</v>
      </c>
      <c r="R1715" s="34">
        <v>83814</v>
      </c>
      <c r="S1715" s="36">
        <v>42163</v>
      </c>
      <c r="T1715" s="36">
        <v>42166</v>
      </c>
      <c r="U1715" s="61">
        <v>1039.7541000000001</v>
      </c>
      <c r="V1715" s="34">
        <v>12</v>
      </c>
      <c r="W1715" s="34">
        <v>1506.89</v>
      </c>
      <c r="X1715" s="34">
        <v>91389</v>
      </c>
      <c r="Y1715" s="34" t="s">
        <v>3217</v>
      </c>
      <c r="Z1715" s="34">
        <v>2121.8563674658267</v>
      </c>
    </row>
    <row r="1716" spans="1:26" customFormat="1" x14ac:dyDescent="0.2">
      <c r="A1716" s="34">
        <v>2638</v>
      </c>
      <c r="B1716" s="34" t="s">
        <v>2776</v>
      </c>
      <c r="C1716" s="34" t="s">
        <v>23</v>
      </c>
      <c r="D1716" s="34">
        <v>0.05</v>
      </c>
      <c r="E1716" s="34">
        <v>100.97</v>
      </c>
      <c r="F1716" s="34">
        <v>7.18</v>
      </c>
      <c r="G1716" s="34" t="s">
        <v>63</v>
      </c>
      <c r="H1716" s="34" t="s">
        <v>15</v>
      </c>
      <c r="I1716" s="34" t="s">
        <v>16</v>
      </c>
      <c r="J1716" s="34" t="s">
        <v>17</v>
      </c>
      <c r="K1716" s="34" t="s">
        <v>49</v>
      </c>
      <c r="L1716" s="34" t="s">
        <v>2777</v>
      </c>
      <c r="M1716" s="34">
        <v>0.46</v>
      </c>
      <c r="N1716" s="34" t="s">
        <v>8</v>
      </c>
      <c r="O1716" s="34" t="s">
        <v>35</v>
      </c>
      <c r="P1716" s="34" t="s">
        <v>466</v>
      </c>
      <c r="Q1716" s="34" t="s">
        <v>2555</v>
      </c>
      <c r="R1716" s="34">
        <v>83704</v>
      </c>
      <c r="S1716" s="36">
        <v>42163</v>
      </c>
      <c r="T1716" s="36">
        <v>42163</v>
      </c>
      <c r="U1716" s="61">
        <v>881.46810000000005</v>
      </c>
      <c r="V1716" s="34">
        <v>13</v>
      </c>
      <c r="W1716" s="34">
        <v>1277.49</v>
      </c>
      <c r="X1716" s="34">
        <v>90951</v>
      </c>
      <c r="Y1716" s="34" t="s">
        <v>3217</v>
      </c>
      <c r="Z1716" s="34">
        <v>1372.3428036270063</v>
      </c>
    </row>
    <row r="1717" spans="1:26" customFormat="1" x14ac:dyDescent="0.2">
      <c r="A1717" s="34">
        <v>3137</v>
      </c>
      <c r="B1717" s="34" t="s">
        <v>2778</v>
      </c>
      <c r="C1717" s="34" t="s">
        <v>46</v>
      </c>
      <c r="D1717" s="34">
        <v>0.09</v>
      </c>
      <c r="E1717" s="34">
        <v>304.99</v>
      </c>
      <c r="F1717" s="34">
        <v>19.989999999999998</v>
      </c>
      <c r="G1717" s="34" t="s">
        <v>14</v>
      </c>
      <c r="H1717" s="34" t="s">
        <v>70</v>
      </c>
      <c r="I1717" s="34" t="s">
        <v>24</v>
      </c>
      <c r="J1717" s="34" t="s">
        <v>48</v>
      </c>
      <c r="K1717" s="34" t="s">
        <v>49</v>
      </c>
      <c r="L1717" s="34" t="s">
        <v>2779</v>
      </c>
      <c r="M1717" s="34">
        <v>0.4</v>
      </c>
      <c r="N1717" s="34" t="s">
        <v>8</v>
      </c>
      <c r="O1717" s="34" t="s">
        <v>87</v>
      </c>
      <c r="P1717" s="34" t="s">
        <v>1332</v>
      </c>
      <c r="Q1717" s="34" t="s">
        <v>2780</v>
      </c>
      <c r="R1717" s="34">
        <v>3246</v>
      </c>
      <c r="S1717" s="36">
        <v>42163</v>
      </c>
      <c r="T1717" s="36">
        <v>42164</v>
      </c>
      <c r="U1717" s="61">
        <v>1623.9494999999999</v>
      </c>
      <c r="V1717" s="34">
        <v>8</v>
      </c>
      <c r="W1717" s="34">
        <v>2353.5500000000002</v>
      </c>
      <c r="X1717" s="34">
        <v>86795</v>
      </c>
      <c r="Y1717" s="34" t="s">
        <v>3218</v>
      </c>
      <c r="Z1717" s="34">
        <v>3282.0612775549257</v>
      </c>
    </row>
    <row r="1718" spans="1:26" customFormat="1" x14ac:dyDescent="0.2">
      <c r="A1718" s="34">
        <v>349</v>
      </c>
      <c r="B1718" s="34" t="s">
        <v>101</v>
      </c>
      <c r="C1718" s="34" t="s">
        <v>1</v>
      </c>
      <c r="D1718" s="34">
        <v>0</v>
      </c>
      <c r="E1718" s="34">
        <v>8.34</v>
      </c>
      <c r="F1718" s="34">
        <v>2.64</v>
      </c>
      <c r="G1718" s="34" t="s">
        <v>63</v>
      </c>
      <c r="H1718" s="34" t="s">
        <v>47</v>
      </c>
      <c r="I1718" s="34" t="s">
        <v>24</v>
      </c>
      <c r="J1718" s="34" t="s">
        <v>544</v>
      </c>
      <c r="K1718" s="34" t="s">
        <v>18</v>
      </c>
      <c r="L1718" s="34" t="s">
        <v>859</v>
      </c>
      <c r="M1718" s="34">
        <v>0.59</v>
      </c>
      <c r="N1718" s="34" t="s">
        <v>8</v>
      </c>
      <c r="O1718" s="34" t="s">
        <v>9</v>
      </c>
      <c r="P1718" s="34" t="s">
        <v>99</v>
      </c>
      <c r="Q1718" s="34" t="s">
        <v>104</v>
      </c>
      <c r="R1718" s="34">
        <v>33132</v>
      </c>
      <c r="S1718" s="36">
        <v>42164</v>
      </c>
      <c r="T1718" s="36">
        <v>42166</v>
      </c>
      <c r="U1718" s="61">
        <v>5.8624999999999998</v>
      </c>
      <c r="V1718" s="34">
        <v>23</v>
      </c>
      <c r="W1718" s="34">
        <v>212.89</v>
      </c>
      <c r="X1718" s="34">
        <v>17446</v>
      </c>
      <c r="Y1718" s="34" t="s">
        <v>3215</v>
      </c>
      <c r="Z1718" s="34">
        <v>470.70506790002446</v>
      </c>
    </row>
    <row r="1719" spans="1:26" customFormat="1" x14ac:dyDescent="0.2">
      <c r="A1719" s="34">
        <v>351</v>
      </c>
      <c r="B1719" s="34" t="s">
        <v>105</v>
      </c>
      <c r="C1719" s="34" t="s">
        <v>1</v>
      </c>
      <c r="D1719" s="34">
        <v>0</v>
      </c>
      <c r="E1719" s="34">
        <v>8.34</v>
      </c>
      <c r="F1719" s="34">
        <v>2.64</v>
      </c>
      <c r="G1719" s="34" t="s">
        <v>63</v>
      </c>
      <c r="H1719" s="34" t="s">
        <v>47</v>
      </c>
      <c r="I1719" s="34" t="s">
        <v>24</v>
      </c>
      <c r="J1719" s="34" t="s">
        <v>544</v>
      </c>
      <c r="K1719" s="34" t="s">
        <v>18</v>
      </c>
      <c r="L1719" s="34" t="s">
        <v>859</v>
      </c>
      <c r="M1719" s="34">
        <v>0.59</v>
      </c>
      <c r="N1719" s="34" t="s">
        <v>8</v>
      </c>
      <c r="O1719" s="34" t="s">
        <v>87</v>
      </c>
      <c r="P1719" s="34" t="s">
        <v>88</v>
      </c>
      <c r="Q1719" s="34" t="s">
        <v>106</v>
      </c>
      <c r="R1719" s="34">
        <v>13601</v>
      </c>
      <c r="S1719" s="36">
        <v>42164</v>
      </c>
      <c r="T1719" s="36">
        <v>42166</v>
      </c>
      <c r="U1719" s="61">
        <v>10.5</v>
      </c>
      <c r="V1719" s="34">
        <v>6</v>
      </c>
      <c r="W1719" s="34">
        <v>55.54</v>
      </c>
      <c r="X1719" s="34">
        <v>88685</v>
      </c>
      <c r="Y1719" s="34" t="s">
        <v>3218</v>
      </c>
      <c r="Z1719" s="34">
        <v>475.45398718757264</v>
      </c>
    </row>
    <row r="1720" spans="1:26" customFormat="1" x14ac:dyDescent="0.2">
      <c r="A1720" s="34">
        <v>2584</v>
      </c>
      <c r="B1720" s="34" t="s">
        <v>2781</v>
      </c>
      <c r="C1720" s="34" t="s">
        <v>1</v>
      </c>
      <c r="D1720" s="34">
        <v>0.04</v>
      </c>
      <c r="E1720" s="34">
        <v>6.3</v>
      </c>
      <c r="F1720" s="34">
        <v>0.5</v>
      </c>
      <c r="G1720" s="34" t="s">
        <v>14</v>
      </c>
      <c r="H1720" s="34" t="s">
        <v>47</v>
      </c>
      <c r="I1720" s="34" t="s">
        <v>24</v>
      </c>
      <c r="J1720" s="34" t="s">
        <v>128</v>
      </c>
      <c r="K1720" s="34" t="s">
        <v>49</v>
      </c>
      <c r="L1720" s="34" t="s">
        <v>802</v>
      </c>
      <c r="M1720" s="34">
        <v>0.39</v>
      </c>
      <c r="N1720" s="34" t="s">
        <v>8</v>
      </c>
      <c r="O1720" s="34" t="s">
        <v>28</v>
      </c>
      <c r="P1720" s="34" t="s">
        <v>265</v>
      </c>
      <c r="Q1720" s="34" t="s">
        <v>2782</v>
      </c>
      <c r="R1720" s="34">
        <v>48141</v>
      </c>
      <c r="S1720" s="36">
        <v>42164</v>
      </c>
      <c r="T1720" s="36">
        <v>42166</v>
      </c>
      <c r="U1720" s="61">
        <v>67.606200000000001</v>
      </c>
      <c r="V1720" s="34">
        <v>15</v>
      </c>
      <c r="W1720" s="34">
        <v>97.98</v>
      </c>
      <c r="X1720" s="34">
        <v>89658</v>
      </c>
      <c r="Y1720" s="34" t="s">
        <v>3216</v>
      </c>
      <c r="Z1720" s="34">
        <v>357.93788485157592</v>
      </c>
    </row>
    <row r="1721" spans="1:26" customFormat="1" x14ac:dyDescent="0.2">
      <c r="A1721" s="34">
        <v>1151</v>
      </c>
      <c r="B1721" s="34" t="s">
        <v>2783</v>
      </c>
      <c r="C1721" s="34" t="s">
        <v>23</v>
      </c>
      <c r="D1721" s="34">
        <v>0.05</v>
      </c>
      <c r="E1721" s="34">
        <v>7.59</v>
      </c>
      <c r="F1721" s="34">
        <v>4</v>
      </c>
      <c r="G1721" s="34" t="s">
        <v>14</v>
      </c>
      <c r="H1721" s="34" t="s">
        <v>70</v>
      </c>
      <c r="I1721" s="34" t="s">
        <v>4</v>
      </c>
      <c r="J1721" s="34" t="s">
        <v>102</v>
      </c>
      <c r="K1721" s="34" t="s">
        <v>26</v>
      </c>
      <c r="L1721" s="34" t="s">
        <v>1663</v>
      </c>
      <c r="M1721" s="34">
        <v>0.42</v>
      </c>
      <c r="N1721" s="34" t="s">
        <v>8</v>
      </c>
      <c r="O1721" s="34" t="s">
        <v>87</v>
      </c>
      <c r="P1721" s="34" t="s">
        <v>379</v>
      </c>
      <c r="Q1721" s="34" t="s">
        <v>2784</v>
      </c>
      <c r="R1721" s="34">
        <v>1075</v>
      </c>
      <c r="S1721" s="36">
        <v>42164</v>
      </c>
      <c r="T1721" s="36">
        <v>42164</v>
      </c>
      <c r="U1721" s="61">
        <v>6.0926999999999998</v>
      </c>
      <c r="V1721" s="34">
        <v>1</v>
      </c>
      <c r="W1721" s="34">
        <v>8.83</v>
      </c>
      <c r="X1721" s="34">
        <v>91344</v>
      </c>
      <c r="Y1721" s="34" t="s">
        <v>3218</v>
      </c>
      <c r="Z1721" s="34">
        <v>173.37109433492623</v>
      </c>
    </row>
    <row r="1722" spans="1:26" customFormat="1" x14ac:dyDescent="0.2">
      <c r="A1722" s="34">
        <v>218</v>
      </c>
      <c r="B1722" s="34" t="s">
        <v>2785</v>
      </c>
      <c r="C1722" s="34" t="s">
        <v>92</v>
      </c>
      <c r="D1722" s="34">
        <v>0.05</v>
      </c>
      <c r="E1722" s="34">
        <v>119.99</v>
      </c>
      <c r="F1722" s="34">
        <v>56.14</v>
      </c>
      <c r="G1722" s="34" t="s">
        <v>2</v>
      </c>
      <c r="H1722" s="34" t="s">
        <v>15</v>
      </c>
      <c r="I1722" s="34" t="s">
        <v>16</v>
      </c>
      <c r="J1722" s="34" t="s">
        <v>32</v>
      </c>
      <c r="K1722" s="34" t="s">
        <v>6</v>
      </c>
      <c r="L1722" s="34" t="s">
        <v>563</v>
      </c>
      <c r="M1722" s="34">
        <v>0.39</v>
      </c>
      <c r="N1722" s="34" t="s">
        <v>8</v>
      </c>
      <c r="O1722" s="34" t="s">
        <v>35</v>
      </c>
      <c r="P1722" s="34" t="s">
        <v>122</v>
      </c>
      <c r="Q1722" s="34" t="s">
        <v>925</v>
      </c>
      <c r="R1722" s="34">
        <v>84107</v>
      </c>
      <c r="S1722" s="36">
        <v>42164</v>
      </c>
      <c r="T1722" s="36">
        <v>42166</v>
      </c>
      <c r="U1722" s="61">
        <v>-102.5121</v>
      </c>
      <c r="V1722" s="34">
        <v>6</v>
      </c>
      <c r="W1722" s="34">
        <v>730.37</v>
      </c>
      <c r="X1722" s="34">
        <v>88048</v>
      </c>
      <c r="Y1722" s="34" t="s">
        <v>3217</v>
      </c>
      <c r="Z1722" s="34">
        <v>1930.9973004441604</v>
      </c>
    </row>
    <row r="1723" spans="1:26" customFormat="1" x14ac:dyDescent="0.2">
      <c r="A1723" s="34">
        <v>3361</v>
      </c>
      <c r="B1723" s="34" t="s">
        <v>786</v>
      </c>
      <c r="C1723" s="34" t="s">
        <v>92</v>
      </c>
      <c r="D1723" s="34">
        <v>0.03</v>
      </c>
      <c r="E1723" s="34">
        <v>4.9800000000000004</v>
      </c>
      <c r="F1723" s="34">
        <v>4.95</v>
      </c>
      <c r="G1723" s="34" t="s">
        <v>14</v>
      </c>
      <c r="H1723" s="34" t="s">
        <v>47</v>
      </c>
      <c r="I1723" s="34" t="s">
        <v>24</v>
      </c>
      <c r="J1723" s="34" t="s">
        <v>48</v>
      </c>
      <c r="K1723" s="34" t="s">
        <v>49</v>
      </c>
      <c r="L1723" s="34" t="s">
        <v>2595</v>
      </c>
      <c r="M1723" s="34">
        <v>0.37</v>
      </c>
      <c r="N1723" s="34" t="s">
        <v>8</v>
      </c>
      <c r="O1723" s="34" t="s">
        <v>28</v>
      </c>
      <c r="P1723" s="34" t="s">
        <v>333</v>
      </c>
      <c r="Q1723" s="34" t="s">
        <v>788</v>
      </c>
      <c r="R1723" s="34">
        <v>53095</v>
      </c>
      <c r="S1723" s="36">
        <v>42164</v>
      </c>
      <c r="T1723" s="36">
        <v>42166</v>
      </c>
      <c r="U1723" s="61">
        <v>-47.995249999999999</v>
      </c>
      <c r="V1723" s="34">
        <v>19</v>
      </c>
      <c r="W1723" s="34">
        <v>95</v>
      </c>
      <c r="X1723" s="34">
        <v>91438</v>
      </c>
      <c r="Y1723" s="34" t="s">
        <v>3216</v>
      </c>
      <c r="Z1723" s="34">
        <v>71.154927924177571</v>
      </c>
    </row>
    <row r="1724" spans="1:26" customFormat="1" x14ac:dyDescent="0.2">
      <c r="A1724" s="34">
        <v>326</v>
      </c>
      <c r="B1724" s="34" t="s">
        <v>2786</v>
      </c>
      <c r="C1724" s="34" t="s">
        <v>46</v>
      </c>
      <c r="D1724" s="34">
        <v>0.06</v>
      </c>
      <c r="E1724" s="34">
        <v>7.99</v>
      </c>
      <c r="F1724" s="34">
        <v>5.03</v>
      </c>
      <c r="G1724" s="34" t="s">
        <v>14</v>
      </c>
      <c r="H1724" s="34" t="s">
        <v>15</v>
      </c>
      <c r="I1724" s="34" t="s">
        <v>16</v>
      </c>
      <c r="J1724" s="34" t="s">
        <v>111</v>
      </c>
      <c r="K1724" s="34" t="s">
        <v>120</v>
      </c>
      <c r="L1724" s="34" t="s">
        <v>441</v>
      </c>
      <c r="M1724" s="34">
        <v>0.6</v>
      </c>
      <c r="N1724" s="34" t="s">
        <v>8</v>
      </c>
      <c r="O1724" s="34" t="s">
        <v>28</v>
      </c>
      <c r="P1724" s="34" t="s">
        <v>79</v>
      </c>
      <c r="Q1724" s="34" t="s">
        <v>2171</v>
      </c>
      <c r="R1724" s="34">
        <v>60510</v>
      </c>
      <c r="S1724" s="36">
        <v>42164</v>
      </c>
      <c r="T1724" s="36">
        <v>42165</v>
      </c>
      <c r="U1724" s="61">
        <v>-29.172000000000001</v>
      </c>
      <c r="V1724" s="34">
        <v>4</v>
      </c>
      <c r="W1724" s="34">
        <v>28.46</v>
      </c>
      <c r="X1724" s="34">
        <v>90973</v>
      </c>
      <c r="Y1724" s="34" t="s">
        <v>3216</v>
      </c>
      <c r="Z1724" s="34">
        <v>402.31078351443523</v>
      </c>
    </row>
    <row r="1725" spans="1:26" customFormat="1" x14ac:dyDescent="0.2">
      <c r="A1725" s="34">
        <v>3079</v>
      </c>
      <c r="B1725" s="34" t="s">
        <v>295</v>
      </c>
      <c r="C1725" s="34" t="s">
        <v>1</v>
      </c>
      <c r="D1725" s="34">
        <v>0</v>
      </c>
      <c r="E1725" s="34">
        <v>2.21</v>
      </c>
      <c r="F1725" s="34">
        <v>1</v>
      </c>
      <c r="G1725" s="34" t="s">
        <v>63</v>
      </c>
      <c r="H1725" s="34" t="s">
        <v>3</v>
      </c>
      <c r="I1725" s="34" t="s">
        <v>24</v>
      </c>
      <c r="J1725" s="34" t="s">
        <v>25</v>
      </c>
      <c r="K1725" s="34" t="s">
        <v>26</v>
      </c>
      <c r="L1725" s="34" t="s">
        <v>2787</v>
      </c>
      <c r="M1725" s="34">
        <v>0.38</v>
      </c>
      <c r="N1725" s="34" t="s">
        <v>8</v>
      </c>
      <c r="O1725" s="34" t="s">
        <v>87</v>
      </c>
      <c r="P1725" s="34" t="s">
        <v>296</v>
      </c>
      <c r="Q1725" s="34" t="s">
        <v>297</v>
      </c>
      <c r="R1725" s="34">
        <v>19112</v>
      </c>
      <c r="S1725" s="36">
        <v>42165</v>
      </c>
      <c r="T1725" s="36">
        <v>42166</v>
      </c>
      <c r="U1725" s="61">
        <v>10.01</v>
      </c>
      <c r="V1725" s="34">
        <v>33</v>
      </c>
      <c r="W1725" s="34">
        <v>87.18</v>
      </c>
      <c r="X1725" s="34">
        <v>48483</v>
      </c>
      <c r="Y1725" s="34" t="s">
        <v>3218</v>
      </c>
      <c r="Z1725" s="34">
        <v>196.39299758932555</v>
      </c>
    </row>
    <row r="1726" spans="1:26" customFormat="1" x14ac:dyDescent="0.2">
      <c r="A1726" s="34">
        <v>3243</v>
      </c>
      <c r="B1726" s="34" t="s">
        <v>2788</v>
      </c>
      <c r="C1726" s="34" t="s">
        <v>13</v>
      </c>
      <c r="D1726" s="34">
        <v>0</v>
      </c>
      <c r="E1726" s="34">
        <v>7.28</v>
      </c>
      <c r="F1726" s="34">
        <v>3.52</v>
      </c>
      <c r="G1726" s="34" t="s">
        <v>14</v>
      </c>
      <c r="H1726" s="34" t="s">
        <v>3</v>
      </c>
      <c r="I1726" s="34" t="s">
        <v>16</v>
      </c>
      <c r="J1726" s="34" t="s">
        <v>17</v>
      </c>
      <c r="K1726" s="34" t="s">
        <v>18</v>
      </c>
      <c r="L1726" s="34" t="s">
        <v>2789</v>
      </c>
      <c r="M1726" s="34">
        <v>0.68</v>
      </c>
      <c r="N1726" s="34" t="s">
        <v>8</v>
      </c>
      <c r="O1726" s="34" t="s">
        <v>87</v>
      </c>
      <c r="P1726" s="34" t="s">
        <v>224</v>
      </c>
      <c r="Q1726" s="34" t="s">
        <v>225</v>
      </c>
      <c r="R1726" s="34">
        <v>6010</v>
      </c>
      <c r="S1726" s="36">
        <v>42165</v>
      </c>
      <c r="T1726" s="36">
        <v>42165</v>
      </c>
      <c r="U1726" s="61">
        <v>-25.103999999999999</v>
      </c>
      <c r="V1726" s="34">
        <v>3</v>
      </c>
      <c r="W1726" s="34">
        <v>24.44</v>
      </c>
      <c r="X1726" s="34">
        <v>88329</v>
      </c>
      <c r="Y1726" s="34" t="s">
        <v>3218</v>
      </c>
      <c r="Z1726" s="34">
        <v>285.04306930162664</v>
      </c>
    </row>
    <row r="1727" spans="1:26" customFormat="1" x14ac:dyDescent="0.2">
      <c r="A1727" s="34">
        <v>254</v>
      </c>
      <c r="B1727" s="34" t="s">
        <v>2790</v>
      </c>
      <c r="C1727" s="34" t="s">
        <v>92</v>
      </c>
      <c r="D1727" s="34">
        <v>0.1</v>
      </c>
      <c r="E1727" s="34">
        <v>280.98</v>
      </c>
      <c r="F1727" s="34">
        <v>35.67</v>
      </c>
      <c r="G1727" s="34" t="s">
        <v>2</v>
      </c>
      <c r="H1727" s="34" t="s">
        <v>47</v>
      </c>
      <c r="I1727" s="34" t="s">
        <v>4</v>
      </c>
      <c r="J1727" s="34" t="s">
        <v>5</v>
      </c>
      <c r="K1727" s="34" t="s">
        <v>6</v>
      </c>
      <c r="L1727" s="34" t="s">
        <v>2791</v>
      </c>
      <c r="M1727" s="34">
        <v>0.66</v>
      </c>
      <c r="N1727" s="34" t="s">
        <v>8</v>
      </c>
      <c r="O1727" s="34" t="s">
        <v>35</v>
      </c>
      <c r="P1727" s="34" t="s">
        <v>36</v>
      </c>
      <c r="Q1727" s="34" t="s">
        <v>2792</v>
      </c>
      <c r="R1727" s="34">
        <v>80126</v>
      </c>
      <c r="S1727" s="36">
        <v>42165</v>
      </c>
      <c r="T1727" s="36">
        <v>42166</v>
      </c>
      <c r="U1727" s="61">
        <v>-53.744999999999997</v>
      </c>
      <c r="V1727" s="34">
        <v>5</v>
      </c>
      <c r="W1727" s="34">
        <v>1332.82</v>
      </c>
      <c r="X1727" s="34">
        <v>86268</v>
      </c>
      <c r="Y1727" s="34" t="s">
        <v>3217</v>
      </c>
      <c r="Z1727" s="34">
        <v>2170.3211667150008</v>
      </c>
    </row>
    <row r="1728" spans="1:26" customFormat="1" x14ac:dyDescent="0.2">
      <c r="A1728" s="34">
        <v>597</v>
      </c>
      <c r="B1728" s="34" t="s">
        <v>2793</v>
      </c>
      <c r="C1728" s="34" t="s">
        <v>46</v>
      </c>
      <c r="D1728" s="34">
        <v>0.1</v>
      </c>
      <c r="E1728" s="34">
        <v>6.48</v>
      </c>
      <c r="F1728" s="34">
        <v>5.9</v>
      </c>
      <c r="G1728" s="34" t="s">
        <v>14</v>
      </c>
      <c r="H1728" s="34" t="s">
        <v>3</v>
      </c>
      <c r="I1728" s="34" t="s">
        <v>24</v>
      </c>
      <c r="J1728" s="34" t="s">
        <v>64</v>
      </c>
      <c r="K1728" s="34" t="s">
        <v>49</v>
      </c>
      <c r="L1728" s="34" t="s">
        <v>1727</v>
      </c>
      <c r="M1728" s="34">
        <v>0.37</v>
      </c>
      <c r="N1728" s="34" t="s">
        <v>8</v>
      </c>
      <c r="O1728" s="34" t="s">
        <v>28</v>
      </c>
      <c r="P1728" s="34" t="s">
        <v>29</v>
      </c>
      <c r="Q1728" s="34" t="s">
        <v>1459</v>
      </c>
      <c r="R1728" s="34">
        <v>47201</v>
      </c>
      <c r="S1728" s="36">
        <v>42165</v>
      </c>
      <c r="T1728" s="36">
        <v>42165</v>
      </c>
      <c r="U1728" s="61">
        <v>-51.634999999999998</v>
      </c>
      <c r="V1728" s="34">
        <v>19</v>
      </c>
      <c r="W1728" s="34">
        <v>116.8</v>
      </c>
      <c r="X1728" s="34">
        <v>86310</v>
      </c>
      <c r="Y1728" s="34" t="s">
        <v>3216</v>
      </c>
      <c r="Z1728" s="34">
        <v>200.91652819317807</v>
      </c>
    </row>
    <row r="1729" spans="1:26" customFormat="1" x14ac:dyDescent="0.2">
      <c r="A1729" s="34">
        <v>2431</v>
      </c>
      <c r="B1729" s="34" t="s">
        <v>2546</v>
      </c>
      <c r="C1729" s="34" t="s">
        <v>46</v>
      </c>
      <c r="D1729" s="34">
        <v>0.05</v>
      </c>
      <c r="E1729" s="34">
        <v>8.85</v>
      </c>
      <c r="F1729" s="34">
        <v>5.6</v>
      </c>
      <c r="G1729" s="34" t="s">
        <v>14</v>
      </c>
      <c r="H1729" s="34" t="s">
        <v>15</v>
      </c>
      <c r="I1729" s="34" t="s">
        <v>24</v>
      </c>
      <c r="J1729" s="34" t="s">
        <v>48</v>
      </c>
      <c r="K1729" s="34" t="s">
        <v>49</v>
      </c>
      <c r="L1729" s="34" t="s">
        <v>2794</v>
      </c>
      <c r="M1729" s="34">
        <v>0.36</v>
      </c>
      <c r="N1729" s="34" t="s">
        <v>8</v>
      </c>
      <c r="O1729" s="34" t="s">
        <v>35</v>
      </c>
      <c r="P1729" s="34" t="s">
        <v>66</v>
      </c>
      <c r="Q1729" s="34" t="s">
        <v>76</v>
      </c>
      <c r="R1729" s="34">
        <v>90004</v>
      </c>
      <c r="S1729" s="36">
        <v>42165</v>
      </c>
      <c r="T1729" s="36">
        <v>42166</v>
      </c>
      <c r="U1729" s="61">
        <v>-9.1769999999999996</v>
      </c>
      <c r="V1729" s="34">
        <v>21</v>
      </c>
      <c r="W1729" s="34">
        <v>199.08</v>
      </c>
      <c r="X1729" s="34">
        <v>24869</v>
      </c>
      <c r="Y1729" s="34" t="s">
        <v>3217</v>
      </c>
      <c r="Z1729" s="34">
        <v>248.35939721654387</v>
      </c>
    </row>
    <row r="1730" spans="1:26" customFormat="1" x14ac:dyDescent="0.2">
      <c r="A1730" s="34">
        <v>2433</v>
      </c>
      <c r="B1730" s="34" t="s">
        <v>2795</v>
      </c>
      <c r="C1730" s="34" t="s">
        <v>46</v>
      </c>
      <c r="D1730" s="34">
        <v>0.05</v>
      </c>
      <c r="E1730" s="34">
        <v>8.85</v>
      </c>
      <c r="F1730" s="34">
        <v>5.6</v>
      </c>
      <c r="G1730" s="34" t="s">
        <v>14</v>
      </c>
      <c r="H1730" s="34" t="s">
        <v>15</v>
      </c>
      <c r="I1730" s="34" t="s">
        <v>24</v>
      </c>
      <c r="J1730" s="34" t="s">
        <v>48</v>
      </c>
      <c r="K1730" s="34" t="s">
        <v>49</v>
      </c>
      <c r="L1730" s="34" t="s">
        <v>2794</v>
      </c>
      <c r="M1730" s="34">
        <v>0.36</v>
      </c>
      <c r="N1730" s="34" t="s">
        <v>8</v>
      </c>
      <c r="O1730" s="34" t="s">
        <v>28</v>
      </c>
      <c r="P1730" s="34" t="s">
        <v>183</v>
      </c>
      <c r="Q1730" s="34" t="s">
        <v>587</v>
      </c>
      <c r="R1730" s="34">
        <v>73160</v>
      </c>
      <c r="S1730" s="36">
        <v>42165</v>
      </c>
      <c r="T1730" s="36">
        <v>42166</v>
      </c>
      <c r="U1730" s="61">
        <v>-7.3415999999999997</v>
      </c>
      <c r="V1730" s="34">
        <v>5</v>
      </c>
      <c r="W1730" s="34">
        <v>47.4</v>
      </c>
      <c r="X1730" s="34">
        <v>89095</v>
      </c>
      <c r="Y1730" s="34" t="s">
        <v>3216</v>
      </c>
      <c r="Z1730" s="34">
        <v>250.23889402740451</v>
      </c>
    </row>
    <row r="1731" spans="1:26" customFormat="1" x14ac:dyDescent="0.2">
      <c r="A1731" s="34">
        <v>1265</v>
      </c>
      <c r="B1731" s="34" t="s">
        <v>2796</v>
      </c>
      <c r="C1731" s="34" t="s">
        <v>1</v>
      </c>
      <c r="D1731" s="34">
        <v>0.05</v>
      </c>
      <c r="E1731" s="34">
        <v>5.28</v>
      </c>
      <c r="F1731" s="34">
        <v>6.26</v>
      </c>
      <c r="G1731" s="34" t="s">
        <v>14</v>
      </c>
      <c r="H1731" s="34" t="s">
        <v>47</v>
      </c>
      <c r="I1731" s="34" t="s">
        <v>24</v>
      </c>
      <c r="J1731" s="34" t="s">
        <v>64</v>
      </c>
      <c r="K1731" s="34" t="s">
        <v>49</v>
      </c>
      <c r="L1731" s="34" t="s">
        <v>2434</v>
      </c>
      <c r="M1731" s="34">
        <v>0.4</v>
      </c>
      <c r="N1731" s="34" t="s">
        <v>8</v>
      </c>
      <c r="O1731" s="34" t="s">
        <v>28</v>
      </c>
      <c r="P1731" s="34" t="s">
        <v>183</v>
      </c>
      <c r="Q1731" s="34" t="s">
        <v>2797</v>
      </c>
      <c r="R1731" s="34">
        <v>73521</v>
      </c>
      <c r="S1731" s="36">
        <v>42166</v>
      </c>
      <c r="T1731" s="36">
        <v>42167</v>
      </c>
      <c r="U1731" s="61">
        <v>-11.375999999999999</v>
      </c>
      <c r="V1731" s="34">
        <v>1</v>
      </c>
      <c r="W1731" s="34">
        <v>7.15</v>
      </c>
      <c r="X1731" s="34">
        <v>89729</v>
      </c>
      <c r="Y1731" s="34" t="s">
        <v>3216</v>
      </c>
      <c r="Z1731" s="34">
        <v>434.76831855885405</v>
      </c>
    </row>
    <row r="1732" spans="1:26" customFormat="1" x14ac:dyDescent="0.2">
      <c r="A1732" s="34">
        <v>2779</v>
      </c>
      <c r="B1732" s="34" t="s">
        <v>2798</v>
      </c>
      <c r="C1732" s="34" t="s">
        <v>1</v>
      </c>
      <c r="D1732" s="34">
        <v>0.01</v>
      </c>
      <c r="E1732" s="34">
        <v>35.99</v>
      </c>
      <c r="F1732" s="34">
        <v>5.99</v>
      </c>
      <c r="G1732" s="34" t="s">
        <v>14</v>
      </c>
      <c r="H1732" s="34" t="s">
        <v>70</v>
      </c>
      <c r="I1732" s="34" t="s">
        <v>16</v>
      </c>
      <c r="J1732" s="34" t="s">
        <v>111</v>
      </c>
      <c r="K1732" s="34" t="s">
        <v>26</v>
      </c>
      <c r="L1732" s="34" t="s">
        <v>1348</v>
      </c>
      <c r="M1732" s="34">
        <v>0.38</v>
      </c>
      <c r="N1732" s="34" t="s">
        <v>8</v>
      </c>
      <c r="O1732" s="34" t="s">
        <v>9</v>
      </c>
      <c r="P1732" s="34" t="s">
        <v>73</v>
      </c>
      <c r="Q1732" s="34" t="s">
        <v>2799</v>
      </c>
      <c r="R1732" s="34">
        <v>27893</v>
      </c>
      <c r="S1732" s="36">
        <v>42166</v>
      </c>
      <c r="T1732" s="36">
        <v>42167</v>
      </c>
      <c r="U1732" s="61">
        <v>-60.704000000000001</v>
      </c>
      <c r="V1732" s="34">
        <v>11</v>
      </c>
      <c r="W1732" s="34">
        <v>345.07</v>
      </c>
      <c r="X1732" s="34">
        <v>87161</v>
      </c>
      <c r="Y1732" s="34" t="s">
        <v>3215</v>
      </c>
      <c r="Z1732" s="34">
        <v>452.38313917559532</v>
      </c>
    </row>
    <row r="1733" spans="1:26" customFormat="1" x14ac:dyDescent="0.2">
      <c r="A1733" s="34">
        <v>3251</v>
      </c>
      <c r="B1733" s="34" t="s">
        <v>2800</v>
      </c>
      <c r="C1733" s="34" t="s">
        <v>1</v>
      </c>
      <c r="D1733" s="34">
        <v>0.02</v>
      </c>
      <c r="E1733" s="34">
        <v>5.28</v>
      </c>
      <c r="F1733" s="34">
        <v>6.26</v>
      </c>
      <c r="G1733" s="34" t="s">
        <v>14</v>
      </c>
      <c r="H1733" s="34" t="s">
        <v>70</v>
      </c>
      <c r="I1733" s="34" t="s">
        <v>24</v>
      </c>
      <c r="J1733" s="34" t="s">
        <v>64</v>
      </c>
      <c r="K1733" s="34" t="s">
        <v>49</v>
      </c>
      <c r="L1733" s="34" t="s">
        <v>2434</v>
      </c>
      <c r="M1733" s="34">
        <v>0.4</v>
      </c>
      <c r="N1733" s="34" t="s">
        <v>8</v>
      </c>
      <c r="O1733" s="34" t="s">
        <v>87</v>
      </c>
      <c r="P1733" s="34" t="s">
        <v>88</v>
      </c>
      <c r="Q1733" s="34" t="s">
        <v>89</v>
      </c>
      <c r="R1733" s="34">
        <v>10112</v>
      </c>
      <c r="S1733" s="36">
        <v>42166</v>
      </c>
      <c r="T1733" s="36">
        <v>42167</v>
      </c>
      <c r="U1733" s="61">
        <v>-131.16</v>
      </c>
      <c r="V1733" s="34">
        <v>76</v>
      </c>
      <c r="W1733" s="34">
        <v>412.72</v>
      </c>
      <c r="X1733" s="34">
        <v>39076</v>
      </c>
      <c r="Y1733" s="34" t="s">
        <v>3218</v>
      </c>
      <c r="Z1733" s="34">
        <v>301.49247161499784</v>
      </c>
    </row>
    <row r="1734" spans="1:26" customFormat="1" x14ac:dyDescent="0.2">
      <c r="A1734" s="34">
        <v>3252</v>
      </c>
      <c r="B1734" s="34" t="s">
        <v>1899</v>
      </c>
      <c r="C1734" s="34" t="s">
        <v>1</v>
      </c>
      <c r="D1734" s="34">
        <v>0.02</v>
      </c>
      <c r="E1734" s="34">
        <v>5.28</v>
      </c>
      <c r="F1734" s="34">
        <v>6.26</v>
      </c>
      <c r="G1734" s="34" t="s">
        <v>14</v>
      </c>
      <c r="H1734" s="34" t="s">
        <v>70</v>
      </c>
      <c r="I1734" s="34" t="s">
        <v>24</v>
      </c>
      <c r="J1734" s="34" t="s">
        <v>64</v>
      </c>
      <c r="K1734" s="34" t="s">
        <v>49</v>
      </c>
      <c r="L1734" s="34" t="s">
        <v>2434</v>
      </c>
      <c r="M1734" s="34">
        <v>0.4</v>
      </c>
      <c r="N1734" s="34" t="s">
        <v>8</v>
      </c>
      <c r="O1734" s="34" t="s">
        <v>87</v>
      </c>
      <c r="P1734" s="34" t="s">
        <v>88</v>
      </c>
      <c r="Q1734" s="34" t="s">
        <v>1900</v>
      </c>
      <c r="R1734" s="34">
        <v>12306</v>
      </c>
      <c r="S1734" s="36">
        <v>42166</v>
      </c>
      <c r="T1734" s="36">
        <v>42167</v>
      </c>
      <c r="U1734" s="61">
        <v>-65.58</v>
      </c>
      <c r="V1734" s="34">
        <v>19</v>
      </c>
      <c r="W1734" s="34">
        <v>103.18</v>
      </c>
      <c r="X1734" s="34">
        <v>87299</v>
      </c>
      <c r="Y1734" s="34" t="s">
        <v>3218</v>
      </c>
      <c r="Z1734" s="34">
        <v>368.64807848883322</v>
      </c>
    </row>
    <row r="1735" spans="1:26" customFormat="1" x14ac:dyDescent="0.2">
      <c r="A1735" s="34">
        <v>1466</v>
      </c>
      <c r="B1735" s="34" t="s">
        <v>2801</v>
      </c>
      <c r="C1735" s="34" t="s">
        <v>13</v>
      </c>
      <c r="D1735" s="34">
        <v>0</v>
      </c>
      <c r="E1735" s="34">
        <v>65.989999999999995</v>
      </c>
      <c r="F1735" s="34">
        <v>8.99</v>
      </c>
      <c r="G1735" s="34" t="s">
        <v>14</v>
      </c>
      <c r="H1735" s="34" t="s">
        <v>3</v>
      </c>
      <c r="I1735" s="34" t="s">
        <v>16</v>
      </c>
      <c r="J1735" s="34" t="s">
        <v>111</v>
      </c>
      <c r="K1735" s="34" t="s">
        <v>49</v>
      </c>
      <c r="L1735" s="34" t="s">
        <v>2570</v>
      </c>
      <c r="M1735" s="34">
        <v>0.56000000000000005</v>
      </c>
      <c r="N1735" s="34" t="s">
        <v>8</v>
      </c>
      <c r="O1735" s="34" t="s">
        <v>28</v>
      </c>
      <c r="P1735" s="34" t="s">
        <v>109</v>
      </c>
      <c r="Q1735" s="34" t="s">
        <v>1459</v>
      </c>
      <c r="R1735" s="34">
        <v>68601</v>
      </c>
      <c r="S1735" s="36">
        <v>42166</v>
      </c>
      <c r="T1735" s="36">
        <v>42168</v>
      </c>
      <c r="U1735" s="61">
        <v>253.3032</v>
      </c>
      <c r="V1735" s="34">
        <v>10</v>
      </c>
      <c r="W1735" s="34">
        <v>575.07000000000005</v>
      </c>
      <c r="X1735" s="34">
        <v>91115</v>
      </c>
      <c r="Y1735" s="34" t="s">
        <v>3216</v>
      </c>
      <c r="Z1735" s="34">
        <v>805.53309669851183</v>
      </c>
    </row>
    <row r="1736" spans="1:26" customFormat="1" x14ac:dyDescent="0.2">
      <c r="A1736" s="34">
        <v>2649</v>
      </c>
      <c r="B1736" s="34" t="s">
        <v>2802</v>
      </c>
      <c r="C1736" s="34" t="s">
        <v>13</v>
      </c>
      <c r="D1736" s="34">
        <v>0.01</v>
      </c>
      <c r="E1736" s="34">
        <v>39.979999999999997</v>
      </c>
      <c r="F1736" s="34">
        <v>4</v>
      </c>
      <c r="G1736" s="34" t="s">
        <v>14</v>
      </c>
      <c r="H1736" s="34" t="s">
        <v>70</v>
      </c>
      <c r="I1736" s="34" t="s">
        <v>16</v>
      </c>
      <c r="J1736" s="34" t="s">
        <v>17</v>
      </c>
      <c r="K1736" s="34" t="s">
        <v>49</v>
      </c>
      <c r="L1736" s="34" t="s">
        <v>1903</v>
      </c>
      <c r="M1736" s="34">
        <v>0.7</v>
      </c>
      <c r="N1736" s="34" t="s">
        <v>8</v>
      </c>
      <c r="O1736" s="34" t="s">
        <v>87</v>
      </c>
      <c r="P1736" s="34" t="s">
        <v>394</v>
      </c>
      <c r="Q1736" s="34" t="s">
        <v>2306</v>
      </c>
      <c r="R1736" s="34">
        <v>21040</v>
      </c>
      <c r="S1736" s="36">
        <v>42166</v>
      </c>
      <c r="T1736" s="36">
        <v>42167</v>
      </c>
      <c r="U1736" s="61">
        <v>-30.808</v>
      </c>
      <c r="V1736" s="34">
        <v>5</v>
      </c>
      <c r="W1736" s="34">
        <v>203.29</v>
      </c>
      <c r="X1736" s="34">
        <v>88814</v>
      </c>
      <c r="Y1736" s="34" t="s">
        <v>3218</v>
      </c>
      <c r="Z1736" s="34">
        <v>413.97563862718653</v>
      </c>
    </row>
    <row r="1737" spans="1:26" customFormat="1" x14ac:dyDescent="0.2">
      <c r="A1737" s="34">
        <v>3008</v>
      </c>
      <c r="B1737" s="34" t="s">
        <v>1494</v>
      </c>
      <c r="C1737" s="34" t="s">
        <v>13</v>
      </c>
      <c r="D1737" s="34">
        <v>0.01</v>
      </c>
      <c r="E1737" s="34">
        <v>12.28</v>
      </c>
      <c r="F1737" s="34">
        <v>6.47</v>
      </c>
      <c r="G1737" s="34" t="s">
        <v>14</v>
      </c>
      <c r="H1737" s="34" t="s">
        <v>47</v>
      </c>
      <c r="I1737" s="34" t="s">
        <v>24</v>
      </c>
      <c r="J1737" s="34" t="s">
        <v>64</v>
      </c>
      <c r="K1737" s="34" t="s">
        <v>49</v>
      </c>
      <c r="L1737" s="34" t="s">
        <v>2534</v>
      </c>
      <c r="M1737" s="34">
        <v>0.38</v>
      </c>
      <c r="N1737" s="34" t="s">
        <v>8</v>
      </c>
      <c r="O1737" s="34" t="s">
        <v>28</v>
      </c>
      <c r="P1737" s="34" t="s">
        <v>60</v>
      </c>
      <c r="Q1737" s="34" t="s">
        <v>1496</v>
      </c>
      <c r="R1737" s="34">
        <v>55343</v>
      </c>
      <c r="S1737" s="36">
        <v>42166</v>
      </c>
      <c r="T1737" s="36">
        <v>42167</v>
      </c>
      <c r="U1737" s="61">
        <v>47.61</v>
      </c>
      <c r="V1737" s="34">
        <v>12</v>
      </c>
      <c r="W1737" s="34">
        <v>160.66</v>
      </c>
      <c r="X1737" s="34">
        <v>89415</v>
      </c>
      <c r="Y1737" s="34" t="s">
        <v>3216</v>
      </c>
      <c r="Z1737" s="34">
        <v>240.21818648914467</v>
      </c>
    </row>
    <row r="1738" spans="1:26" customFormat="1" x14ac:dyDescent="0.2">
      <c r="A1738" s="34">
        <v>2543</v>
      </c>
      <c r="B1738" s="34" t="s">
        <v>2803</v>
      </c>
      <c r="C1738" s="34" t="s">
        <v>92</v>
      </c>
      <c r="D1738" s="34">
        <v>0.05</v>
      </c>
      <c r="E1738" s="34">
        <v>15.68</v>
      </c>
      <c r="F1738" s="34">
        <v>3.73</v>
      </c>
      <c r="G1738" s="34" t="s">
        <v>14</v>
      </c>
      <c r="H1738" s="34" t="s">
        <v>3</v>
      </c>
      <c r="I1738" s="34" t="s">
        <v>4</v>
      </c>
      <c r="J1738" s="34" t="s">
        <v>102</v>
      </c>
      <c r="K1738" s="34" t="s">
        <v>18</v>
      </c>
      <c r="L1738" s="34" t="s">
        <v>2703</v>
      </c>
      <c r="M1738" s="34">
        <v>0.46</v>
      </c>
      <c r="N1738" s="34" t="s">
        <v>8</v>
      </c>
      <c r="O1738" s="34" t="s">
        <v>9</v>
      </c>
      <c r="P1738" s="34" t="s">
        <v>218</v>
      </c>
      <c r="Q1738" s="34" t="s">
        <v>2408</v>
      </c>
      <c r="R1738" s="34">
        <v>23223</v>
      </c>
      <c r="S1738" s="36">
        <v>42166</v>
      </c>
      <c r="T1738" s="36">
        <v>42167</v>
      </c>
      <c r="U1738" s="61">
        <v>3.54</v>
      </c>
      <c r="V1738" s="34">
        <v>17</v>
      </c>
      <c r="W1738" s="34">
        <v>257.48</v>
      </c>
      <c r="X1738" s="34">
        <v>87917</v>
      </c>
      <c r="Y1738" s="34" t="s">
        <v>3215</v>
      </c>
      <c r="Z1738" s="34">
        <v>145.8473839049453</v>
      </c>
    </row>
    <row r="1739" spans="1:26" customFormat="1" x14ac:dyDescent="0.2">
      <c r="A1739" s="34">
        <v>2543</v>
      </c>
      <c r="B1739" s="34" t="s">
        <v>2803</v>
      </c>
      <c r="C1739" s="34" t="s">
        <v>92</v>
      </c>
      <c r="D1739" s="34">
        <v>0.02</v>
      </c>
      <c r="E1739" s="34">
        <v>195.99</v>
      </c>
      <c r="F1739" s="34">
        <v>4.2</v>
      </c>
      <c r="G1739" s="34" t="s">
        <v>14</v>
      </c>
      <c r="H1739" s="34" t="s">
        <v>3</v>
      </c>
      <c r="I1739" s="34" t="s">
        <v>16</v>
      </c>
      <c r="J1739" s="34" t="s">
        <v>111</v>
      </c>
      <c r="K1739" s="34" t="s">
        <v>49</v>
      </c>
      <c r="L1739" s="34" t="s">
        <v>2804</v>
      </c>
      <c r="M1739" s="34">
        <v>0.56000000000000005</v>
      </c>
      <c r="N1739" s="34" t="s">
        <v>8</v>
      </c>
      <c r="O1739" s="34" t="s">
        <v>9</v>
      </c>
      <c r="P1739" s="34" t="s">
        <v>218</v>
      </c>
      <c r="Q1739" s="34" t="s">
        <v>2408</v>
      </c>
      <c r="R1739" s="34">
        <v>23223</v>
      </c>
      <c r="S1739" s="36">
        <v>42166</v>
      </c>
      <c r="T1739" s="36">
        <v>42167</v>
      </c>
      <c r="U1739" s="61">
        <v>40.283999999999999</v>
      </c>
      <c r="V1739" s="34">
        <v>19</v>
      </c>
      <c r="W1739" s="34">
        <v>3194.99</v>
      </c>
      <c r="X1739" s="34">
        <v>87917</v>
      </c>
      <c r="Y1739" s="34" t="s">
        <v>3215</v>
      </c>
      <c r="Z1739" s="34">
        <v>864.35112312716319</v>
      </c>
    </row>
    <row r="1740" spans="1:26" customFormat="1" x14ac:dyDescent="0.2">
      <c r="A1740" s="34">
        <v>2840</v>
      </c>
      <c r="B1740" s="34" t="s">
        <v>1713</v>
      </c>
      <c r="C1740" s="34" t="s">
        <v>92</v>
      </c>
      <c r="D1740" s="34">
        <v>0.05</v>
      </c>
      <c r="E1740" s="34">
        <v>15.68</v>
      </c>
      <c r="F1740" s="34">
        <v>3.73</v>
      </c>
      <c r="G1740" s="34" t="s">
        <v>14</v>
      </c>
      <c r="H1740" s="34" t="s">
        <v>70</v>
      </c>
      <c r="I1740" s="34" t="s">
        <v>4</v>
      </c>
      <c r="J1740" s="34" t="s">
        <v>102</v>
      </c>
      <c r="K1740" s="34" t="s">
        <v>18</v>
      </c>
      <c r="L1740" s="34" t="s">
        <v>2703</v>
      </c>
      <c r="M1740" s="34">
        <v>0.46</v>
      </c>
      <c r="N1740" s="34" t="s">
        <v>8</v>
      </c>
      <c r="O1740" s="34" t="s">
        <v>9</v>
      </c>
      <c r="P1740" s="34" t="s">
        <v>99</v>
      </c>
      <c r="Q1740" s="34" t="s">
        <v>1715</v>
      </c>
      <c r="R1740" s="34">
        <v>33161</v>
      </c>
      <c r="S1740" s="36">
        <v>42166</v>
      </c>
      <c r="T1740" s="36">
        <v>42168</v>
      </c>
      <c r="U1740" s="61">
        <v>1166.6279999999999</v>
      </c>
      <c r="V1740" s="34">
        <v>17</v>
      </c>
      <c r="W1740" s="34">
        <v>260.01</v>
      </c>
      <c r="X1740" s="34">
        <v>87885</v>
      </c>
      <c r="Y1740" s="34" t="s">
        <v>3215</v>
      </c>
      <c r="Z1740" s="34">
        <v>1345.9160094153121</v>
      </c>
    </row>
    <row r="1741" spans="1:26" customFormat="1" x14ac:dyDescent="0.2">
      <c r="A1741" s="34">
        <v>2840</v>
      </c>
      <c r="B1741" s="34" t="s">
        <v>1713</v>
      </c>
      <c r="C1741" s="34" t="s">
        <v>92</v>
      </c>
      <c r="D1741" s="34">
        <v>0</v>
      </c>
      <c r="E1741" s="34">
        <v>14.98</v>
      </c>
      <c r="F1741" s="34">
        <v>8.99</v>
      </c>
      <c r="G1741" s="34" t="s">
        <v>14</v>
      </c>
      <c r="H1741" s="34" t="s">
        <v>70</v>
      </c>
      <c r="I1741" s="34" t="s">
        <v>4</v>
      </c>
      <c r="J1741" s="34" t="s">
        <v>102</v>
      </c>
      <c r="K1741" s="34" t="s">
        <v>18</v>
      </c>
      <c r="L1741" s="34" t="s">
        <v>1462</v>
      </c>
      <c r="M1741" s="34">
        <v>0.39</v>
      </c>
      <c r="N1741" s="34" t="s">
        <v>8</v>
      </c>
      <c r="O1741" s="34" t="s">
        <v>9</v>
      </c>
      <c r="P1741" s="34" t="s">
        <v>99</v>
      </c>
      <c r="Q1741" s="34" t="s">
        <v>1715</v>
      </c>
      <c r="R1741" s="34">
        <v>33161</v>
      </c>
      <c r="S1741" s="36">
        <v>42166</v>
      </c>
      <c r="T1741" s="36">
        <v>42167</v>
      </c>
      <c r="U1741" s="61">
        <v>-40.604199999999999</v>
      </c>
      <c r="V1741" s="34">
        <v>18</v>
      </c>
      <c r="W1741" s="34">
        <v>273.79000000000002</v>
      </c>
      <c r="X1741" s="34">
        <v>87885</v>
      </c>
      <c r="Y1741" s="34" t="s">
        <v>3215</v>
      </c>
      <c r="Z1741" s="34">
        <v>227.72799082380536</v>
      </c>
    </row>
    <row r="1742" spans="1:26" customFormat="1" x14ac:dyDescent="0.2">
      <c r="A1742" s="34">
        <v>2840</v>
      </c>
      <c r="B1742" s="34" t="s">
        <v>1713</v>
      </c>
      <c r="C1742" s="34" t="s">
        <v>92</v>
      </c>
      <c r="D1742" s="34">
        <v>0.02</v>
      </c>
      <c r="E1742" s="34">
        <v>38.76</v>
      </c>
      <c r="F1742" s="34">
        <v>13.26</v>
      </c>
      <c r="G1742" s="34" t="s">
        <v>14</v>
      </c>
      <c r="H1742" s="34" t="s">
        <v>70</v>
      </c>
      <c r="I1742" s="34" t="s">
        <v>24</v>
      </c>
      <c r="J1742" s="34" t="s">
        <v>64</v>
      </c>
      <c r="K1742" s="34" t="s">
        <v>49</v>
      </c>
      <c r="L1742" s="34" t="s">
        <v>2805</v>
      </c>
      <c r="M1742" s="34">
        <v>0.36</v>
      </c>
      <c r="N1742" s="34" t="s">
        <v>8</v>
      </c>
      <c r="O1742" s="34" t="s">
        <v>9</v>
      </c>
      <c r="P1742" s="34" t="s">
        <v>99</v>
      </c>
      <c r="Q1742" s="34" t="s">
        <v>1715</v>
      </c>
      <c r="R1742" s="34">
        <v>33161</v>
      </c>
      <c r="S1742" s="36">
        <v>42166</v>
      </c>
      <c r="T1742" s="36">
        <v>42167</v>
      </c>
      <c r="U1742" s="61">
        <v>-294.084</v>
      </c>
      <c r="V1742" s="34">
        <v>1</v>
      </c>
      <c r="W1742" s="34">
        <v>44.62</v>
      </c>
      <c r="X1742" s="34">
        <v>87885</v>
      </c>
      <c r="Y1742" s="34" t="s">
        <v>3215</v>
      </c>
      <c r="Z1742" s="34">
        <v>122.53278067568911</v>
      </c>
    </row>
    <row r="1743" spans="1:26" customFormat="1" x14ac:dyDescent="0.2">
      <c r="A1743" s="34">
        <v>3078</v>
      </c>
      <c r="B1743" s="34" t="s">
        <v>2806</v>
      </c>
      <c r="C1743" s="34" t="s">
        <v>46</v>
      </c>
      <c r="D1743" s="34">
        <v>0.04</v>
      </c>
      <c r="E1743" s="34">
        <v>35.44</v>
      </c>
      <c r="F1743" s="34">
        <v>5.09</v>
      </c>
      <c r="G1743" s="34" t="s">
        <v>14</v>
      </c>
      <c r="H1743" s="34" t="s">
        <v>3</v>
      </c>
      <c r="I1743" s="34" t="s">
        <v>24</v>
      </c>
      <c r="J1743" s="34" t="s">
        <v>64</v>
      </c>
      <c r="K1743" s="34" t="s">
        <v>49</v>
      </c>
      <c r="L1743" s="34" t="s">
        <v>2054</v>
      </c>
      <c r="M1743" s="34">
        <v>0.38</v>
      </c>
      <c r="N1743" s="34" t="s">
        <v>8</v>
      </c>
      <c r="O1743" s="34" t="s">
        <v>87</v>
      </c>
      <c r="P1743" s="34" t="s">
        <v>293</v>
      </c>
      <c r="Q1743" s="34" t="s">
        <v>2807</v>
      </c>
      <c r="R1743" s="34">
        <v>43615</v>
      </c>
      <c r="S1743" s="36">
        <v>42166</v>
      </c>
      <c r="T1743" s="36">
        <v>42166</v>
      </c>
      <c r="U1743" s="61">
        <v>118.6317</v>
      </c>
      <c r="V1743" s="34">
        <v>5</v>
      </c>
      <c r="W1743" s="34">
        <v>171.93</v>
      </c>
      <c r="X1743" s="34">
        <v>88240</v>
      </c>
      <c r="Y1743" s="34" t="s">
        <v>3218</v>
      </c>
      <c r="Z1743" s="34">
        <v>491.58507759240905</v>
      </c>
    </row>
    <row r="1744" spans="1:26" customFormat="1" x14ac:dyDescent="0.2">
      <c r="A1744" s="34">
        <v>3078</v>
      </c>
      <c r="B1744" s="34" t="s">
        <v>2806</v>
      </c>
      <c r="C1744" s="34" t="s">
        <v>46</v>
      </c>
      <c r="D1744" s="34">
        <v>0.08</v>
      </c>
      <c r="E1744" s="34">
        <v>3.98</v>
      </c>
      <c r="F1744" s="34">
        <v>0.7</v>
      </c>
      <c r="G1744" s="34" t="s">
        <v>14</v>
      </c>
      <c r="H1744" s="34" t="s">
        <v>3</v>
      </c>
      <c r="I1744" s="34" t="s">
        <v>24</v>
      </c>
      <c r="J1744" s="34" t="s">
        <v>25</v>
      </c>
      <c r="K1744" s="34" t="s">
        <v>26</v>
      </c>
      <c r="L1744" s="34" t="s">
        <v>324</v>
      </c>
      <c r="M1744" s="34">
        <v>0.52</v>
      </c>
      <c r="N1744" s="34" t="s">
        <v>8</v>
      </c>
      <c r="O1744" s="34" t="s">
        <v>87</v>
      </c>
      <c r="P1744" s="34" t="s">
        <v>293</v>
      </c>
      <c r="Q1744" s="34" t="s">
        <v>2807</v>
      </c>
      <c r="R1744" s="34">
        <v>43615</v>
      </c>
      <c r="S1744" s="36">
        <v>42166</v>
      </c>
      <c r="T1744" s="36">
        <v>42169</v>
      </c>
      <c r="U1744" s="61">
        <v>23.303999999999998</v>
      </c>
      <c r="V1744" s="34">
        <v>9</v>
      </c>
      <c r="W1744" s="34">
        <v>35.19</v>
      </c>
      <c r="X1744" s="34">
        <v>88240</v>
      </c>
      <c r="Y1744" s="34" t="s">
        <v>3218</v>
      </c>
      <c r="Z1744" s="34">
        <v>263.9928161691866</v>
      </c>
    </row>
    <row r="1745" spans="1:26" customFormat="1" x14ac:dyDescent="0.2">
      <c r="A1745" s="34">
        <v>3079</v>
      </c>
      <c r="B1745" s="34" t="s">
        <v>295</v>
      </c>
      <c r="C1745" s="34" t="s">
        <v>46</v>
      </c>
      <c r="D1745" s="34">
        <v>0.04</v>
      </c>
      <c r="E1745" s="34">
        <v>35.44</v>
      </c>
      <c r="F1745" s="34">
        <v>5.09</v>
      </c>
      <c r="G1745" s="34" t="s">
        <v>14</v>
      </c>
      <c r="H1745" s="34" t="s">
        <v>3</v>
      </c>
      <c r="I1745" s="34" t="s">
        <v>24</v>
      </c>
      <c r="J1745" s="34" t="s">
        <v>64</v>
      </c>
      <c r="K1745" s="34" t="s">
        <v>49</v>
      </c>
      <c r="L1745" s="34" t="s">
        <v>2054</v>
      </c>
      <c r="M1745" s="34">
        <v>0.38</v>
      </c>
      <c r="N1745" s="34" t="s">
        <v>8</v>
      </c>
      <c r="O1745" s="34" t="s">
        <v>87</v>
      </c>
      <c r="P1745" s="34" t="s">
        <v>296</v>
      </c>
      <c r="Q1745" s="34" t="s">
        <v>297</v>
      </c>
      <c r="R1745" s="34">
        <v>19112</v>
      </c>
      <c r="S1745" s="36">
        <v>42166</v>
      </c>
      <c r="T1745" s="36">
        <v>42166</v>
      </c>
      <c r="U1745" s="61">
        <v>150.72</v>
      </c>
      <c r="V1745" s="34">
        <v>21</v>
      </c>
      <c r="W1745" s="34">
        <v>722.1</v>
      </c>
      <c r="X1745" s="34">
        <v>53476</v>
      </c>
      <c r="Y1745" s="34" t="s">
        <v>3218</v>
      </c>
      <c r="Z1745" s="34">
        <v>524.44432217993108</v>
      </c>
    </row>
    <row r="1746" spans="1:26" customFormat="1" x14ac:dyDescent="0.2">
      <c r="A1746" s="34">
        <v>3079</v>
      </c>
      <c r="B1746" s="34" t="s">
        <v>295</v>
      </c>
      <c r="C1746" s="34" t="s">
        <v>46</v>
      </c>
      <c r="D1746" s="34">
        <v>0.08</v>
      </c>
      <c r="E1746" s="34">
        <v>3.98</v>
      </c>
      <c r="F1746" s="34">
        <v>0.7</v>
      </c>
      <c r="G1746" s="34" t="s">
        <v>14</v>
      </c>
      <c r="H1746" s="34" t="s">
        <v>3</v>
      </c>
      <c r="I1746" s="34" t="s">
        <v>24</v>
      </c>
      <c r="J1746" s="34" t="s">
        <v>25</v>
      </c>
      <c r="K1746" s="34" t="s">
        <v>26</v>
      </c>
      <c r="L1746" s="34" t="s">
        <v>324</v>
      </c>
      <c r="M1746" s="34">
        <v>0.52</v>
      </c>
      <c r="N1746" s="34" t="s">
        <v>8</v>
      </c>
      <c r="O1746" s="34" t="s">
        <v>87</v>
      </c>
      <c r="P1746" s="34" t="s">
        <v>296</v>
      </c>
      <c r="Q1746" s="34" t="s">
        <v>297</v>
      </c>
      <c r="R1746" s="34">
        <v>19112</v>
      </c>
      <c r="S1746" s="36">
        <v>42166</v>
      </c>
      <c r="T1746" s="36">
        <v>42169</v>
      </c>
      <c r="U1746" s="61">
        <v>19.420000000000002</v>
      </c>
      <c r="V1746" s="34">
        <v>36</v>
      </c>
      <c r="W1746" s="34">
        <v>140.78</v>
      </c>
      <c r="X1746" s="34">
        <v>53476</v>
      </c>
      <c r="Y1746" s="34" t="s">
        <v>3218</v>
      </c>
      <c r="Z1746" s="34">
        <v>260.01550026345348</v>
      </c>
    </row>
    <row r="1747" spans="1:26" customFormat="1" x14ac:dyDescent="0.2">
      <c r="A1747" s="34">
        <v>3079</v>
      </c>
      <c r="B1747" s="34" t="s">
        <v>295</v>
      </c>
      <c r="C1747" s="34" t="s">
        <v>46</v>
      </c>
      <c r="D1747" s="34">
        <v>0.01</v>
      </c>
      <c r="E1747" s="34">
        <v>1.76</v>
      </c>
      <c r="F1747" s="34">
        <v>0.7</v>
      </c>
      <c r="G1747" s="34" t="s">
        <v>14</v>
      </c>
      <c r="H1747" s="34" t="s">
        <v>3</v>
      </c>
      <c r="I1747" s="34" t="s">
        <v>24</v>
      </c>
      <c r="J1747" s="34" t="s">
        <v>25</v>
      </c>
      <c r="K1747" s="34" t="s">
        <v>26</v>
      </c>
      <c r="L1747" s="34" t="s">
        <v>1639</v>
      </c>
      <c r="M1747" s="34">
        <v>0.56000000000000005</v>
      </c>
      <c r="N1747" s="34" t="s">
        <v>8</v>
      </c>
      <c r="O1747" s="34" t="s">
        <v>87</v>
      </c>
      <c r="P1747" s="34" t="s">
        <v>296</v>
      </c>
      <c r="Q1747" s="34" t="s">
        <v>297</v>
      </c>
      <c r="R1747" s="34">
        <v>19112</v>
      </c>
      <c r="S1747" s="36">
        <v>42166</v>
      </c>
      <c r="T1747" s="36">
        <v>42167</v>
      </c>
      <c r="U1747" s="61">
        <v>3.13</v>
      </c>
      <c r="V1747" s="34">
        <v>71</v>
      </c>
      <c r="W1747" s="34">
        <v>129.72</v>
      </c>
      <c r="X1747" s="34">
        <v>53476</v>
      </c>
      <c r="Y1747" s="34" t="s">
        <v>3218</v>
      </c>
      <c r="Z1747" s="34">
        <v>315.8845495235924</v>
      </c>
    </row>
    <row r="1748" spans="1:26" customFormat="1" x14ac:dyDescent="0.2">
      <c r="A1748" s="34">
        <v>3079</v>
      </c>
      <c r="B1748" s="34" t="s">
        <v>295</v>
      </c>
      <c r="C1748" s="34" t="s">
        <v>46</v>
      </c>
      <c r="D1748" s="34">
        <v>0.01</v>
      </c>
      <c r="E1748" s="34">
        <v>193.17</v>
      </c>
      <c r="F1748" s="34">
        <v>19.989999999999998</v>
      </c>
      <c r="G1748" s="34" t="s">
        <v>63</v>
      </c>
      <c r="H1748" s="34" t="s">
        <v>3</v>
      </c>
      <c r="I1748" s="34" t="s">
        <v>24</v>
      </c>
      <c r="J1748" s="34" t="s">
        <v>54</v>
      </c>
      <c r="K1748" s="34" t="s">
        <v>49</v>
      </c>
      <c r="L1748" s="34" t="s">
        <v>1558</v>
      </c>
      <c r="M1748" s="34">
        <v>0.71</v>
      </c>
      <c r="N1748" s="34" t="s">
        <v>8</v>
      </c>
      <c r="O1748" s="34" t="s">
        <v>87</v>
      </c>
      <c r="P1748" s="34" t="s">
        <v>296</v>
      </c>
      <c r="Q1748" s="34" t="s">
        <v>297</v>
      </c>
      <c r="R1748" s="34">
        <v>19112</v>
      </c>
      <c r="S1748" s="36">
        <v>42166</v>
      </c>
      <c r="T1748" s="36">
        <v>42166</v>
      </c>
      <c r="U1748" s="61">
        <v>1141.07</v>
      </c>
      <c r="V1748" s="34">
        <v>63</v>
      </c>
      <c r="W1748" s="34">
        <v>12190.98</v>
      </c>
      <c r="X1748" s="34">
        <v>53476</v>
      </c>
      <c r="Y1748" s="34" t="s">
        <v>3218</v>
      </c>
      <c r="Z1748" s="34">
        <v>2656.5101818751114</v>
      </c>
    </row>
    <row r="1749" spans="1:26" customFormat="1" x14ac:dyDescent="0.2">
      <c r="A1749" s="34">
        <v>2046</v>
      </c>
      <c r="B1749" s="34" t="s">
        <v>2808</v>
      </c>
      <c r="C1749" s="34" t="s">
        <v>1</v>
      </c>
      <c r="D1749" s="34">
        <v>0.04</v>
      </c>
      <c r="E1749" s="34">
        <v>4.28</v>
      </c>
      <c r="F1749" s="34">
        <v>5.68</v>
      </c>
      <c r="G1749" s="34" t="s">
        <v>14</v>
      </c>
      <c r="H1749" s="34" t="s">
        <v>70</v>
      </c>
      <c r="I1749" s="34" t="s">
        <v>24</v>
      </c>
      <c r="J1749" s="34" t="s">
        <v>64</v>
      </c>
      <c r="K1749" s="34" t="s">
        <v>49</v>
      </c>
      <c r="L1749" s="34" t="s">
        <v>2809</v>
      </c>
      <c r="M1749" s="34">
        <v>0.4</v>
      </c>
      <c r="N1749" s="34" t="s">
        <v>8</v>
      </c>
      <c r="O1749" s="34" t="s">
        <v>28</v>
      </c>
      <c r="P1749" s="34" t="s">
        <v>513</v>
      </c>
      <c r="Q1749" s="34" t="s">
        <v>2810</v>
      </c>
      <c r="R1749" s="34">
        <v>67901</v>
      </c>
      <c r="S1749" s="36">
        <v>42167</v>
      </c>
      <c r="T1749" s="36">
        <v>42169</v>
      </c>
      <c r="U1749" s="61">
        <v>-27.375</v>
      </c>
      <c r="V1749" s="34">
        <v>7</v>
      </c>
      <c r="W1749" s="34">
        <v>31.54</v>
      </c>
      <c r="X1749" s="34">
        <v>88219</v>
      </c>
      <c r="Y1749" s="34" t="s">
        <v>3216</v>
      </c>
      <c r="Z1749" s="34">
        <v>375.39020731259222</v>
      </c>
    </row>
    <row r="1750" spans="1:26" customFormat="1" x14ac:dyDescent="0.2">
      <c r="A1750" s="34">
        <v>2046</v>
      </c>
      <c r="B1750" s="34" t="s">
        <v>2808</v>
      </c>
      <c r="C1750" s="34" t="s">
        <v>1</v>
      </c>
      <c r="D1750" s="34">
        <v>0.06</v>
      </c>
      <c r="E1750" s="34">
        <v>376.13</v>
      </c>
      <c r="F1750" s="34">
        <v>85.63</v>
      </c>
      <c r="G1750" s="34" t="s">
        <v>2</v>
      </c>
      <c r="H1750" s="34" t="s">
        <v>70</v>
      </c>
      <c r="I1750" s="34" t="s">
        <v>4</v>
      </c>
      <c r="J1750" s="34" t="s">
        <v>5</v>
      </c>
      <c r="K1750" s="34" t="s">
        <v>6</v>
      </c>
      <c r="L1750" s="34" t="s">
        <v>2811</v>
      </c>
      <c r="M1750" s="34">
        <v>0.74</v>
      </c>
      <c r="N1750" s="34" t="s">
        <v>8</v>
      </c>
      <c r="O1750" s="34" t="s">
        <v>28</v>
      </c>
      <c r="P1750" s="34" t="s">
        <v>513</v>
      </c>
      <c r="Q1750" s="34" t="s">
        <v>2810</v>
      </c>
      <c r="R1750" s="34">
        <v>67901</v>
      </c>
      <c r="S1750" s="36">
        <v>42167</v>
      </c>
      <c r="T1750" s="36">
        <v>42169</v>
      </c>
      <c r="U1750" s="61">
        <v>-435.75749999999999</v>
      </c>
      <c r="V1750" s="34">
        <v>13</v>
      </c>
      <c r="W1750" s="34">
        <v>4634.6899999999996</v>
      </c>
      <c r="X1750" s="34">
        <v>88219</v>
      </c>
      <c r="Y1750" s="34" t="s">
        <v>3216</v>
      </c>
      <c r="Z1750" s="34">
        <v>3797.8511314949847</v>
      </c>
    </row>
    <row r="1751" spans="1:26" customFormat="1" x14ac:dyDescent="0.2">
      <c r="A1751" s="34">
        <v>2046</v>
      </c>
      <c r="B1751" s="34" t="s">
        <v>2808</v>
      </c>
      <c r="C1751" s="34" t="s">
        <v>1</v>
      </c>
      <c r="D1751" s="34">
        <v>0.06</v>
      </c>
      <c r="E1751" s="34">
        <v>424.21</v>
      </c>
      <c r="F1751" s="34">
        <v>110.2</v>
      </c>
      <c r="G1751" s="34" t="s">
        <v>2</v>
      </c>
      <c r="H1751" s="34" t="s">
        <v>70</v>
      </c>
      <c r="I1751" s="34" t="s">
        <v>4</v>
      </c>
      <c r="J1751" s="34" t="s">
        <v>5</v>
      </c>
      <c r="K1751" s="34" t="s">
        <v>6</v>
      </c>
      <c r="L1751" s="34" t="s">
        <v>891</v>
      </c>
      <c r="M1751" s="34">
        <v>0.67</v>
      </c>
      <c r="N1751" s="34" t="s">
        <v>8</v>
      </c>
      <c r="O1751" s="34" t="s">
        <v>28</v>
      </c>
      <c r="P1751" s="34" t="s">
        <v>513</v>
      </c>
      <c r="Q1751" s="34" t="s">
        <v>2810</v>
      </c>
      <c r="R1751" s="34">
        <v>67901</v>
      </c>
      <c r="S1751" s="36">
        <v>42167</v>
      </c>
      <c r="T1751" s="36">
        <v>42168</v>
      </c>
      <c r="U1751" s="61">
        <v>682.53</v>
      </c>
      <c r="V1751" s="34">
        <v>17</v>
      </c>
      <c r="W1751" s="34">
        <v>7304.03</v>
      </c>
      <c r="X1751" s="34">
        <v>88219</v>
      </c>
      <c r="Y1751" s="34" t="s">
        <v>3216</v>
      </c>
      <c r="Z1751" s="34">
        <v>5714.5652174448023</v>
      </c>
    </row>
    <row r="1752" spans="1:26" customFormat="1" x14ac:dyDescent="0.2">
      <c r="A1752" s="34">
        <v>2046</v>
      </c>
      <c r="B1752" s="34" t="s">
        <v>2808</v>
      </c>
      <c r="C1752" s="34" t="s">
        <v>1</v>
      </c>
      <c r="D1752" s="34">
        <v>0.06</v>
      </c>
      <c r="E1752" s="34">
        <v>195.99</v>
      </c>
      <c r="F1752" s="34">
        <v>8.99</v>
      </c>
      <c r="G1752" s="34" t="s">
        <v>14</v>
      </c>
      <c r="H1752" s="34" t="s">
        <v>70</v>
      </c>
      <c r="I1752" s="34" t="s">
        <v>16</v>
      </c>
      <c r="J1752" s="34" t="s">
        <v>111</v>
      </c>
      <c r="K1752" s="34" t="s">
        <v>49</v>
      </c>
      <c r="L1752" s="34" t="s">
        <v>1319</v>
      </c>
      <c r="M1752" s="34">
        <v>0.6</v>
      </c>
      <c r="N1752" s="34" t="s">
        <v>8</v>
      </c>
      <c r="O1752" s="34" t="s">
        <v>28</v>
      </c>
      <c r="P1752" s="34" t="s">
        <v>513</v>
      </c>
      <c r="Q1752" s="34" t="s">
        <v>2810</v>
      </c>
      <c r="R1752" s="34">
        <v>67901</v>
      </c>
      <c r="S1752" s="36">
        <v>42167</v>
      </c>
      <c r="T1752" s="36">
        <v>42169</v>
      </c>
      <c r="U1752" s="61">
        <v>-277.22199999999998</v>
      </c>
      <c r="V1752" s="34">
        <v>4</v>
      </c>
      <c r="W1752" s="34">
        <v>632.65</v>
      </c>
      <c r="X1752" s="34">
        <v>88219</v>
      </c>
      <c r="Y1752" s="34" t="s">
        <v>3216</v>
      </c>
      <c r="Z1752" s="34">
        <v>964.70777362101455</v>
      </c>
    </row>
    <row r="1753" spans="1:26" customFormat="1" x14ac:dyDescent="0.2">
      <c r="A1753" s="34">
        <v>62</v>
      </c>
      <c r="B1753" s="34" t="s">
        <v>2443</v>
      </c>
      <c r="C1753" s="34" t="s">
        <v>13</v>
      </c>
      <c r="D1753" s="34">
        <v>0.04</v>
      </c>
      <c r="E1753" s="34">
        <v>29.14</v>
      </c>
      <c r="F1753" s="34">
        <v>4.8600000000000003</v>
      </c>
      <c r="G1753" s="34" t="s">
        <v>14</v>
      </c>
      <c r="H1753" s="34" t="s">
        <v>70</v>
      </c>
      <c r="I1753" s="34" t="s">
        <v>24</v>
      </c>
      <c r="J1753" s="34" t="s">
        <v>64</v>
      </c>
      <c r="K1753" s="34" t="s">
        <v>26</v>
      </c>
      <c r="L1753" s="34" t="s">
        <v>2812</v>
      </c>
      <c r="M1753" s="34">
        <v>0.38</v>
      </c>
      <c r="N1753" s="34" t="s">
        <v>8</v>
      </c>
      <c r="O1753" s="34" t="s">
        <v>28</v>
      </c>
      <c r="P1753" s="34" t="s">
        <v>163</v>
      </c>
      <c r="Q1753" s="34" t="s">
        <v>2445</v>
      </c>
      <c r="R1753" s="34">
        <v>78664</v>
      </c>
      <c r="S1753" s="36">
        <v>42167</v>
      </c>
      <c r="T1753" s="36">
        <v>42169</v>
      </c>
      <c r="U1753" s="61">
        <v>349.40910000000002</v>
      </c>
      <c r="V1753" s="34">
        <v>17</v>
      </c>
      <c r="W1753" s="34">
        <v>506.39</v>
      </c>
      <c r="X1753" s="34">
        <v>87408</v>
      </c>
      <c r="Y1753" s="34" t="s">
        <v>3216</v>
      </c>
      <c r="Z1753" s="34">
        <v>507.32993862240062</v>
      </c>
    </row>
    <row r="1754" spans="1:26" customFormat="1" x14ac:dyDescent="0.2">
      <c r="A1754" s="34">
        <v>387</v>
      </c>
      <c r="B1754" s="34" t="s">
        <v>2813</v>
      </c>
      <c r="C1754" s="34" t="s">
        <v>13</v>
      </c>
      <c r="D1754" s="34">
        <v>0.1</v>
      </c>
      <c r="E1754" s="34">
        <v>8.8800000000000008</v>
      </c>
      <c r="F1754" s="34">
        <v>6.28</v>
      </c>
      <c r="G1754" s="34" t="s">
        <v>63</v>
      </c>
      <c r="H1754" s="34" t="s">
        <v>70</v>
      </c>
      <c r="I1754" s="34" t="s">
        <v>24</v>
      </c>
      <c r="J1754" s="34" t="s">
        <v>48</v>
      </c>
      <c r="K1754" s="34" t="s">
        <v>49</v>
      </c>
      <c r="L1754" s="34" t="s">
        <v>196</v>
      </c>
      <c r="M1754" s="34">
        <v>0.35</v>
      </c>
      <c r="N1754" s="34" t="s">
        <v>8</v>
      </c>
      <c r="O1754" s="34" t="s">
        <v>28</v>
      </c>
      <c r="P1754" s="34" t="s">
        <v>109</v>
      </c>
      <c r="Q1754" s="34" t="s">
        <v>2814</v>
      </c>
      <c r="R1754" s="34">
        <v>68801</v>
      </c>
      <c r="S1754" s="36">
        <v>42167</v>
      </c>
      <c r="T1754" s="36">
        <v>42169</v>
      </c>
      <c r="U1754" s="61">
        <v>-27.283750000000001</v>
      </c>
      <c r="V1754" s="34">
        <v>15</v>
      </c>
      <c r="W1754" s="34">
        <v>126.9</v>
      </c>
      <c r="X1754" s="34">
        <v>90339</v>
      </c>
      <c r="Y1754" s="34" t="s">
        <v>3216</v>
      </c>
      <c r="Z1754" s="34">
        <v>-49.445233019815362</v>
      </c>
    </row>
    <row r="1755" spans="1:26" customFormat="1" x14ac:dyDescent="0.2">
      <c r="A1755" s="34">
        <v>1016</v>
      </c>
      <c r="B1755" s="34" t="s">
        <v>2815</v>
      </c>
      <c r="C1755" s="34" t="s">
        <v>13</v>
      </c>
      <c r="D1755" s="34">
        <v>0.02</v>
      </c>
      <c r="E1755" s="34">
        <v>6.48</v>
      </c>
      <c r="F1755" s="34">
        <v>7.86</v>
      </c>
      <c r="G1755" s="34" t="s">
        <v>63</v>
      </c>
      <c r="H1755" s="34" t="s">
        <v>47</v>
      </c>
      <c r="I1755" s="34" t="s">
        <v>24</v>
      </c>
      <c r="J1755" s="34" t="s">
        <v>64</v>
      </c>
      <c r="K1755" s="34" t="s">
        <v>49</v>
      </c>
      <c r="L1755" s="34" t="s">
        <v>836</v>
      </c>
      <c r="M1755" s="34">
        <v>0.37</v>
      </c>
      <c r="N1755" s="34" t="s">
        <v>8</v>
      </c>
      <c r="O1755" s="34" t="s">
        <v>9</v>
      </c>
      <c r="P1755" s="34" t="s">
        <v>73</v>
      </c>
      <c r="Q1755" s="34" t="s">
        <v>2816</v>
      </c>
      <c r="R1755" s="34">
        <v>28806</v>
      </c>
      <c r="S1755" s="36">
        <v>42167</v>
      </c>
      <c r="T1755" s="36">
        <v>42168</v>
      </c>
      <c r="U1755" s="61">
        <v>111.22199999999999</v>
      </c>
      <c r="V1755" s="34">
        <v>1</v>
      </c>
      <c r="W1755" s="34">
        <v>11.41</v>
      </c>
      <c r="X1755" s="34">
        <v>88389</v>
      </c>
      <c r="Y1755" s="34" t="s">
        <v>3215</v>
      </c>
      <c r="Z1755" s="34">
        <v>228.4686684139416</v>
      </c>
    </row>
    <row r="1756" spans="1:26" customFormat="1" x14ac:dyDescent="0.2">
      <c r="A1756" s="34">
        <v>1745</v>
      </c>
      <c r="B1756" s="34" t="s">
        <v>335</v>
      </c>
      <c r="C1756" s="34" t="s">
        <v>13</v>
      </c>
      <c r="D1756" s="34">
        <v>0.04</v>
      </c>
      <c r="E1756" s="34">
        <v>124.49</v>
      </c>
      <c r="F1756" s="34">
        <v>51.94</v>
      </c>
      <c r="G1756" s="34" t="s">
        <v>2</v>
      </c>
      <c r="H1756" s="34" t="s">
        <v>15</v>
      </c>
      <c r="I1756" s="34" t="s">
        <v>4</v>
      </c>
      <c r="J1756" s="34" t="s">
        <v>5</v>
      </c>
      <c r="K1756" s="34" t="s">
        <v>6</v>
      </c>
      <c r="L1756" s="34" t="s">
        <v>1125</v>
      </c>
      <c r="M1756" s="34">
        <v>0.63</v>
      </c>
      <c r="N1756" s="34" t="s">
        <v>8</v>
      </c>
      <c r="O1756" s="34" t="s">
        <v>9</v>
      </c>
      <c r="P1756" s="34" t="s">
        <v>51</v>
      </c>
      <c r="Q1756" s="34" t="s">
        <v>337</v>
      </c>
      <c r="R1756" s="34">
        <v>30305</v>
      </c>
      <c r="S1756" s="36">
        <v>42167</v>
      </c>
      <c r="T1756" s="36">
        <v>42169</v>
      </c>
      <c r="U1756" s="61">
        <v>-247.55157</v>
      </c>
      <c r="V1756" s="34">
        <v>4</v>
      </c>
      <c r="W1756" s="34">
        <v>605.82000000000005</v>
      </c>
      <c r="X1756" s="34">
        <v>12224</v>
      </c>
      <c r="Y1756" s="34" t="s">
        <v>3215</v>
      </c>
      <c r="Z1756" s="34">
        <v>1871.3281299221201</v>
      </c>
    </row>
    <row r="1757" spans="1:26" customFormat="1" x14ac:dyDescent="0.2">
      <c r="A1757" s="34">
        <v>1745</v>
      </c>
      <c r="B1757" s="34" t="s">
        <v>335</v>
      </c>
      <c r="C1757" s="34" t="s">
        <v>13</v>
      </c>
      <c r="D1757" s="34">
        <v>0.1</v>
      </c>
      <c r="E1757" s="34">
        <v>35.99</v>
      </c>
      <c r="F1757" s="34">
        <v>5</v>
      </c>
      <c r="G1757" s="34" t="s">
        <v>14</v>
      </c>
      <c r="H1757" s="34" t="s">
        <v>15</v>
      </c>
      <c r="I1757" s="34" t="s">
        <v>16</v>
      </c>
      <c r="J1757" s="34" t="s">
        <v>111</v>
      </c>
      <c r="K1757" s="34" t="s">
        <v>26</v>
      </c>
      <c r="L1757" s="34" t="s">
        <v>1825</v>
      </c>
      <c r="M1757" s="34">
        <v>0.82</v>
      </c>
      <c r="N1757" s="34" t="s">
        <v>8</v>
      </c>
      <c r="O1757" s="34" t="s">
        <v>9</v>
      </c>
      <c r="P1757" s="34" t="s">
        <v>51</v>
      </c>
      <c r="Q1757" s="34" t="s">
        <v>337</v>
      </c>
      <c r="R1757" s="34">
        <v>30305</v>
      </c>
      <c r="S1757" s="36">
        <v>42167</v>
      </c>
      <c r="T1757" s="36">
        <v>42167</v>
      </c>
      <c r="U1757" s="61">
        <v>-277.20924000000002</v>
      </c>
      <c r="V1757" s="34">
        <v>54</v>
      </c>
      <c r="W1757" s="34">
        <v>1569</v>
      </c>
      <c r="X1757" s="34">
        <v>12224</v>
      </c>
      <c r="Y1757" s="34" t="s">
        <v>3215</v>
      </c>
      <c r="Z1757" s="34">
        <v>188.12322668686087</v>
      </c>
    </row>
    <row r="1758" spans="1:26" customFormat="1" x14ac:dyDescent="0.2">
      <c r="A1758" s="34">
        <v>1748</v>
      </c>
      <c r="B1758" s="34" t="s">
        <v>2817</v>
      </c>
      <c r="C1758" s="34" t="s">
        <v>13</v>
      </c>
      <c r="D1758" s="34">
        <v>0.04</v>
      </c>
      <c r="E1758" s="34">
        <v>124.49</v>
      </c>
      <c r="F1758" s="34">
        <v>51.94</v>
      </c>
      <c r="G1758" s="34" t="s">
        <v>2</v>
      </c>
      <c r="H1758" s="34" t="s">
        <v>15</v>
      </c>
      <c r="I1758" s="34" t="s">
        <v>4</v>
      </c>
      <c r="J1758" s="34" t="s">
        <v>5</v>
      </c>
      <c r="K1758" s="34" t="s">
        <v>6</v>
      </c>
      <c r="L1758" s="34" t="s">
        <v>1125</v>
      </c>
      <c r="M1758" s="34">
        <v>0.63</v>
      </c>
      <c r="N1758" s="34" t="s">
        <v>8</v>
      </c>
      <c r="O1758" s="34" t="s">
        <v>28</v>
      </c>
      <c r="P1758" s="34" t="s">
        <v>183</v>
      </c>
      <c r="Q1758" s="34" t="s">
        <v>2818</v>
      </c>
      <c r="R1758" s="34">
        <v>73703</v>
      </c>
      <c r="S1758" s="36">
        <v>42167</v>
      </c>
      <c r="T1758" s="36">
        <v>42169</v>
      </c>
      <c r="U1758" s="61">
        <v>-93.064499999999995</v>
      </c>
      <c r="V1758" s="34">
        <v>1</v>
      </c>
      <c r="W1758" s="34">
        <v>151.46</v>
      </c>
      <c r="X1758" s="34">
        <v>87245</v>
      </c>
      <c r="Y1758" s="34" t="s">
        <v>3216</v>
      </c>
      <c r="Z1758" s="34">
        <v>2029.5268633776045</v>
      </c>
    </row>
    <row r="1759" spans="1:26" customFormat="1" x14ac:dyDescent="0.2">
      <c r="A1759" s="34">
        <v>1781</v>
      </c>
      <c r="B1759" s="34" t="s">
        <v>275</v>
      </c>
      <c r="C1759" s="34" t="s">
        <v>13</v>
      </c>
      <c r="D1759" s="34">
        <v>0</v>
      </c>
      <c r="E1759" s="34">
        <v>55.48</v>
      </c>
      <c r="F1759" s="34">
        <v>14.3</v>
      </c>
      <c r="G1759" s="34" t="s">
        <v>14</v>
      </c>
      <c r="H1759" s="34" t="s">
        <v>70</v>
      </c>
      <c r="I1759" s="34" t="s">
        <v>24</v>
      </c>
      <c r="J1759" s="34" t="s">
        <v>64</v>
      </c>
      <c r="K1759" s="34" t="s">
        <v>49</v>
      </c>
      <c r="L1759" s="34" t="s">
        <v>823</v>
      </c>
      <c r="M1759" s="34">
        <v>0.37</v>
      </c>
      <c r="N1759" s="34" t="s">
        <v>8</v>
      </c>
      <c r="O1759" s="34" t="s">
        <v>35</v>
      </c>
      <c r="P1759" s="34" t="s">
        <v>66</v>
      </c>
      <c r="Q1759" s="34" t="s">
        <v>277</v>
      </c>
      <c r="R1759" s="34">
        <v>94070</v>
      </c>
      <c r="S1759" s="36">
        <v>42167</v>
      </c>
      <c r="T1759" s="36">
        <v>42169</v>
      </c>
      <c r="U1759" s="61">
        <v>454.44779999999997</v>
      </c>
      <c r="V1759" s="34">
        <v>11</v>
      </c>
      <c r="W1759" s="34">
        <v>658.62</v>
      </c>
      <c r="X1759" s="34">
        <v>89857</v>
      </c>
      <c r="Y1759" s="34" t="s">
        <v>3217</v>
      </c>
      <c r="Z1759" s="34">
        <v>976.45724977019813</v>
      </c>
    </row>
    <row r="1760" spans="1:26" customFormat="1" x14ac:dyDescent="0.2">
      <c r="A1760" s="34">
        <v>2257</v>
      </c>
      <c r="B1760" s="34" t="s">
        <v>2819</v>
      </c>
      <c r="C1760" s="34" t="s">
        <v>13</v>
      </c>
      <c r="D1760" s="34">
        <v>0.06</v>
      </c>
      <c r="E1760" s="34">
        <v>6.68</v>
      </c>
      <c r="F1760" s="34">
        <v>6.93</v>
      </c>
      <c r="G1760" s="34" t="s">
        <v>14</v>
      </c>
      <c r="H1760" s="34" t="s">
        <v>70</v>
      </c>
      <c r="I1760" s="34" t="s">
        <v>24</v>
      </c>
      <c r="J1760" s="34" t="s">
        <v>64</v>
      </c>
      <c r="K1760" s="34" t="s">
        <v>49</v>
      </c>
      <c r="L1760" s="34" t="s">
        <v>952</v>
      </c>
      <c r="M1760" s="34">
        <v>0.37</v>
      </c>
      <c r="N1760" s="34" t="s">
        <v>8</v>
      </c>
      <c r="O1760" s="34" t="s">
        <v>9</v>
      </c>
      <c r="P1760" s="34" t="s">
        <v>73</v>
      </c>
      <c r="Q1760" s="34" t="s">
        <v>2820</v>
      </c>
      <c r="R1760" s="34">
        <v>27604</v>
      </c>
      <c r="S1760" s="36">
        <v>42167</v>
      </c>
      <c r="T1760" s="36">
        <v>42168</v>
      </c>
      <c r="U1760" s="61">
        <v>7.6245000000000003</v>
      </c>
      <c r="V1760" s="34">
        <v>14</v>
      </c>
      <c r="W1760" s="34">
        <v>91.92</v>
      </c>
      <c r="X1760" s="34">
        <v>87965</v>
      </c>
      <c r="Y1760" s="34" t="s">
        <v>3215</v>
      </c>
      <c r="Z1760" s="34">
        <v>122.64742027706788</v>
      </c>
    </row>
    <row r="1761" spans="1:26" customFormat="1" x14ac:dyDescent="0.2">
      <c r="A1761" s="34">
        <v>1466</v>
      </c>
      <c r="B1761" s="34" t="s">
        <v>2801</v>
      </c>
      <c r="C1761" s="34" t="s">
        <v>23</v>
      </c>
      <c r="D1761" s="34">
        <v>0.04</v>
      </c>
      <c r="E1761" s="34">
        <v>130.97999999999999</v>
      </c>
      <c r="F1761" s="34">
        <v>54.74</v>
      </c>
      <c r="G1761" s="34" t="s">
        <v>2</v>
      </c>
      <c r="H1761" s="34" t="s">
        <v>3</v>
      </c>
      <c r="I1761" s="34" t="s">
        <v>4</v>
      </c>
      <c r="J1761" s="34" t="s">
        <v>93</v>
      </c>
      <c r="K1761" s="34" t="s">
        <v>6</v>
      </c>
      <c r="L1761" s="34" t="s">
        <v>1379</v>
      </c>
      <c r="M1761" s="34">
        <v>0.69</v>
      </c>
      <c r="N1761" s="34" t="s">
        <v>8</v>
      </c>
      <c r="O1761" s="34" t="s">
        <v>28</v>
      </c>
      <c r="P1761" s="34" t="s">
        <v>109</v>
      </c>
      <c r="Q1761" s="34" t="s">
        <v>1459</v>
      </c>
      <c r="R1761" s="34">
        <v>68601</v>
      </c>
      <c r="S1761" s="36">
        <v>42167</v>
      </c>
      <c r="T1761" s="36">
        <v>42167</v>
      </c>
      <c r="U1761" s="61">
        <v>-723.78399999999999</v>
      </c>
      <c r="V1761" s="34">
        <v>14</v>
      </c>
      <c r="W1761" s="34">
        <v>1781.66</v>
      </c>
      <c r="X1761" s="34">
        <v>91116</v>
      </c>
      <c r="Y1761" s="34" t="s">
        <v>3216</v>
      </c>
      <c r="Z1761" s="34">
        <v>1633.4053096334956</v>
      </c>
    </row>
    <row r="1762" spans="1:26" customFormat="1" x14ac:dyDescent="0.2">
      <c r="A1762" s="34">
        <v>1469</v>
      </c>
      <c r="B1762" s="34" t="s">
        <v>2821</v>
      </c>
      <c r="C1762" s="34" t="s">
        <v>23</v>
      </c>
      <c r="D1762" s="34">
        <v>0.04</v>
      </c>
      <c r="E1762" s="34">
        <v>105.29</v>
      </c>
      <c r="F1762" s="34">
        <v>10.119999999999999</v>
      </c>
      <c r="G1762" s="34" t="s">
        <v>14</v>
      </c>
      <c r="H1762" s="34" t="s">
        <v>3</v>
      </c>
      <c r="I1762" s="34" t="s">
        <v>4</v>
      </c>
      <c r="J1762" s="34" t="s">
        <v>102</v>
      </c>
      <c r="K1762" s="34" t="s">
        <v>40</v>
      </c>
      <c r="L1762" s="34" t="s">
        <v>170</v>
      </c>
      <c r="M1762" s="34">
        <v>0.79</v>
      </c>
      <c r="N1762" s="34" t="s">
        <v>8</v>
      </c>
      <c r="O1762" s="34" t="s">
        <v>35</v>
      </c>
      <c r="P1762" s="34" t="s">
        <v>122</v>
      </c>
      <c r="Q1762" s="34" t="s">
        <v>2822</v>
      </c>
      <c r="R1762" s="34">
        <v>84015</v>
      </c>
      <c r="S1762" s="36">
        <v>42167</v>
      </c>
      <c r="T1762" s="36">
        <v>42171</v>
      </c>
      <c r="U1762" s="61">
        <v>589.18799999999999</v>
      </c>
      <c r="V1762" s="34">
        <v>9</v>
      </c>
      <c r="W1762" s="34">
        <v>940.64</v>
      </c>
      <c r="X1762" s="34">
        <v>91116</v>
      </c>
      <c r="Y1762" s="34" t="s">
        <v>3217</v>
      </c>
      <c r="Z1762" s="34">
        <v>1550.8495507527098</v>
      </c>
    </row>
    <row r="1763" spans="1:26" customFormat="1" x14ac:dyDescent="0.2">
      <c r="A1763" s="34">
        <v>1469</v>
      </c>
      <c r="B1763" s="34" t="s">
        <v>2821</v>
      </c>
      <c r="C1763" s="34" t="s">
        <v>23</v>
      </c>
      <c r="D1763" s="34">
        <v>7.0000000000000007E-2</v>
      </c>
      <c r="E1763" s="34">
        <v>31.76</v>
      </c>
      <c r="F1763" s="34">
        <v>45.51</v>
      </c>
      <c r="G1763" s="34" t="s">
        <v>2</v>
      </c>
      <c r="H1763" s="34" t="s">
        <v>3</v>
      </c>
      <c r="I1763" s="34" t="s">
        <v>4</v>
      </c>
      <c r="J1763" s="34" t="s">
        <v>5</v>
      </c>
      <c r="K1763" s="34" t="s">
        <v>6</v>
      </c>
      <c r="L1763" s="34" t="s">
        <v>642</v>
      </c>
      <c r="M1763" s="34">
        <v>0.65</v>
      </c>
      <c r="N1763" s="34" t="s">
        <v>8</v>
      </c>
      <c r="O1763" s="34" t="s">
        <v>35</v>
      </c>
      <c r="P1763" s="34" t="s">
        <v>122</v>
      </c>
      <c r="Q1763" s="34" t="s">
        <v>2822</v>
      </c>
      <c r="R1763" s="34">
        <v>84015</v>
      </c>
      <c r="S1763" s="36">
        <v>42167</v>
      </c>
      <c r="T1763" s="36">
        <v>42169</v>
      </c>
      <c r="U1763" s="61">
        <v>-1314.992</v>
      </c>
      <c r="V1763" s="34">
        <v>18</v>
      </c>
      <c r="W1763" s="34">
        <v>439.27</v>
      </c>
      <c r="X1763" s="34">
        <v>91116</v>
      </c>
      <c r="Y1763" s="34" t="s">
        <v>3217</v>
      </c>
      <c r="Z1763" s="34">
        <v>408.9357505385222</v>
      </c>
    </row>
    <row r="1764" spans="1:26" customFormat="1" x14ac:dyDescent="0.2">
      <c r="A1764" s="34">
        <v>3179</v>
      </c>
      <c r="B1764" s="34" t="s">
        <v>2823</v>
      </c>
      <c r="C1764" s="34" t="s">
        <v>23</v>
      </c>
      <c r="D1764" s="34">
        <v>7.0000000000000007E-2</v>
      </c>
      <c r="E1764" s="34">
        <v>35.44</v>
      </c>
      <c r="F1764" s="34">
        <v>7.5</v>
      </c>
      <c r="G1764" s="34" t="s">
        <v>14</v>
      </c>
      <c r="H1764" s="34" t="s">
        <v>70</v>
      </c>
      <c r="I1764" s="34" t="s">
        <v>24</v>
      </c>
      <c r="J1764" s="34" t="s">
        <v>64</v>
      </c>
      <c r="K1764" s="34" t="s">
        <v>49</v>
      </c>
      <c r="L1764" s="34" t="s">
        <v>543</v>
      </c>
      <c r="M1764" s="34">
        <v>0.38</v>
      </c>
      <c r="N1764" s="34" t="s">
        <v>8</v>
      </c>
      <c r="O1764" s="34" t="s">
        <v>28</v>
      </c>
      <c r="P1764" s="34" t="s">
        <v>60</v>
      </c>
      <c r="Q1764" s="34" t="s">
        <v>2824</v>
      </c>
      <c r="R1764" s="34">
        <v>55060</v>
      </c>
      <c r="S1764" s="36">
        <v>42167</v>
      </c>
      <c r="T1764" s="36">
        <v>42174</v>
      </c>
      <c r="U1764" s="61">
        <v>262.2</v>
      </c>
      <c r="V1764" s="34">
        <v>11</v>
      </c>
      <c r="W1764" s="34">
        <v>380</v>
      </c>
      <c r="X1764" s="34">
        <v>86989</v>
      </c>
      <c r="Y1764" s="34" t="s">
        <v>3216</v>
      </c>
      <c r="Z1764" s="34">
        <v>573.16407271477112</v>
      </c>
    </row>
    <row r="1765" spans="1:26" customFormat="1" x14ac:dyDescent="0.2">
      <c r="A1765" s="34">
        <v>550</v>
      </c>
      <c r="B1765" s="34" t="s">
        <v>848</v>
      </c>
      <c r="C1765" s="34" t="s">
        <v>92</v>
      </c>
      <c r="D1765" s="34">
        <v>0.06</v>
      </c>
      <c r="E1765" s="34">
        <v>549.99</v>
      </c>
      <c r="F1765" s="34">
        <v>49</v>
      </c>
      <c r="G1765" s="34" t="s">
        <v>2</v>
      </c>
      <c r="H1765" s="34" t="s">
        <v>70</v>
      </c>
      <c r="I1765" s="34" t="s">
        <v>16</v>
      </c>
      <c r="J1765" s="34" t="s">
        <v>39</v>
      </c>
      <c r="K1765" s="34" t="s">
        <v>33</v>
      </c>
      <c r="L1765" s="34" t="s">
        <v>1220</v>
      </c>
      <c r="M1765" s="34">
        <v>0.35</v>
      </c>
      <c r="N1765" s="34" t="s">
        <v>8</v>
      </c>
      <c r="O1765" s="34" t="s">
        <v>28</v>
      </c>
      <c r="P1765" s="34" t="s">
        <v>163</v>
      </c>
      <c r="Q1765" s="34" t="s">
        <v>849</v>
      </c>
      <c r="R1765" s="34">
        <v>78155</v>
      </c>
      <c r="S1765" s="36">
        <v>42167</v>
      </c>
      <c r="T1765" s="36">
        <v>42168</v>
      </c>
      <c r="U1765" s="61">
        <v>4637.4071999999996</v>
      </c>
      <c r="V1765" s="34">
        <v>13</v>
      </c>
      <c r="W1765" s="34">
        <v>6720.88</v>
      </c>
      <c r="X1765" s="34">
        <v>90910</v>
      </c>
      <c r="Y1765" s="34" t="s">
        <v>3216</v>
      </c>
      <c r="Z1765" s="34">
        <v>7923.7971662789951</v>
      </c>
    </row>
    <row r="1766" spans="1:26" customFormat="1" x14ac:dyDescent="0.2">
      <c r="A1766" s="34">
        <v>550</v>
      </c>
      <c r="B1766" s="34" t="s">
        <v>848</v>
      </c>
      <c r="C1766" s="34" t="s">
        <v>92</v>
      </c>
      <c r="D1766" s="34">
        <v>0.08</v>
      </c>
      <c r="E1766" s="34">
        <v>115.99</v>
      </c>
      <c r="F1766" s="34">
        <v>5.99</v>
      </c>
      <c r="G1766" s="34" t="s">
        <v>63</v>
      </c>
      <c r="H1766" s="34" t="s">
        <v>70</v>
      </c>
      <c r="I1766" s="34" t="s">
        <v>16</v>
      </c>
      <c r="J1766" s="34" t="s">
        <v>111</v>
      </c>
      <c r="K1766" s="34" t="s">
        <v>49</v>
      </c>
      <c r="L1766" s="34" t="s">
        <v>2825</v>
      </c>
      <c r="M1766" s="34">
        <v>0.56999999999999995</v>
      </c>
      <c r="N1766" s="34" t="s">
        <v>8</v>
      </c>
      <c r="O1766" s="34" t="s">
        <v>28</v>
      </c>
      <c r="P1766" s="34" t="s">
        <v>163</v>
      </c>
      <c r="Q1766" s="34" t="s">
        <v>849</v>
      </c>
      <c r="R1766" s="34">
        <v>78155</v>
      </c>
      <c r="S1766" s="36">
        <v>42167</v>
      </c>
      <c r="T1766" s="36">
        <v>42168</v>
      </c>
      <c r="U1766" s="61">
        <v>-239.54150000000001</v>
      </c>
      <c r="V1766" s="34">
        <v>1</v>
      </c>
      <c r="W1766" s="34">
        <v>102.21</v>
      </c>
      <c r="X1766" s="34">
        <v>90910</v>
      </c>
      <c r="Y1766" s="34" t="s">
        <v>3216</v>
      </c>
      <c r="Z1766" s="34">
        <v>272.1052076279567</v>
      </c>
    </row>
    <row r="1767" spans="1:26" customFormat="1" x14ac:dyDescent="0.2">
      <c r="A1767" s="34">
        <v>3230</v>
      </c>
      <c r="B1767" s="34" t="s">
        <v>676</v>
      </c>
      <c r="C1767" s="34" t="s">
        <v>1</v>
      </c>
      <c r="D1767" s="34">
        <v>0.06</v>
      </c>
      <c r="E1767" s="34">
        <v>4.91</v>
      </c>
      <c r="F1767" s="34">
        <v>5.68</v>
      </c>
      <c r="G1767" s="34" t="s">
        <v>63</v>
      </c>
      <c r="H1767" s="34" t="s">
        <v>3</v>
      </c>
      <c r="I1767" s="34" t="s">
        <v>24</v>
      </c>
      <c r="J1767" s="34" t="s">
        <v>48</v>
      </c>
      <c r="K1767" s="34" t="s">
        <v>49</v>
      </c>
      <c r="L1767" s="34" t="s">
        <v>1909</v>
      </c>
      <c r="M1767" s="34">
        <v>0.36</v>
      </c>
      <c r="N1767" s="34" t="s">
        <v>8</v>
      </c>
      <c r="O1767" s="34" t="s">
        <v>28</v>
      </c>
      <c r="P1767" s="34" t="s">
        <v>333</v>
      </c>
      <c r="Q1767" s="34" t="s">
        <v>678</v>
      </c>
      <c r="R1767" s="34">
        <v>53186</v>
      </c>
      <c r="S1767" s="36">
        <v>42168</v>
      </c>
      <c r="T1767" s="36">
        <v>42168</v>
      </c>
      <c r="U1767" s="61">
        <v>-31.68825</v>
      </c>
      <c r="V1767" s="34">
        <v>10</v>
      </c>
      <c r="W1767" s="34">
        <v>53.89</v>
      </c>
      <c r="X1767" s="34">
        <v>87436</v>
      </c>
      <c r="Y1767" s="34" t="s">
        <v>3216</v>
      </c>
      <c r="Z1767" s="34">
        <v>235.23061435841237</v>
      </c>
    </row>
    <row r="1768" spans="1:26" customFormat="1" x14ac:dyDescent="0.2">
      <c r="A1768" s="34">
        <v>3230</v>
      </c>
      <c r="B1768" s="34" t="s">
        <v>676</v>
      </c>
      <c r="C1768" s="34" t="s">
        <v>1</v>
      </c>
      <c r="D1768" s="34">
        <v>7.0000000000000007E-2</v>
      </c>
      <c r="E1768" s="34">
        <v>48.94</v>
      </c>
      <c r="F1768" s="34">
        <v>5.86</v>
      </c>
      <c r="G1768" s="34" t="s">
        <v>63</v>
      </c>
      <c r="H1768" s="34" t="s">
        <v>3</v>
      </c>
      <c r="I1768" s="34" t="s">
        <v>24</v>
      </c>
      <c r="J1768" s="34" t="s">
        <v>64</v>
      </c>
      <c r="K1768" s="34" t="s">
        <v>49</v>
      </c>
      <c r="L1768" s="34" t="s">
        <v>2826</v>
      </c>
      <c r="M1768" s="34">
        <v>0.35</v>
      </c>
      <c r="N1768" s="34" t="s">
        <v>8</v>
      </c>
      <c r="O1768" s="34" t="s">
        <v>28</v>
      </c>
      <c r="P1768" s="34" t="s">
        <v>333</v>
      </c>
      <c r="Q1768" s="34" t="s">
        <v>678</v>
      </c>
      <c r="R1768" s="34">
        <v>53186</v>
      </c>
      <c r="S1768" s="36">
        <v>42168</v>
      </c>
      <c r="T1768" s="36">
        <v>42169</v>
      </c>
      <c r="U1768" s="61">
        <v>690.7038</v>
      </c>
      <c r="V1768" s="34">
        <v>21</v>
      </c>
      <c r="W1768" s="34">
        <v>1001.02</v>
      </c>
      <c r="X1768" s="34">
        <v>87436</v>
      </c>
      <c r="Y1768" s="34" t="s">
        <v>3216</v>
      </c>
      <c r="Z1768" s="34">
        <v>1102.9872312188286</v>
      </c>
    </row>
    <row r="1769" spans="1:26" customFormat="1" x14ac:dyDescent="0.2">
      <c r="A1769" s="34">
        <v>2143</v>
      </c>
      <c r="B1769" s="34" t="s">
        <v>2827</v>
      </c>
      <c r="C1769" s="34" t="s">
        <v>13</v>
      </c>
      <c r="D1769" s="34">
        <v>0.08</v>
      </c>
      <c r="E1769" s="34">
        <v>17.149999999999999</v>
      </c>
      <c r="F1769" s="34">
        <v>4.96</v>
      </c>
      <c r="G1769" s="34" t="s">
        <v>14</v>
      </c>
      <c r="H1769" s="34" t="s">
        <v>47</v>
      </c>
      <c r="I1769" s="34" t="s">
        <v>24</v>
      </c>
      <c r="J1769" s="34" t="s">
        <v>54</v>
      </c>
      <c r="K1769" s="34" t="s">
        <v>49</v>
      </c>
      <c r="L1769" s="34" t="s">
        <v>626</v>
      </c>
      <c r="M1769" s="34">
        <v>0.57999999999999996</v>
      </c>
      <c r="N1769" s="34" t="s">
        <v>8</v>
      </c>
      <c r="O1769" s="34" t="s">
        <v>9</v>
      </c>
      <c r="P1769" s="34" t="s">
        <v>218</v>
      </c>
      <c r="Q1769" s="34" t="s">
        <v>237</v>
      </c>
      <c r="R1769" s="34">
        <v>20151</v>
      </c>
      <c r="S1769" s="36">
        <v>42168</v>
      </c>
      <c r="T1769" s="36">
        <v>42171</v>
      </c>
      <c r="U1769" s="61">
        <v>33.659999999999997</v>
      </c>
      <c r="V1769" s="34">
        <v>12</v>
      </c>
      <c r="W1769" s="34">
        <v>200.61</v>
      </c>
      <c r="X1769" s="34">
        <v>87569</v>
      </c>
      <c r="Y1769" s="34" t="s">
        <v>3215</v>
      </c>
      <c r="Z1769" s="34">
        <v>319.43423105473084</v>
      </c>
    </row>
    <row r="1770" spans="1:26" customFormat="1" x14ac:dyDescent="0.2">
      <c r="A1770" s="34">
        <v>2771</v>
      </c>
      <c r="B1770" s="34" t="s">
        <v>2828</v>
      </c>
      <c r="C1770" s="34" t="s">
        <v>13</v>
      </c>
      <c r="D1770" s="34">
        <v>7.0000000000000007E-2</v>
      </c>
      <c r="E1770" s="34">
        <v>177.98</v>
      </c>
      <c r="F1770" s="34">
        <v>0.99</v>
      </c>
      <c r="G1770" s="34" t="s">
        <v>14</v>
      </c>
      <c r="H1770" s="34" t="s">
        <v>70</v>
      </c>
      <c r="I1770" s="34" t="s">
        <v>24</v>
      </c>
      <c r="J1770" s="34" t="s">
        <v>71</v>
      </c>
      <c r="K1770" s="34" t="s">
        <v>49</v>
      </c>
      <c r="L1770" s="34" t="s">
        <v>2829</v>
      </c>
      <c r="M1770" s="34">
        <v>0.56000000000000005</v>
      </c>
      <c r="N1770" s="34" t="s">
        <v>8</v>
      </c>
      <c r="O1770" s="34" t="s">
        <v>9</v>
      </c>
      <c r="P1770" s="34" t="s">
        <v>51</v>
      </c>
      <c r="Q1770" s="34" t="s">
        <v>2830</v>
      </c>
      <c r="R1770" s="34">
        <v>30344</v>
      </c>
      <c r="S1770" s="36">
        <v>42168</v>
      </c>
      <c r="T1770" s="36">
        <v>42168</v>
      </c>
      <c r="U1770" s="61">
        <v>-191.548</v>
      </c>
      <c r="V1770" s="34">
        <v>3</v>
      </c>
      <c r="W1770" s="34">
        <v>536.29</v>
      </c>
      <c r="X1770" s="34">
        <v>88974</v>
      </c>
      <c r="Y1770" s="34" t="s">
        <v>3215</v>
      </c>
      <c r="Z1770" s="34">
        <v>442.54147252090115</v>
      </c>
    </row>
    <row r="1771" spans="1:26" customFormat="1" x14ac:dyDescent="0.2">
      <c r="A1771" s="34">
        <v>1129</v>
      </c>
      <c r="B1771" s="34" t="s">
        <v>762</v>
      </c>
      <c r="C1771" s="34" t="s">
        <v>23</v>
      </c>
      <c r="D1771" s="34">
        <v>0.03</v>
      </c>
      <c r="E1771" s="34">
        <v>30.98</v>
      </c>
      <c r="F1771" s="34">
        <v>6.5</v>
      </c>
      <c r="G1771" s="34" t="s">
        <v>14</v>
      </c>
      <c r="H1771" s="34" t="s">
        <v>70</v>
      </c>
      <c r="I1771" s="34" t="s">
        <v>16</v>
      </c>
      <c r="J1771" s="34" t="s">
        <v>17</v>
      </c>
      <c r="K1771" s="34" t="s">
        <v>49</v>
      </c>
      <c r="L1771" s="34" t="s">
        <v>2831</v>
      </c>
      <c r="M1771" s="34">
        <v>0.79</v>
      </c>
      <c r="N1771" s="34" t="s">
        <v>8</v>
      </c>
      <c r="O1771" s="34" t="s">
        <v>87</v>
      </c>
      <c r="P1771" s="34" t="s">
        <v>379</v>
      </c>
      <c r="Q1771" s="34" t="s">
        <v>764</v>
      </c>
      <c r="R1771" s="34">
        <v>2118</v>
      </c>
      <c r="S1771" s="36">
        <v>42168</v>
      </c>
      <c r="T1771" s="36">
        <v>42172</v>
      </c>
      <c r="U1771" s="61">
        <v>-144.19999999999999</v>
      </c>
      <c r="V1771" s="34">
        <v>44</v>
      </c>
      <c r="W1771" s="34">
        <v>1332.09</v>
      </c>
      <c r="X1771" s="34">
        <v>39430</v>
      </c>
      <c r="Y1771" s="34" t="s">
        <v>3218</v>
      </c>
      <c r="Z1771" s="34">
        <v>482.60565151226285</v>
      </c>
    </row>
    <row r="1772" spans="1:26" customFormat="1" x14ac:dyDescent="0.2">
      <c r="A1772" s="34">
        <v>1132</v>
      </c>
      <c r="B1772" s="34" t="s">
        <v>1069</v>
      </c>
      <c r="C1772" s="34" t="s">
        <v>23</v>
      </c>
      <c r="D1772" s="34">
        <v>0.03</v>
      </c>
      <c r="E1772" s="34">
        <v>30.98</v>
      </c>
      <c r="F1772" s="34">
        <v>6.5</v>
      </c>
      <c r="G1772" s="34" t="s">
        <v>14</v>
      </c>
      <c r="H1772" s="34" t="s">
        <v>70</v>
      </c>
      <c r="I1772" s="34" t="s">
        <v>16</v>
      </c>
      <c r="J1772" s="34" t="s">
        <v>17</v>
      </c>
      <c r="K1772" s="34" t="s">
        <v>49</v>
      </c>
      <c r="L1772" s="34" t="s">
        <v>2831</v>
      </c>
      <c r="M1772" s="34">
        <v>0.79</v>
      </c>
      <c r="N1772" s="34" t="s">
        <v>8</v>
      </c>
      <c r="O1772" s="34" t="s">
        <v>28</v>
      </c>
      <c r="P1772" s="34" t="s">
        <v>163</v>
      </c>
      <c r="Q1772" s="34" t="s">
        <v>1070</v>
      </c>
      <c r="R1772" s="34">
        <v>76039</v>
      </c>
      <c r="S1772" s="36">
        <v>42168</v>
      </c>
      <c r="T1772" s="36">
        <v>42172</v>
      </c>
      <c r="U1772" s="61">
        <v>-115.36</v>
      </c>
      <c r="V1772" s="34">
        <v>11</v>
      </c>
      <c r="W1772" s="34">
        <v>333.02</v>
      </c>
      <c r="X1772" s="34">
        <v>88104</v>
      </c>
      <c r="Y1772" s="34" t="s">
        <v>3216</v>
      </c>
      <c r="Z1772" s="34">
        <v>512.13855334577022</v>
      </c>
    </row>
    <row r="1773" spans="1:26" customFormat="1" x14ac:dyDescent="0.2">
      <c r="A1773" s="34">
        <v>1505</v>
      </c>
      <c r="B1773" s="34" t="s">
        <v>2832</v>
      </c>
      <c r="C1773" s="34" t="s">
        <v>23</v>
      </c>
      <c r="D1773" s="34">
        <v>0</v>
      </c>
      <c r="E1773" s="34">
        <v>85.99</v>
      </c>
      <c r="F1773" s="34">
        <v>0.99</v>
      </c>
      <c r="G1773" s="34" t="s">
        <v>14</v>
      </c>
      <c r="H1773" s="34" t="s">
        <v>3</v>
      </c>
      <c r="I1773" s="34" t="s">
        <v>16</v>
      </c>
      <c r="J1773" s="34" t="s">
        <v>111</v>
      </c>
      <c r="K1773" s="34" t="s">
        <v>26</v>
      </c>
      <c r="L1773" s="34" t="s">
        <v>1572</v>
      </c>
      <c r="M1773" s="34">
        <v>0.85</v>
      </c>
      <c r="N1773" s="34" t="s">
        <v>8</v>
      </c>
      <c r="O1773" s="34" t="s">
        <v>28</v>
      </c>
      <c r="P1773" s="34" t="s">
        <v>163</v>
      </c>
      <c r="Q1773" s="34" t="s">
        <v>2833</v>
      </c>
      <c r="R1773" s="34">
        <v>77840</v>
      </c>
      <c r="S1773" s="36">
        <v>42168</v>
      </c>
      <c r="T1773" s="36">
        <v>42173</v>
      </c>
      <c r="U1773" s="61">
        <v>-138.0368</v>
      </c>
      <c r="V1773" s="34">
        <v>6</v>
      </c>
      <c r="W1773" s="34">
        <v>464.86</v>
      </c>
      <c r="X1773" s="34">
        <v>86181</v>
      </c>
      <c r="Y1773" s="34" t="s">
        <v>3216</v>
      </c>
      <c r="Z1773" s="34">
        <v>569.63972811383758</v>
      </c>
    </row>
    <row r="1774" spans="1:26" customFormat="1" x14ac:dyDescent="0.2">
      <c r="A1774" s="34">
        <v>5</v>
      </c>
      <c r="B1774" s="34" t="s">
        <v>2834</v>
      </c>
      <c r="C1774" s="34" t="s">
        <v>46</v>
      </c>
      <c r="D1774" s="34">
        <v>0.02</v>
      </c>
      <c r="E1774" s="34">
        <v>500.98</v>
      </c>
      <c r="F1774" s="34">
        <v>26</v>
      </c>
      <c r="G1774" s="34" t="s">
        <v>2</v>
      </c>
      <c r="H1774" s="34" t="s">
        <v>47</v>
      </c>
      <c r="I1774" s="34" t="s">
        <v>4</v>
      </c>
      <c r="J1774" s="34" t="s">
        <v>85</v>
      </c>
      <c r="K1774" s="34" t="s">
        <v>33</v>
      </c>
      <c r="L1774" s="34" t="s">
        <v>2272</v>
      </c>
      <c r="M1774" s="34">
        <v>0.6</v>
      </c>
      <c r="N1774" s="34" t="s">
        <v>8</v>
      </c>
      <c r="O1774" s="34" t="s">
        <v>35</v>
      </c>
      <c r="P1774" s="34" t="s">
        <v>66</v>
      </c>
      <c r="Q1774" s="34" t="s">
        <v>2192</v>
      </c>
      <c r="R1774" s="34">
        <v>91776</v>
      </c>
      <c r="S1774" s="36">
        <v>42168</v>
      </c>
      <c r="T1774" s="36">
        <v>42170</v>
      </c>
      <c r="U1774" s="61">
        <v>4390.3665000000001</v>
      </c>
      <c r="V1774" s="34">
        <v>12</v>
      </c>
      <c r="W1774" s="34">
        <v>6362.85</v>
      </c>
      <c r="X1774" s="34">
        <v>90193</v>
      </c>
      <c r="Y1774" s="34" t="s">
        <v>3217</v>
      </c>
      <c r="Z1774" s="34">
        <v>7334.4939948180236</v>
      </c>
    </row>
    <row r="1775" spans="1:26" customFormat="1" x14ac:dyDescent="0.2">
      <c r="A1775" s="34">
        <v>1044</v>
      </c>
      <c r="B1775" s="34" t="s">
        <v>1376</v>
      </c>
      <c r="C1775" s="34" t="s">
        <v>1</v>
      </c>
      <c r="D1775" s="34">
        <v>0.02</v>
      </c>
      <c r="E1775" s="34">
        <v>209.84</v>
      </c>
      <c r="F1775" s="34">
        <v>21.21</v>
      </c>
      <c r="G1775" s="34" t="s">
        <v>14</v>
      </c>
      <c r="H1775" s="34" t="s">
        <v>47</v>
      </c>
      <c r="I1775" s="34" t="s">
        <v>4</v>
      </c>
      <c r="J1775" s="34" t="s">
        <v>102</v>
      </c>
      <c r="K1775" s="34" t="s">
        <v>40</v>
      </c>
      <c r="L1775" s="34" t="s">
        <v>185</v>
      </c>
      <c r="M1775" s="34">
        <v>0.59</v>
      </c>
      <c r="N1775" s="34" t="s">
        <v>8</v>
      </c>
      <c r="O1775" s="34" t="s">
        <v>35</v>
      </c>
      <c r="P1775" s="34" t="s">
        <v>66</v>
      </c>
      <c r="Q1775" s="34" t="s">
        <v>76</v>
      </c>
      <c r="R1775" s="34">
        <v>90004</v>
      </c>
      <c r="S1775" s="36">
        <v>42169</v>
      </c>
      <c r="T1775" s="36">
        <v>42169</v>
      </c>
      <c r="U1775" s="61">
        <v>2593.14</v>
      </c>
      <c r="V1775" s="34">
        <v>62</v>
      </c>
      <c r="W1775" s="34">
        <v>13546.94</v>
      </c>
      <c r="X1775" s="34">
        <v>28001</v>
      </c>
      <c r="Y1775" s="34" t="s">
        <v>3217</v>
      </c>
      <c r="Z1775" s="34">
        <v>4333.7404078108011</v>
      </c>
    </row>
    <row r="1776" spans="1:26" customFormat="1" x14ac:dyDescent="0.2">
      <c r="A1776" s="34">
        <v>1044</v>
      </c>
      <c r="B1776" s="34" t="s">
        <v>1376</v>
      </c>
      <c r="C1776" s="34" t="s">
        <v>1</v>
      </c>
      <c r="D1776" s="34">
        <v>0.01</v>
      </c>
      <c r="E1776" s="34">
        <v>194.3</v>
      </c>
      <c r="F1776" s="34">
        <v>11.54</v>
      </c>
      <c r="G1776" s="34" t="s">
        <v>14</v>
      </c>
      <c r="H1776" s="34" t="s">
        <v>47</v>
      </c>
      <c r="I1776" s="34" t="s">
        <v>4</v>
      </c>
      <c r="J1776" s="34" t="s">
        <v>102</v>
      </c>
      <c r="K1776" s="34" t="s">
        <v>40</v>
      </c>
      <c r="L1776" s="34" t="s">
        <v>182</v>
      </c>
      <c r="M1776" s="34">
        <v>0.59</v>
      </c>
      <c r="N1776" s="34" t="s">
        <v>8</v>
      </c>
      <c r="O1776" s="34" t="s">
        <v>35</v>
      </c>
      <c r="P1776" s="34" t="s">
        <v>66</v>
      </c>
      <c r="Q1776" s="34" t="s">
        <v>76</v>
      </c>
      <c r="R1776" s="34">
        <v>90004</v>
      </c>
      <c r="S1776" s="36">
        <v>42169</v>
      </c>
      <c r="T1776" s="36">
        <v>42171</v>
      </c>
      <c r="U1776" s="61">
        <v>1162.76</v>
      </c>
      <c r="V1776" s="34">
        <v>32</v>
      </c>
      <c r="W1776" s="34">
        <v>6401.65</v>
      </c>
      <c r="X1776" s="34">
        <v>28001</v>
      </c>
      <c r="Y1776" s="34" t="s">
        <v>3217</v>
      </c>
      <c r="Z1776" s="34">
        <v>2559.6408683708555</v>
      </c>
    </row>
    <row r="1777" spans="1:26" customFormat="1" x14ac:dyDescent="0.2">
      <c r="A1777" s="34">
        <v>1519</v>
      </c>
      <c r="B1777" s="34" t="s">
        <v>2835</v>
      </c>
      <c r="C1777" s="34" t="s">
        <v>1</v>
      </c>
      <c r="D1777" s="34">
        <v>0.06</v>
      </c>
      <c r="E1777" s="34">
        <v>55.48</v>
      </c>
      <c r="F1777" s="34">
        <v>4.8499999999999996</v>
      </c>
      <c r="G1777" s="34" t="s">
        <v>14</v>
      </c>
      <c r="H1777" s="34" t="s">
        <v>15</v>
      </c>
      <c r="I1777" s="34" t="s">
        <v>24</v>
      </c>
      <c r="J1777" s="34" t="s">
        <v>64</v>
      </c>
      <c r="K1777" s="34" t="s">
        <v>49</v>
      </c>
      <c r="L1777" s="34" t="s">
        <v>2836</v>
      </c>
      <c r="M1777" s="34">
        <v>0.37</v>
      </c>
      <c r="N1777" s="34" t="s">
        <v>8</v>
      </c>
      <c r="O1777" s="34" t="s">
        <v>87</v>
      </c>
      <c r="P1777" s="34" t="s">
        <v>307</v>
      </c>
      <c r="Q1777" s="34" t="s">
        <v>1180</v>
      </c>
      <c r="R1777" s="34">
        <v>4210</v>
      </c>
      <c r="S1777" s="36">
        <v>42169</v>
      </c>
      <c r="T1777" s="36">
        <v>42169</v>
      </c>
      <c r="U1777" s="61">
        <v>711.05190000000005</v>
      </c>
      <c r="V1777" s="34">
        <v>19</v>
      </c>
      <c r="W1777" s="34">
        <v>1030.51</v>
      </c>
      <c r="X1777" s="34">
        <v>89957</v>
      </c>
      <c r="Y1777" s="34" t="s">
        <v>3218</v>
      </c>
      <c r="Z1777" s="34">
        <v>1201.9482465769424</v>
      </c>
    </row>
    <row r="1778" spans="1:26" customFormat="1" x14ac:dyDescent="0.2">
      <c r="A1778" s="34">
        <v>1522</v>
      </c>
      <c r="B1778" s="34" t="s">
        <v>2837</v>
      </c>
      <c r="C1778" s="34" t="s">
        <v>1</v>
      </c>
      <c r="D1778" s="34">
        <v>0.1</v>
      </c>
      <c r="E1778" s="34">
        <v>122.99</v>
      </c>
      <c r="F1778" s="34">
        <v>70.2</v>
      </c>
      <c r="G1778" s="34" t="s">
        <v>2</v>
      </c>
      <c r="H1778" s="34" t="s">
        <v>15</v>
      </c>
      <c r="I1778" s="34" t="s">
        <v>4</v>
      </c>
      <c r="J1778" s="34" t="s">
        <v>85</v>
      </c>
      <c r="K1778" s="34" t="s">
        <v>33</v>
      </c>
      <c r="L1778" s="34" t="s">
        <v>780</v>
      </c>
      <c r="M1778" s="34">
        <v>0.74</v>
      </c>
      <c r="N1778" s="34" t="s">
        <v>8</v>
      </c>
      <c r="O1778" s="34" t="s">
        <v>28</v>
      </c>
      <c r="P1778" s="34" t="s">
        <v>60</v>
      </c>
      <c r="Q1778" s="34" t="s">
        <v>2838</v>
      </c>
      <c r="R1778" s="34">
        <v>55305</v>
      </c>
      <c r="S1778" s="36">
        <v>42169</v>
      </c>
      <c r="T1778" s="36">
        <v>42170</v>
      </c>
      <c r="U1778" s="61">
        <v>-899.67499999999995</v>
      </c>
      <c r="V1778" s="34">
        <v>17</v>
      </c>
      <c r="W1778" s="34">
        <v>2026.91</v>
      </c>
      <c r="X1778" s="34">
        <v>89957</v>
      </c>
      <c r="Y1778" s="34" t="s">
        <v>3216</v>
      </c>
      <c r="Z1778" s="34">
        <v>2047.8112158178719</v>
      </c>
    </row>
    <row r="1779" spans="1:26" customFormat="1" x14ac:dyDescent="0.2">
      <c r="A1779" s="34">
        <v>3339</v>
      </c>
      <c r="B1779" s="34" t="s">
        <v>2839</v>
      </c>
      <c r="C1779" s="34" t="s">
        <v>13</v>
      </c>
      <c r="D1779" s="34">
        <v>0.03</v>
      </c>
      <c r="E1779" s="34">
        <v>2.61</v>
      </c>
      <c r="F1779" s="34">
        <v>0.5</v>
      </c>
      <c r="G1779" s="34" t="s">
        <v>14</v>
      </c>
      <c r="H1779" s="34" t="s">
        <v>15</v>
      </c>
      <c r="I1779" s="34" t="s">
        <v>24</v>
      </c>
      <c r="J1779" s="34" t="s">
        <v>128</v>
      </c>
      <c r="K1779" s="34" t="s">
        <v>49</v>
      </c>
      <c r="L1779" s="34" t="s">
        <v>1343</v>
      </c>
      <c r="M1779" s="34">
        <v>0.39</v>
      </c>
      <c r="N1779" s="34" t="s">
        <v>8</v>
      </c>
      <c r="O1779" s="34" t="s">
        <v>9</v>
      </c>
      <c r="P1779" s="34" t="s">
        <v>99</v>
      </c>
      <c r="Q1779" s="34" t="s">
        <v>2840</v>
      </c>
      <c r="R1779" s="34">
        <v>32780</v>
      </c>
      <c r="S1779" s="36">
        <v>42169</v>
      </c>
      <c r="T1779" s="36">
        <v>42170</v>
      </c>
      <c r="U1779" s="61">
        <v>4.0442999999999998</v>
      </c>
      <c r="V1779" s="34">
        <v>7</v>
      </c>
      <c r="W1779" s="34">
        <v>19.02</v>
      </c>
      <c r="X1779" s="34">
        <v>85981</v>
      </c>
      <c r="Y1779" s="34" t="s">
        <v>3215</v>
      </c>
      <c r="Z1779" s="34">
        <v>-63.97870625706954</v>
      </c>
    </row>
    <row r="1780" spans="1:26" customFormat="1" x14ac:dyDescent="0.2">
      <c r="A1780" s="34">
        <v>3339</v>
      </c>
      <c r="B1780" s="34" t="s">
        <v>2839</v>
      </c>
      <c r="C1780" s="34" t="s">
        <v>13</v>
      </c>
      <c r="D1780" s="34">
        <v>0.01</v>
      </c>
      <c r="E1780" s="34">
        <v>11.66</v>
      </c>
      <c r="F1780" s="34">
        <v>7.95</v>
      </c>
      <c r="G1780" s="34" t="s">
        <v>14</v>
      </c>
      <c r="H1780" s="34" t="s">
        <v>15</v>
      </c>
      <c r="I1780" s="34" t="s">
        <v>24</v>
      </c>
      <c r="J1780" s="34" t="s">
        <v>25</v>
      </c>
      <c r="K1780" s="34" t="s">
        <v>18</v>
      </c>
      <c r="L1780" s="34" t="s">
        <v>2114</v>
      </c>
      <c r="M1780" s="34">
        <v>0.57999999999999996</v>
      </c>
      <c r="N1780" s="34" t="s">
        <v>8</v>
      </c>
      <c r="O1780" s="34" t="s">
        <v>9</v>
      </c>
      <c r="P1780" s="34" t="s">
        <v>99</v>
      </c>
      <c r="Q1780" s="34" t="s">
        <v>2840</v>
      </c>
      <c r="R1780" s="34">
        <v>32780</v>
      </c>
      <c r="S1780" s="36">
        <v>42169</v>
      </c>
      <c r="T1780" s="36">
        <v>42170</v>
      </c>
      <c r="U1780" s="61">
        <v>-10.368399999999999</v>
      </c>
      <c r="V1780" s="34">
        <v>16</v>
      </c>
      <c r="W1780" s="34">
        <v>193.87</v>
      </c>
      <c r="X1780" s="34">
        <v>85981</v>
      </c>
      <c r="Y1780" s="34" t="s">
        <v>3215</v>
      </c>
      <c r="Z1780" s="34">
        <v>326.67239058388037</v>
      </c>
    </row>
    <row r="1781" spans="1:26" customFormat="1" x14ac:dyDescent="0.2">
      <c r="A1781" s="34">
        <v>1644</v>
      </c>
      <c r="B1781" s="34" t="s">
        <v>2841</v>
      </c>
      <c r="C1781" s="34" t="s">
        <v>23</v>
      </c>
      <c r="D1781" s="34">
        <v>0.09</v>
      </c>
      <c r="E1781" s="34">
        <v>107.53</v>
      </c>
      <c r="F1781" s="34">
        <v>5.81</v>
      </c>
      <c r="G1781" s="34" t="s">
        <v>14</v>
      </c>
      <c r="H1781" s="34" t="s">
        <v>3</v>
      </c>
      <c r="I1781" s="34" t="s">
        <v>4</v>
      </c>
      <c r="J1781" s="34" t="s">
        <v>102</v>
      </c>
      <c r="K1781" s="34" t="s">
        <v>120</v>
      </c>
      <c r="L1781" s="34" t="s">
        <v>1471</v>
      </c>
      <c r="M1781" s="34">
        <v>0.65</v>
      </c>
      <c r="N1781" s="34" t="s">
        <v>8</v>
      </c>
      <c r="O1781" s="34" t="s">
        <v>28</v>
      </c>
      <c r="P1781" s="34" t="s">
        <v>163</v>
      </c>
      <c r="Q1781" s="34" t="s">
        <v>1107</v>
      </c>
      <c r="R1781" s="34">
        <v>77546</v>
      </c>
      <c r="S1781" s="36">
        <v>42169</v>
      </c>
      <c r="T1781" s="36">
        <v>42171</v>
      </c>
      <c r="U1781" s="61">
        <v>69.545100000000005</v>
      </c>
      <c r="V1781" s="34">
        <v>1</v>
      </c>
      <c r="W1781" s="34">
        <v>100.79</v>
      </c>
      <c r="X1781" s="34">
        <v>87342</v>
      </c>
      <c r="Y1781" s="34" t="s">
        <v>3216</v>
      </c>
      <c r="Z1781" s="34">
        <v>757.20690437203928</v>
      </c>
    </row>
    <row r="1782" spans="1:26" customFormat="1" x14ac:dyDescent="0.2">
      <c r="A1782" s="34">
        <v>1738</v>
      </c>
      <c r="B1782" s="34" t="s">
        <v>1877</v>
      </c>
      <c r="C1782" s="34" t="s">
        <v>23</v>
      </c>
      <c r="D1782" s="34">
        <v>0.04</v>
      </c>
      <c r="E1782" s="34">
        <v>35.44</v>
      </c>
      <c r="F1782" s="34">
        <v>19.989999999999998</v>
      </c>
      <c r="G1782" s="34" t="s">
        <v>14</v>
      </c>
      <c r="H1782" s="34" t="s">
        <v>70</v>
      </c>
      <c r="I1782" s="34" t="s">
        <v>24</v>
      </c>
      <c r="J1782" s="34" t="s">
        <v>64</v>
      </c>
      <c r="K1782" s="34" t="s">
        <v>49</v>
      </c>
      <c r="L1782" s="34" t="s">
        <v>2233</v>
      </c>
      <c r="M1782" s="34">
        <v>0.38</v>
      </c>
      <c r="N1782" s="34" t="s">
        <v>8</v>
      </c>
      <c r="O1782" s="34" t="s">
        <v>9</v>
      </c>
      <c r="P1782" s="34" t="s">
        <v>73</v>
      </c>
      <c r="Q1782" s="34" t="s">
        <v>1878</v>
      </c>
      <c r="R1782" s="34">
        <v>28052</v>
      </c>
      <c r="S1782" s="36">
        <v>42169</v>
      </c>
      <c r="T1782" s="36">
        <v>42176</v>
      </c>
      <c r="U1782" s="61">
        <v>-108.27249999999999</v>
      </c>
      <c r="V1782" s="34">
        <v>11</v>
      </c>
      <c r="W1782" s="34">
        <v>406.26</v>
      </c>
      <c r="X1782" s="34">
        <v>85868</v>
      </c>
      <c r="Y1782" s="34" t="s">
        <v>3215</v>
      </c>
      <c r="Z1782" s="34">
        <v>558.83129056647056</v>
      </c>
    </row>
    <row r="1783" spans="1:26" customFormat="1" x14ac:dyDescent="0.2">
      <c r="A1783" s="34">
        <v>1775</v>
      </c>
      <c r="B1783" s="34" t="s">
        <v>2842</v>
      </c>
      <c r="C1783" s="34" t="s">
        <v>23</v>
      </c>
      <c r="D1783" s="34">
        <v>0.09</v>
      </c>
      <c r="E1783" s="34">
        <v>12.95</v>
      </c>
      <c r="F1783" s="34">
        <v>4.9800000000000004</v>
      </c>
      <c r="G1783" s="34" t="s">
        <v>14</v>
      </c>
      <c r="H1783" s="34" t="s">
        <v>15</v>
      </c>
      <c r="I1783" s="34" t="s">
        <v>24</v>
      </c>
      <c r="J1783" s="34" t="s">
        <v>48</v>
      </c>
      <c r="K1783" s="34" t="s">
        <v>49</v>
      </c>
      <c r="L1783" s="34" t="s">
        <v>2715</v>
      </c>
      <c r="M1783" s="34">
        <v>0.4</v>
      </c>
      <c r="N1783" s="34" t="s">
        <v>8</v>
      </c>
      <c r="O1783" s="34" t="s">
        <v>28</v>
      </c>
      <c r="P1783" s="34" t="s">
        <v>29</v>
      </c>
      <c r="Q1783" s="34" t="s">
        <v>2843</v>
      </c>
      <c r="R1783" s="34">
        <v>46614</v>
      </c>
      <c r="S1783" s="36">
        <v>42169</v>
      </c>
      <c r="T1783" s="36">
        <v>42176</v>
      </c>
      <c r="U1783" s="61">
        <v>123.89175</v>
      </c>
      <c r="V1783" s="34">
        <v>21</v>
      </c>
      <c r="W1783" s="34">
        <v>269.54000000000002</v>
      </c>
      <c r="X1783" s="34">
        <v>89944</v>
      </c>
      <c r="Y1783" s="34" t="s">
        <v>3216</v>
      </c>
      <c r="Z1783" s="34">
        <v>265.88775680134444</v>
      </c>
    </row>
    <row r="1784" spans="1:26" customFormat="1" x14ac:dyDescent="0.2">
      <c r="A1784" s="34">
        <v>547</v>
      </c>
      <c r="B1784" s="34" t="s">
        <v>2844</v>
      </c>
      <c r="C1784" s="34" t="s">
        <v>46</v>
      </c>
      <c r="D1784" s="34">
        <v>0.03</v>
      </c>
      <c r="E1784" s="34">
        <v>13.73</v>
      </c>
      <c r="F1784" s="34">
        <v>6.85</v>
      </c>
      <c r="G1784" s="34" t="s">
        <v>63</v>
      </c>
      <c r="H1784" s="34" t="s">
        <v>70</v>
      </c>
      <c r="I1784" s="34" t="s">
        <v>4</v>
      </c>
      <c r="J1784" s="34" t="s">
        <v>102</v>
      </c>
      <c r="K1784" s="34" t="s">
        <v>26</v>
      </c>
      <c r="L1784" s="34" t="s">
        <v>1743</v>
      </c>
      <c r="M1784" s="34">
        <v>0.54</v>
      </c>
      <c r="N1784" s="34" t="s">
        <v>8</v>
      </c>
      <c r="O1784" s="34" t="s">
        <v>87</v>
      </c>
      <c r="P1784" s="34" t="s">
        <v>879</v>
      </c>
      <c r="Q1784" s="34" t="s">
        <v>2845</v>
      </c>
      <c r="R1784" s="34">
        <v>26501</v>
      </c>
      <c r="S1784" s="36">
        <v>42169</v>
      </c>
      <c r="T1784" s="36">
        <v>42170</v>
      </c>
      <c r="U1784" s="61">
        <v>39.585299999999997</v>
      </c>
      <c r="V1784" s="34">
        <v>4</v>
      </c>
      <c r="W1784" s="34">
        <v>57.37</v>
      </c>
      <c r="X1784" s="34">
        <v>86250</v>
      </c>
      <c r="Y1784" s="34" t="s">
        <v>3218</v>
      </c>
      <c r="Z1784" s="34">
        <v>457.68205348651981</v>
      </c>
    </row>
    <row r="1785" spans="1:26" customFormat="1" x14ac:dyDescent="0.2">
      <c r="A1785" s="34">
        <v>2979</v>
      </c>
      <c r="B1785" s="34" t="s">
        <v>794</v>
      </c>
      <c r="C1785" s="34" t="s">
        <v>46</v>
      </c>
      <c r="D1785" s="34">
        <v>0.01</v>
      </c>
      <c r="E1785" s="34">
        <v>5.84</v>
      </c>
      <c r="F1785" s="34">
        <v>0.83</v>
      </c>
      <c r="G1785" s="34" t="s">
        <v>14</v>
      </c>
      <c r="H1785" s="34" t="s">
        <v>70</v>
      </c>
      <c r="I1785" s="34" t="s">
        <v>24</v>
      </c>
      <c r="J1785" s="34" t="s">
        <v>25</v>
      </c>
      <c r="K1785" s="34" t="s">
        <v>26</v>
      </c>
      <c r="L1785" s="34" t="s">
        <v>2582</v>
      </c>
      <c r="M1785" s="34">
        <v>0.49</v>
      </c>
      <c r="N1785" s="34" t="s">
        <v>8</v>
      </c>
      <c r="O1785" s="34" t="s">
        <v>28</v>
      </c>
      <c r="P1785" s="34" t="s">
        <v>541</v>
      </c>
      <c r="Q1785" s="34" t="s">
        <v>796</v>
      </c>
      <c r="R1785" s="34">
        <v>58601</v>
      </c>
      <c r="S1785" s="36">
        <v>42169</v>
      </c>
      <c r="T1785" s="36">
        <v>42171</v>
      </c>
      <c r="U1785" s="61">
        <v>16.091999999999999</v>
      </c>
      <c r="V1785" s="34">
        <v>4</v>
      </c>
      <c r="W1785" s="34">
        <v>23.89</v>
      </c>
      <c r="X1785" s="34">
        <v>86546</v>
      </c>
      <c r="Y1785" s="34" t="s">
        <v>3216</v>
      </c>
      <c r="Z1785" s="34">
        <v>296.38816786414782</v>
      </c>
    </row>
    <row r="1786" spans="1:26" customFormat="1" x14ac:dyDescent="0.2">
      <c r="A1786" s="34">
        <v>3120</v>
      </c>
      <c r="B1786" s="34" t="s">
        <v>2846</v>
      </c>
      <c r="C1786" s="34" t="s">
        <v>46</v>
      </c>
      <c r="D1786" s="34">
        <v>0.08</v>
      </c>
      <c r="E1786" s="34">
        <v>315.98</v>
      </c>
      <c r="F1786" s="34">
        <v>19.989999999999998</v>
      </c>
      <c r="G1786" s="34" t="s">
        <v>14</v>
      </c>
      <c r="H1786" s="34" t="s">
        <v>47</v>
      </c>
      <c r="I1786" s="34" t="s">
        <v>24</v>
      </c>
      <c r="J1786" s="34" t="s">
        <v>48</v>
      </c>
      <c r="K1786" s="34" t="s">
        <v>49</v>
      </c>
      <c r="L1786" s="34" t="s">
        <v>2203</v>
      </c>
      <c r="M1786" s="34">
        <v>0.38</v>
      </c>
      <c r="N1786" s="34" t="s">
        <v>8</v>
      </c>
      <c r="O1786" s="34" t="s">
        <v>9</v>
      </c>
      <c r="P1786" s="34" t="s">
        <v>144</v>
      </c>
      <c r="Q1786" s="34" t="s">
        <v>2847</v>
      </c>
      <c r="R1786" s="34">
        <v>70117</v>
      </c>
      <c r="S1786" s="36">
        <v>42169</v>
      </c>
      <c r="T1786" s="36">
        <v>42169</v>
      </c>
      <c r="U1786" s="61">
        <v>44.52</v>
      </c>
      <c r="V1786" s="34">
        <v>9</v>
      </c>
      <c r="W1786" s="34">
        <v>2642.48</v>
      </c>
      <c r="X1786" s="34">
        <v>90160</v>
      </c>
      <c r="Y1786" s="34" t="s">
        <v>3215</v>
      </c>
      <c r="Z1786" s="34">
        <v>1719.5422715362665</v>
      </c>
    </row>
    <row r="1787" spans="1:26" customFormat="1" x14ac:dyDescent="0.2">
      <c r="A1787" s="34">
        <v>1860</v>
      </c>
      <c r="B1787" s="34" t="s">
        <v>2848</v>
      </c>
      <c r="C1787" s="34" t="s">
        <v>1</v>
      </c>
      <c r="D1787" s="34">
        <v>0.09</v>
      </c>
      <c r="E1787" s="34">
        <v>5.98</v>
      </c>
      <c r="F1787" s="34">
        <v>1.49</v>
      </c>
      <c r="G1787" s="34" t="s">
        <v>14</v>
      </c>
      <c r="H1787" s="34" t="s">
        <v>47</v>
      </c>
      <c r="I1787" s="34" t="s">
        <v>24</v>
      </c>
      <c r="J1787" s="34" t="s">
        <v>48</v>
      </c>
      <c r="K1787" s="34" t="s">
        <v>49</v>
      </c>
      <c r="L1787" s="34" t="s">
        <v>1563</v>
      </c>
      <c r="M1787" s="34">
        <v>0.39</v>
      </c>
      <c r="N1787" s="34" t="s">
        <v>8</v>
      </c>
      <c r="O1787" s="34" t="s">
        <v>87</v>
      </c>
      <c r="P1787" s="34" t="s">
        <v>379</v>
      </c>
      <c r="Q1787" s="34" t="s">
        <v>2849</v>
      </c>
      <c r="R1787" s="34">
        <v>1570</v>
      </c>
      <c r="S1787" s="36">
        <v>42170</v>
      </c>
      <c r="T1787" s="36">
        <v>42172</v>
      </c>
      <c r="U1787" s="61">
        <v>13.2294</v>
      </c>
      <c r="V1787" s="34">
        <v>5</v>
      </c>
      <c r="W1787" s="34">
        <v>28.01</v>
      </c>
      <c r="X1787" s="34">
        <v>86846</v>
      </c>
      <c r="Y1787" s="34" t="s">
        <v>3218</v>
      </c>
      <c r="Z1787" s="34">
        <v>295.57303300318722</v>
      </c>
    </row>
    <row r="1788" spans="1:26" customFormat="1" x14ac:dyDescent="0.2">
      <c r="A1788" s="34">
        <v>33</v>
      </c>
      <c r="B1788" s="34" t="s">
        <v>2850</v>
      </c>
      <c r="C1788" s="34" t="s">
        <v>46</v>
      </c>
      <c r="D1788" s="34">
        <v>0.03</v>
      </c>
      <c r="E1788" s="34">
        <v>4.24</v>
      </c>
      <c r="F1788" s="34">
        <v>5.41</v>
      </c>
      <c r="G1788" s="34" t="s">
        <v>14</v>
      </c>
      <c r="H1788" s="34" t="s">
        <v>70</v>
      </c>
      <c r="I1788" s="34" t="s">
        <v>24</v>
      </c>
      <c r="J1788" s="34" t="s">
        <v>48</v>
      </c>
      <c r="K1788" s="34" t="s">
        <v>49</v>
      </c>
      <c r="L1788" s="34" t="s">
        <v>1647</v>
      </c>
      <c r="M1788" s="34">
        <v>0.35</v>
      </c>
      <c r="N1788" s="34" t="s">
        <v>8</v>
      </c>
      <c r="O1788" s="34" t="s">
        <v>35</v>
      </c>
      <c r="P1788" s="34" t="s">
        <v>115</v>
      </c>
      <c r="Q1788" s="34" t="s">
        <v>2851</v>
      </c>
      <c r="R1788" s="34">
        <v>97030</v>
      </c>
      <c r="S1788" s="36">
        <v>42170</v>
      </c>
      <c r="T1788" s="36">
        <v>42172</v>
      </c>
      <c r="U1788" s="61">
        <v>-84.437600000000003</v>
      </c>
      <c r="V1788" s="34">
        <v>13</v>
      </c>
      <c r="W1788" s="34">
        <v>58.68</v>
      </c>
      <c r="X1788" s="34">
        <v>89201</v>
      </c>
      <c r="Y1788" s="34" t="s">
        <v>3217</v>
      </c>
      <c r="Z1788" s="34">
        <v>185.43587197333017</v>
      </c>
    </row>
    <row r="1789" spans="1:26" customFormat="1" x14ac:dyDescent="0.2">
      <c r="A1789" s="34">
        <v>33</v>
      </c>
      <c r="B1789" s="34" t="s">
        <v>2850</v>
      </c>
      <c r="C1789" s="34" t="s">
        <v>46</v>
      </c>
      <c r="D1789" s="34">
        <v>0.04</v>
      </c>
      <c r="E1789" s="34">
        <v>2.94</v>
      </c>
      <c r="F1789" s="34">
        <v>0.7</v>
      </c>
      <c r="G1789" s="34" t="s">
        <v>14</v>
      </c>
      <c r="H1789" s="34" t="s">
        <v>70</v>
      </c>
      <c r="I1789" s="34" t="s">
        <v>24</v>
      </c>
      <c r="J1789" s="34" t="s">
        <v>25</v>
      </c>
      <c r="K1789" s="34" t="s">
        <v>26</v>
      </c>
      <c r="L1789" s="34" t="s">
        <v>795</v>
      </c>
      <c r="M1789" s="34">
        <v>0.57999999999999996</v>
      </c>
      <c r="N1789" s="34" t="s">
        <v>8</v>
      </c>
      <c r="O1789" s="34" t="s">
        <v>35</v>
      </c>
      <c r="P1789" s="34" t="s">
        <v>115</v>
      </c>
      <c r="Q1789" s="34" t="s">
        <v>2851</v>
      </c>
      <c r="R1789" s="34">
        <v>97030</v>
      </c>
      <c r="S1789" s="36">
        <v>42170</v>
      </c>
      <c r="T1789" s="36">
        <v>42171</v>
      </c>
      <c r="U1789" s="61">
        <v>24.312000000000001</v>
      </c>
      <c r="V1789" s="34">
        <v>18</v>
      </c>
      <c r="W1789" s="34">
        <v>53.1</v>
      </c>
      <c r="X1789" s="34">
        <v>89201</v>
      </c>
      <c r="Y1789" s="34" t="s">
        <v>3217</v>
      </c>
      <c r="Z1789" s="34">
        <v>347.1077157503164</v>
      </c>
    </row>
    <row r="1790" spans="1:26" customFormat="1" x14ac:dyDescent="0.2">
      <c r="A1790" s="34">
        <v>736</v>
      </c>
      <c r="B1790" s="34" t="s">
        <v>2852</v>
      </c>
      <c r="C1790" s="34" t="s">
        <v>46</v>
      </c>
      <c r="D1790" s="34">
        <v>0.06</v>
      </c>
      <c r="E1790" s="34">
        <v>350.98</v>
      </c>
      <c r="F1790" s="34">
        <v>30</v>
      </c>
      <c r="G1790" s="34" t="s">
        <v>2</v>
      </c>
      <c r="H1790" s="34" t="s">
        <v>15</v>
      </c>
      <c r="I1790" s="34" t="s">
        <v>4</v>
      </c>
      <c r="J1790" s="34" t="s">
        <v>85</v>
      </c>
      <c r="K1790" s="34" t="s">
        <v>33</v>
      </c>
      <c r="L1790" s="34" t="s">
        <v>167</v>
      </c>
      <c r="M1790" s="34">
        <v>0.61</v>
      </c>
      <c r="N1790" s="34" t="s">
        <v>8</v>
      </c>
      <c r="O1790" s="34" t="s">
        <v>87</v>
      </c>
      <c r="P1790" s="34" t="s">
        <v>1332</v>
      </c>
      <c r="Q1790" s="34" t="s">
        <v>1449</v>
      </c>
      <c r="R1790" s="34">
        <v>3079</v>
      </c>
      <c r="S1790" s="36">
        <v>42170</v>
      </c>
      <c r="T1790" s="36">
        <v>42172</v>
      </c>
      <c r="U1790" s="61">
        <v>797.85599999999999</v>
      </c>
      <c r="V1790" s="34">
        <v>6</v>
      </c>
      <c r="W1790" s="34">
        <v>2016.32</v>
      </c>
      <c r="X1790" s="34">
        <v>90361</v>
      </c>
      <c r="Y1790" s="34" t="s">
        <v>3218</v>
      </c>
      <c r="Z1790" s="34">
        <v>3218.7553000589032</v>
      </c>
    </row>
    <row r="1791" spans="1:26" customFormat="1" x14ac:dyDescent="0.2">
      <c r="A1791" s="34">
        <v>738</v>
      </c>
      <c r="B1791" s="34" t="s">
        <v>2853</v>
      </c>
      <c r="C1791" s="34" t="s">
        <v>46</v>
      </c>
      <c r="D1791" s="34">
        <v>0.02</v>
      </c>
      <c r="E1791" s="34">
        <v>70.98</v>
      </c>
      <c r="F1791" s="34">
        <v>46.74</v>
      </c>
      <c r="G1791" s="34" t="s">
        <v>2</v>
      </c>
      <c r="H1791" s="34" t="s">
        <v>15</v>
      </c>
      <c r="I1791" s="34" t="s">
        <v>4</v>
      </c>
      <c r="J1791" s="34" t="s">
        <v>93</v>
      </c>
      <c r="K1791" s="34" t="s">
        <v>6</v>
      </c>
      <c r="L1791" s="34" t="s">
        <v>354</v>
      </c>
      <c r="M1791" s="34">
        <v>0.56000000000000005</v>
      </c>
      <c r="N1791" s="34" t="s">
        <v>8</v>
      </c>
      <c r="O1791" s="34" t="s">
        <v>87</v>
      </c>
      <c r="P1791" s="34" t="s">
        <v>373</v>
      </c>
      <c r="Q1791" s="34" t="s">
        <v>2348</v>
      </c>
      <c r="R1791" s="34">
        <v>7016</v>
      </c>
      <c r="S1791" s="36">
        <v>42170</v>
      </c>
      <c r="T1791" s="36">
        <v>42171</v>
      </c>
      <c r="U1791" s="61">
        <v>-178.21600000000001</v>
      </c>
      <c r="V1791" s="34">
        <v>4</v>
      </c>
      <c r="W1791" s="34">
        <v>313.63</v>
      </c>
      <c r="X1791" s="34">
        <v>90361</v>
      </c>
      <c r="Y1791" s="34" t="s">
        <v>3218</v>
      </c>
      <c r="Z1791" s="34">
        <v>1789.5002972113869</v>
      </c>
    </row>
    <row r="1792" spans="1:26" customFormat="1" x14ac:dyDescent="0.2">
      <c r="A1792" s="34">
        <v>741</v>
      </c>
      <c r="B1792" s="34" t="s">
        <v>2854</v>
      </c>
      <c r="C1792" s="34" t="s">
        <v>46</v>
      </c>
      <c r="D1792" s="34">
        <v>0.04</v>
      </c>
      <c r="E1792" s="34">
        <v>27.48</v>
      </c>
      <c r="F1792" s="34">
        <v>4</v>
      </c>
      <c r="G1792" s="34" t="s">
        <v>14</v>
      </c>
      <c r="H1792" s="34" t="s">
        <v>15</v>
      </c>
      <c r="I1792" s="34" t="s">
        <v>16</v>
      </c>
      <c r="J1792" s="34" t="s">
        <v>17</v>
      </c>
      <c r="K1792" s="34" t="s">
        <v>49</v>
      </c>
      <c r="L1792" s="34" t="s">
        <v>2037</v>
      </c>
      <c r="M1792" s="34">
        <v>0.75</v>
      </c>
      <c r="N1792" s="34" t="s">
        <v>8</v>
      </c>
      <c r="O1792" s="34" t="s">
        <v>87</v>
      </c>
      <c r="P1792" s="34" t="s">
        <v>373</v>
      </c>
      <c r="Q1792" s="34" t="s">
        <v>2855</v>
      </c>
      <c r="R1792" s="34">
        <v>7901</v>
      </c>
      <c r="S1792" s="36">
        <v>42170</v>
      </c>
      <c r="T1792" s="36">
        <v>42172</v>
      </c>
      <c r="U1792" s="61">
        <v>-26.655999999999999</v>
      </c>
      <c r="V1792" s="34">
        <v>15</v>
      </c>
      <c r="W1792" s="34">
        <v>397.17</v>
      </c>
      <c r="X1792" s="34">
        <v>90361</v>
      </c>
      <c r="Y1792" s="34" t="s">
        <v>3218</v>
      </c>
      <c r="Z1792" s="34">
        <v>575.37865700431848</v>
      </c>
    </row>
    <row r="1793" spans="1:26" customFormat="1" x14ac:dyDescent="0.2">
      <c r="A1793" s="34">
        <v>2183</v>
      </c>
      <c r="B1793" s="34" t="s">
        <v>2856</v>
      </c>
      <c r="C1793" s="34" t="s">
        <v>46</v>
      </c>
      <c r="D1793" s="34">
        <v>0</v>
      </c>
      <c r="E1793" s="34">
        <v>1.48</v>
      </c>
      <c r="F1793" s="34">
        <v>0.7</v>
      </c>
      <c r="G1793" s="34" t="s">
        <v>14</v>
      </c>
      <c r="H1793" s="34" t="s">
        <v>47</v>
      </c>
      <c r="I1793" s="34" t="s">
        <v>24</v>
      </c>
      <c r="J1793" s="34" t="s">
        <v>152</v>
      </c>
      <c r="K1793" s="34" t="s">
        <v>26</v>
      </c>
      <c r="L1793" s="34" t="s">
        <v>153</v>
      </c>
      <c r="M1793" s="34">
        <v>0.37</v>
      </c>
      <c r="N1793" s="34" t="s">
        <v>8</v>
      </c>
      <c r="O1793" s="34" t="s">
        <v>9</v>
      </c>
      <c r="P1793" s="34" t="s">
        <v>364</v>
      </c>
      <c r="Q1793" s="34" t="s">
        <v>2857</v>
      </c>
      <c r="R1793" s="34">
        <v>42301</v>
      </c>
      <c r="S1793" s="36">
        <v>42170</v>
      </c>
      <c r="T1793" s="36">
        <v>42172</v>
      </c>
      <c r="U1793" s="61">
        <v>-203.09800000000001</v>
      </c>
      <c r="V1793" s="34">
        <v>12</v>
      </c>
      <c r="W1793" s="34">
        <v>19.32</v>
      </c>
      <c r="X1793" s="34">
        <v>91571</v>
      </c>
      <c r="Y1793" s="34" t="s">
        <v>3215</v>
      </c>
      <c r="Z1793" s="34">
        <v>-8.0163482766107599</v>
      </c>
    </row>
    <row r="1794" spans="1:26" customFormat="1" x14ac:dyDescent="0.2">
      <c r="A1794" s="34">
        <v>2512</v>
      </c>
      <c r="B1794" s="34" t="s">
        <v>2858</v>
      </c>
      <c r="C1794" s="34" t="s">
        <v>46</v>
      </c>
      <c r="D1794" s="34">
        <v>0.04</v>
      </c>
      <c r="E1794" s="34">
        <v>6.48</v>
      </c>
      <c r="F1794" s="34">
        <v>9.5399999999999991</v>
      </c>
      <c r="G1794" s="34" t="s">
        <v>14</v>
      </c>
      <c r="H1794" s="34" t="s">
        <v>47</v>
      </c>
      <c r="I1794" s="34" t="s">
        <v>24</v>
      </c>
      <c r="J1794" s="34" t="s">
        <v>64</v>
      </c>
      <c r="K1794" s="34" t="s">
        <v>49</v>
      </c>
      <c r="L1794" s="34" t="s">
        <v>2200</v>
      </c>
      <c r="M1794" s="34">
        <v>0.37</v>
      </c>
      <c r="N1794" s="34" t="s">
        <v>8</v>
      </c>
      <c r="O1794" s="34" t="s">
        <v>87</v>
      </c>
      <c r="P1794" s="34" t="s">
        <v>379</v>
      </c>
      <c r="Q1794" s="34" t="s">
        <v>2859</v>
      </c>
      <c r="R1794" s="34">
        <v>2138</v>
      </c>
      <c r="S1794" s="36">
        <v>42170</v>
      </c>
      <c r="T1794" s="36">
        <v>42172</v>
      </c>
      <c r="U1794" s="61">
        <v>-223.94399999999999</v>
      </c>
      <c r="V1794" s="34">
        <v>19</v>
      </c>
      <c r="W1794" s="34">
        <v>125.37</v>
      </c>
      <c r="X1794" s="34">
        <v>87030</v>
      </c>
      <c r="Y1794" s="34" t="s">
        <v>3218</v>
      </c>
      <c r="Z1794" s="34">
        <v>204.20094371247353</v>
      </c>
    </row>
    <row r="1795" spans="1:26" customFormat="1" x14ac:dyDescent="0.2">
      <c r="A1795" s="34">
        <v>1038</v>
      </c>
      <c r="B1795" s="34" t="s">
        <v>2860</v>
      </c>
      <c r="C1795" s="34" t="s">
        <v>1</v>
      </c>
      <c r="D1795" s="34">
        <v>0.1</v>
      </c>
      <c r="E1795" s="34">
        <v>7.64</v>
      </c>
      <c r="F1795" s="34">
        <v>5.83</v>
      </c>
      <c r="G1795" s="34" t="s">
        <v>14</v>
      </c>
      <c r="H1795" s="34" t="s">
        <v>70</v>
      </c>
      <c r="I1795" s="34" t="s">
        <v>24</v>
      </c>
      <c r="J1795" s="34" t="s">
        <v>64</v>
      </c>
      <c r="K1795" s="34" t="s">
        <v>26</v>
      </c>
      <c r="L1795" s="34" t="s">
        <v>208</v>
      </c>
      <c r="M1795" s="34">
        <v>0.36</v>
      </c>
      <c r="N1795" s="34" t="s">
        <v>8</v>
      </c>
      <c r="O1795" s="34" t="s">
        <v>9</v>
      </c>
      <c r="P1795" s="34" t="s">
        <v>99</v>
      </c>
      <c r="Q1795" s="34" t="s">
        <v>2861</v>
      </c>
      <c r="R1795" s="34">
        <v>33430</v>
      </c>
      <c r="S1795" s="36">
        <v>42171</v>
      </c>
      <c r="T1795" s="36">
        <v>42172</v>
      </c>
      <c r="U1795" s="61">
        <v>-403.18740000000003</v>
      </c>
      <c r="V1795" s="34">
        <v>5</v>
      </c>
      <c r="W1795" s="34">
        <v>39.36</v>
      </c>
      <c r="X1795" s="34">
        <v>90641</v>
      </c>
      <c r="Y1795" s="34" t="s">
        <v>3215</v>
      </c>
      <c r="Z1795" s="34">
        <v>-67.675674333439815</v>
      </c>
    </row>
    <row r="1796" spans="1:26" customFormat="1" x14ac:dyDescent="0.2">
      <c r="A1796" s="34">
        <v>2677</v>
      </c>
      <c r="B1796" s="34" t="s">
        <v>2862</v>
      </c>
      <c r="C1796" s="34" t="s">
        <v>1</v>
      </c>
      <c r="D1796" s="34">
        <v>0.03</v>
      </c>
      <c r="E1796" s="34">
        <v>41.32</v>
      </c>
      <c r="F1796" s="34">
        <v>58.66</v>
      </c>
      <c r="G1796" s="34" t="s">
        <v>63</v>
      </c>
      <c r="H1796" s="34" t="s">
        <v>3</v>
      </c>
      <c r="I1796" s="34" t="s">
        <v>4</v>
      </c>
      <c r="J1796" s="34" t="s">
        <v>102</v>
      </c>
      <c r="K1796" s="34" t="s">
        <v>120</v>
      </c>
      <c r="L1796" s="34" t="s">
        <v>2863</v>
      </c>
      <c r="M1796" s="34">
        <v>0.76</v>
      </c>
      <c r="N1796" s="34" t="s">
        <v>8</v>
      </c>
      <c r="O1796" s="34" t="s">
        <v>9</v>
      </c>
      <c r="P1796" s="34" t="s">
        <v>218</v>
      </c>
      <c r="Q1796" s="34" t="s">
        <v>778</v>
      </c>
      <c r="R1796" s="34">
        <v>22601</v>
      </c>
      <c r="S1796" s="36">
        <v>42171</v>
      </c>
      <c r="T1796" s="36">
        <v>42172</v>
      </c>
      <c r="U1796" s="61">
        <v>-32.816000000000003</v>
      </c>
      <c r="V1796" s="34">
        <v>10</v>
      </c>
      <c r="W1796" s="34">
        <v>419.27</v>
      </c>
      <c r="X1796" s="34">
        <v>86633</v>
      </c>
      <c r="Y1796" s="34" t="s">
        <v>3215</v>
      </c>
      <c r="Z1796" s="34">
        <v>2164.7859081787155</v>
      </c>
    </row>
    <row r="1797" spans="1:26" customFormat="1" x14ac:dyDescent="0.2">
      <c r="A1797" s="34">
        <v>2677</v>
      </c>
      <c r="B1797" s="34" t="s">
        <v>2862</v>
      </c>
      <c r="C1797" s="34" t="s">
        <v>1</v>
      </c>
      <c r="D1797" s="34">
        <v>0</v>
      </c>
      <c r="E1797" s="34">
        <v>6.88</v>
      </c>
      <c r="F1797" s="34">
        <v>2</v>
      </c>
      <c r="G1797" s="34" t="s">
        <v>14</v>
      </c>
      <c r="H1797" s="34" t="s">
        <v>3</v>
      </c>
      <c r="I1797" s="34" t="s">
        <v>24</v>
      </c>
      <c r="J1797" s="34" t="s">
        <v>64</v>
      </c>
      <c r="K1797" s="34" t="s">
        <v>26</v>
      </c>
      <c r="L1797" s="34" t="s">
        <v>828</v>
      </c>
      <c r="M1797" s="34">
        <v>0.39</v>
      </c>
      <c r="N1797" s="34" t="s">
        <v>8</v>
      </c>
      <c r="O1797" s="34" t="s">
        <v>9</v>
      </c>
      <c r="P1797" s="34" t="s">
        <v>218</v>
      </c>
      <c r="Q1797" s="34" t="s">
        <v>778</v>
      </c>
      <c r="R1797" s="34">
        <v>22601</v>
      </c>
      <c r="S1797" s="36">
        <v>42171</v>
      </c>
      <c r="T1797" s="36">
        <v>42171</v>
      </c>
      <c r="U1797" s="61">
        <v>-15.61</v>
      </c>
      <c r="V1797" s="34">
        <v>5</v>
      </c>
      <c r="W1797" s="34">
        <v>36</v>
      </c>
      <c r="X1797" s="34">
        <v>86633</v>
      </c>
      <c r="Y1797" s="34" t="s">
        <v>3215</v>
      </c>
      <c r="Z1797" s="34">
        <v>302.95645814781216</v>
      </c>
    </row>
    <row r="1798" spans="1:26" customFormat="1" x14ac:dyDescent="0.2">
      <c r="A1798" s="34">
        <v>2720</v>
      </c>
      <c r="B1798" s="34" t="s">
        <v>2864</v>
      </c>
      <c r="C1798" s="34" t="s">
        <v>1</v>
      </c>
      <c r="D1798" s="34">
        <v>0</v>
      </c>
      <c r="E1798" s="34">
        <v>40.479999999999997</v>
      </c>
      <c r="F1798" s="34">
        <v>19.989999999999998</v>
      </c>
      <c r="G1798" s="34" t="s">
        <v>14</v>
      </c>
      <c r="H1798" s="34" t="s">
        <v>3</v>
      </c>
      <c r="I1798" s="34" t="s">
        <v>16</v>
      </c>
      <c r="J1798" s="34" t="s">
        <v>17</v>
      </c>
      <c r="K1798" s="34" t="s">
        <v>49</v>
      </c>
      <c r="L1798" s="34" t="s">
        <v>2030</v>
      </c>
      <c r="M1798" s="34">
        <v>0.77</v>
      </c>
      <c r="N1798" s="34" t="s">
        <v>8</v>
      </c>
      <c r="O1798" s="34" t="s">
        <v>9</v>
      </c>
      <c r="P1798" s="34" t="s">
        <v>51</v>
      </c>
      <c r="Q1798" s="34" t="s">
        <v>2865</v>
      </c>
      <c r="R1798" s="34">
        <v>30721</v>
      </c>
      <c r="S1798" s="36">
        <v>42171</v>
      </c>
      <c r="T1798" s="36">
        <v>42172</v>
      </c>
      <c r="U1798" s="61">
        <v>-25.634</v>
      </c>
      <c r="V1798" s="34">
        <v>6</v>
      </c>
      <c r="W1798" s="34">
        <v>264.95</v>
      </c>
      <c r="X1798" s="34">
        <v>88766</v>
      </c>
      <c r="Y1798" s="34" t="s">
        <v>3215</v>
      </c>
      <c r="Z1798" s="34">
        <v>1211.048010820062</v>
      </c>
    </row>
    <row r="1799" spans="1:26" customFormat="1" x14ac:dyDescent="0.2">
      <c r="A1799" s="34">
        <v>1492</v>
      </c>
      <c r="B1799" s="34" t="s">
        <v>2866</v>
      </c>
      <c r="C1799" s="34" t="s">
        <v>13</v>
      </c>
      <c r="D1799" s="34">
        <v>0.04</v>
      </c>
      <c r="E1799" s="34">
        <v>119.99</v>
      </c>
      <c r="F1799" s="34">
        <v>14</v>
      </c>
      <c r="G1799" s="34" t="s">
        <v>2</v>
      </c>
      <c r="H1799" s="34" t="s">
        <v>70</v>
      </c>
      <c r="I1799" s="34" t="s">
        <v>16</v>
      </c>
      <c r="J1799" s="34" t="s">
        <v>32</v>
      </c>
      <c r="K1799" s="34" t="s">
        <v>33</v>
      </c>
      <c r="L1799" s="34" t="s">
        <v>2127</v>
      </c>
      <c r="M1799" s="34">
        <v>0.36</v>
      </c>
      <c r="N1799" s="34" t="s">
        <v>8</v>
      </c>
      <c r="O1799" s="34" t="s">
        <v>28</v>
      </c>
      <c r="P1799" s="34" t="s">
        <v>56</v>
      </c>
      <c r="Q1799" s="34" t="s">
        <v>2867</v>
      </c>
      <c r="R1799" s="34">
        <v>65721</v>
      </c>
      <c r="S1799" s="36">
        <v>42171</v>
      </c>
      <c r="T1799" s="36">
        <v>42173</v>
      </c>
      <c r="U1799" s="61">
        <v>509.95830000000001</v>
      </c>
      <c r="V1799" s="34">
        <v>6</v>
      </c>
      <c r="W1799" s="34">
        <v>739.07</v>
      </c>
      <c r="X1799" s="34">
        <v>88004</v>
      </c>
      <c r="Y1799" s="34" t="s">
        <v>3216</v>
      </c>
      <c r="Z1799" s="34">
        <v>1388.8177764827767</v>
      </c>
    </row>
    <row r="1800" spans="1:26" customFormat="1" x14ac:dyDescent="0.2">
      <c r="A1800" s="34">
        <v>2355</v>
      </c>
      <c r="B1800" s="34" t="s">
        <v>1188</v>
      </c>
      <c r="C1800" s="34" t="s">
        <v>92</v>
      </c>
      <c r="D1800" s="34">
        <v>0.06</v>
      </c>
      <c r="E1800" s="34">
        <v>146.34</v>
      </c>
      <c r="F1800" s="34">
        <v>43.75</v>
      </c>
      <c r="G1800" s="34" t="s">
        <v>2</v>
      </c>
      <c r="H1800" s="34" t="s">
        <v>15</v>
      </c>
      <c r="I1800" s="34" t="s">
        <v>4</v>
      </c>
      <c r="J1800" s="34" t="s">
        <v>5</v>
      </c>
      <c r="K1800" s="34" t="s">
        <v>6</v>
      </c>
      <c r="L1800" s="34" t="s">
        <v>131</v>
      </c>
      <c r="M1800" s="34">
        <v>0.65</v>
      </c>
      <c r="N1800" s="34" t="s">
        <v>8</v>
      </c>
      <c r="O1800" s="34" t="s">
        <v>35</v>
      </c>
      <c r="P1800" s="34" t="s">
        <v>66</v>
      </c>
      <c r="Q1800" s="34" t="s">
        <v>1190</v>
      </c>
      <c r="R1800" s="34">
        <v>92236</v>
      </c>
      <c r="S1800" s="36">
        <v>42171</v>
      </c>
      <c r="T1800" s="36">
        <v>42173</v>
      </c>
      <c r="U1800" s="61">
        <v>-89.27</v>
      </c>
      <c r="V1800" s="34">
        <v>12</v>
      </c>
      <c r="W1800" s="34">
        <v>1721.24</v>
      </c>
      <c r="X1800" s="34">
        <v>91306</v>
      </c>
      <c r="Y1800" s="34" t="s">
        <v>3217</v>
      </c>
      <c r="Z1800" s="34">
        <v>1894.1646585580847</v>
      </c>
    </row>
    <row r="1801" spans="1:26" customFormat="1" x14ac:dyDescent="0.2">
      <c r="A1801" s="34">
        <v>3096</v>
      </c>
      <c r="B1801" s="34" t="s">
        <v>2629</v>
      </c>
      <c r="C1801" s="34" t="s">
        <v>1</v>
      </c>
      <c r="D1801" s="34">
        <v>0.04</v>
      </c>
      <c r="E1801" s="34">
        <v>33.89</v>
      </c>
      <c r="F1801" s="34">
        <v>5.0999999999999996</v>
      </c>
      <c r="G1801" s="34" t="s">
        <v>63</v>
      </c>
      <c r="H1801" s="34" t="s">
        <v>15</v>
      </c>
      <c r="I1801" s="34" t="s">
        <v>24</v>
      </c>
      <c r="J1801" s="34" t="s">
        <v>54</v>
      </c>
      <c r="K1801" s="34" t="s">
        <v>49</v>
      </c>
      <c r="L1801" s="34" t="s">
        <v>281</v>
      </c>
      <c r="M1801" s="34">
        <v>0.6</v>
      </c>
      <c r="N1801" s="34" t="s">
        <v>8</v>
      </c>
      <c r="O1801" s="34" t="s">
        <v>87</v>
      </c>
      <c r="P1801" s="34" t="s">
        <v>293</v>
      </c>
      <c r="Q1801" s="34" t="s">
        <v>2416</v>
      </c>
      <c r="R1801" s="34">
        <v>43026</v>
      </c>
      <c r="S1801" s="36">
        <v>42172</v>
      </c>
      <c r="T1801" s="36">
        <v>42173</v>
      </c>
      <c r="U1801" s="61">
        <v>72.983999999999995</v>
      </c>
      <c r="V1801" s="34">
        <v>6</v>
      </c>
      <c r="W1801" s="34">
        <v>200.83</v>
      </c>
      <c r="X1801" s="34">
        <v>86222</v>
      </c>
      <c r="Y1801" s="34" t="s">
        <v>3218</v>
      </c>
      <c r="Z1801" s="34">
        <v>609.98806056071362</v>
      </c>
    </row>
    <row r="1802" spans="1:26" customFormat="1" x14ac:dyDescent="0.2">
      <c r="A1802" s="34">
        <v>283</v>
      </c>
      <c r="B1802" s="34" t="s">
        <v>2868</v>
      </c>
      <c r="C1802" s="34" t="s">
        <v>13</v>
      </c>
      <c r="D1802" s="34">
        <v>0.1</v>
      </c>
      <c r="E1802" s="34">
        <v>1.68</v>
      </c>
      <c r="F1802" s="34">
        <v>1.57</v>
      </c>
      <c r="G1802" s="34" t="s">
        <v>14</v>
      </c>
      <c r="H1802" s="34" t="s">
        <v>70</v>
      </c>
      <c r="I1802" s="34" t="s">
        <v>24</v>
      </c>
      <c r="J1802" s="34" t="s">
        <v>25</v>
      </c>
      <c r="K1802" s="34" t="s">
        <v>26</v>
      </c>
      <c r="L1802" s="34" t="s">
        <v>550</v>
      </c>
      <c r="M1802" s="34">
        <v>0.59</v>
      </c>
      <c r="N1802" s="34" t="s">
        <v>8</v>
      </c>
      <c r="O1802" s="34" t="s">
        <v>87</v>
      </c>
      <c r="P1802" s="34" t="s">
        <v>373</v>
      </c>
      <c r="Q1802" s="34" t="s">
        <v>2701</v>
      </c>
      <c r="R1802" s="34">
        <v>7101</v>
      </c>
      <c r="S1802" s="36">
        <v>42172</v>
      </c>
      <c r="T1802" s="36">
        <v>42173</v>
      </c>
      <c r="U1802" s="61">
        <v>-11.57</v>
      </c>
      <c r="V1802" s="34">
        <v>11</v>
      </c>
      <c r="W1802" s="34">
        <v>18.71</v>
      </c>
      <c r="X1802" s="34">
        <v>89293</v>
      </c>
      <c r="Y1802" s="34" t="s">
        <v>3218</v>
      </c>
      <c r="Z1802" s="34">
        <v>95.605884735420602</v>
      </c>
    </row>
    <row r="1803" spans="1:26" customFormat="1" x14ac:dyDescent="0.2">
      <c r="A1803" s="34">
        <v>286</v>
      </c>
      <c r="B1803" s="34" t="s">
        <v>2869</v>
      </c>
      <c r="C1803" s="34" t="s">
        <v>23</v>
      </c>
      <c r="D1803" s="34">
        <v>0</v>
      </c>
      <c r="E1803" s="34">
        <v>4.13</v>
      </c>
      <c r="F1803" s="34">
        <v>5.34</v>
      </c>
      <c r="G1803" s="34" t="s">
        <v>14</v>
      </c>
      <c r="H1803" s="34" t="s">
        <v>3</v>
      </c>
      <c r="I1803" s="34" t="s">
        <v>24</v>
      </c>
      <c r="J1803" s="34" t="s">
        <v>48</v>
      </c>
      <c r="K1803" s="34" t="s">
        <v>49</v>
      </c>
      <c r="L1803" s="34" t="s">
        <v>2870</v>
      </c>
      <c r="M1803" s="34">
        <v>0.38</v>
      </c>
      <c r="N1803" s="34" t="s">
        <v>8</v>
      </c>
      <c r="O1803" s="34" t="s">
        <v>28</v>
      </c>
      <c r="P1803" s="34" t="s">
        <v>513</v>
      </c>
      <c r="Q1803" s="34" t="s">
        <v>2871</v>
      </c>
      <c r="R1803" s="34">
        <v>66203</v>
      </c>
      <c r="S1803" s="36">
        <v>42172</v>
      </c>
      <c r="T1803" s="36">
        <v>42176</v>
      </c>
      <c r="U1803" s="61">
        <v>-61.87</v>
      </c>
      <c r="V1803" s="34">
        <v>9</v>
      </c>
      <c r="W1803" s="34">
        <v>40.950000000000003</v>
      </c>
      <c r="X1803" s="34">
        <v>89761</v>
      </c>
      <c r="Y1803" s="34" t="s">
        <v>3216</v>
      </c>
      <c r="Z1803" s="34">
        <v>120.72947090999592</v>
      </c>
    </row>
    <row r="1804" spans="1:26" customFormat="1" x14ac:dyDescent="0.2">
      <c r="A1804" s="34">
        <v>286</v>
      </c>
      <c r="B1804" s="34" t="s">
        <v>2869</v>
      </c>
      <c r="C1804" s="34" t="s">
        <v>23</v>
      </c>
      <c r="D1804" s="34">
        <v>0.1</v>
      </c>
      <c r="E1804" s="34">
        <v>130.97999999999999</v>
      </c>
      <c r="F1804" s="34">
        <v>54.74</v>
      </c>
      <c r="G1804" s="34" t="s">
        <v>2</v>
      </c>
      <c r="H1804" s="34" t="s">
        <v>3</v>
      </c>
      <c r="I1804" s="34" t="s">
        <v>4</v>
      </c>
      <c r="J1804" s="34" t="s">
        <v>93</v>
      </c>
      <c r="K1804" s="34" t="s">
        <v>6</v>
      </c>
      <c r="L1804" s="34" t="s">
        <v>1379</v>
      </c>
      <c r="M1804" s="34">
        <v>0.69</v>
      </c>
      <c r="N1804" s="34" t="s">
        <v>8</v>
      </c>
      <c r="O1804" s="34" t="s">
        <v>28</v>
      </c>
      <c r="P1804" s="34" t="s">
        <v>513</v>
      </c>
      <c r="Q1804" s="34" t="s">
        <v>2871</v>
      </c>
      <c r="R1804" s="34">
        <v>66203</v>
      </c>
      <c r="S1804" s="36">
        <v>42172</v>
      </c>
      <c r="T1804" s="36">
        <v>42176</v>
      </c>
      <c r="U1804" s="61">
        <v>-530.24</v>
      </c>
      <c r="V1804" s="34">
        <v>9</v>
      </c>
      <c r="W1804" s="34">
        <v>1155.73</v>
      </c>
      <c r="X1804" s="34">
        <v>89761</v>
      </c>
      <c r="Y1804" s="34" t="s">
        <v>3216</v>
      </c>
      <c r="Z1804" s="34">
        <v>1791.9490095835433</v>
      </c>
    </row>
    <row r="1805" spans="1:26" customFormat="1" x14ac:dyDescent="0.2">
      <c r="A1805" s="34">
        <v>646</v>
      </c>
      <c r="B1805" s="34" t="s">
        <v>2872</v>
      </c>
      <c r="C1805" s="34" t="s">
        <v>23</v>
      </c>
      <c r="D1805" s="34">
        <v>0.03</v>
      </c>
      <c r="E1805" s="34">
        <v>51.75</v>
      </c>
      <c r="F1805" s="34">
        <v>19.989999999999998</v>
      </c>
      <c r="G1805" s="34" t="s">
        <v>14</v>
      </c>
      <c r="H1805" s="34" t="s">
        <v>70</v>
      </c>
      <c r="I1805" s="34" t="s">
        <v>4</v>
      </c>
      <c r="J1805" s="34" t="s">
        <v>102</v>
      </c>
      <c r="K1805" s="34" t="s">
        <v>49</v>
      </c>
      <c r="L1805" s="34" t="s">
        <v>2873</v>
      </c>
      <c r="M1805" s="34">
        <v>0.55000000000000004</v>
      </c>
      <c r="N1805" s="34" t="s">
        <v>8</v>
      </c>
      <c r="O1805" s="34" t="s">
        <v>28</v>
      </c>
      <c r="P1805" s="34" t="s">
        <v>60</v>
      </c>
      <c r="Q1805" s="34" t="s">
        <v>2874</v>
      </c>
      <c r="R1805" s="34">
        <v>55379</v>
      </c>
      <c r="S1805" s="36">
        <v>42172</v>
      </c>
      <c r="T1805" s="36">
        <v>42177</v>
      </c>
      <c r="U1805" s="61">
        <v>261.44400000000002</v>
      </c>
      <c r="V1805" s="34">
        <v>16</v>
      </c>
      <c r="W1805" s="34">
        <v>818.81</v>
      </c>
      <c r="X1805" s="34">
        <v>90735</v>
      </c>
      <c r="Y1805" s="34" t="s">
        <v>3216</v>
      </c>
      <c r="Z1805" s="34">
        <v>1136.4422365630185</v>
      </c>
    </row>
    <row r="1806" spans="1:26" customFormat="1" x14ac:dyDescent="0.2">
      <c r="A1806" s="34">
        <v>1189</v>
      </c>
      <c r="B1806" s="34" t="s">
        <v>2875</v>
      </c>
      <c r="C1806" s="34" t="s">
        <v>23</v>
      </c>
      <c r="D1806" s="34">
        <v>0.06</v>
      </c>
      <c r="E1806" s="34">
        <v>10.89</v>
      </c>
      <c r="F1806" s="34">
        <v>4.5</v>
      </c>
      <c r="G1806" s="34" t="s">
        <v>14</v>
      </c>
      <c r="H1806" s="34" t="s">
        <v>15</v>
      </c>
      <c r="I1806" s="34" t="s">
        <v>24</v>
      </c>
      <c r="J1806" s="34" t="s">
        <v>71</v>
      </c>
      <c r="K1806" s="34" t="s">
        <v>49</v>
      </c>
      <c r="L1806" s="34" t="s">
        <v>749</v>
      </c>
      <c r="M1806" s="34">
        <v>0.59</v>
      </c>
      <c r="N1806" s="34" t="s">
        <v>8</v>
      </c>
      <c r="O1806" s="34" t="s">
        <v>35</v>
      </c>
      <c r="P1806" s="34" t="s">
        <v>66</v>
      </c>
      <c r="Q1806" s="34" t="s">
        <v>2072</v>
      </c>
      <c r="R1806" s="34">
        <v>92646</v>
      </c>
      <c r="S1806" s="36">
        <v>42172</v>
      </c>
      <c r="T1806" s="36">
        <v>42177</v>
      </c>
      <c r="U1806" s="61">
        <v>-25.111999999999998</v>
      </c>
      <c r="V1806" s="34">
        <v>14</v>
      </c>
      <c r="W1806" s="34">
        <v>149.32</v>
      </c>
      <c r="X1806" s="34">
        <v>87584</v>
      </c>
      <c r="Y1806" s="34" t="s">
        <v>3217</v>
      </c>
      <c r="Z1806" s="34">
        <v>271.33295812448938</v>
      </c>
    </row>
    <row r="1807" spans="1:26" customFormat="1" x14ac:dyDescent="0.2">
      <c r="A1807" s="34">
        <v>1189</v>
      </c>
      <c r="B1807" s="34" t="s">
        <v>2875</v>
      </c>
      <c r="C1807" s="34" t="s">
        <v>23</v>
      </c>
      <c r="D1807" s="34">
        <v>0.03</v>
      </c>
      <c r="E1807" s="34">
        <v>10.64</v>
      </c>
      <c r="F1807" s="34">
        <v>5.16</v>
      </c>
      <c r="G1807" s="34" t="s">
        <v>14</v>
      </c>
      <c r="H1807" s="34" t="s">
        <v>15</v>
      </c>
      <c r="I1807" s="34" t="s">
        <v>4</v>
      </c>
      <c r="J1807" s="34" t="s">
        <v>102</v>
      </c>
      <c r="K1807" s="34" t="s">
        <v>49</v>
      </c>
      <c r="L1807" s="34" t="s">
        <v>1820</v>
      </c>
      <c r="M1807" s="34">
        <v>0.56999999999999995</v>
      </c>
      <c r="N1807" s="34" t="s">
        <v>8</v>
      </c>
      <c r="O1807" s="34" t="s">
        <v>35</v>
      </c>
      <c r="P1807" s="34" t="s">
        <v>66</v>
      </c>
      <c r="Q1807" s="34" t="s">
        <v>2072</v>
      </c>
      <c r="R1807" s="34">
        <v>92646</v>
      </c>
      <c r="S1807" s="36">
        <v>42172</v>
      </c>
      <c r="T1807" s="36">
        <v>42177</v>
      </c>
      <c r="U1807" s="61">
        <v>17.376000000000001</v>
      </c>
      <c r="V1807" s="34">
        <v>16</v>
      </c>
      <c r="W1807" s="34">
        <v>177.01</v>
      </c>
      <c r="X1807" s="34">
        <v>87584</v>
      </c>
      <c r="Y1807" s="34" t="s">
        <v>3217</v>
      </c>
      <c r="Z1807" s="34">
        <v>335.50192681809307</v>
      </c>
    </row>
    <row r="1808" spans="1:26" customFormat="1" x14ac:dyDescent="0.2">
      <c r="A1808" s="34">
        <v>1189</v>
      </c>
      <c r="B1808" s="34" t="s">
        <v>2875</v>
      </c>
      <c r="C1808" s="34" t="s">
        <v>23</v>
      </c>
      <c r="D1808" s="34">
        <v>0.03</v>
      </c>
      <c r="E1808" s="34">
        <v>7.96</v>
      </c>
      <c r="F1808" s="34">
        <v>4.95</v>
      </c>
      <c r="G1808" s="34" t="s">
        <v>14</v>
      </c>
      <c r="H1808" s="34" t="s">
        <v>15</v>
      </c>
      <c r="I1808" s="34" t="s">
        <v>4</v>
      </c>
      <c r="J1808" s="34" t="s">
        <v>102</v>
      </c>
      <c r="K1808" s="34" t="s">
        <v>49</v>
      </c>
      <c r="L1808" s="34" t="s">
        <v>787</v>
      </c>
      <c r="M1808" s="34">
        <v>0.41</v>
      </c>
      <c r="N1808" s="34" t="s">
        <v>8</v>
      </c>
      <c r="O1808" s="34" t="s">
        <v>35</v>
      </c>
      <c r="P1808" s="34" t="s">
        <v>66</v>
      </c>
      <c r="Q1808" s="34" t="s">
        <v>2072</v>
      </c>
      <c r="R1808" s="34">
        <v>92646</v>
      </c>
      <c r="S1808" s="36">
        <v>42172</v>
      </c>
      <c r="T1808" s="36">
        <v>42174</v>
      </c>
      <c r="U1808" s="61">
        <v>24.260400000000001</v>
      </c>
      <c r="V1808" s="34">
        <v>4</v>
      </c>
      <c r="W1808" s="34">
        <v>35.159999999999997</v>
      </c>
      <c r="X1808" s="34">
        <v>87584</v>
      </c>
      <c r="Y1808" s="34" t="s">
        <v>3217</v>
      </c>
      <c r="Z1808" s="34">
        <v>195.36113815924412</v>
      </c>
    </row>
    <row r="1809" spans="1:26" customFormat="1" x14ac:dyDescent="0.2">
      <c r="A1809" s="34">
        <v>1193</v>
      </c>
      <c r="B1809" s="34" t="s">
        <v>1327</v>
      </c>
      <c r="C1809" s="34" t="s">
        <v>23</v>
      </c>
      <c r="D1809" s="34">
        <v>0.03</v>
      </c>
      <c r="E1809" s="34">
        <v>10.64</v>
      </c>
      <c r="F1809" s="34">
        <v>5.16</v>
      </c>
      <c r="G1809" s="34" t="s">
        <v>14</v>
      </c>
      <c r="H1809" s="34" t="s">
        <v>15</v>
      </c>
      <c r="I1809" s="34" t="s">
        <v>4</v>
      </c>
      <c r="J1809" s="34" t="s">
        <v>102</v>
      </c>
      <c r="K1809" s="34" t="s">
        <v>49</v>
      </c>
      <c r="L1809" s="34" t="s">
        <v>1820</v>
      </c>
      <c r="M1809" s="34">
        <v>0.56999999999999995</v>
      </c>
      <c r="N1809" s="34" t="s">
        <v>8</v>
      </c>
      <c r="O1809" s="34" t="s">
        <v>87</v>
      </c>
      <c r="P1809" s="34" t="s">
        <v>350</v>
      </c>
      <c r="Q1809" s="34" t="s">
        <v>42</v>
      </c>
      <c r="R1809" s="34">
        <v>20016</v>
      </c>
      <c r="S1809" s="36">
        <v>42172</v>
      </c>
      <c r="T1809" s="36">
        <v>42177</v>
      </c>
      <c r="U1809" s="61">
        <v>14.48</v>
      </c>
      <c r="V1809" s="34">
        <v>63</v>
      </c>
      <c r="W1809" s="34">
        <v>696.96</v>
      </c>
      <c r="X1809" s="34">
        <v>5984</v>
      </c>
      <c r="Y1809" s="34" t="s">
        <v>3218</v>
      </c>
      <c r="Z1809" s="34">
        <v>332.53634832607378</v>
      </c>
    </row>
    <row r="1810" spans="1:26" customFormat="1" x14ac:dyDescent="0.2">
      <c r="A1810" s="34">
        <v>1193</v>
      </c>
      <c r="B1810" s="34" t="s">
        <v>1327</v>
      </c>
      <c r="C1810" s="34" t="s">
        <v>23</v>
      </c>
      <c r="D1810" s="34">
        <v>0.03</v>
      </c>
      <c r="E1810" s="34">
        <v>7.96</v>
      </c>
      <c r="F1810" s="34">
        <v>4.95</v>
      </c>
      <c r="G1810" s="34" t="s">
        <v>14</v>
      </c>
      <c r="H1810" s="34" t="s">
        <v>15</v>
      </c>
      <c r="I1810" s="34" t="s">
        <v>4</v>
      </c>
      <c r="J1810" s="34" t="s">
        <v>102</v>
      </c>
      <c r="K1810" s="34" t="s">
        <v>49</v>
      </c>
      <c r="L1810" s="34" t="s">
        <v>787</v>
      </c>
      <c r="M1810" s="34">
        <v>0.41</v>
      </c>
      <c r="N1810" s="34" t="s">
        <v>8</v>
      </c>
      <c r="O1810" s="34" t="s">
        <v>87</v>
      </c>
      <c r="P1810" s="34" t="s">
        <v>350</v>
      </c>
      <c r="Q1810" s="34" t="s">
        <v>42</v>
      </c>
      <c r="R1810" s="34">
        <v>20016</v>
      </c>
      <c r="S1810" s="36">
        <v>42172</v>
      </c>
      <c r="T1810" s="36">
        <v>42174</v>
      </c>
      <c r="U1810" s="61">
        <v>22.25</v>
      </c>
      <c r="V1810" s="34">
        <v>17</v>
      </c>
      <c r="W1810" s="34">
        <v>149.41</v>
      </c>
      <c r="X1810" s="34">
        <v>5984</v>
      </c>
      <c r="Y1810" s="34" t="s">
        <v>3218</v>
      </c>
      <c r="Z1810" s="34">
        <v>193.30243684696663</v>
      </c>
    </row>
    <row r="1811" spans="1:26" customFormat="1" x14ac:dyDescent="0.2">
      <c r="A1811" s="34">
        <v>3098</v>
      </c>
      <c r="B1811" s="34" t="s">
        <v>1396</v>
      </c>
      <c r="C1811" s="34" t="s">
        <v>23</v>
      </c>
      <c r="D1811" s="34">
        <v>0</v>
      </c>
      <c r="E1811" s="34">
        <v>11.7</v>
      </c>
      <c r="F1811" s="34">
        <v>6.96</v>
      </c>
      <c r="G1811" s="34" t="s">
        <v>63</v>
      </c>
      <c r="H1811" s="34" t="s">
        <v>15</v>
      </c>
      <c r="I1811" s="34" t="s">
        <v>24</v>
      </c>
      <c r="J1811" s="34" t="s">
        <v>71</v>
      </c>
      <c r="K1811" s="34" t="s">
        <v>120</v>
      </c>
      <c r="L1811" s="34" t="s">
        <v>736</v>
      </c>
      <c r="M1811" s="34">
        <v>0.5</v>
      </c>
      <c r="N1811" s="34" t="s">
        <v>8</v>
      </c>
      <c r="O1811" s="34" t="s">
        <v>87</v>
      </c>
      <c r="P1811" s="34" t="s">
        <v>88</v>
      </c>
      <c r="Q1811" s="34" t="s">
        <v>1397</v>
      </c>
      <c r="R1811" s="34">
        <v>11967</v>
      </c>
      <c r="S1811" s="36">
        <v>42172</v>
      </c>
      <c r="T1811" s="36">
        <v>42174</v>
      </c>
      <c r="U1811" s="61">
        <v>-11.247999999999999</v>
      </c>
      <c r="V1811" s="34">
        <v>10</v>
      </c>
      <c r="W1811" s="34">
        <v>131.69</v>
      </c>
      <c r="X1811" s="34">
        <v>89315</v>
      </c>
      <c r="Y1811" s="34" t="s">
        <v>3218</v>
      </c>
      <c r="Z1811" s="34">
        <v>238.68861276205467</v>
      </c>
    </row>
    <row r="1812" spans="1:26" customFormat="1" x14ac:dyDescent="0.2">
      <c r="A1812" s="34">
        <v>907</v>
      </c>
      <c r="B1812" s="34" t="s">
        <v>1347</v>
      </c>
      <c r="C1812" s="34" t="s">
        <v>92</v>
      </c>
      <c r="D1812" s="34">
        <v>0.09</v>
      </c>
      <c r="E1812" s="34">
        <v>2.6</v>
      </c>
      <c r="F1812" s="34">
        <v>2.4</v>
      </c>
      <c r="G1812" s="34" t="s">
        <v>14</v>
      </c>
      <c r="H1812" s="34" t="s">
        <v>47</v>
      </c>
      <c r="I1812" s="34" t="s">
        <v>24</v>
      </c>
      <c r="J1812" s="34" t="s">
        <v>25</v>
      </c>
      <c r="K1812" s="34" t="s">
        <v>26</v>
      </c>
      <c r="L1812" s="34" t="s">
        <v>332</v>
      </c>
      <c r="M1812" s="34">
        <v>0.57999999999999996</v>
      </c>
      <c r="N1812" s="34" t="s">
        <v>8</v>
      </c>
      <c r="O1812" s="34" t="s">
        <v>9</v>
      </c>
      <c r="P1812" s="34" t="s">
        <v>364</v>
      </c>
      <c r="Q1812" s="34" t="s">
        <v>442</v>
      </c>
      <c r="R1812" s="34">
        <v>42420</v>
      </c>
      <c r="S1812" s="36">
        <v>42172</v>
      </c>
      <c r="T1812" s="36">
        <v>42174</v>
      </c>
      <c r="U1812" s="61">
        <v>1107.4079999999999</v>
      </c>
      <c r="V1812" s="34">
        <v>12</v>
      </c>
      <c r="W1812" s="34">
        <v>31.73</v>
      </c>
      <c r="X1812" s="34">
        <v>86460</v>
      </c>
      <c r="Y1812" s="34" t="s">
        <v>3215</v>
      </c>
      <c r="Z1812" s="34">
        <v>1311.2785647842779</v>
      </c>
    </row>
    <row r="1813" spans="1:26" customFormat="1" x14ac:dyDescent="0.2">
      <c r="A1813" s="34">
        <v>317</v>
      </c>
      <c r="B1813" s="34" t="s">
        <v>2876</v>
      </c>
      <c r="C1813" s="34" t="s">
        <v>46</v>
      </c>
      <c r="D1813" s="34">
        <v>0.09</v>
      </c>
      <c r="E1813" s="34">
        <v>7.38</v>
      </c>
      <c r="F1813" s="34">
        <v>5.21</v>
      </c>
      <c r="G1813" s="34" t="s">
        <v>14</v>
      </c>
      <c r="H1813" s="34" t="s">
        <v>70</v>
      </c>
      <c r="I1813" s="34" t="s">
        <v>4</v>
      </c>
      <c r="J1813" s="34" t="s">
        <v>102</v>
      </c>
      <c r="K1813" s="34" t="s">
        <v>49</v>
      </c>
      <c r="L1813" s="34" t="s">
        <v>1893</v>
      </c>
      <c r="M1813" s="34">
        <v>0.56000000000000005</v>
      </c>
      <c r="N1813" s="34" t="s">
        <v>8</v>
      </c>
      <c r="O1813" s="34" t="s">
        <v>35</v>
      </c>
      <c r="P1813" s="34" t="s">
        <v>66</v>
      </c>
      <c r="Q1813" s="34" t="s">
        <v>2877</v>
      </c>
      <c r="R1813" s="34">
        <v>91945</v>
      </c>
      <c r="S1813" s="36">
        <v>42172</v>
      </c>
      <c r="T1813" s="36">
        <v>42173</v>
      </c>
      <c r="U1813" s="61">
        <v>-27.16</v>
      </c>
      <c r="V1813" s="34">
        <v>9</v>
      </c>
      <c r="W1813" s="34">
        <v>66.55</v>
      </c>
      <c r="X1813" s="34">
        <v>86041</v>
      </c>
      <c r="Y1813" s="34" t="s">
        <v>3217</v>
      </c>
      <c r="Z1813" s="34">
        <v>383.29818707082057</v>
      </c>
    </row>
    <row r="1814" spans="1:26" customFormat="1" x14ac:dyDescent="0.2">
      <c r="A1814" s="34">
        <v>317</v>
      </c>
      <c r="B1814" s="34" t="s">
        <v>2876</v>
      </c>
      <c r="C1814" s="34" t="s">
        <v>46</v>
      </c>
      <c r="D1814" s="34">
        <v>0.04</v>
      </c>
      <c r="E1814" s="34">
        <v>5.98</v>
      </c>
      <c r="F1814" s="34">
        <v>5.15</v>
      </c>
      <c r="G1814" s="34" t="s">
        <v>14</v>
      </c>
      <c r="H1814" s="34" t="s">
        <v>70</v>
      </c>
      <c r="I1814" s="34" t="s">
        <v>24</v>
      </c>
      <c r="J1814" s="34" t="s">
        <v>64</v>
      </c>
      <c r="K1814" s="34" t="s">
        <v>49</v>
      </c>
      <c r="L1814" s="34" t="s">
        <v>2444</v>
      </c>
      <c r="M1814" s="34">
        <v>0.36</v>
      </c>
      <c r="N1814" s="34" t="s">
        <v>8</v>
      </c>
      <c r="O1814" s="34" t="s">
        <v>35</v>
      </c>
      <c r="P1814" s="34" t="s">
        <v>66</v>
      </c>
      <c r="Q1814" s="34" t="s">
        <v>2877</v>
      </c>
      <c r="R1814" s="34">
        <v>91945</v>
      </c>
      <c r="S1814" s="36">
        <v>42172</v>
      </c>
      <c r="T1814" s="36">
        <v>42173</v>
      </c>
      <c r="U1814" s="61">
        <v>-52.344000000000001</v>
      </c>
      <c r="V1814" s="34">
        <v>17</v>
      </c>
      <c r="W1814" s="34">
        <v>103.49</v>
      </c>
      <c r="X1814" s="34">
        <v>86041</v>
      </c>
      <c r="Y1814" s="34" t="s">
        <v>3217</v>
      </c>
      <c r="Z1814" s="34">
        <v>218.26948928312021</v>
      </c>
    </row>
    <row r="1815" spans="1:26" customFormat="1" x14ac:dyDescent="0.2">
      <c r="A1815" s="34">
        <v>317</v>
      </c>
      <c r="B1815" s="34" t="s">
        <v>2876</v>
      </c>
      <c r="C1815" s="34" t="s">
        <v>46</v>
      </c>
      <c r="D1815" s="34">
        <v>0.04</v>
      </c>
      <c r="E1815" s="34">
        <v>15.42</v>
      </c>
      <c r="F1815" s="34">
        <v>10.68</v>
      </c>
      <c r="G1815" s="34" t="s">
        <v>14</v>
      </c>
      <c r="H1815" s="34" t="s">
        <v>70</v>
      </c>
      <c r="I1815" s="34" t="s">
        <v>24</v>
      </c>
      <c r="J1815" s="34" t="s">
        <v>54</v>
      </c>
      <c r="K1815" s="34" t="s">
        <v>49</v>
      </c>
      <c r="L1815" s="34" t="s">
        <v>2241</v>
      </c>
      <c r="M1815" s="34">
        <v>0.57999999999999996</v>
      </c>
      <c r="N1815" s="34" t="s">
        <v>8</v>
      </c>
      <c r="O1815" s="34" t="s">
        <v>35</v>
      </c>
      <c r="P1815" s="34" t="s">
        <v>66</v>
      </c>
      <c r="Q1815" s="34" t="s">
        <v>2877</v>
      </c>
      <c r="R1815" s="34">
        <v>91945</v>
      </c>
      <c r="S1815" s="36">
        <v>42172</v>
      </c>
      <c r="T1815" s="36">
        <v>42173</v>
      </c>
      <c r="U1815" s="61">
        <v>-119.93600000000001</v>
      </c>
      <c r="V1815" s="34">
        <v>12</v>
      </c>
      <c r="W1815" s="34">
        <v>192.18</v>
      </c>
      <c r="X1815" s="34">
        <v>86041</v>
      </c>
      <c r="Y1815" s="34" t="s">
        <v>3217</v>
      </c>
      <c r="Z1815" s="34">
        <v>514.33674872615518</v>
      </c>
    </row>
    <row r="1816" spans="1:26" customFormat="1" x14ac:dyDescent="0.2">
      <c r="A1816" s="34">
        <v>395</v>
      </c>
      <c r="B1816" s="34" t="s">
        <v>2878</v>
      </c>
      <c r="C1816" s="34" t="s">
        <v>1</v>
      </c>
      <c r="D1816" s="34">
        <v>0.04</v>
      </c>
      <c r="E1816" s="34">
        <v>15.98</v>
      </c>
      <c r="F1816" s="34">
        <v>4</v>
      </c>
      <c r="G1816" s="34" t="s">
        <v>14</v>
      </c>
      <c r="H1816" s="34" t="s">
        <v>70</v>
      </c>
      <c r="I1816" s="34" t="s">
        <v>16</v>
      </c>
      <c r="J1816" s="34" t="s">
        <v>17</v>
      </c>
      <c r="K1816" s="34" t="s">
        <v>49</v>
      </c>
      <c r="L1816" s="34" t="s">
        <v>1858</v>
      </c>
      <c r="M1816" s="34">
        <v>0.37</v>
      </c>
      <c r="N1816" s="34" t="s">
        <v>8</v>
      </c>
      <c r="O1816" s="34" t="s">
        <v>9</v>
      </c>
      <c r="P1816" s="34" t="s">
        <v>73</v>
      </c>
      <c r="Q1816" s="34" t="s">
        <v>2879</v>
      </c>
      <c r="R1816" s="34">
        <v>28001</v>
      </c>
      <c r="S1816" s="36">
        <v>42173</v>
      </c>
      <c r="T1816" s="36">
        <v>42174</v>
      </c>
      <c r="U1816" s="61">
        <v>-19.207999999999998</v>
      </c>
      <c r="V1816" s="34">
        <v>4</v>
      </c>
      <c r="W1816" s="34">
        <v>64.59</v>
      </c>
      <c r="X1816" s="34">
        <v>86384</v>
      </c>
      <c r="Y1816" s="34" t="s">
        <v>3215</v>
      </c>
      <c r="Z1816" s="34">
        <v>349.04196423374606</v>
      </c>
    </row>
    <row r="1817" spans="1:26" customFormat="1" x14ac:dyDescent="0.2">
      <c r="A1817" s="34">
        <v>395</v>
      </c>
      <c r="B1817" s="34" t="s">
        <v>2878</v>
      </c>
      <c r="C1817" s="34" t="s">
        <v>1</v>
      </c>
      <c r="D1817" s="34">
        <v>0.06</v>
      </c>
      <c r="E1817" s="34">
        <v>22.84</v>
      </c>
      <c r="F1817" s="34">
        <v>5.47</v>
      </c>
      <c r="G1817" s="34" t="s">
        <v>14</v>
      </c>
      <c r="H1817" s="34" t="s">
        <v>70</v>
      </c>
      <c r="I1817" s="34" t="s">
        <v>24</v>
      </c>
      <c r="J1817" s="34" t="s">
        <v>64</v>
      </c>
      <c r="K1817" s="34" t="s">
        <v>49</v>
      </c>
      <c r="L1817" s="34" t="s">
        <v>2880</v>
      </c>
      <c r="M1817" s="34">
        <v>0.39</v>
      </c>
      <c r="N1817" s="34" t="s">
        <v>8</v>
      </c>
      <c r="O1817" s="34" t="s">
        <v>9</v>
      </c>
      <c r="P1817" s="34" t="s">
        <v>73</v>
      </c>
      <c r="Q1817" s="34" t="s">
        <v>2879</v>
      </c>
      <c r="R1817" s="34">
        <v>28001</v>
      </c>
      <c r="S1817" s="36">
        <v>42173</v>
      </c>
      <c r="T1817" s="36">
        <v>42175</v>
      </c>
      <c r="U1817" s="61">
        <v>7.44</v>
      </c>
      <c r="V1817" s="34">
        <v>20</v>
      </c>
      <c r="W1817" s="34">
        <v>461.94</v>
      </c>
      <c r="X1817" s="34">
        <v>86384</v>
      </c>
      <c r="Y1817" s="34" t="s">
        <v>3215</v>
      </c>
      <c r="Z1817" s="34">
        <v>441.86052269024105</v>
      </c>
    </row>
    <row r="1818" spans="1:26" customFormat="1" x14ac:dyDescent="0.2">
      <c r="A1818" s="34">
        <v>152</v>
      </c>
      <c r="B1818" s="34" t="s">
        <v>481</v>
      </c>
      <c r="C1818" s="34" t="s">
        <v>23</v>
      </c>
      <c r="D1818" s="34">
        <v>0.1</v>
      </c>
      <c r="E1818" s="34">
        <v>39.979999999999997</v>
      </c>
      <c r="F1818" s="34">
        <v>4</v>
      </c>
      <c r="G1818" s="34" t="s">
        <v>14</v>
      </c>
      <c r="H1818" s="34" t="s">
        <v>3</v>
      </c>
      <c r="I1818" s="34" t="s">
        <v>16</v>
      </c>
      <c r="J1818" s="34" t="s">
        <v>17</v>
      </c>
      <c r="K1818" s="34" t="s">
        <v>49</v>
      </c>
      <c r="L1818" s="34" t="s">
        <v>1903</v>
      </c>
      <c r="M1818" s="34">
        <v>0.7</v>
      </c>
      <c r="N1818" s="34" t="s">
        <v>8</v>
      </c>
      <c r="O1818" s="34" t="s">
        <v>9</v>
      </c>
      <c r="P1818" s="34" t="s">
        <v>376</v>
      </c>
      <c r="Q1818" s="34" t="s">
        <v>483</v>
      </c>
      <c r="R1818" s="34">
        <v>37918</v>
      </c>
      <c r="S1818" s="36">
        <v>42173</v>
      </c>
      <c r="T1818" s="36">
        <v>42177</v>
      </c>
      <c r="U1818" s="61">
        <v>360.24</v>
      </c>
      <c r="V1818" s="34">
        <v>21</v>
      </c>
      <c r="W1818" s="34">
        <v>772.56</v>
      </c>
      <c r="X1818" s="34">
        <v>89525</v>
      </c>
      <c r="Y1818" s="34" t="s">
        <v>3215</v>
      </c>
      <c r="Z1818" s="34">
        <v>828.16353716696983</v>
      </c>
    </row>
    <row r="1819" spans="1:26" customFormat="1" x14ac:dyDescent="0.2">
      <c r="A1819" s="34">
        <v>1958</v>
      </c>
      <c r="B1819" s="34" t="s">
        <v>2881</v>
      </c>
      <c r="C1819" s="34" t="s">
        <v>23</v>
      </c>
      <c r="D1819" s="34">
        <v>0.09</v>
      </c>
      <c r="E1819" s="34">
        <v>30.98</v>
      </c>
      <c r="F1819" s="34">
        <v>6.5</v>
      </c>
      <c r="G1819" s="34" t="s">
        <v>63</v>
      </c>
      <c r="H1819" s="34" t="s">
        <v>15</v>
      </c>
      <c r="I1819" s="34" t="s">
        <v>16</v>
      </c>
      <c r="J1819" s="34" t="s">
        <v>17</v>
      </c>
      <c r="K1819" s="34" t="s">
        <v>49</v>
      </c>
      <c r="L1819" s="34" t="s">
        <v>2497</v>
      </c>
      <c r="M1819" s="34">
        <v>0.64</v>
      </c>
      <c r="N1819" s="34" t="s">
        <v>8</v>
      </c>
      <c r="O1819" s="34" t="s">
        <v>35</v>
      </c>
      <c r="P1819" s="34" t="s">
        <v>115</v>
      </c>
      <c r="Q1819" s="34" t="s">
        <v>1704</v>
      </c>
      <c r="R1819" s="34">
        <v>97068</v>
      </c>
      <c r="S1819" s="36">
        <v>42173</v>
      </c>
      <c r="T1819" s="36">
        <v>42177</v>
      </c>
      <c r="U1819" s="61">
        <v>-55.97</v>
      </c>
      <c r="V1819" s="34">
        <v>7</v>
      </c>
      <c r="W1819" s="34">
        <v>204.34</v>
      </c>
      <c r="X1819" s="34">
        <v>89819</v>
      </c>
      <c r="Y1819" s="34" t="s">
        <v>3217</v>
      </c>
      <c r="Z1819" s="34">
        <v>297.47590050795696</v>
      </c>
    </row>
    <row r="1820" spans="1:26" customFormat="1" x14ac:dyDescent="0.2">
      <c r="A1820" s="34">
        <v>2954</v>
      </c>
      <c r="B1820" s="34" t="s">
        <v>2882</v>
      </c>
      <c r="C1820" s="34" t="s">
        <v>23</v>
      </c>
      <c r="D1820" s="34">
        <v>0.09</v>
      </c>
      <c r="E1820" s="34">
        <v>12.22</v>
      </c>
      <c r="F1820" s="34">
        <v>2.85</v>
      </c>
      <c r="G1820" s="34" t="s">
        <v>14</v>
      </c>
      <c r="H1820" s="34" t="s">
        <v>15</v>
      </c>
      <c r="I1820" s="34" t="s">
        <v>4</v>
      </c>
      <c r="J1820" s="34" t="s">
        <v>102</v>
      </c>
      <c r="K1820" s="34" t="s">
        <v>18</v>
      </c>
      <c r="L1820" s="34" t="s">
        <v>2062</v>
      </c>
      <c r="M1820" s="34">
        <v>0.55000000000000004</v>
      </c>
      <c r="N1820" s="34" t="s">
        <v>8</v>
      </c>
      <c r="O1820" s="34" t="s">
        <v>28</v>
      </c>
      <c r="P1820" s="34" t="s">
        <v>60</v>
      </c>
      <c r="Q1820" s="34" t="s">
        <v>2883</v>
      </c>
      <c r="R1820" s="34">
        <v>55119</v>
      </c>
      <c r="S1820" s="36">
        <v>42173</v>
      </c>
      <c r="T1820" s="36">
        <v>42180</v>
      </c>
      <c r="U1820" s="61">
        <v>70.676699999999997</v>
      </c>
      <c r="V1820" s="34">
        <v>9</v>
      </c>
      <c r="W1820" s="34">
        <v>102.43</v>
      </c>
      <c r="X1820" s="34">
        <v>86427</v>
      </c>
      <c r="Y1820" s="34" t="s">
        <v>3216</v>
      </c>
      <c r="Z1820" s="34">
        <v>274.91273320290435</v>
      </c>
    </row>
    <row r="1821" spans="1:26" customFormat="1" x14ac:dyDescent="0.2">
      <c r="A1821" s="34">
        <v>553</v>
      </c>
      <c r="B1821" s="34" t="s">
        <v>827</v>
      </c>
      <c r="C1821" s="34" t="s">
        <v>92</v>
      </c>
      <c r="D1821" s="34">
        <v>0.08</v>
      </c>
      <c r="E1821" s="34">
        <v>124.49</v>
      </c>
      <c r="F1821" s="34">
        <v>51.94</v>
      </c>
      <c r="G1821" s="34" t="s">
        <v>2</v>
      </c>
      <c r="H1821" s="34" t="s">
        <v>70</v>
      </c>
      <c r="I1821" s="34" t="s">
        <v>4</v>
      </c>
      <c r="J1821" s="34" t="s">
        <v>5</v>
      </c>
      <c r="K1821" s="34" t="s">
        <v>6</v>
      </c>
      <c r="L1821" s="34" t="s">
        <v>1125</v>
      </c>
      <c r="M1821" s="34">
        <v>0.63</v>
      </c>
      <c r="N1821" s="34" t="s">
        <v>8</v>
      </c>
      <c r="O1821" s="34" t="s">
        <v>35</v>
      </c>
      <c r="P1821" s="34" t="s">
        <v>66</v>
      </c>
      <c r="Q1821" s="34" t="s">
        <v>76</v>
      </c>
      <c r="R1821" s="34">
        <v>90008</v>
      </c>
      <c r="S1821" s="36">
        <v>42173</v>
      </c>
      <c r="T1821" s="36">
        <v>42174</v>
      </c>
      <c r="U1821" s="61">
        <v>-500.38</v>
      </c>
      <c r="V1821" s="34">
        <v>56</v>
      </c>
      <c r="W1821" s="34">
        <v>6831.37</v>
      </c>
      <c r="X1821" s="34">
        <v>359</v>
      </c>
      <c r="Y1821" s="34" t="s">
        <v>3217</v>
      </c>
      <c r="Z1821" s="34">
        <v>1630.1790783671886</v>
      </c>
    </row>
    <row r="1822" spans="1:26" customFormat="1" x14ac:dyDescent="0.2">
      <c r="A1822" s="34">
        <v>555</v>
      </c>
      <c r="B1822" s="34" t="s">
        <v>1276</v>
      </c>
      <c r="C1822" s="34" t="s">
        <v>92</v>
      </c>
      <c r="D1822" s="34">
        <v>0.08</v>
      </c>
      <c r="E1822" s="34">
        <v>124.49</v>
      </c>
      <c r="F1822" s="34">
        <v>51.94</v>
      </c>
      <c r="G1822" s="34" t="s">
        <v>2</v>
      </c>
      <c r="H1822" s="34" t="s">
        <v>70</v>
      </c>
      <c r="I1822" s="34" t="s">
        <v>4</v>
      </c>
      <c r="J1822" s="34" t="s">
        <v>5</v>
      </c>
      <c r="K1822" s="34" t="s">
        <v>6</v>
      </c>
      <c r="L1822" s="34" t="s">
        <v>1125</v>
      </c>
      <c r="M1822" s="34">
        <v>0.63</v>
      </c>
      <c r="N1822" s="34" t="s">
        <v>8</v>
      </c>
      <c r="O1822" s="34" t="s">
        <v>35</v>
      </c>
      <c r="P1822" s="34" t="s">
        <v>122</v>
      </c>
      <c r="Q1822" s="34" t="s">
        <v>1277</v>
      </c>
      <c r="R1822" s="34">
        <v>84062</v>
      </c>
      <c r="S1822" s="36">
        <v>42173</v>
      </c>
      <c r="T1822" s="36">
        <v>42174</v>
      </c>
      <c r="U1822" s="61">
        <v>-250.19</v>
      </c>
      <c r="V1822" s="34">
        <v>14</v>
      </c>
      <c r="W1822" s="34">
        <v>1707.84</v>
      </c>
      <c r="X1822" s="34">
        <v>86192</v>
      </c>
      <c r="Y1822" s="34" t="s">
        <v>3217</v>
      </c>
      <c r="Z1822" s="34">
        <v>1886.3800738500322</v>
      </c>
    </row>
    <row r="1823" spans="1:26" customFormat="1" x14ac:dyDescent="0.2">
      <c r="A1823" s="34">
        <v>2016</v>
      </c>
      <c r="B1823" s="34" t="s">
        <v>2884</v>
      </c>
      <c r="C1823" s="34" t="s">
        <v>92</v>
      </c>
      <c r="D1823" s="34">
        <v>0.1</v>
      </c>
      <c r="E1823" s="34">
        <v>10.48</v>
      </c>
      <c r="F1823" s="34">
        <v>2.89</v>
      </c>
      <c r="G1823" s="34" t="s">
        <v>14</v>
      </c>
      <c r="H1823" s="34" t="s">
        <v>70</v>
      </c>
      <c r="I1823" s="34" t="s">
        <v>24</v>
      </c>
      <c r="J1823" s="34" t="s">
        <v>25</v>
      </c>
      <c r="K1823" s="34" t="s">
        <v>18</v>
      </c>
      <c r="L1823" s="34" t="s">
        <v>972</v>
      </c>
      <c r="M1823" s="34">
        <v>0.6</v>
      </c>
      <c r="N1823" s="34" t="s">
        <v>8</v>
      </c>
      <c r="O1823" s="34" t="s">
        <v>28</v>
      </c>
      <c r="P1823" s="34" t="s">
        <v>265</v>
      </c>
      <c r="Q1823" s="34" t="s">
        <v>266</v>
      </c>
      <c r="R1823" s="34">
        <v>48195</v>
      </c>
      <c r="S1823" s="36">
        <v>42173</v>
      </c>
      <c r="T1823" s="36">
        <v>42174</v>
      </c>
      <c r="U1823" s="61">
        <v>-8.9039999999999999</v>
      </c>
      <c r="V1823" s="34">
        <v>4</v>
      </c>
      <c r="W1823" s="34">
        <v>40.29</v>
      </c>
      <c r="X1823" s="34">
        <v>86874</v>
      </c>
      <c r="Y1823" s="34" t="s">
        <v>3216</v>
      </c>
      <c r="Z1823" s="34">
        <v>185.95523655036968</v>
      </c>
    </row>
    <row r="1824" spans="1:26" customFormat="1" x14ac:dyDescent="0.2">
      <c r="A1824" s="34">
        <v>594</v>
      </c>
      <c r="B1824" s="34" t="s">
        <v>1620</v>
      </c>
      <c r="C1824" s="34" t="s">
        <v>1</v>
      </c>
      <c r="D1824" s="34">
        <v>0.04</v>
      </c>
      <c r="E1824" s="34">
        <v>39.479999999999997</v>
      </c>
      <c r="F1824" s="34">
        <v>1.99</v>
      </c>
      <c r="G1824" s="34" t="s">
        <v>14</v>
      </c>
      <c r="H1824" s="34" t="s">
        <v>15</v>
      </c>
      <c r="I1824" s="34" t="s">
        <v>16</v>
      </c>
      <c r="J1824" s="34" t="s">
        <v>17</v>
      </c>
      <c r="K1824" s="34" t="s">
        <v>18</v>
      </c>
      <c r="L1824" s="34" t="s">
        <v>1233</v>
      </c>
      <c r="M1824" s="34">
        <v>0.54</v>
      </c>
      <c r="N1824" s="34" t="s">
        <v>8</v>
      </c>
      <c r="O1824" s="34" t="s">
        <v>28</v>
      </c>
      <c r="P1824" s="34" t="s">
        <v>29</v>
      </c>
      <c r="Q1824" s="34" t="s">
        <v>1621</v>
      </c>
      <c r="R1824" s="34">
        <v>46016</v>
      </c>
      <c r="S1824" s="36">
        <v>42174</v>
      </c>
      <c r="T1824" s="36">
        <v>42177</v>
      </c>
      <c r="U1824" s="61">
        <v>484.8492</v>
      </c>
      <c r="V1824" s="34">
        <v>18</v>
      </c>
      <c r="W1824" s="34">
        <v>702.68</v>
      </c>
      <c r="X1824" s="34">
        <v>86311</v>
      </c>
      <c r="Y1824" s="34" t="s">
        <v>3216</v>
      </c>
      <c r="Z1824" s="34">
        <v>995.64956185775191</v>
      </c>
    </row>
    <row r="1825" spans="1:26" customFormat="1" x14ac:dyDescent="0.2">
      <c r="A1825" s="34">
        <v>594</v>
      </c>
      <c r="B1825" s="34" t="s">
        <v>1620</v>
      </c>
      <c r="C1825" s="34" t="s">
        <v>1</v>
      </c>
      <c r="D1825" s="34">
        <v>0.04</v>
      </c>
      <c r="E1825" s="34">
        <v>3.7</v>
      </c>
      <c r="F1825" s="34">
        <v>1.61</v>
      </c>
      <c r="G1825" s="34" t="s">
        <v>14</v>
      </c>
      <c r="H1825" s="34" t="s">
        <v>15</v>
      </c>
      <c r="I1825" s="34" t="s">
        <v>4</v>
      </c>
      <c r="J1825" s="34" t="s">
        <v>102</v>
      </c>
      <c r="K1825" s="34" t="s">
        <v>26</v>
      </c>
      <c r="L1825" s="34" t="s">
        <v>2885</v>
      </c>
      <c r="M1825" s="34">
        <v>0.44</v>
      </c>
      <c r="N1825" s="34" t="s">
        <v>8</v>
      </c>
      <c r="O1825" s="34" t="s">
        <v>28</v>
      </c>
      <c r="P1825" s="34" t="s">
        <v>29</v>
      </c>
      <c r="Q1825" s="34" t="s">
        <v>1621</v>
      </c>
      <c r="R1825" s="34">
        <v>46016</v>
      </c>
      <c r="S1825" s="36">
        <v>42174</v>
      </c>
      <c r="T1825" s="36">
        <v>42175</v>
      </c>
      <c r="U1825" s="61">
        <v>18</v>
      </c>
      <c r="V1825" s="34">
        <v>18</v>
      </c>
      <c r="W1825" s="34">
        <v>67.239999999999995</v>
      </c>
      <c r="X1825" s="34">
        <v>86311</v>
      </c>
      <c r="Y1825" s="34" t="s">
        <v>3216</v>
      </c>
      <c r="Z1825" s="34">
        <v>311.85761210545945</v>
      </c>
    </row>
    <row r="1826" spans="1:26" customFormat="1" x14ac:dyDescent="0.2">
      <c r="A1826" s="34">
        <v>1009</v>
      </c>
      <c r="B1826" s="34" t="s">
        <v>2886</v>
      </c>
      <c r="C1826" s="34" t="s">
        <v>13</v>
      </c>
      <c r="D1826" s="34">
        <v>0.1</v>
      </c>
      <c r="E1826" s="34">
        <v>550.98</v>
      </c>
      <c r="F1826" s="34">
        <v>45.7</v>
      </c>
      <c r="G1826" s="34" t="s">
        <v>2</v>
      </c>
      <c r="H1826" s="34" t="s">
        <v>70</v>
      </c>
      <c r="I1826" s="34" t="s">
        <v>4</v>
      </c>
      <c r="J1826" s="34" t="s">
        <v>5</v>
      </c>
      <c r="K1826" s="34" t="s">
        <v>6</v>
      </c>
      <c r="L1826" s="34" t="s">
        <v>2887</v>
      </c>
      <c r="M1826" s="34">
        <v>0.71</v>
      </c>
      <c r="N1826" s="34" t="s">
        <v>8</v>
      </c>
      <c r="O1826" s="34" t="s">
        <v>87</v>
      </c>
      <c r="P1826" s="34" t="s">
        <v>307</v>
      </c>
      <c r="Q1826" s="34" t="s">
        <v>2888</v>
      </c>
      <c r="R1826" s="34">
        <v>4072</v>
      </c>
      <c r="S1826" s="36">
        <v>42174</v>
      </c>
      <c r="T1826" s="36">
        <v>42176</v>
      </c>
      <c r="U1826" s="61">
        <v>818.54617499999995</v>
      </c>
      <c r="V1826" s="34">
        <v>14</v>
      </c>
      <c r="W1826" s="34">
        <v>6963.67</v>
      </c>
      <c r="X1826" s="34">
        <v>88372</v>
      </c>
      <c r="Y1826" s="34" t="s">
        <v>3218</v>
      </c>
      <c r="Z1826" s="34">
        <v>4182.6183065313417</v>
      </c>
    </row>
    <row r="1827" spans="1:26" customFormat="1" x14ac:dyDescent="0.2">
      <c r="A1827" s="34">
        <v>1956</v>
      </c>
      <c r="B1827" s="34" t="s">
        <v>2889</v>
      </c>
      <c r="C1827" s="34" t="s">
        <v>13</v>
      </c>
      <c r="D1827" s="34">
        <v>0.09</v>
      </c>
      <c r="E1827" s="34">
        <v>40.98</v>
      </c>
      <c r="F1827" s="34">
        <v>6.5</v>
      </c>
      <c r="G1827" s="34" t="s">
        <v>14</v>
      </c>
      <c r="H1827" s="34" t="s">
        <v>15</v>
      </c>
      <c r="I1827" s="34" t="s">
        <v>16</v>
      </c>
      <c r="J1827" s="34" t="s">
        <v>17</v>
      </c>
      <c r="K1827" s="34" t="s">
        <v>49</v>
      </c>
      <c r="L1827" s="34" t="s">
        <v>422</v>
      </c>
      <c r="M1827" s="34">
        <v>0.74</v>
      </c>
      <c r="N1827" s="34" t="s">
        <v>8</v>
      </c>
      <c r="O1827" s="34" t="s">
        <v>35</v>
      </c>
      <c r="P1827" s="34" t="s">
        <v>36</v>
      </c>
      <c r="Q1827" s="34" t="s">
        <v>1289</v>
      </c>
      <c r="R1827" s="34">
        <v>80027</v>
      </c>
      <c r="S1827" s="36">
        <v>42174</v>
      </c>
      <c r="T1827" s="36">
        <v>42176</v>
      </c>
      <c r="U1827" s="61">
        <v>-50.244999999999997</v>
      </c>
      <c r="V1827" s="34">
        <v>19</v>
      </c>
      <c r="W1827" s="34">
        <v>746.91</v>
      </c>
      <c r="X1827" s="34">
        <v>89820</v>
      </c>
      <c r="Y1827" s="34" t="s">
        <v>3217</v>
      </c>
      <c r="Z1827" s="34">
        <v>417.74769030931992</v>
      </c>
    </row>
    <row r="1828" spans="1:26" customFormat="1" x14ac:dyDescent="0.2">
      <c r="A1828" s="34">
        <v>796</v>
      </c>
      <c r="B1828" s="34" t="s">
        <v>1564</v>
      </c>
      <c r="C1828" s="34" t="s">
        <v>46</v>
      </c>
      <c r="D1828" s="34">
        <v>0.1</v>
      </c>
      <c r="E1828" s="34">
        <v>14.42</v>
      </c>
      <c r="F1828" s="34">
        <v>6.75</v>
      </c>
      <c r="G1828" s="34" t="s">
        <v>14</v>
      </c>
      <c r="H1828" s="34" t="s">
        <v>70</v>
      </c>
      <c r="I1828" s="34" t="s">
        <v>24</v>
      </c>
      <c r="J1828" s="34" t="s">
        <v>71</v>
      </c>
      <c r="K1828" s="34" t="s">
        <v>120</v>
      </c>
      <c r="L1828" s="34" t="s">
        <v>385</v>
      </c>
      <c r="M1828" s="34">
        <v>0.52</v>
      </c>
      <c r="N1828" s="34" t="s">
        <v>8</v>
      </c>
      <c r="O1828" s="34" t="s">
        <v>28</v>
      </c>
      <c r="P1828" s="34" t="s">
        <v>109</v>
      </c>
      <c r="Q1828" s="34" t="s">
        <v>1565</v>
      </c>
      <c r="R1828" s="34">
        <v>68046</v>
      </c>
      <c r="S1828" s="36">
        <v>42174</v>
      </c>
      <c r="T1828" s="36">
        <v>42177</v>
      </c>
      <c r="U1828" s="61">
        <v>-20.103999999999999</v>
      </c>
      <c r="V1828" s="34">
        <v>1</v>
      </c>
      <c r="W1828" s="34">
        <v>15.49</v>
      </c>
      <c r="X1828" s="34">
        <v>86869</v>
      </c>
      <c r="Y1828" s="34" t="s">
        <v>3216</v>
      </c>
      <c r="Z1828" s="34">
        <v>415.29011656370966</v>
      </c>
    </row>
    <row r="1829" spans="1:26" customFormat="1" x14ac:dyDescent="0.2">
      <c r="A1829" s="34">
        <v>2323</v>
      </c>
      <c r="B1829" s="34" t="s">
        <v>1651</v>
      </c>
      <c r="C1829" s="34" t="s">
        <v>46</v>
      </c>
      <c r="D1829" s="34">
        <v>0.06</v>
      </c>
      <c r="E1829" s="34">
        <v>4.9800000000000004</v>
      </c>
      <c r="F1829" s="34">
        <v>4.62</v>
      </c>
      <c r="G1829" s="34" t="s">
        <v>63</v>
      </c>
      <c r="H1829" s="34" t="s">
        <v>3</v>
      </c>
      <c r="I1829" s="34" t="s">
        <v>16</v>
      </c>
      <c r="J1829" s="34" t="s">
        <v>17</v>
      </c>
      <c r="K1829" s="34" t="s">
        <v>18</v>
      </c>
      <c r="L1829" s="34" t="s">
        <v>1197</v>
      </c>
      <c r="M1829" s="34">
        <v>0.64</v>
      </c>
      <c r="N1829" s="34" t="s">
        <v>8</v>
      </c>
      <c r="O1829" s="34" t="s">
        <v>35</v>
      </c>
      <c r="P1829" s="34" t="s">
        <v>66</v>
      </c>
      <c r="Q1829" s="34" t="s">
        <v>1190</v>
      </c>
      <c r="R1829" s="34">
        <v>92236</v>
      </c>
      <c r="S1829" s="36">
        <v>42174</v>
      </c>
      <c r="T1829" s="36">
        <v>42174</v>
      </c>
      <c r="U1829" s="61">
        <v>-27.004999999999999</v>
      </c>
      <c r="V1829" s="34">
        <v>7</v>
      </c>
      <c r="W1829" s="34">
        <v>38.74</v>
      </c>
      <c r="X1829" s="34">
        <v>88722</v>
      </c>
      <c r="Y1829" s="34" t="s">
        <v>3217</v>
      </c>
      <c r="Z1829" s="34">
        <v>354.69747047655733</v>
      </c>
    </row>
    <row r="1830" spans="1:26" customFormat="1" x14ac:dyDescent="0.2">
      <c r="A1830" s="34">
        <v>3138</v>
      </c>
      <c r="B1830" s="34" t="s">
        <v>2890</v>
      </c>
      <c r="C1830" s="34" t="s">
        <v>46</v>
      </c>
      <c r="D1830" s="34">
        <v>0.05</v>
      </c>
      <c r="E1830" s="34">
        <v>4.0599999999999996</v>
      </c>
      <c r="F1830" s="34">
        <v>6.89</v>
      </c>
      <c r="G1830" s="34" t="s">
        <v>63</v>
      </c>
      <c r="H1830" s="34" t="s">
        <v>70</v>
      </c>
      <c r="I1830" s="34" t="s">
        <v>24</v>
      </c>
      <c r="J1830" s="34" t="s">
        <v>71</v>
      </c>
      <c r="K1830" s="34" t="s">
        <v>49</v>
      </c>
      <c r="L1830" s="34" t="s">
        <v>1247</v>
      </c>
      <c r="M1830" s="34">
        <v>0.6</v>
      </c>
      <c r="N1830" s="34" t="s">
        <v>8</v>
      </c>
      <c r="O1830" s="34" t="s">
        <v>87</v>
      </c>
      <c r="P1830" s="34" t="s">
        <v>1332</v>
      </c>
      <c r="Q1830" s="34" t="s">
        <v>2891</v>
      </c>
      <c r="R1830" s="34">
        <v>3053</v>
      </c>
      <c r="S1830" s="36">
        <v>42174</v>
      </c>
      <c r="T1830" s="36">
        <v>42176</v>
      </c>
      <c r="U1830" s="61">
        <v>-122.83499999999999</v>
      </c>
      <c r="V1830" s="34">
        <v>22</v>
      </c>
      <c r="W1830" s="34">
        <v>92.57</v>
      </c>
      <c r="X1830" s="34">
        <v>86796</v>
      </c>
      <c r="Y1830" s="34" t="s">
        <v>3218</v>
      </c>
      <c r="Z1830" s="34">
        <v>298.82150790814705</v>
      </c>
    </row>
    <row r="1831" spans="1:26" customFormat="1" x14ac:dyDescent="0.2">
      <c r="A1831" s="34">
        <v>3167</v>
      </c>
      <c r="B1831" s="34" t="s">
        <v>2892</v>
      </c>
      <c r="C1831" s="34" t="s">
        <v>46</v>
      </c>
      <c r="D1831" s="34">
        <v>7.0000000000000007E-2</v>
      </c>
      <c r="E1831" s="34">
        <v>280.98</v>
      </c>
      <c r="F1831" s="34">
        <v>57</v>
      </c>
      <c r="G1831" s="34" t="s">
        <v>2</v>
      </c>
      <c r="H1831" s="34" t="s">
        <v>70</v>
      </c>
      <c r="I1831" s="34" t="s">
        <v>4</v>
      </c>
      <c r="J1831" s="34" t="s">
        <v>85</v>
      </c>
      <c r="K1831" s="34" t="s">
        <v>33</v>
      </c>
      <c r="L1831" s="34" t="s">
        <v>838</v>
      </c>
      <c r="M1831" s="34">
        <v>0.78</v>
      </c>
      <c r="N1831" s="34" t="s">
        <v>8</v>
      </c>
      <c r="O1831" s="34" t="s">
        <v>9</v>
      </c>
      <c r="P1831" s="34" t="s">
        <v>99</v>
      </c>
      <c r="Q1831" s="34" t="s">
        <v>2893</v>
      </c>
      <c r="R1831" s="34">
        <v>32004</v>
      </c>
      <c r="S1831" s="36">
        <v>42174</v>
      </c>
      <c r="T1831" s="36">
        <v>42175</v>
      </c>
      <c r="U1831" s="61">
        <v>-283.9914</v>
      </c>
      <c r="V1831" s="34">
        <v>14</v>
      </c>
      <c r="W1831" s="34">
        <v>3936.61</v>
      </c>
      <c r="X1831" s="34">
        <v>86491</v>
      </c>
      <c r="Y1831" s="34" t="s">
        <v>3215</v>
      </c>
      <c r="Z1831" s="34">
        <v>2801.4843684534512</v>
      </c>
    </row>
    <row r="1832" spans="1:26" customFormat="1" x14ac:dyDescent="0.2">
      <c r="A1832" s="34">
        <v>3167</v>
      </c>
      <c r="B1832" s="34" t="s">
        <v>2892</v>
      </c>
      <c r="C1832" s="34" t="s">
        <v>46</v>
      </c>
      <c r="D1832" s="34">
        <v>0</v>
      </c>
      <c r="E1832" s="34">
        <v>4.9800000000000004</v>
      </c>
      <c r="F1832" s="34">
        <v>7.44</v>
      </c>
      <c r="G1832" s="34" t="s">
        <v>14</v>
      </c>
      <c r="H1832" s="34" t="s">
        <v>70</v>
      </c>
      <c r="I1832" s="34" t="s">
        <v>24</v>
      </c>
      <c r="J1832" s="34" t="s">
        <v>64</v>
      </c>
      <c r="K1832" s="34" t="s">
        <v>49</v>
      </c>
      <c r="L1832" s="34" t="s">
        <v>2150</v>
      </c>
      <c r="M1832" s="34">
        <v>0.36</v>
      </c>
      <c r="N1832" s="34" t="s">
        <v>8</v>
      </c>
      <c r="O1832" s="34" t="s">
        <v>9</v>
      </c>
      <c r="P1832" s="34" t="s">
        <v>99</v>
      </c>
      <c r="Q1832" s="34" t="s">
        <v>2893</v>
      </c>
      <c r="R1832" s="34">
        <v>32004</v>
      </c>
      <c r="S1832" s="36">
        <v>42174</v>
      </c>
      <c r="T1832" s="36">
        <v>42176</v>
      </c>
      <c r="U1832" s="61">
        <v>-195.34200000000001</v>
      </c>
      <c r="V1832" s="34">
        <v>15</v>
      </c>
      <c r="W1832" s="34">
        <v>78.31</v>
      </c>
      <c r="X1832" s="34">
        <v>86491</v>
      </c>
      <c r="Y1832" s="34" t="s">
        <v>3215</v>
      </c>
      <c r="Z1832" s="34">
        <v>158.43033997783152</v>
      </c>
    </row>
    <row r="1833" spans="1:26" customFormat="1" x14ac:dyDescent="0.2">
      <c r="A1833" s="34">
        <v>3167</v>
      </c>
      <c r="B1833" s="34" t="s">
        <v>2892</v>
      </c>
      <c r="C1833" s="34" t="s">
        <v>46</v>
      </c>
      <c r="D1833" s="34">
        <v>0.1</v>
      </c>
      <c r="E1833" s="34">
        <v>3.98</v>
      </c>
      <c r="F1833" s="34">
        <v>0.83</v>
      </c>
      <c r="G1833" s="34" t="s">
        <v>14</v>
      </c>
      <c r="H1833" s="34" t="s">
        <v>70</v>
      </c>
      <c r="I1833" s="34" t="s">
        <v>24</v>
      </c>
      <c r="J1833" s="34" t="s">
        <v>25</v>
      </c>
      <c r="K1833" s="34" t="s">
        <v>26</v>
      </c>
      <c r="L1833" s="34" t="s">
        <v>2761</v>
      </c>
      <c r="M1833" s="34">
        <v>0.51</v>
      </c>
      <c r="N1833" s="34" t="s">
        <v>8</v>
      </c>
      <c r="O1833" s="34" t="s">
        <v>9</v>
      </c>
      <c r="P1833" s="34" t="s">
        <v>99</v>
      </c>
      <c r="Q1833" s="34" t="s">
        <v>2893</v>
      </c>
      <c r="R1833" s="34">
        <v>32004</v>
      </c>
      <c r="S1833" s="36">
        <v>42174</v>
      </c>
      <c r="T1833" s="36">
        <v>42176</v>
      </c>
      <c r="U1833" s="61">
        <v>-89.709199999999996</v>
      </c>
      <c r="V1833" s="34">
        <v>11</v>
      </c>
      <c r="W1833" s="34">
        <v>42.46</v>
      </c>
      <c r="X1833" s="34">
        <v>86491</v>
      </c>
      <c r="Y1833" s="34" t="s">
        <v>3215</v>
      </c>
      <c r="Z1833" s="34">
        <v>139.36548658090209</v>
      </c>
    </row>
    <row r="1834" spans="1:26" customFormat="1" x14ac:dyDescent="0.2">
      <c r="A1834" s="34">
        <v>491</v>
      </c>
      <c r="B1834" s="34" t="s">
        <v>1049</v>
      </c>
      <c r="C1834" s="34" t="s">
        <v>1</v>
      </c>
      <c r="D1834" s="34">
        <v>0.02</v>
      </c>
      <c r="E1834" s="34">
        <v>1360.14</v>
      </c>
      <c r="F1834" s="34">
        <v>14.7</v>
      </c>
      <c r="G1834" s="34" t="s">
        <v>2</v>
      </c>
      <c r="H1834" s="34" t="s">
        <v>15</v>
      </c>
      <c r="I1834" s="34" t="s">
        <v>16</v>
      </c>
      <c r="J1834" s="34" t="s">
        <v>32</v>
      </c>
      <c r="K1834" s="34" t="s">
        <v>33</v>
      </c>
      <c r="L1834" s="34" t="s">
        <v>2748</v>
      </c>
      <c r="M1834" s="34">
        <v>0.59</v>
      </c>
      <c r="N1834" s="34" t="s">
        <v>8</v>
      </c>
      <c r="O1834" s="34" t="s">
        <v>87</v>
      </c>
      <c r="P1834" s="34" t="s">
        <v>88</v>
      </c>
      <c r="Q1834" s="34" t="s">
        <v>89</v>
      </c>
      <c r="R1834" s="34">
        <v>10154</v>
      </c>
      <c r="S1834" s="36">
        <v>42175</v>
      </c>
      <c r="T1834" s="36">
        <v>42177</v>
      </c>
      <c r="U1834" s="61">
        <v>2028.12</v>
      </c>
      <c r="V1834" s="34">
        <v>22</v>
      </c>
      <c r="W1834" s="34">
        <v>23939.200000000001</v>
      </c>
      <c r="X1834" s="34">
        <v>6562</v>
      </c>
      <c r="Y1834" s="34" t="s">
        <v>3218</v>
      </c>
      <c r="Z1834" s="34">
        <v>7316.3626789029113</v>
      </c>
    </row>
    <row r="1835" spans="1:26" customFormat="1" x14ac:dyDescent="0.2">
      <c r="A1835" s="34">
        <v>494</v>
      </c>
      <c r="B1835" s="34" t="s">
        <v>1050</v>
      </c>
      <c r="C1835" s="34" t="s">
        <v>1</v>
      </c>
      <c r="D1835" s="34">
        <v>0.02</v>
      </c>
      <c r="E1835" s="34">
        <v>1360.14</v>
      </c>
      <c r="F1835" s="34">
        <v>14.7</v>
      </c>
      <c r="G1835" s="34" t="s">
        <v>2</v>
      </c>
      <c r="H1835" s="34" t="s">
        <v>15</v>
      </c>
      <c r="I1835" s="34" t="s">
        <v>16</v>
      </c>
      <c r="J1835" s="34" t="s">
        <v>32</v>
      </c>
      <c r="K1835" s="34" t="s">
        <v>33</v>
      </c>
      <c r="L1835" s="34" t="s">
        <v>2748</v>
      </c>
      <c r="M1835" s="34">
        <v>0.59</v>
      </c>
      <c r="N1835" s="34" t="s">
        <v>8</v>
      </c>
      <c r="O1835" s="34" t="s">
        <v>35</v>
      </c>
      <c r="P1835" s="34" t="s">
        <v>42</v>
      </c>
      <c r="Q1835" s="34" t="s">
        <v>118</v>
      </c>
      <c r="R1835" s="34">
        <v>98115</v>
      </c>
      <c r="S1835" s="36">
        <v>42175</v>
      </c>
      <c r="T1835" s="36">
        <v>42177</v>
      </c>
      <c r="U1835" s="61">
        <v>3042.18</v>
      </c>
      <c r="V1835" s="34">
        <v>6</v>
      </c>
      <c r="W1835" s="34">
        <v>8637.44</v>
      </c>
      <c r="X1835" s="34">
        <v>88908</v>
      </c>
      <c r="Y1835" s="34" t="s">
        <v>3217</v>
      </c>
      <c r="Z1835" s="34">
        <v>8354.7862029419721</v>
      </c>
    </row>
    <row r="1836" spans="1:26" customFormat="1" x14ac:dyDescent="0.2">
      <c r="A1836" s="34">
        <v>896</v>
      </c>
      <c r="B1836" s="34" t="s">
        <v>351</v>
      </c>
      <c r="C1836" s="34" t="s">
        <v>1</v>
      </c>
      <c r="D1836" s="34">
        <v>0.06</v>
      </c>
      <c r="E1836" s="34">
        <v>47.98</v>
      </c>
      <c r="F1836" s="34">
        <v>3.61</v>
      </c>
      <c r="G1836" s="34" t="s">
        <v>14</v>
      </c>
      <c r="H1836" s="34" t="s">
        <v>70</v>
      </c>
      <c r="I1836" s="34" t="s">
        <v>16</v>
      </c>
      <c r="J1836" s="34" t="s">
        <v>17</v>
      </c>
      <c r="K1836" s="34" t="s">
        <v>18</v>
      </c>
      <c r="L1836" s="34" t="s">
        <v>1215</v>
      </c>
      <c r="M1836" s="34">
        <v>0.71</v>
      </c>
      <c r="N1836" s="34" t="s">
        <v>8</v>
      </c>
      <c r="O1836" s="34" t="s">
        <v>28</v>
      </c>
      <c r="P1836" s="34" t="s">
        <v>163</v>
      </c>
      <c r="Q1836" s="34" t="s">
        <v>352</v>
      </c>
      <c r="R1836" s="34">
        <v>76201</v>
      </c>
      <c r="S1836" s="36">
        <v>42175</v>
      </c>
      <c r="T1836" s="36">
        <v>42177</v>
      </c>
      <c r="U1836" s="61">
        <v>35.954999999999998</v>
      </c>
      <c r="V1836" s="34">
        <v>11</v>
      </c>
      <c r="W1836" s="34">
        <v>517.67999999999995</v>
      </c>
      <c r="X1836" s="34">
        <v>90167</v>
      </c>
      <c r="Y1836" s="34" t="s">
        <v>3216</v>
      </c>
      <c r="Z1836" s="34">
        <v>764.39830541104823</v>
      </c>
    </row>
    <row r="1837" spans="1:26" customFormat="1" x14ac:dyDescent="0.2">
      <c r="A1837" s="34">
        <v>2352</v>
      </c>
      <c r="B1837" s="34" t="s">
        <v>2894</v>
      </c>
      <c r="C1837" s="34" t="s">
        <v>1</v>
      </c>
      <c r="D1837" s="34">
        <v>0.06</v>
      </c>
      <c r="E1837" s="34">
        <v>59.76</v>
      </c>
      <c r="F1837" s="34">
        <v>9.7100000000000009</v>
      </c>
      <c r="G1837" s="34" t="s">
        <v>14</v>
      </c>
      <c r="H1837" s="34" t="s">
        <v>15</v>
      </c>
      <c r="I1837" s="34" t="s">
        <v>24</v>
      </c>
      <c r="J1837" s="34" t="s">
        <v>54</v>
      </c>
      <c r="K1837" s="34" t="s">
        <v>49</v>
      </c>
      <c r="L1837" s="34" t="s">
        <v>1949</v>
      </c>
      <c r="M1837" s="34">
        <v>0.56999999999999995</v>
      </c>
      <c r="N1837" s="34" t="s">
        <v>8</v>
      </c>
      <c r="O1837" s="34" t="s">
        <v>87</v>
      </c>
      <c r="P1837" s="34" t="s">
        <v>394</v>
      </c>
      <c r="Q1837" s="34" t="s">
        <v>2895</v>
      </c>
      <c r="R1837" s="34">
        <v>21501</v>
      </c>
      <c r="S1837" s="36">
        <v>42175</v>
      </c>
      <c r="T1837" s="36">
        <v>42178</v>
      </c>
      <c r="U1837" s="61">
        <v>756.67470000000003</v>
      </c>
      <c r="V1837" s="34">
        <v>18</v>
      </c>
      <c r="W1837" s="34">
        <v>1096.6300000000001</v>
      </c>
      <c r="X1837" s="34">
        <v>86165</v>
      </c>
      <c r="Y1837" s="34" t="s">
        <v>3218</v>
      </c>
      <c r="Z1837" s="34">
        <v>1562.6411487962355</v>
      </c>
    </row>
    <row r="1838" spans="1:26" customFormat="1" x14ac:dyDescent="0.2">
      <c r="A1838" s="34">
        <v>2352</v>
      </c>
      <c r="B1838" s="34" t="s">
        <v>2894</v>
      </c>
      <c r="C1838" s="34" t="s">
        <v>1</v>
      </c>
      <c r="D1838" s="34">
        <v>7.0000000000000007E-2</v>
      </c>
      <c r="E1838" s="34">
        <v>195.99</v>
      </c>
      <c r="F1838" s="34">
        <v>4.2</v>
      </c>
      <c r="G1838" s="34" t="s">
        <v>14</v>
      </c>
      <c r="H1838" s="34" t="s">
        <v>15</v>
      </c>
      <c r="I1838" s="34" t="s">
        <v>16</v>
      </c>
      <c r="J1838" s="34" t="s">
        <v>111</v>
      </c>
      <c r="K1838" s="34" t="s">
        <v>49</v>
      </c>
      <c r="L1838" s="34" t="s">
        <v>2804</v>
      </c>
      <c r="M1838" s="34">
        <v>0.56000000000000005</v>
      </c>
      <c r="N1838" s="34" t="s">
        <v>8</v>
      </c>
      <c r="O1838" s="34" t="s">
        <v>87</v>
      </c>
      <c r="P1838" s="34" t="s">
        <v>394</v>
      </c>
      <c r="Q1838" s="34" t="s">
        <v>2895</v>
      </c>
      <c r="R1838" s="34">
        <v>21501</v>
      </c>
      <c r="S1838" s="36">
        <v>42175</v>
      </c>
      <c r="T1838" s="36">
        <v>42178</v>
      </c>
      <c r="U1838" s="61">
        <v>-222.34299999999999</v>
      </c>
      <c r="V1838" s="34">
        <v>4</v>
      </c>
      <c r="W1838" s="34">
        <v>632.12</v>
      </c>
      <c r="X1838" s="34">
        <v>86165</v>
      </c>
      <c r="Y1838" s="34" t="s">
        <v>3218</v>
      </c>
      <c r="Z1838" s="34">
        <v>819.72133405668126</v>
      </c>
    </row>
    <row r="1839" spans="1:26" customFormat="1" x14ac:dyDescent="0.2">
      <c r="A1839" s="34">
        <v>1123</v>
      </c>
      <c r="B1839" s="34" t="s">
        <v>1623</v>
      </c>
      <c r="C1839" s="34" t="s">
        <v>13</v>
      </c>
      <c r="D1839" s="34">
        <v>0.09</v>
      </c>
      <c r="E1839" s="34">
        <v>175.99</v>
      </c>
      <c r="F1839" s="34">
        <v>4.99</v>
      </c>
      <c r="G1839" s="34" t="s">
        <v>14</v>
      </c>
      <c r="H1839" s="34" t="s">
        <v>3</v>
      </c>
      <c r="I1839" s="34" t="s">
        <v>16</v>
      </c>
      <c r="J1839" s="34" t="s">
        <v>111</v>
      </c>
      <c r="K1839" s="34" t="s">
        <v>49</v>
      </c>
      <c r="L1839" s="34" t="s">
        <v>1225</v>
      </c>
      <c r="M1839" s="34">
        <v>0.59</v>
      </c>
      <c r="N1839" s="34" t="s">
        <v>8</v>
      </c>
      <c r="O1839" s="34" t="s">
        <v>35</v>
      </c>
      <c r="P1839" s="34" t="s">
        <v>66</v>
      </c>
      <c r="Q1839" s="34" t="s">
        <v>1625</v>
      </c>
      <c r="R1839" s="34">
        <v>95661</v>
      </c>
      <c r="S1839" s="36">
        <v>42175</v>
      </c>
      <c r="T1839" s="36">
        <v>42177</v>
      </c>
      <c r="U1839" s="61">
        <v>2169.7464</v>
      </c>
      <c r="V1839" s="34">
        <v>22</v>
      </c>
      <c r="W1839" s="34">
        <v>3144.56</v>
      </c>
      <c r="X1839" s="34">
        <v>87016</v>
      </c>
      <c r="Y1839" s="34" t="s">
        <v>3217</v>
      </c>
      <c r="Z1839" s="34">
        <v>2967.5721787738216</v>
      </c>
    </row>
    <row r="1840" spans="1:26" customFormat="1" x14ac:dyDescent="0.2">
      <c r="A1840" s="34">
        <v>1124</v>
      </c>
      <c r="B1840" s="34" t="s">
        <v>2896</v>
      </c>
      <c r="C1840" s="34" t="s">
        <v>13</v>
      </c>
      <c r="D1840" s="34">
        <v>0.09</v>
      </c>
      <c r="E1840" s="34">
        <v>160.97999999999999</v>
      </c>
      <c r="F1840" s="34">
        <v>35.020000000000003</v>
      </c>
      <c r="G1840" s="34" t="s">
        <v>2</v>
      </c>
      <c r="H1840" s="34" t="s">
        <v>3</v>
      </c>
      <c r="I1840" s="34" t="s">
        <v>4</v>
      </c>
      <c r="J1840" s="34" t="s">
        <v>93</v>
      </c>
      <c r="K1840" s="34" t="s">
        <v>6</v>
      </c>
      <c r="L1840" s="34" t="s">
        <v>1731</v>
      </c>
      <c r="M1840" s="34">
        <v>0.72</v>
      </c>
      <c r="N1840" s="34" t="s">
        <v>8</v>
      </c>
      <c r="O1840" s="34" t="s">
        <v>87</v>
      </c>
      <c r="P1840" s="34" t="s">
        <v>224</v>
      </c>
      <c r="Q1840" s="34" t="s">
        <v>2897</v>
      </c>
      <c r="R1840" s="34">
        <v>6360</v>
      </c>
      <c r="S1840" s="36">
        <v>42175</v>
      </c>
      <c r="T1840" s="36">
        <v>42176</v>
      </c>
      <c r="U1840" s="61">
        <v>-229.93</v>
      </c>
      <c r="V1840" s="34">
        <v>18</v>
      </c>
      <c r="W1840" s="34">
        <v>2653.02</v>
      </c>
      <c r="X1840" s="34">
        <v>87016</v>
      </c>
      <c r="Y1840" s="34" t="s">
        <v>3218</v>
      </c>
      <c r="Z1840" s="34">
        <v>1597.7086765909369</v>
      </c>
    </row>
    <row r="1841" spans="1:26" customFormat="1" x14ac:dyDescent="0.2">
      <c r="A1841" s="34">
        <v>1432</v>
      </c>
      <c r="B1841" s="34" t="s">
        <v>1486</v>
      </c>
      <c r="C1841" s="34" t="s">
        <v>23</v>
      </c>
      <c r="D1841" s="34">
        <v>7.0000000000000007E-2</v>
      </c>
      <c r="E1841" s="34">
        <v>10.98</v>
      </c>
      <c r="F1841" s="34">
        <v>4.8</v>
      </c>
      <c r="G1841" s="34" t="s">
        <v>14</v>
      </c>
      <c r="H1841" s="34" t="s">
        <v>70</v>
      </c>
      <c r="I1841" s="34" t="s">
        <v>24</v>
      </c>
      <c r="J1841" s="34" t="s">
        <v>321</v>
      </c>
      <c r="K1841" s="34" t="s">
        <v>49</v>
      </c>
      <c r="L1841" s="34" t="s">
        <v>1457</v>
      </c>
      <c r="M1841" s="34">
        <v>0.36</v>
      </c>
      <c r="N1841" s="34" t="s">
        <v>8</v>
      </c>
      <c r="O1841" s="34" t="s">
        <v>28</v>
      </c>
      <c r="P1841" s="34" t="s">
        <v>29</v>
      </c>
      <c r="Q1841" s="34" t="s">
        <v>1488</v>
      </c>
      <c r="R1841" s="34">
        <v>46203</v>
      </c>
      <c r="S1841" s="36">
        <v>42175</v>
      </c>
      <c r="T1841" s="36">
        <v>42182</v>
      </c>
      <c r="U1841" s="61">
        <v>52.92</v>
      </c>
      <c r="V1841" s="34">
        <v>16</v>
      </c>
      <c r="W1841" s="34">
        <v>165.21</v>
      </c>
      <c r="X1841" s="34">
        <v>86827</v>
      </c>
      <c r="Y1841" s="34" t="s">
        <v>3216</v>
      </c>
      <c r="Z1841" s="34">
        <v>190.96858538389449</v>
      </c>
    </row>
    <row r="1842" spans="1:26" customFormat="1" x14ac:dyDescent="0.2">
      <c r="A1842" s="34">
        <v>491</v>
      </c>
      <c r="B1842" s="34" t="s">
        <v>1049</v>
      </c>
      <c r="C1842" s="34" t="s">
        <v>46</v>
      </c>
      <c r="D1842" s="34">
        <v>0.02</v>
      </c>
      <c r="E1842" s="34">
        <v>9.06</v>
      </c>
      <c r="F1842" s="34">
        <v>9.86</v>
      </c>
      <c r="G1842" s="34" t="s">
        <v>14</v>
      </c>
      <c r="H1842" s="34" t="s">
        <v>15</v>
      </c>
      <c r="I1842" s="34" t="s">
        <v>24</v>
      </c>
      <c r="J1842" s="34" t="s">
        <v>64</v>
      </c>
      <c r="K1842" s="34" t="s">
        <v>49</v>
      </c>
      <c r="L1842" s="34" t="s">
        <v>2262</v>
      </c>
      <c r="M1842" s="34">
        <v>0.4</v>
      </c>
      <c r="N1842" s="34" t="s">
        <v>8</v>
      </c>
      <c r="O1842" s="34" t="s">
        <v>87</v>
      </c>
      <c r="P1842" s="34" t="s">
        <v>88</v>
      </c>
      <c r="Q1842" s="34" t="s">
        <v>89</v>
      </c>
      <c r="R1842" s="34">
        <v>10154</v>
      </c>
      <c r="S1842" s="36">
        <v>42175</v>
      </c>
      <c r="T1842" s="36">
        <v>42177</v>
      </c>
      <c r="U1842" s="61">
        <v>-63.51</v>
      </c>
      <c r="V1842" s="34">
        <v>24</v>
      </c>
      <c r="W1842" s="34">
        <v>239.82</v>
      </c>
      <c r="X1842" s="34">
        <v>42852</v>
      </c>
      <c r="Y1842" s="34" t="s">
        <v>3218</v>
      </c>
      <c r="Z1842" s="34">
        <v>364.1951063599758</v>
      </c>
    </row>
    <row r="1843" spans="1:26" customFormat="1" x14ac:dyDescent="0.2">
      <c r="A1843" s="34">
        <v>494</v>
      </c>
      <c r="B1843" s="34" t="s">
        <v>1050</v>
      </c>
      <c r="C1843" s="34" t="s">
        <v>46</v>
      </c>
      <c r="D1843" s="34">
        <v>0.02</v>
      </c>
      <c r="E1843" s="34">
        <v>9.06</v>
      </c>
      <c r="F1843" s="34">
        <v>9.86</v>
      </c>
      <c r="G1843" s="34" t="s">
        <v>14</v>
      </c>
      <c r="H1843" s="34" t="s">
        <v>15</v>
      </c>
      <c r="I1843" s="34" t="s">
        <v>24</v>
      </c>
      <c r="J1843" s="34" t="s">
        <v>64</v>
      </c>
      <c r="K1843" s="34" t="s">
        <v>49</v>
      </c>
      <c r="L1843" s="34" t="s">
        <v>2262</v>
      </c>
      <c r="M1843" s="34">
        <v>0.4</v>
      </c>
      <c r="N1843" s="34" t="s">
        <v>8</v>
      </c>
      <c r="O1843" s="34" t="s">
        <v>35</v>
      </c>
      <c r="P1843" s="34" t="s">
        <v>42</v>
      </c>
      <c r="Q1843" s="34" t="s">
        <v>118</v>
      </c>
      <c r="R1843" s="34">
        <v>98115</v>
      </c>
      <c r="S1843" s="36">
        <v>42175</v>
      </c>
      <c r="T1843" s="36">
        <v>42177</v>
      </c>
      <c r="U1843" s="61">
        <v>-31.754999999999999</v>
      </c>
      <c r="V1843" s="34">
        <v>6</v>
      </c>
      <c r="W1843" s="34">
        <v>59.95</v>
      </c>
      <c r="X1843" s="34">
        <v>88908</v>
      </c>
      <c r="Y1843" s="34" t="s">
        <v>3217</v>
      </c>
      <c r="Z1843" s="34">
        <v>396.71304317422778</v>
      </c>
    </row>
    <row r="1844" spans="1:26" customFormat="1" x14ac:dyDescent="0.2">
      <c r="A1844" s="34">
        <v>1424</v>
      </c>
      <c r="B1844" s="34" t="s">
        <v>413</v>
      </c>
      <c r="C1844" s="34" t="s">
        <v>46</v>
      </c>
      <c r="D1844" s="34">
        <v>0.05</v>
      </c>
      <c r="E1844" s="34">
        <v>8.0399999999999991</v>
      </c>
      <c r="F1844" s="34">
        <v>8.94</v>
      </c>
      <c r="G1844" s="34" t="s">
        <v>14</v>
      </c>
      <c r="H1844" s="34" t="s">
        <v>47</v>
      </c>
      <c r="I1844" s="34" t="s">
        <v>24</v>
      </c>
      <c r="J1844" s="34" t="s">
        <v>48</v>
      </c>
      <c r="K1844" s="34" t="s">
        <v>49</v>
      </c>
      <c r="L1844" s="34" t="s">
        <v>2125</v>
      </c>
      <c r="M1844" s="34">
        <v>0.4</v>
      </c>
      <c r="N1844" s="34" t="s">
        <v>8</v>
      </c>
      <c r="O1844" s="34" t="s">
        <v>35</v>
      </c>
      <c r="P1844" s="34" t="s">
        <v>36</v>
      </c>
      <c r="Q1844" s="34" t="s">
        <v>415</v>
      </c>
      <c r="R1844" s="34">
        <v>80112</v>
      </c>
      <c r="S1844" s="36">
        <v>42175</v>
      </c>
      <c r="T1844" s="36">
        <v>42177</v>
      </c>
      <c r="U1844" s="61">
        <v>-164.3948</v>
      </c>
      <c r="V1844" s="34">
        <v>15</v>
      </c>
      <c r="W1844" s="34">
        <v>121.36</v>
      </c>
      <c r="X1844" s="34">
        <v>89449</v>
      </c>
      <c r="Y1844" s="34" t="s">
        <v>3217</v>
      </c>
      <c r="Z1844" s="34">
        <v>271.81212999427521</v>
      </c>
    </row>
    <row r="1845" spans="1:26" customFormat="1" x14ac:dyDescent="0.2">
      <c r="A1845" s="34">
        <v>2487</v>
      </c>
      <c r="B1845" s="34" t="s">
        <v>2722</v>
      </c>
      <c r="C1845" s="34" t="s">
        <v>46</v>
      </c>
      <c r="D1845" s="34">
        <v>0.04</v>
      </c>
      <c r="E1845" s="34">
        <v>3.08</v>
      </c>
      <c r="F1845" s="34">
        <v>0.99</v>
      </c>
      <c r="G1845" s="34" t="s">
        <v>14</v>
      </c>
      <c r="H1845" s="34" t="s">
        <v>3</v>
      </c>
      <c r="I1845" s="34" t="s">
        <v>24</v>
      </c>
      <c r="J1845" s="34" t="s">
        <v>128</v>
      </c>
      <c r="K1845" s="34" t="s">
        <v>49</v>
      </c>
      <c r="L1845" s="34" t="s">
        <v>634</v>
      </c>
      <c r="M1845" s="34">
        <v>0.37</v>
      </c>
      <c r="N1845" s="34" t="s">
        <v>8</v>
      </c>
      <c r="O1845" s="34" t="s">
        <v>9</v>
      </c>
      <c r="P1845" s="34" t="s">
        <v>51</v>
      </c>
      <c r="Q1845" s="34" t="s">
        <v>2723</v>
      </c>
      <c r="R1845" s="34">
        <v>30084</v>
      </c>
      <c r="S1845" s="36">
        <v>42175</v>
      </c>
      <c r="T1845" s="36">
        <v>42176</v>
      </c>
      <c r="U1845" s="61">
        <v>257.08319999999998</v>
      </c>
      <c r="V1845" s="34">
        <v>14</v>
      </c>
      <c r="W1845" s="34">
        <v>43.41</v>
      </c>
      <c r="X1845" s="34">
        <v>91415</v>
      </c>
      <c r="Y1845" s="34" t="s">
        <v>3215</v>
      </c>
      <c r="Z1845" s="34">
        <v>410.34025904183113</v>
      </c>
    </row>
    <row r="1846" spans="1:26" customFormat="1" x14ac:dyDescent="0.2">
      <c r="A1846" s="34">
        <v>2487</v>
      </c>
      <c r="B1846" s="34" t="s">
        <v>2722</v>
      </c>
      <c r="C1846" s="34" t="s">
        <v>46</v>
      </c>
      <c r="D1846" s="34">
        <v>0.1</v>
      </c>
      <c r="E1846" s="34">
        <v>2.78</v>
      </c>
      <c r="F1846" s="34">
        <v>1.25</v>
      </c>
      <c r="G1846" s="34" t="s">
        <v>14</v>
      </c>
      <c r="H1846" s="34" t="s">
        <v>3</v>
      </c>
      <c r="I1846" s="34" t="s">
        <v>24</v>
      </c>
      <c r="J1846" s="34" t="s">
        <v>25</v>
      </c>
      <c r="K1846" s="34" t="s">
        <v>26</v>
      </c>
      <c r="L1846" s="34" t="s">
        <v>358</v>
      </c>
      <c r="M1846" s="34">
        <v>0.59</v>
      </c>
      <c r="N1846" s="34" t="s">
        <v>8</v>
      </c>
      <c r="O1846" s="34" t="s">
        <v>9</v>
      </c>
      <c r="P1846" s="34" t="s">
        <v>51</v>
      </c>
      <c r="Q1846" s="34" t="s">
        <v>2723</v>
      </c>
      <c r="R1846" s="34">
        <v>30084</v>
      </c>
      <c r="S1846" s="36">
        <v>42175</v>
      </c>
      <c r="T1846" s="36">
        <v>42176</v>
      </c>
      <c r="U1846" s="61">
        <v>0.78539999999999999</v>
      </c>
      <c r="V1846" s="34">
        <v>18</v>
      </c>
      <c r="W1846" s="34">
        <v>46.42</v>
      </c>
      <c r="X1846" s="34">
        <v>91415</v>
      </c>
      <c r="Y1846" s="34" t="s">
        <v>3215</v>
      </c>
      <c r="Z1846" s="34">
        <v>297.34111195161483</v>
      </c>
    </row>
    <row r="1847" spans="1:26" customFormat="1" x14ac:dyDescent="0.2">
      <c r="A1847" s="34">
        <v>2713</v>
      </c>
      <c r="B1847" s="34" t="s">
        <v>2898</v>
      </c>
      <c r="C1847" s="34" t="s">
        <v>1</v>
      </c>
      <c r="D1847" s="34">
        <v>7.0000000000000007E-2</v>
      </c>
      <c r="E1847" s="34">
        <v>2.88</v>
      </c>
      <c r="F1847" s="34">
        <v>0.5</v>
      </c>
      <c r="G1847" s="34" t="s">
        <v>14</v>
      </c>
      <c r="H1847" s="34" t="s">
        <v>70</v>
      </c>
      <c r="I1847" s="34" t="s">
        <v>24</v>
      </c>
      <c r="J1847" s="34" t="s">
        <v>128</v>
      </c>
      <c r="K1847" s="34" t="s">
        <v>49</v>
      </c>
      <c r="L1847" s="34" t="s">
        <v>2899</v>
      </c>
      <c r="M1847" s="34">
        <v>0.39</v>
      </c>
      <c r="N1847" s="34" t="s">
        <v>8</v>
      </c>
      <c r="O1847" s="34" t="s">
        <v>28</v>
      </c>
      <c r="P1847" s="34" t="s">
        <v>265</v>
      </c>
      <c r="Q1847" s="34" t="s">
        <v>2900</v>
      </c>
      <c r="R1847" s="34">
        <v>49001</v>
      </c>
      <c r="S1847" s="36">
        <v>42176</v>
      </c>
      <c r="T1847" s="36">
        <v>42179</v>
      </c>
      <c r="U1847" s="61">
        <v>17.429400000000001</v>
      </c>
      <c r="V1847" s="34">
        <v>9</v>
      </c>
      <c r="W1847" s="34">
        <v>25.26</v>
      </c>
      <c r="X1847" s="34">
        <v>88701</v>
      </c>
      <c r="Y1847" s="34" t="s">
        <v>3216</v>
      </c>
      <c r="Z1847" s="34">
        <v>245.5758061597067</v>
      </c>
    </row>
    <row r="1848" spans="1:26" customFormat="1" x14ac:dyDescent="0.2">
      <c r="A1848" s="34">
        <v>2713</v>
      </c>
      <c r="B1848" s="34" t="s">
        <v>2898</v>
      </c>
      <c r="C1848" s="34" t="s">
        <v>1</v>
      </c>
      <c r="D1848" s="34">
        <v>0.03</v>
      </c>
      <c r="E1848" s="34">
        <v>348.21</v>
      </c>
      <c r="F1848" s="34">
        <v>40.19</v>
      </c>
      <c r="G1848" s="34" t="s">
        <v>2</v>
      </c>
      <c r="H1848" s="34" t="s">
        <v>70</v>
      </c>
      <c r="I1848" s="34" t="s">
        <v>4</v>
      </c>
      <c r="J1848" s="34" t="s">
        <v>5</v>
      </c>
      <c r="K1848" s="34" t="s">
        <v>6</v>
      </c>
      <c r="L1848" s="34" t="s">
        <v>7</v>
      </c>
      <c r="M1848" s="34">
        <v>0.62</v>
      </c>
      <c r="N1848" s="34" t="s">
        <v>8</v>
      </c>
      <c r="O1848" s="34" t="s">
        <v>28</v>
      </c>
      <c r="P1848" s="34" t="s">
        <v>265</v>
      </c>
      <c r="Q1848" s="34" t="s">
        <v>2900</v>
      </c>
      <c r="R1848" s="34">
        <v>49001</v>
      </c>
      <c r="S1848" s="36">
        <v>42176</v>
      </c>
      <c r="T1848" s="36">
        <v>42177</v>
      </c>
      <c r="U1848" s="61">
        <v>-178.86959999999999</v>
      </c>
      <c r="V1848" s="34">
        <v>2</v>
      </c>
      <c r="W1848" s="34">
        <v>736.16</v>
      </c>
      <c r="X1848" s="34">
        <v>88701</v>
      </c>
      <c r="Y1848" s="34" t="s">
        <v>3216</v>
      </c>
      <c r="Z1848" s="34">
        <v>2637.5839492121977</v>
      </c>
    </row>
    <row r="1849" spans="1:26" customFormat="1" x14ac:dyDescent="0.2">
      <c r="A1849" s="34">
        <v>2049</v>
      </c>
      <c r="B1849" s="34" t="s">
        <v>2901</v>
      </c>
      <c r="C1849" s="34" t="s">
        <v>13</v>
      </c>
      <c r="D1849" s="34">
        <v>0.03</v>
      </c>
      <c r="E1849" s="34">
        <v>15.28</v>
      </c>
      <c r="F1849" s="34">
        <v>1.99</v>
      </c>
      <c r="G1849" s="34" t="s">
        <v>14</v>
      </c>
      <c r="H1849" s="34" t="s">
        <v>70</v>
      </c>
      <c r="I1849" s="34" t="s">
        <v>16</v>
      </c>
      <c r="J1849" s="34" t="s">
        <v>17</v>
      </c>
      <c r="K1849" s="34" t="s">
        <v>18</v>
      </c>
      <c r="L1849" s="34" t="s">
        <v>488</v>
      </c>
      <c r="M1849" s="34">
        <v>0.42</v>
      </c>
      <c r="N1849" s="34" t="s">
        <v>8</v>
      </c>
      <c r="O1849" s="34" t="s">
        <v>9</v>
      </c>
      <c r="P1849" s="34" t="s">
        <v>218</v>
      </c>
      <c r="Q1849" s="34" t="s">
        <v>2902</v>
      </c>
      <c r="R1849" s="34">
        <v>22801</v>
      </c>
      <c r="S1849" s="36">
        <v>42176</v>
      </c>
      <c r="T1849" s="36">
        <v>42178</v>
      </c>
      <c r="U1849" s="61">
        <v>-266.68599999999998</v>
      </c>
      <c r="V1849" s="34">
        <v>19</v>
      </c>
      <c r="W1849" s="34">
        <v>290.98</v>
      </c>
      <c r="X1849" s="34">
        <v>88220</v>
      </c>
      <c r="Y1849" s="34" t="s">
        <v>3215</v>
      </c>
      <c r="Z1849" s="34">
        <v>-206.4622817488048</v>
      </c>
    </row>
    <row r="1850" spans="1:26" customFormat="1" x14ac:dyDescent="0.2">
      <c r="A1850" s="34">
        <v>2049</v>
      </c>
      <c r="B1850" s="34" t="s">
        <v>2901</v>
      </c>
      <c r="C1850" s="34" t="s">
        <v>13</v>
      </c>
      <c r="D1850" s="34">
        <v>0.09</v>
      </c>
      <c r="E1850" s="34">
        <v>1.76</v>
      </c>
      <c r="F1850" s="34">
        <v>0.7</v>
      </c>
      <c r="G1850" s="34" t="s">
        <v>14</v>
      </c>
      <c r="H1850" s="34" t="s">
        <v>70</v>
      </c>
      <c r="I1850" s="34" t="s">
        <v>24</v>
      </c>
      <c r="J1850" s="34" t="s">
        <v>25</v>
      </c>
      <c r="K1850" s="34" t="s">
        <v>26</v>
      </c>
      <c r="L1850" s="34" t="s">
        <v>2903</v>
      </c>
      <c r="M1850" s="34">
        <v>0.56000000000000005</v>
      </c>
      <c r="N1850" s="34" t="s">
        <v>8</v>
      </c>
      <c r="O1850" s="34" t="s">
        <v>9</v>
      </c>
      <c r="P1850" s="34" t="s">
        <v>218</v>
      </c>
      <c r="Q1850" s="34" t="s">
        <v>2902</v>
      </c>
      <c r="R1850" s="34">
        <v>22801</v>
      </c>
      <c r="S1850" s="36">
        <v>42176</v>
      </c>
      <c r="T1850" s="36">
        <v>42179</v>
      </c>
      <c r="U1850" s="61">
        <v>-12.278</v>
      </c>
      <c r="V1850" s="34">
        <v>13</v>
      </c>
      <c r="W1850" s="34">
        <v>21.77</v>
      </c>
      <c r="X1850" s="34">
        <v>88220</v>
      </c>
      <c r="Y1850" s="34" t="s">
        <v>3215</v>
      </c>
      <c r="Z1850" s="34">
        <v>52.758171503333358</v>
      </c>
    </row>
    <row r="1851" spans="1:26" customFormat="1" x14ac:dyDescent="0.2">
      <c r="A1851" s="34">
        <v>2305</v>
      </c>
      <c r="B1851" s="34" t="s">
        <v>2904</v>
      </c>
      <c r="C1851" s="34" t="s">
        <v>13</v>
      </c>
      <c r="D1851" s="34">
        <v>0</v>
      </c>
      <c r="E1851" s="34">
        <v>90.48</v>
      </c>
      <c r="F1851" s="34">
        <v>19.989999999999998</v>
      </c>
      <c r="G1851" s="34" t="s">
        <v>14</v>
      </c>
      <c r="H1851" s="34" t="s">
        <v>3</v>
      </c>
      <c r="I1851" s="34" t="s">
        <v>24</v>
      </c>
      <c r="J1851" s="34" t="s">
        <v>321</v>
      </c>
      <c r="K1851" s="34" t="s">
        <v>49</v>
      </c>
      <c r="L1851" s="34" t="s">
        <v>478</v>
      </c>
      <c r="M1851" s="34">
        <v>0.4</v>
      </c>
      <c r="N1851" s="34" t="s">
        <v>8</v>
      </c>
      <c r="O1851" s="34" t="s">
        <v>28</v>
      </c>
      <c r="P1851" s="34" t="s">
        <v>1047</v>
      </c>
      <c r="Q1851" s="34" t="s">
        <v>106</v>
      </c>
      <c r="R1851" s="34">
        <v>57201</v>
      </c>
      <c r="S1851" s="36">
        <v>42176</v>
      </c>
      <c r="T1851" s="36">
        <v>42179</v>
      </c>
      <c r="U1851" s="61">
        <v>800.25509999999997</v>
      </c>
      <c r="V1851" s="34">
        <v>12</v>
      </c>
      <c r="W1851" s="34">
        <v>1159.79</v>
      </c>
      <c r="X1851" s="34">
        <v>89869</v>
      </c>
      <c r="Y1851" s="34" t="s">
        <v>3216</v>
      </c>
      <c r="Z1851" s="34">
        <v>1613.4007592376004</v>
      </c>
    </row>
    <row r="1852" spans="1:26" customFormat="1" x14ac:dyDescent="0.2">
      <c r="A1852" s="34">
        <v>648</v>
      </c>
      <c r="B1852" s="34" t="s">
        <v>2905</v>
      </c>
      <c r="C1852" s="34" t="s">
        <v>46</v>
      </c>
      <c r="D1852" s="34">
        <v>0.02</v>
      </c>
      <c r="E1852" s="34">
        <v>25.38</v>
      </c>
      <c r="F1852" s="34">
        <v>8.99</v>
      </c>
      <c r="G1852" s="34" t="s">
        <v>14</v>
      </c>
      <c r="H1852" s="34" t="s">
        <v>47</v>
      </c>
      <c r="I1852" s="34" t="s">
        <v>4</v>
      </c>
      <c r="J1852" s="34" t="s">
        <v>102</v>
      </c>
      <c r="K1852" s="34" t="s">
        <v>18</v>
      </c>
      <c r="L1852" s="34" t="s">
        <v>2361</v>
      </c>
      <c r="M1852" s="34">
        <v>0.5</v>
      </c>
      <c r="N1852" s="34" t="s">
        <v>8</v>
      </c>
      <c r="O1852" s="34" t="s">
        <v>28</v>
      </c>
      <c r="P1852" s="34" t="s">
        <v>79</v>
      </c>
      <c r="Q1852" s="34" t="s">
        <v>2906</v>
      </c>
      <c r="R1852" s="34">
        <v>60440</v>
      </c>
      <c r="S1852" s="36">
        <v>42176</v>
      </c>
      <c r="T1852" s="36">
        <v>42177</v>
      </c>
      <c r="U1852" s="61">
        <v>-10.36</v>
      </c>
      <c r="V1852" s="34">
        <v>1</v>
      </c>
      <c r="W1852" s="34">
        <v>34.11</v>
      </c>
      <c r="X1852" s="34">
        <v>91365</v>
      </c>
      <c r="Y1852" s="34" t="s">
        <v>3216</v>
      </c>
      <c r="Z1852" s="34">
        <v>588.20251312569201</v>
      </c>
    </row>
    <row r="1853" spans="1:26" customFormat="1" x14ac:dyDescent="0.2">
      <c r="A1853" s="34">
        <v>792</v>
      </c>
      <c r="B1853" s="34" t="s">
        <v>2907</v>
      </c>
      <c r="C1853" s="34" t="s">
        <v>46</v>
      </c>
      <c r="D1853" s="34">
        <v>0.09</v>
      </c>
      <c r="E1853" s="34">
        <v>6.48</v>
      </c>
      <c r="F1853" s="34">
        <v>9.68</v>
      </c>
      <c r="G1853" s="34" t="s">
        <v>14</v>
      </c>
      <c r="H1853" s="34" t="s">
        <v>70</v>
      </c>
      <c r="I1853" s="34" t="s">
        <v>24</v>
      </c>
      <c r="J1853" s="34" t="s">
        <v>64</v>
      </c>
      <c r="K1853" s="34" t="s">
        <v>49</v>
      </c>
      <c r="L1853" s="34" t="s">
        <v>2908</v>
      </c>
      <c r="M1853" s="34">
        <v>0.36</v>
      </c>
      <c r="N1853" s="34" t="s">
        <v>8</v>
      </c>
      <c r="O1853" s="34" t="s">
        <v>28</v>
      </c>
      <c r="P1853" s="34" t="s">
        <v>183</v>
      </c>
      <c r="Q1853" s="34" t="s">
        <v>2909</v>
      </c>
      <c r="R1853" s="34">
        <v>73064</v>
      </c>
      <c r="S1853" s="36">
        <v>42176</v>
      </c>
      <c r="T1853" s="36">
        <v>42177</v>
      </c>
      <c r="U1853" s="61">
        <v>-204.16</v>
      </c>
      <c r="V1853" s="34">
        <v>16</v>
      </c>
      <c r="W1853" s="34">
        <v>99.92</v>
      </c>
      <c r="X1853" s="34">
        <v>88753</v>
      </c>
      <c r="Y1853" s="34" t="s">
        <v>3216</v>
      </c>
      <c r="Z1853" s="34">
        <v>156.53687584250974</v>
      </c>
    </row>
    <row r="1854" spans="1:26" customFormat="1" x14ac:dyDescent="0.2">
      <c r="A1854" s="34">
        <v>1511</v>
      </c>
      <c r="B1854" s="34" t="s">
        <v>2910</v>
      </c>
      <c r="C1854" s="34" t="s">
        <v>1</v>
      </c>
      <c r="D1854" s="34">
        <v>0.09</v>
      </c>
      <c r="E1854" s="34">
        <v>20.98</v>
      </c>
      <c r="F1854" s="34">
        <v>1.49</v>
      </c>
      <c r="G1854" s="34" t="s">
        <v>14</v>
      </c>
      <c r="H1854" s="34" t="s">
        <v>70</v>
      </c>
      <c r="I1854" s="34" t="s">
        <v>24</v>
      </c>
      <c r="J1854" s="34" t="s">
        <v>48</v>
      </c>
      <c r="K1854" s="34" t="s">
        <v>49</v>
      </c>
      <c r="L1854" s="34" t="s">
        <v>2585</v>
      </c>
      <c r="M1854" s="34">
        <v>0.35</v>
      </c>
      <c r="N1854" s="34" t="s">
        <v>8</v>
      </c>
      <c r="O1854" s="34" t="s">
        <v>28</v>
      </c>
      <c r="P1854" s="34" t="s">
        <v>29</v>
      </c>
      <c r="Q1854" s="34" t="s">
        <v>2911</v>
      </c>
      <c r="R1854" s="34">
        <v>47302</v>
      </c>
      <c r="S1854" s="36">
        <v>42177</v>
      </c>
      <c r="T1854" s="36">
        <v>42179</v>
      </c>
      <c r="U1854" s="61">
        <v>199.1823</v>
      </c>
      <c r="V1854" s="34">
        <v>14</v>
      </c>
      <c r="W1854" s="34">
        <v>288.67</v>
      </c>
      <c r="X1854" s="34">
        <v>90303</v>
      </c>
      <c r="Y1854" s="34" t="s">
        <v>3216</v>
      </c>
      <c r="Z1854" s="34">
        <v>469.30474812569258</v>
      </c>
    </row>
    <row r="1855" spans="1:26" customFormat="1" x14ac:dyDescent="0.2">
      <c r="A1855" s="34">
        <v>2874</v>
      </c>
      <c r="B1855" s="34" t="s">
        <v>2016</v>
      </c>
      <c r="C1855" s="34" t="s">
        <v>1</v>
      </c>
      <c r="D1855" s="34">
        <v>0.03</v>
      </c>
      <c r="E1855" s="34">
        <v>304.99</v>
      </c>
      <c r="F1855" s="34">
        <v>19.989999999999998</v>
      </c>
      <c r="G1855" s="34" t="s">
        <v>14</v>
      </c>
      <c r="H1855" s="34" t="s">
        <v>47</v>
      </c>
      <c r="I1855" s="34" t="s">
        <v>24</v>
      </c>
      <c r="J1855" s="34" t="s">
        <v>48</v>
      </c>
      <c r="K1855" s="34" t="s">
        <v>49</v>
      </c>
      <c r="L1855" s="34" t="s">
        <v>2779</v>
      </c>
      <c r="M1855" s="34">
        <v>0.4</v>
      </c>
      <c r="N1855" s="34" t="s">
        <v>8</v>
      </c>
      <c r="O1855" s="34" t="s">
        <v>28</v>
      </c>
      <c r="P1855" s="34" t="s">
        <v>109</v>
      </c>
      <c r="Q1855" s="34" t="s">
        <v>2017</v>
      </c>
      <c r="R1855" s="34">
        <v>68128</v>
      </c>
      <c r="S1855" s="36">
        <v>42177</v>
      </c>
      <c r="T1855" s="36">
        <v>42179</v>
      </c>
      <c r="U1855" s="61">
        <v>4033.6089000000002</v>
      </c>
      <c r="V1855" s="34">
        <v>19</v>
      </c>
      <c r="W1855" s="34">
        <v>5845.81</v>
      </c>
      <c r="X1855" s="34">
        <v>89874</v>
      </c>
      <c r="Y1855" s="34" t="s">
        <v>3216</v>
      </c>
      <c r="Z1855" s="34">
        <v>5908.6859476687669</v>
      </c>
    </row>
    <row r="1856" spans="1:26" customFormat="1" x14ac:dyDescent="0.2">
      <c r="A1856" s="34">
        <v>2874</v>
      </c>
      <c r="B1856" s="34" t="s">
        <v>2016</v>
      </c>
      <c r="C1856" s="34" t="s">
        <v>1</v>
      </c>
      <c r="D1856" s="34">
        <v>0.09</v>
      </c>
      <c r="E1856" s="34">
        <v>65.989999999999995</v>
      </c>
      <c r="F1856" s="34">
        <v>8.99</v>
      </c>
      <c r="G1856" s="34" t="s">
        <v>14</v>
      </c>
      <c r="H1856" s="34" t="s">
        <v>47</v>
      </c>
      <c r="I1856" s="34" t="s">
        <v>16</v>
      </c>
      <c r="J1856" s="34" t="s">
        <v>111</v>
      </c>
      <c r="K1856" s="34" t="s">
        <v>49</v>
      </c>
      <c r="L1856" s="34" t="s">
        <v>2912</v>
      </c>
      <c r="M1856" s="34">
        <v>0.57999999999999996</v>
      </c>
      <c r="N1856" s="34" t="s">
        <v>8</v>
      </c>
      <c r="O1856" s="34" t="s">
        <v>28</v>
      </c>
      <c r="P1856" s="34" t="s">
        <v>109</v>
      </c>
      <c r="Q1856" s="34" t="s">
        <v>2017</v>
      </c>
      <c r="R1856" s="34">
        <v>68128</v>
      </c>
      <c r="S1856" s="36">
        <v>42177</v>
      </c>
      <c r="T1856" s="36">
        <v>42179</v>
      </c>
      <c r="U1856" s="61">
        <v>141.7824</v>
      </c>
      <c r="V1856" s="34">
        <v>12</v>
      </c>
      <c r="W1856" s="34">
        <v>633.85</v>
      </c>
      <c r="X1856" s="34">
        <v>89874</v>
      </c>
      <c r="Y1856" s="34" t="s">
        <v>3216</v>
      </c>
      <c r="Z1856" s="34">
        <v>980.4565016832214</v>
      </c>
    </row>
    <row r="1857" spans="1:26" customFormat="1" x14ac:dyDescent="0.2">
      <c r="A1857" s="34">
        <v>2963</v>
      </c>
      <c r="B1857" s="34" t="s">
        <v>2913</v>
      </c>
      <c r="C1857" s="34" t="s">
        <v>1</v>
      </c>
      <c r="D1857" s="34">
        <v>0.01</v>
      </c>
      <c r="E1857" s="34">
        <v>7.98</v>
      </c>
      <c r="F1857" s="34">
        <v>6.5</v>
      </c>
      <c r="G1857" s="34" t="s">
        <v>14</v>
      </c>
      <c r="H1857" s="34" t="s">
        <v>15</v>
      </c>
      <c r="I1857" s="34" t="s">
        <v>24</v>
      </c>
      <c r="J1857" s="34" t="s">
        <v>54</v>
      </c>
      <c r="K1857" s="34" t="s">
        <v>120</v>
      </c>
      <c r="L1857" s="34" t="s">
        <v>2914</v>
      </c>
      <c r="M1857" s="34">
        <v>0.59</v>
      </c>
      <c r="N1857" s="34" t="s">
        <v>8</v>
      </c>
      <c r="O1857" s="34" t="s">
        <v>87</v>
      </c>
      <c r="P1857" s="34" t="s">
        <v>394</v>
      </c>
      <c r="Q1857" s="34" t="s">
        <v>2915</v>
      </c>
      <c r="R1857" s="34">
        <v>21220</v>
      </c>
      <c r="S1857" s="36">
        <v>42177</v>
      </c>
      <c r="T1857" s="36">
        <v>42178</v>
      </c>
      <c r="U1857" s="61">
        <v>-34.591999999999999</v>
      </c>
      <c r="V1857" s="34">
        <v>4</v>
      </c>
      <c r="W1857" s="34">
        <v>34.909999999999997</v>
      </c>
      <c r="X1857" s="34">
        <v>88612</v>
      </c>
      <c r="Y1857" s="34" t="s">
        <v>3218</v>
      </c>
      <c r="Z1857" s="34">
        <v>551.07118718051311</v>
      </c>
    </row>
    <row r="1858" spans="1:26" customFormat="1" x14ac:dyDescent="0.2">
      <c r="A1858" s="34">
        <v>3132</v>
      </c>
      <c r="B1858" s="34" t="s">
        <v>2528</v>
      </c>
      <c r="C1858" s="34" t="s">
        <v>13</v>
      </c>
      <c r="D1858" s="34">
        <v>0.1</v>
      </c>
      <c r="E1858" s="34">
        <v>180.98</v>
      </c>
      <c r="F1858" s="34">
        <v>26.2</v>
      </c>
      <c r="G1858" s="34" t="s">
        <v>2</v>
      </c>
      <c r="H1858" s="34" t="s">
        <v>70</v>
      </c>
      <c r="I1858" s="34" t="s">
        <v>4</v>
      </c>
      <c r="J1858" s="34" t="s">
        <v>85</v>
      </c>
      <c r="K1858" s="34" t="s">
        <v>33</v>
      </c>
      <c r="L1858" s="34" t="s">
        <v>2250</v>
      </c>
      <c r="M1858" s="34">
        <v>0.59</v>
      </c>
      <c r="N1858" s="34" t="s">
        <v>8</v>
      </c>
      <c r="O1858" s="34" t="s">
        <v>28</v>
      </c>
      <c r="P1858" s="34" t="s">
        <v>79</v>
      </c>
      <c r="Q1858" s="34" t="s">
        <v>2530</v>
      </c>
      <c r="R1858" s="34">
        <v>60060</v>
      </c>
      <c r="S1858" s="36">
        <v>42177</v>
      </c>
      <c r="T1858" s="36">
        <v>42178</v>
      </c>
      <c r="U1858" s="61">
        <v>-64.664000000000001</v>
      </c>
      <c r="V1858" s="34">
        <v>3</v>
      </c>
      <c r="W1858" s="34">
        <v>519.41999999999996</v>
      </c>
      <c r="X1858" s="34">
        <v>86790</v>
      </c>
      <c r="Y1858" s="34" t="s">
        <v>3216</v>
      </c>
      <c r="Z1858" s="34">
        <v>1480.2041046890156</v>
      </c>
    </row>
    <row r="1859" spans="1:26" customFormat="1" x14ac:dyDescent="0.2">
      <c r="A1859" s="34">
        <v>437</v>
      </c>
      <c r="B1859" s="34" t="s">
        <v>2916</v>
      </c>
      <c r="C1859" s="34" t="s">
        <v>23</v>
      </c>
      <c r="D1859" s="34">
        <v>0.05</v>
      </c>
      <c r="E1859" s="34">
        <v>125.99</v>
      </c>
      <c r="F1859" s="34">
        <v>8.08</v>
      </c>
      <c r="G1859" s="34" t="s">
        <v>14</v>
      </c>
      <c r="H1859" s="34" t="s">
        <v>3</v>
      </c>
      <c r="I1859" s="34" t="s">
        <v>16</v>
      </c>
      <c r="J1859" s="34" t="s">
        <v>111</v>
      </c>
      <c r="K1859" s="34" t="s">
        <v>49</v>
      </c>
      <c r="L1859" s="34" t="s">
        <v>2089</v>
      </c>
      <c r="M1859" s="34">
        <v>0.56999999999999995</v>
      </c>
      <c r="N1859" s="34" t="s">
        <v>8</v>
      </c>
      <c r="O1859" s="34" t="s">
        <v>87</v>
      </c>
      <c r="P1859" s="34" t="s">
        <v>379</v>
      </c>
      <c r="Q1859" s="34" t="s">
        <v>2917</v>
      </c>
      <c r="R1859" s="34">
        <v>1462</v>
      </c>
      <c r="S1859" s="36">
        <v>42177</v>
      </c>
      <c r="T1859" s="36">
        <v>42182</v>
      </c>
      <c r="U1859" s="61">
        <v>427.11840000000001</v>
      </c>
      <c r="V1859" s="34">
        <v>9</v>
      </c>
      <c r="W1859" s="34">
        <v>952.26</v>
      </c>
      <c r="X1859" s="34">
        <v>90695</v>
      </c>
      <c r="Y1859" s="34" t="s">
        <v>3218</v>
      </c>
      <c r="Z1859" s="34">
        <v>1203.8897432714746</v>
      </c>
    </row>
    <row r="1860" spans="1:26" customFormat="1" x14ac:dyDescent="0.2">
      <c r="A1860" s="34">
        <v>1127</v>
      </c>
      <c r="B1860" s="34" t="s">
        <v>1321</v>
      </c>
      <c r="C1860" s="34" t="s">
        <v>23</v>
      </c>
      <c r="D1860" s="34">
        <v>0.04</v>
      </c>
      <c r="E1860" s="34">
        <v>4.71</v>
      </c>
      <c r="F1860" s="34">
        <v>0.7</v>
      </c>
      <c r="G1860" s="34" t="s">
        <v>14</v>
      </c>
      <c r="H1860" s="34" t="s">
        <v>15</v>
      </c>
      <c r="I1860" s="34" t="s">
        <v>24</v>
      </c>
      <c r="J1860" s="34" t="s">
        <v>152</v>
      </c>
      <c r="K1860" s="34" t="s">
        <v>26</v>
      </c>
      <c r="L1860" s="34" t="s">
        <v>2700</v>
      </c>
      <c r="M1860" s="34">
        <v>0.8</v>
      </c>
      <c r="N1860" s="34" t="s">
        <v>8</v>
      </c>
      <c r="O1860" s="34" t="s">
        <v>28</v>
      </c>
      <c r="P1860" s="34" t="s">
        <v>163</v>
      </c>
      <c r="Q1860" s="34" t="s">
        <v>1322</v>
      </c>
      <c r="R1860" s="34">
        <v>78852</v>
      </c>
      <c r="S1860" s="36">
        <v>42177</v>
      </c>
      <c r="T1860" s="36">
        <v>42181</v>
      </c>
      <c r="U1860" s="61">
        <v>4.53</v>
      </c>
      <c r="V1860" s="34">
        <v>19</v>
      </c>
      <c r="W1860" s="34">
        <v>90.52</v>
      </c>
      <c r="X1860" s="34">
        <v>87222</v>
      </c>
      <c r="Y1860" s="34" t="s">
        <v>3216</v>
      </c>
      <c r="Z1860" s="34">
        <v>365.05998171369748</v>
      </c>
    </row>
    <row r="1861" spans="1:26" customFormat="1" x14ac:dyDescent="0.2">
      <c r="A1861" s="34">
        <v>1128</v>
      </c>
      <c r="B1861" s="34" t="s">
        <v>2918</v>
      </c>
      <c r="C1861" s="34" t="s">
        <v>23</v>
      </c>
      <c r="D1861" s="34">
        <v>0.06</v>
      </c>
      <c r="E1861" s="34">
        <v>4.2</v>
      </c>
      <c r="F1861" s="34">
        <v>2.2599999999999998</v>
      </c>
      <c r="G1861" s="34" t="s">
        <v>14</v>
      </c>
      <c r="H1861" s="34" t="s">
        <v>15</v>
      </c>
      <c r="I1861" s="34" t="s">
        <v>24</v>
      </c>
      <c r="J1861" s="34" t="s">
        <v>64</v>
      </c>
      <c r="K1861" s="34" t="s">
        <v>26</v>
      </c>
      <c r="L1861" s="34" t="s">
        <v>572</v>
      </c>
      <c r="M1861" s="34">
        <v>0.36</v>
      </c>
      <c r="N1861" s="34" t="s">
        <v>8</v>
      </c>
      <c r="O1861" s="34" t="s">
        <v>28</v>
      </c>
      <c r="P1861" s="34" t="s">
        <v>163</v>
      </c>
      <c r="Q1861" s="34" t="s">
        <v>2919</v>
      </c>
      <c r="R1861" s="34">
        <v>78539</v>
      </c>
      <c r="S1861" s="36">
        <v>42177</v>
      </c>
      <c r="T1861" s="36">
        <v>42182</v>
      </c>
      <c r="U1861" s="61">
        <v>9.7799999999999994</v>
      </c>
      <c r="V1861" s="34">
        <v>13</v>
      </c>
      <c r="W1861" s="34">
        <v>55.97</v>
      </c>
      <c r="X1861" s="34">
        <v>87222</v>
      </c>
      <c r="Y1861" s="34" t="s">
        <v>3216</v>
      </c>
      <c r="Z1861" s="34">
        <v>33.017897129597905</v>
      </c>
    </row>
    <row r="1862" spans="1:26" customFormat="1" x14ac:dyDescent="0.2">
      <c r="A1862" s="34">
        <v>2279</v>
      </c>
      <c r="B1862" s="34" t="s">
        <v>2920</v>
      </c>
      <c r="C1862" s="34" t="s">
        <v>23</v>
      </c>
      <c r="D1862" s="34">
        <v>0.04</v>
      </c>
      <c r="E1862" s="34">
        <v>4.4800000000000004</v>
      </c>
      <c r="F1862" s="34">
        <v>2.5</v>
      </c>
      <c r="G1862" s="34" t="s">
        <v>63</v>
      </c>
      <c r="H1862" s="34" t="s">
        <v>47</v>
      </c>
      <c r="I1862" s="34" t="s">
        <v>24</v>
      </c>
      <c r="J1862" s="34" t="s">
        <v>321</v>
      </c>
      <c r="K1862" s="34" t="s">
        <v>49</v>
      </c>
      <c r="L1862" s="34" t="s">
        <v>997</v>
      </c>
      <c r="M1862" s="34">
        <v>0.37</v>
      </c>
      <c r="N1862" s="34" t="s">
        <v>8</v>
      </c>
      <c r="O1862" s="34" t="s">
        <v>87</v>
      </c>
      <c r="P1862" s="34" t="s">
        <v>296</v>
      </c>
      <c r="Q1862" s="34" t="s">
        <v>2921</v>
      </c>
      <c r="R1862" s="34">
        <v>15601</v>
      </c>
      <c r="S1862" s="36">
        <v>42177</v>
      </c>
      <c r="T1862" s="36">
        <v>42181</v>
      </c>
      <c r="U1862" s="61">
        <v>10.32</v>
      </c>
      <c r="V1862" s="34">
        <v>7</v>
      </c>
      <c r="W1862" s="34">
        <v>35.93</v>
      </c>
      <c r="X1862" s="34">
        <v>85949</v>
      </c>
      <c r="Y1862" s="34" t="s">
        <v>3218</v>
      </c>
      <c r="Z1862" s="34">
        <v>39.769191654274266</v>
      </c>
    </row>
    <row r="1863" spans="1:26" customFormat="1" x14ac:dyDescent="0.2">
      <c r="A1863" s="34">
        <v>101</v>
      </c>
      <c r="B1863" s="34" t="s">
        <v>2922</v>
      </c>
      <c r="C1863" s="34" t="s">
        <v>92</v>
      </c>
      <c r="D1863" s="34">
        <v>0.1</v>
      </c>
      <c r="E1863" s="34">
        <v>19.98</v>
      </c>
      <c r="F1863" s="34">
        <v>4</v>
      </c>
      <c r="G1863" s="34" t="s">
        <v>14</v>
      </c>
      <c r="H1863" s="34" t="s">
        <v>15</v>
      </c>
      <c r="I1863" s="34" t="s">
        <v>16</v>
      </c>
      <c r="J1863" s="34" t="s">
        <v>17</v>
      </c>
      <c r="K1863" s="34" t="s">
        <v>49</v>
      </c>
      <c r="L1863" s="34" t="s">
        <v>1737</v>
      </c>
      <c r="M1863" s="34">
        <v>0.68</v>
      </c>
      <c r="N1863" s="34" t="s">
        <v>8</v>
      </c>
      <c r="O1863" s="34" t="s">
        <v>87</v>
      </c>
      <c r="P1863" s="34" t="s">
        <v>307</v>
      </c>
      <c r="Q1863" s="34" t="s">
        <v>2923</v>
      </c>
      <c r="R1863" s="34">
        <v>4005</v>
      </c>
      <c r="S1863" s="36">
        <v>42177</v>
      </c>
      <c r="T1863" s="36">
        <v>42179</v>
      </c>
      <c r="U1863" s="61">
        <v>-16.2</v>
      </c>
      <c r="V1863" s="34">
        <v>16</v>
      </c>
      <c r="W1863" s="34">
        <v>303.58999999999997</v>
      </c>
      <c r="X1863" s="34">
        <v>88205</v>
      </c>
      <c r="Y1863" s="34" t="s">
        <v>3218</v>
      </c>
      <c r="Z1863" s="34">
        <v>276.48775464130841</v>
      </c>
    </row>
    <row r="1864" spans="1:26" customFormat="1" x14ac:dyDescent="0.2">
      <c r="A1864" s="34">
        <v>102</v>
      </c>
      <c r="B1864" s="34" t="s">
        <v>2018</v>
      </c>
      <c r="C1864" s="34" t="s">
        <v>92</v>
      </c>
      <c r="D1864" s="34">
        <v>0.1</v>
      </c>
      <c r="E1864" s="34">
        <v>19.98</v>
      </c>
      <c r="F1864" s="34">
        <v>4</v>
      </c>
      <c r="G1864" s="34" t="s">
        <v>14</v>
      </c>
      <c r="H1864" s="34" t="s">
        <v>15</v>
      </c>
      <c r="I1864" s="34" t="s">
        <v>16</v>
      </c>
      <c r="J1864" s="34" t="s">
        <v>17</v>
      </c>
      <c r="K1864" s="34" t="s">
        <v>49</v>
      </c>
      <c r="L1864" s="34" t="s">
        <v>1737</v>
      </c>
      <c r="M1864" s="34">
        <v>0.68</v>
      </c>
      <c r="N1864" s="34" t="s">
        <v>8</v>
      </c>
      <c r="O1864" s="34" t="s">
        <v>87</v>
      </c>
      <c r="P1864" s="34" t="s">
        <v>379</v>
      </c>
      <c r="Q1864" s="34" t="s">
        <v>764</v>
      </c>
      <c r="R1864" s="34">
        <v>2129</v>
      </c>
      <c r="S1864" s="36">
        <v>42177</v>
      </c>
      <c r="T1864" s="36">
        <v>42179</v>
      </c>
      <c r="U1864" s="61">
        <v>-20.25</v>
      </c>
      <c r="V1864" s="34">
        <v>65</v>
      </c>
      <c r="W1864" s="34">
        <v>1233.32</v>
      </c>
      <c r="X1864" s="34">
        <v>3397</v>
      </c>
      <c r="Y1864" s="34" t="s">
        <v>3218</v>
      </c>
      <c r="Z1864" s="34">
        <v>272.34045046565979</v>
      </c>
    </row>
    <row r="1865" spans="1:26" customFormat="1" x14ac:dyDescent="0.2">
      <c r="A1865" s="34">
        <v>102</v>
      </c>
      <c r="B1865" s="34" t="s">
        <v>2018</v>
      </c>
      <c r="C1865" s="34" t="s">
        <v>92</v>
      </c>
      <c r="D1865" s="34">
        <v>0.09</v>
      </c>
      <c r="E1865" s="34">
        <v>2.88</v>
      </c>
      <c r="F1865" s="34">
        <v>1.49</v>
      </c>
      <c r="G1865" s="34" t="s">
        <v>14</v>
      </c>
      <c r="H1865" s="34" t="s">
        <v>15</v>
      </c>
      <c r="I1865" s="34" t="s">
        <v>24</v>
      </c>
      <c r="J1865" s="34" t="s">
        <v>48</v>
      </c>
      <c r="K1865" s="34" t="s">
        <v>49</v>
      </c>
      <c r="L1865" s="34" t="s">
        <v>2924</v>
      </c>
      <c r="M1865" s="34">
        <v>0.36</v>
      </c>
      <c r="N1865" s="34" t="s">
        <v>8</v>
      </c>
      <c r="O1865" s="34" t="s">
        <v>87</v>
      </c>
      <c r="P1865" s="34" t="s">
        <v>379</v>
      </c>
      <c r="Q1865" s="34" t="s">
        <v>764</v>
      </c>
      <c r="R1865" s="34">
        <v>2129</v>
      </c>
      <c r="S1865" s="36">
        <v>42177</v>
      </c>
      <c r="T1865" s="36">
        <v>42178</v>
      </c>
      <c r="U1865" s="61">
        <v>-3.3809999999999998</v>
      </c>
      <c r="V1865" s="34">
        <v>17</v>
      </c>
      <c r="W1865" s="34">
        <v>47.31</v>
      </c>
      <c r="X1865" s="34">
        <v>3397</v>
      </c>
      <c r="Y1865" s="34" t="s">
        <v>3218</v>
      </c>
      <c r="Z1865" s="34">
        <v>-92.7077659799711</v>
      </c>
    </row>
    <row r="1866" spans="1:26" customFormat="1" x14ac:dyDescent="0.2">
      <c r="A1866" s="34">
        <v>109</v>
      </c>
      <c r="B1866" s="34" t="s">
        <v>2925</v>
      </c>
      <c r="C1866" s="34" t="s">
        <v>92</v>
      </c>
      <c r="D1866" s="34">
        <v>0.09</v>
      </c>
      <c r="E1866" s="34">
        <v>2.88</v>
      </c>
      <c r="F1866" s="34">
        <v>1.49</v>
      </c>
      <c r="G1866" s="34" t="s">
        <v>14</v>
      </c>
      <c r="H1866" s="34" t="s">
        <v>15</v>
      </c>
      <c r="I1866" s="34" t="s">
        <v>24</v>
      </c>
      <c r="J1866" s="34" t="s">
        <v>48</v>
      </c>
      <c r="K1866" s="34" t="s">
        <v>49</v>
      </c>
      <c r="L1866" s="34" t="s">
        <v>2924</v>
      </c>
      <c r="M1866" s="34">
        <v>0.36</v>
      </c>
      <c r="N1866" s="34" t="s">
        <v>8</v>
      </c>
      <c r="O1866" s="34" t="s">
        <v>87</v>
      </c>
      <c r="P1866" s="34" t="s">
        <v>373</v>
      </c>
      <c r="Q1866" s="34" t="s">
        <v>2926</v>
      </c>
      <c r="R1866" s="34">
        <v>7644</v>
      </c>
      <c r="S1866" s="36">
        <v>42177</v>
      </c>
      <c r="T1866" s="36">
        <v>42178</v>
      </c>
      <c r="U1866" s="61">
        <v>-2.7048000000000001</v>
      </c>
      <c r="V1866" s="34">
        <v>4</v>
      </c>
      <c r="W1866" s="34">
        <v>11.13</v>
      </c>
      <c r="X1866" s="34">
        <v>88205</v>
      </c>
      <c r="Y1866" s="34" t="s">
        <v>3218</v>
      </c>
      <c r="Z1866" s="34">
        <v>-92.01531978649615</v>
      </c>
    </row>
    <row r="1867" spans="1:26" customFormat="1" x14ac:dyDescent="0.2">
      <c r="A1867" s="34">
        <v>522</v>
      </c>
      <c r="B1867" s="34" t="s">
        <v>2927</v>
      </c>
      <c r="C1867" s="34" t="s">
        <v>92</v>
      </c>
      <c r="D1867" s="34">
        <v>0.02</v>
      </c>
      <c r="E1867" s="34">
        <v>150.97999999999999</v>
      </c>
      <c r="F1867" s="34">
        <v>13.99</v>
      </c>
      <c r="G1867" s="34" t="s">
        <v>63</v>
      </c>
      <c r="H1867" s="34" t="s">
        <v>3</v>
      </c>
      <c r="I1867" s="34" t="s">
        <v>16</v>
      </c>
      <c r="J1867" s="34" t="s">
        <v>32</v>
      </c>
      <c r="K1867" s="34" t="s">
        <v>120</v>
      </c>
      <c r="L1867" s="34" t="s">
        <v>758</v>
      </c>
      <c r="M1867" s="34">
        <v>0.38</v>
      </c>
      <c r="N1867" s="34" t="s">
        <v>8</v>
      </c>
      <c r="O1867" s="34" t="s">
        <v>35</v>
      </c>
      <c r="P1867" s="34" t="s">
        <v>115</v>
      </c>
      <c r="Q1867" s="34" t="s">
        <v>818</v>
      </c>
      <c r="R1867" s="34">
        <v>97756</v>
      </c>
      <c r="S1867" s="36">
        <v>42177</v>
      </c>
      <c r="T1867" s="36">
        <v>42179</v>
      </c>
      <c r="U1867" s="61">
        <v>26.1</v>
      </c>
      <c r="V1867" s="34">
        <v>3</v>
      </c>
      <c r="W1867" s="34">
        <v>480.37</v>
      </c>
      <c r="X1867" s="34">
        <v>89327</v>
      </c>
      <c r="Y1867" s="34" t="s">
        <v>3217</v>
      </c>
      <c r="Z1867" s="34">
        <v>747.56231556146463</v>
      </c>
    </row>
    <row r="1868" spans="1:26" customFormat="1" x14ac:dyDescent="0.2">
      <c r="A1868" s="34">
        <v>522</v>
      </c>
      <c r="B1868" s="34" t="s">
        <v>2927</v>
      </c>
      <c r="C1868" s="34" t="s">
        <v>92</v>
      </c>
      <c r="D1868" s="34">
        <v>0.1</v>
      </c>
      <c r="E1868" s="34">
        <v>5.43</v>
      </c>
      <c r="F1868" s="34">
        <v>0.95</v>
      </c>
      <c r="G1868" s="34" t="s">
        <v>14</v>
      </c>
      <c r="H1868" s="34" t="s">
        <v>3</v>
      </c>
      <c r="I1868" s="34" t="s">
        <v>24</v>
      </c>
      <c r="J1868" s="34" t="s">
        <v>64</v>
      </c>
      <c r="K1868" s="34" t="s">
        <v>26</v>
      </c>
      <c r="L1868" s="34" t="s">
        <v>2239</v>
      </c>
      <c r="M1868" s="34">
        <v>0.36</v>
      </c>
      <c r="N1868" s="34" t="s">
        <v>8</v>
      </c>
      <c r="O1868" s="34" t="s">
        <v>35</v>
      </c>
      <c r="P1868" s="34" t="s">
        <v>115</v>
      </c>
      <c r="Q1868" s="34" t="s">
        <v>818</v>
      </c>
      <c r="R1868" s="34">
        <v>97756</v>
      </c>
      <c r="S1868" s="36">
        <v>42177</v>
      </c>
      <c r="T1868" s="36">
        <v>42179</v>
      </c>
      <c r="U1868" s="61">
        <v>-2.58</v>
      </c>
      <c r="V1868" s="34">
        <v>1</v>
      </c>
      <c r="W1868" s="34">
        <v>5.76</v>
      </c>
      <c r="X1868" s="34">
        <v>89327</v>
      </c>
      <c r="Y1868" s="34" t="s">
        <v>3217</v>
      </c>
      <c r="Z1868" s="34">
        <v>-85.53241453314341</v>
      </c>
    </row>
    <row r="1869" spans="1:26" customFormat="1" x14ac:dyDescent="0.2">
      <c r="A1869" s="34">
        <v>522</v>
      </c>
      <c r="B1869" s="34" t="s">
        <v>2927</v>
      </c>
      <c r="C1869" s="34" t="s">
        <v>92</v>
      </c>
      <c r="D1869" s="34">
        <v>0.01</v>
      </c>
      <c r="E1869" s="34">
        <v>179.29</v>
      </c>
      <c r="F1869" s="34">
        <v>29.21</v>
      </c>
      <c r="G1869" s="34" t="s">
        <v>2</v>
      </c>
      <c r="H1869" s="34" t="s">
        <v>3</v>
      </c>
      <c r="I1869" s="34" t="s">
        <v>4</v>
      </c>
      <c r="J1869" s="34" t="s">
        <v>5</v>
      </c>
      <c r="K1869" s="34" t="s">
        <v>6</v>
      </c>
      <c r="L1869" s="34" t="s">
        <v>519</v>
      </c>
      <c r="M1869" s="34">
        <v>0.74</v>
      </c>
      <c r="N1869" s="34" t="s">
        <v>8</v>
      </c>
      <c r="O1869" s="34" t="s">
        <v>35</v>
      </c>
      <c r="P1869" s="34" t="s">
        <v>115</v>
      </c>
      <c r="Q1869" s="34" t="s">
        <v>818</v>
      </c>
      <c r="R1869" s="34">
        <v>97756</v>
      </c>
      <c r="S1869" s="36">
        <v>42177</v>
      </c>
      <c r="T1869" s="36">
        <v>42178</v>
      </c>
      <c r="U1869" s="61">
        <v>2800.12</v>
      </c>
      <c r="V1869" s="34">
        <v>21</v>
      </c>
      <c r="W1869" s="34">
        <v>3112.13</v>
      </c>
      <c r="X1869" s="34">
        <v>89327</v>
      </c>
      <c r="Y1869" s="34" t="s">
        <v>3217</v>
      </c>
      <c r="Z1869" s="34">
        <v>4682.0840367151804</v>
      </c>
    </row>
    <row r="1870" spans="1:26" customFormat="1" x14ac:dyDescent="0.2">
      <c r="A1870" s="34">
        <v>445</v>
      </c>
      <c r="B1870" s="34" t="s">
        <v>2118</v>
      </c>
      <c r="C1870" s="34" t="s">
        <v>13</v>
      </c>
      <c r="D1870" s="34">
        <v>0.09</v>
      </c>
      <c r="E1870" s="34">
        <v>200.98</v>
      </c>
      <c r="F1870" s="34">
        <v>55.96</v>
      </c>
      <c r="G1870" s="34" t="s">
        <v>2</v>
      </c>
      <c r="H1870" s="34" t="s">
        <v>3</v>
      </c>
      <c r="I1870" s="34" t="s">
        <v>4</v>
      </c>
      <c r="J1870" s="34" t="s">
        <v>93</v>
      </c>
      <c r="K1870" s="34" t="s">
        <v>6</v>
      </c>
      <c r="L1870" s="34" t="s">
        <v>1615</v>
      </c>
      <c r="M1870" s="34">
        <v>0.75</v>
      </c>
      <c r="N1870" s="34" t="s">
        <v>8</v>
      </c>
      <c r="O1870" s="34" t="s">
        <v>28</v>
      </c>
      <c r="P1870" s="34" t="s">
        <v>109</v>
      </c>
      <c r="Q1870" s="34" t="s">
        <v>1353</v>
      </c>
      <c r="R1870" s="34">
        <v>68701</v>
      </c>
      <c r="S1870" s="36">
        <v>42178</v>
      </c>
      <c r="T1870" s="36">
        <v>42179</v>
      </c>
      <c r="U1870" s="61">
        <v>-512.87199999999996</v>
      </c>
      <c r="V1870" s="34">
        <v>9</v>
      </c>
      <c r="W1870" s="34">
        <v>1766.68</v>
      </c>
      <c r="X1870" s="34">
        <v>88084</v>
      </c>
      <c r="Y1870" s="34" t="s">
        <v>3216</v>
      </c>
      <c r="Z1870" s="34">
        <v>2036.9992165169956</v>
      </c>
    </row>
    <row r="1871" spans="1:26" customFormat="1" x14ac:dyDescent="0.2">
      <c r="A1871" s="34">
        <v>445</v>
      </c>
      <c r="B1871" s="34" t="s">
        <v>2118</v>
      </c>
      <c r="C1871" s="34" t="s">
        <v>13</v>
      </c>
      <c r="D1871" s="34">
        <v>0.09</v>
      </c>
      <c r="E1871" s="34">
        <v>2.78</v>
      </c>
      <c r="F1871" s="34">
        <v>0.97</v>
      </c>
      <c r="G1871" s="34" t="s">
        <v>14</v>
      </c>
      <c r="H1871" s="34" t="s">
        <v>3</v>
      </c>
      <c r="I1871" s="34" t="s">
        <v>24</v>
      </c>
      <c r="J1871" s="34" t="s">
        <v>25</v>
      </c>
      <c r="K1871" s="34" t="s">
        <v>26</v>
      </c>
      <c r="L1871" s="34" t="s">
        <v>2928</v>
      </c>
      <c r="M1871" s="34">
        <v>0.59</v>
      </c>
      <c r="N1871" s="34" t="s">
        <v>8</v>
      </c>
      <c r="O1871" s="34" t="s">
        <v>28</v>
      </c>
      <c r="P1871" s="34" t="s">
        <v>109</v>
      </c>
      <c r="Q1871" s="34" t="s">
        <v>1353</v>
      </c>
      <c r="R1871" s="34">
        <v>68701</v>
      </c>
      <c r="S1871" s="36">
        <v>42178</v>
      </c>
      <c r="T1871" s="36">
        <v>42179</v>
      </c>
      <c r="U1871" s="61">
        <v>-3.7839999999999998</v>
      </c>
      <c r="V1871" s="34">
        <v>11</v>
      </c>
      <c r="W1871" s="34">
        <v>29.02</v>
      </c>
      <c r="X1871" s="34">
        <v>88084</v>
      </c>
      <c r="Y1871" s="34" t="s">
        <v>3216</v>
      </c>
      <c r="Z1871" s="34">
        <v>88.013628081403667</v>
      </c>
    </row>
    <row r="1872" spans="1:26" customFormat="1" x14ac:dyDescent="0.2">
      <c r="A1872" s="34">
        <v>2333</v>
      </c>
      <c r="B1872" s="34" t="s">
        <v>2929</v>
      </c>
      <c r="C1872" s="34" t="s">
        <v>13</v>
      </c>
      <c r="D1872" s="34">
        <v>0.06</v>
      </c>
      <c r="E1872" s="34">
        <v>180.98</v>
      </c>
      <c r="F1872" s="34">
        <v>26.2</v>
      </c>
      <c r="G1872" s="34" t="s">
        <v>2</v>
      </c>
      <c r="H1872" s="34" t="s">
        <v>3</v>
      </c>
      <c r="I1872" s="34" t="s">
        <v>4</v>
      </c>
      <c r="J1872" s="34" t="s">
        <v>85</v>
      </c>
      <c r="K1872" s="34" t="s">
        <v>33</v>
      </c>
      <c r="L1872" s="34" t="s">
        <v>2250</v>
      </c>
      <c r="M1872" s="34">
        <v>0.59</v>
      </c>
      <c r="N1872" s="34" t="s">
        <v>8</v>
      </c>
      <c r="O1872" s="34" t="s">
        <v>28</v>
      </c>
      <c r="P1872" s="34" t="s">
        <v>333</v>
      </c>
      <c r="Q1872" s="34" t="s">
        <v>2930</v>
      </c>
      <c r="R1872" s="34">
        <v>54302</v>
      </c>
      <c r="S1872" s="36">
        <v>42178</v>
      </c>
      <c r="T1872" s="36">
        <v>42179</v>
      </c>
      <c r="U1872" s="61">
        <v>-122.235</v>
      </c>
      <c r="V1872" s="34">
        <v>1</v>
      </c>
      <c r="W1872" s="34">
        <v>191.73</v>
      </c>
      <c r="X1872" s="34">
        <v>89611</v>
      </c>
      <c r="Y1872" s="34" t="s">
        <v>3216</v>
      </c>
      <c r="Z1872" s="34">
        <v>1438.6468800181158</v>
      </c>
    </row>
    <row r="1873" spans="1:26" customFormat="1" x14ac:dyDescent="0.2">
      <c r="A1873" s="34">
        <v>1548</v>
      </c>
      <c r="B1873" s="34" t="s">
        <v>2931</v>
      </c>
      <c r="C1873" s="34" t="s">
        <v>23</v>
      </c>
      <c r="D1873" s="34">
        <v>0</v>
      </c>
      <c r="E1873" s="34">
        <v>599.99</v>
      </c>
      <c r="F1873" s="34">
        <v>24.49</v>
      </c>
      <c r="G1873" s="34" t="s">
        <v>14</v>
      </c>
      <c r="H1873" s="34" t="s">
        <v>70</v>
      </c>
      <c r="I1873" s="34" t="s">
        <v>16</v>
      </c>
      <c r="J1873" s="34" t="s">
        <v>39</v>
      </c>
      <c r="K1873" s="34" t="s">
        <v>40</v>
      </c>
      <c r="L1873" s="34" t="s">
        <v>2932</v>
      </c>
      <c r="M1873" s="34">
        <v>0.44</v>
      </c>
      <c r="N1873" s="34" t="s">
        <v>8</v>
      </c>
      <c r="O1873" s="34" t="s">
        <v>28</v>
      </c>
      <c r="P1873" s="34" t="s">
        <v>29</v>
      </c>
      <c r="Q1873" s="34" t="s">
        <v>2408</v>
      </c>
      <c r="R1873" s="34">
        <v>47374</v>
      </c>
      <c r="S1873" s="36">
        <v>42178</v>
      </c>
      <c r="T1873" s="36">
        <v>42180</v>
      </c>
      <c r="U1873" s="61">
        <v>-367.16500000000002</v>
      </c>
      <c r="V1873" s="34">
        <v>18</v>
      </c>
      <c r="W1873" s="34">
        <v>11015.82</v>
      </c>
      <c r="X1873" s="34">
        <v>88487</v>
      </c>
      <c r="Y1873" s="34" t="s">
        <v>3216</v>
      </c>
      <c r="Z1873" s="34">
        <v>2263.2346366262336</v>
      </c>
    </row>
    <row r="1874" spans="1:26" customFormat="1" x14ac:dyDescent="0.2">
      <c r="A1874" s="34">
        <v>2215</v>
      </c>
      <c r="B1874" s="34" t="s">
        <v>2933</v>
      </c>
      <c r="C1874" s="34" t="s">
        <v>23</v>
      </c>
      <c r="D1874" s="34">
        <v>7.0000000000000007E-2</v>
      </c>
      <c r="E1874" s="34">
        <v>3.28</v>
      </c>
      <c r="F1874" s="34">
        <v>3.97</v>
      </c>
      <c r="G1874" s="34" t="s">
        <v>14</v>
      </c>
      <c r="H1874" s="34" t="s">
        <v>70</v>
      </c>
      <c r="I1874" s="34" t="s">
        <v>24</v>
      </c>
      <c r="J1874" s="34" t="s">
        <v>25</v>
      </c>
      <c r="K1874" s="34" t="s">
        <v>26</v>
      </c>
      <c r="L1874" s="34" t="s">
        <v>343</v>
      </c>
      <c r="M1874" s="34">
        <v>0.56000000000000005</v>
      </c>
      <c r="N1874" s="34" t="s">
        <v>8</v>
      </c>
      <c r="O1874" s="34" t="s">
        <v>87</v>
      </c>
      <c r="P1874" s="34" t="s">
        <v>293</v>
      </c>
      <c r="Q1874" s="34" t="s">
        <v>2934</v>
      </c>
      <c r="R1874" s="34">
        <v>44646</v>
      </c>
      <c r="S1874" s="36">
        <v>42178</v>
      </c>
      <c r="T1874" s="36">
        <v>42178</v>
      </c>
      <c r="U1874" s="61">
        <v>-22.175999999999998</v>
      </c>
      <c r="V1874" s="34">
        <v>4</v>
      </c>
      <c r="W1874" s="34">
        <v>14.76</v>
      </c>
      <c r="X1874" s="34">
        <v>90314</v>
      </c>
      <c r="Y1874" s="34" t="s">
        <v>3218</v>
      </c>
      <c r="Z1874" s="34">
        <v>233.23901404487586</v>
      </c>
    </row>
    <row r="1875" spans="1:26" customFormat="1" x14ac:dyDescent="0.2">
      <c r="A1875" s="34">
        <v>2216</v>
      </c>
      <c r="B1875" s="34" t="s">
        <v>2935</v>
      </c>
      <c r="C1875" s="34" t="s">
        <v>23</v>
      </c>
      <c r="D1875" s="34">
        <v>0.02</v>
      </c>
      <c r="E1875" s="34">
        <v>256.99</v>
      </c>
      <c r="F1875" s="34">
        <v>11.25</v>
      </c>
      <c r="G1875" s="34" t="s">
        <v>14</v>
      </c>
      <c r="H1875" s="34" t="s">
        <v>70</v>
      </c>
      <c r="I1875" s="34" t="s">
        <v>16</v>
      </c>
      <c r="J1875" s="34" t="s">
        <v>17</v>
      </c>
      <c r="K1875" s="34" t="s">
        <v>49</v>
      </c>
      <c r="L1875" s="34" t="s">
        <v>2597</v>
      </c>
      <c r="M1875" s="34">
        <v>0.51</v>
      </c>
      <c r="N1875" s="34" t="s">
        <v>8</v>
      </c>
      <c r="O1875" s="34" t="s">
        <v>87</v>
      </c>
      <c r="P1875" s="34" t="s">
        <v>293</v>
      </c>
      <c r="Q1875" s="34" t="s">
        <v>2109</v>
      </c>
      <c r="R1875" s="34">
        <v>44256</v>
      </c>
      <c r="S1875" s="36">
        <v>42178</v>
      </c>
      <c r="T1875" s="36">
        <v>42185</v>
      </c>
      <c r="U1875" s="61">
        <v>-214.10400000000001</v>
      </c>
      <c r="V1875" s="34">
        <v>3</v>
      </c>
      <c r="W1875" s="34">
        <v>808.44</v>
      </c>
      <c r="X1875" s="34">
        <v>90314</v>
      </c>
      <c r="Y1875" s="34" t="s">
        <v>3218</v>
      </c>
      <c r="Z1875" s="34">
        <v>1024.3149707635298</v>
      </c>
    </row>
    <row r="1876" spans="1:26" customFormat="1" x14ac:dyDescent="0.2">
      <c r="A1876" s="34">
        <v>2216</v>
      </c>
      <c r="B1876" s="34" t="s">
        <v>2935</v>
      </c>
      <c r="C1876" s="34" t="s">
        <v>23</v>
      </c>
      <c r="D1876" s="34">
        <v>0.01</v>
      </c>
      <c r="E1876" s="34">
        <v>6.48</v>
      </c>
      <c r="F1876" s="34">
        <v>5.14</v>
      </c>
      <c r="G1876" s="34" t="s">
        <v>14</v>
      </c>
      <c r="H1876" s="34" t="s">
        <v>70</v>
      </c>
      <c r="I1876" s="34" t="s">
        <v>24</v>
      </c>
      <c r="J1876" s="34" t="s">
        <v>64</v>
      </c>
      <c r="K1876" s="34" t="s">
        <v>49</v>
      </c>
      <c r="L1876" s="34" t="s">
        <v>1721</v>
      </c>
      <c r="M1876" s="34">
        <v>0.37</v>
      </c>
      <c r="N1876" s="34" t="s">
        <v>8</v>
      </c>
      <c r="O1876" s="34" t="s">
        <v>87</v>
      </c>
      <c r="P1876" s="34" t="s">
        <v>293</v>
      </c>
      <c r="Q1876" s="34" t="s">
        <v>2109</v>
      </c>
      <c r="R1876" s="34">
        <v>44256</v>
      </c>
      <c r="S1876" s="36">
        <v>42178</v>
      </c>
      <c r="T1876" s="36">
        <v>42180</v>
      </c>
      <c r="U1876" s="61">
        <v>-26.936</v>
      </c>
      <c r="V1876" s="34">
        <v>10</v>
      </c>
      <c r="W1876" s="34">
        <v>67.41</v>
      </c>
      <c r="X1876" s="34">
        <v>90314</v>
      </c>
      <c r="Y1876" s="34" t="s">
        <v>3218</v>
      </c>
      <c r="Z1876" s="34">
        <v>152.45424753416927</v>
      </c>
    </row>
    <row r="1877" spans="1:26" customFormat="1" x14ac:dyDescent="0.2">
      <c r="A1877" s="34">
        <v>2352</v>
      </c>
      <c r="B1877" s="34" t="s">
        <v>2894</v>
      </c>
      <c r="C1877" s="34" t="s">
        <v>46</v>
      </c>
      <c r="D1877" s="34">
        <v>0.09</v>
      </c>
      <c r="E1877" s="34">
        <v>71.37</v>
      </c>
      <c r="F1877" s="34">
        <v>69</v>
      </c>
      <c r="G1877" s="34" t="s">
        <v>14</v>
      </c>
      <c r="H1877" s="34" t="s">
        <v>47</v>
      </c>
      <c r="I1877" s="34" t="s">
        <v>4</v>
      </c>
      <c r="J1877" s="34" t="s">
        <v>5</v>
      </c>
      <c r="K1877" s="34" t="s">
        <v>40</v>
      </c>
      <c r="L1877" s="34" t="s">
        <v>1007</v>
      </c>
      <c r="M1877" s="34">
        <v>0.68</v>
      </c>
      <c r="N1877" s="34" t="s">
        <v>8</v>
      </c>
      <c r="O1877" s="34" t="s">
        <v>87</v>
      </c>
      <c r="P1877" s="34" t="s">
        <v>394</v>
      </c>
      <c r="Q1877" s="34" t="s">
        <v>2895</v>
      </c>
      <c r="R1877" s="34">
        <v>21501</v>
      </c>
      <c r="S1877" s="36">
        <v>42178</v>
      </c>
      <c r="T1877" s="36">
        <v>42179</v>
      </c>
      <c r="U1877" s="61">
        <v>-1537.1356000000001</v>
      </c>
      <c r="V1877" s="34">
        <v>19</v>
      </c>
      <c r="W1877" s="34">
        <v>1302.98</v>
      </c>
      <c r="X1877" s="34">
        <v>86166</v>
      </c>
      <c r="Y1877" s="34" t="s">
        <v>3218</v>
      </c>
      <c r="Z1877" s="34">
        <v>930.8312425098427</v>
      </c>
    </row>
    <row r="1878" spans="1:26" customFormat="1" x14ac:dyDescent="0.2">
      <c r="A1878" s="34">
        <v>2044</v>
      </c>
      <c r="B1878" s="34" t="s">
        <v>2936</v>
      </c>
      <c r="C1878" s="34" t="s">
        <v>23</v>
      </c>
      <c r="D1878" s="34">
        <v>0.09</v>
      </c>
      <c r="E1878" s="34">
        <v>20.99</v>
      </c>
      <c r="F1878" s="34">
        <v>2.5</v>
      </c>
      <c r="G1878" s="34" t="s">
        <v>14</v>
      </c>
      <c r="H1878" s="34" t="s">
        <v>70</v>
      </c>
      <c r="I1878" s="34" t="s">
        <v>16</v>
      </c>
      <c r="J1878" s="34" t="s">
        <v>111</v>
      </c>
      <c r="K1878" s="34" t="s">
        <v>26</v>
      </c>
      <c r="L1878" s="34" t="s">
        <v>1177</v>
      </c>
      <c r="M1878" s="34">
        <v>0.81</v>
      </c>
      <c r="N1878" s="34" t="s">
        <v>8</v>
      </c>
      <c r="O1878" s="34" t="s">
        <v>9</v>
      </c>
      <c r="P1878" s="34" t="s">
        <v>20</v>
      </c>
      <c r="Q1878" s="34" t="s">
        <v>2937</v>
      </c>
      <c r="R1878" s="34">
        <v>72756</v>
      </c>
      <c r="S1878" s="36">
        <v>42179</v>
      </c>
      <c r="T1878" s="36">
        <v>42186</v>
      </c>
      <c r="U1878" s="61">
        <v>-136.12200000000001</v>
      </c>
      <c r="V1878" s="34">
        <v>6</v>
      </c>
      <c r="W1878" s="34">
        <v>100.11</v>
      </c>
      <c r="X1878" s="34">
        <v>88692</v>
      </c>
      <c r="Y1878" s="34" t="s">
        <v>3215</v>
      </c>
      <c r="Z1878" s="34">
        <v>325.99326956343373</v>
      </c>
    </row>
    <row r="1879" spans="1:26" customFormat="1" x14ac:dyDescent="0.2">
      <c r="A1879" s="34">
        <v>3325</v>
      </c>
      <c r="B1879" s="34" t="s">
        <v>2259</v>
      </c>
      <c r="C1879" s="34" t="s">
        <v>23</v>
      </c>
      <c r="D1879" s="34">
        <v>0</v>
      </c>
      <c r="E1879" s="34">
        <v>8.74</v>
      </c>
      <c r="F1879" s="34">
        <v>8.2899999999999991</v>
      </c>
      <c r="G1879" s="34" t="s">
        <v>14</v>
      </c>
      <c r="H1879" s="34" t="s">
        <v>15</v>
      </c>
      <c r="I1879" s="34" t="s">
        <v>24</v>
      </c>
      <c r="J1879" s="34" t="s">
        <v>321</v>
      </c>
      <c r="K1879" s="34" t="s">
        <v>49</v>
      </c>
      <c r="L1879" s="34" t="s">
        <v>416</v>
      </c>
      <c r="M1879" s="34">
        <v>0.38</v>
      </c>
      <c r="N1879" s="34" t="s">
        <v>8</v>
      </c>
      <c r="O1879" s="34" t="s">
        <v>35</v>
      </c>
      <c r="P1879" s="34" t="s">
        <v>115</v>
      </c>
      <c r="Q1879" s="34" t="s">
        <v>2261</v>
      </c>
      <c r="R1879" s="34">
        <v>97420</v>
      </c>
      <c r="S1879" s="36">
        <v>42179</v>
      </c>
      <c r="T1879" s="36">
        <v>42181</v>
      </c>
      <c r="U1879" s="61">
        <v>-79.400000000000006</v>
      </c>
      <c r="V1879" s="34">
        <v>14</v>
      </c>
      <c r="W1879" s="34">
        <v>131.62</v>
      </c>
      <c r="X1879" s="34">
        <v>90986</v>
      </c>
      <c r="Y1879" s="34" t="s">
        <v>3217</v>
      </c>
      <c r="Z1879" s="34">
        <v>178.85916300861336</v>
      </c>
    </row>
    <row r="1880" spans="1:26" customFormat="1" x14ac:dyDescent="0.2">
      <c r="A1880" s="34">
        <v>721</v>
      </c>
      <c r="B1880" s="34" t="s">
        <v>2116</v>
      </c>
      <c r="C1880" s="34" t="s">
        <v>46</v>
      </c>
      <c r="D1880" s="34">
        <v>0.04</v>
      </c>
      <c r="E1880" s="34">
        <v>10.64</v>
      </c>
      <c r="F1880" s="34">
        <v>5.16</v>
      </c>
      <c r="G1880" s="34" t="s">
        <v>14</v>
      </c>
      <c r="H1880" s="34" t="s">
        <v>70</v>
      </c>
      <c r="I1880" s="34" t="s">
        <v>4</v>
      </c>
      <c r="J1880" s="34" t="s">
        <v>102</v>
      </c>
      <c r="K1880" s="34" t="s">
        <v>49</v>
      </c>
      <c r="L1880" s="34" t="s">
        <v>1820</v>
      </c>
      <c r="M1880" s="34">
        <v>0.56999999999999995</v>
      </c>
      <c r="N1880" s="34" t="s">
        <v>8</v>
      </c>
      <c r="O1880" s="34" t="s">
        <v>28</v>
      </c>
      <c r="P1880" s="34" t="s">
        <v>29</v>
      </c>
      <c r="Q1880" s="34" t="s">
        <v>2117</v>
      </c>
      <c r="R1880" s="34">
        <v>46041</v>
      </c>
      <c r="S1880" s="36">
        <v>42179</v>
      </c>
      <c r="T1880" s="36">
        <v>42180</v>
      </c>
      <c r="U1880" s="61">
        <v>24.096</v>
      </c>
      <c r="V1880" s="34">
        <v>6</v>
      </c>
      <c r="W1880" s="34">
        <v>66.900000000000006</v>
      </c>
      <c r="X1880" s="34">
        <v>91053</v>
      </c>
      <c r="Y1880" s="34" t="s">
        <v>3216</v>
      </c>
      <c r="Z1880" s="34">
        <v>485.97161872317957</v>
      </c>
    </row>
    <row r="1881" spans="1:26" customFormat="1" x14ac:dyDescent="0.2">
      <c r="A1881" s="34">
        <v>721</v>
      </c>
      <c r="B1881" s="34" t="s">
        <v>2116</v>
      </c>
      <c r="C1881" s="34" t="s">
        <v>46</v>
      </c>
      <c r="D1881" s="34">
        <v>0.03</v>
      </c>
      <c r="E1881" s="34">
        <v>2.78</v>
      </c>
      <c r="F1881" s="34">
        <v>1.34</v>
      </c>
      <c r="G1881" s="34" t="s">
        <v>63</v>
      </c>
      <c r="H1881" s="34" t="s">
        <v>70</v>
      </c>
      <c r="I1881" s="34" t="s">
        <v>24</v>
      </c>
      <c r="J1881" s="34" t="s">
        <v>25</v>
      </c>
      <c r="K1881" s="34" t="s">
        <v>26</v>
      </c>
      <c r="L1881" s="34" t="s">
        <v>2938</v>
      </c>
      <c r="M1881" s="34">
        <v>0.45</v>
      </c>
      <c r="N1881" s="34" t="s">
        <v>8</v>
      </c>
      <c r="O1881" s="34" t="s">
        <v>28</v>
      </c>
      <c r="P1881" s="34" t="s">
        <v>29</v>
      </c>
      <c r="Q1881" s="34" t="s">
        <v>2117</v>
      </c>
      <c r="R1881" s="34">
        <v>46041</v>
      </c>
      <c r="S1881" s="36">
        <v>42179</v>
      </c>
      <c r="T1881" s="36">
        <v>42181</v>
      </c>
      <c r="U1881" s="61">
        <v>6.9720000000000004</v>
      </c>
      <c r="V1881" s="34">
        <v>15</v>
      </c>
      <c r="W1881" s="34">
        <v>43.13</v>
      </c>
      <c r="X1881" s="34">
        <v>91053</v>
      </c>
      <c r="Y1881" s="34" t="s">
        <v>3216</v>
      </c>
      <c r="Z1881" s="34">
        <v>162.87758341606735</v>
      </c>
    </row>
    <row r="1882" spans="1:26" customFormat="1" x14ac:dyDescent="0.2">
      <c r="A1882" s="34">
        <v>3084</v>
      </c>
      <c r="B1882" s="34" t="s">
        <v>2210</v>
      </c>
      <c r="C1882" s="34" t="s">
        <v>46</v>
      </c>
      <c r="D1882" s="34">
        <v>0.01</v>
      </c>
      <c r="E1882" s="34">
        <v>7.1</v>
      </c>
      <c r="F1882" s="34">
        <v>6.05</v>
      </c>
      <c r="G1882" s="34" t="s">
        <v>14</v>
      </c>
      <c r="H1882" s="34" t="s">
        <v>3</v>
      </c>
      <c r="I1882" s="34" t="s">
        <v>24</v>
      </c>
      <c r="J1882" s="34" t="s">
        <v>48</v>
      </c>
      <c r="K1882" s="34" t="s">
        <v>49</v>
      </c>
      <c r="L1882" s="34" t="s">
        <v>227</v>
      </c>
      <c r="M1882" s="34">
        <v>0.39</v>
      </c>
      <c r="N1882" s="34" t="s">
        <v>8</v>
      </c>
      <c r="O1882" s="34" t="s">
        <v>35</v>
      </c>
      <c r="P1882" s="34" t="s">
        <v>42</v>
      </c>
      <c r="Q1882" s="34" t="s">
        <v>463</v>
      </c>
      <c r="R1882" s="34">
        <v>98503</v>
      </c>
      <c r="S1882" s="36">
        <v>42179</v>
      </c>
      <c r="T1882" s="36">
        <v>42180</v>
      </c>
      <c r="U1882" s="61">
        <v>-39.186250000000001</v>
      </c>
      <c r="V1882" s="34">
        <v>18</v>
      </c>
      <c r="W1882" s="34">
        <v>133.19</v>
      </c>
      <c r="X1882" s="34">
        <v>89880</v>
      </c>
      <c r="Y1882" s="34" t="s">
        <v>3217</v>
      </c>
      <c r="Z1882" s="34">
        <v>295.85201801593018</v>
      </c>
    </row>
    <row r="1883" spans="1:26" customFormat="1" x14ac:dyDescent="0.2">
      <c r="A1883" s="34">
        <v>3084</v>
      </c>
      <c r="B1883" s="34" t="s">
        <v>2210</v>
      </c>
      <c r="C1883" s="34" t="s">
        <v>46</v>
      </c>
      <c r="D1883" s="34">
        <v>0.05</v>
      </c>
      <c r="E1883" s="34">
        <v>18.97</v>
      </c>
      <c r="F1883" s="34">
        <v>9.0299999999999994</v>
      </c>
      <c r="G1883" s="34" t="s">
        <v>14</v>
      </c>
      <c r="H1883" s="34" t="s">
        <v>3</v>
      </c>
      <c r="I1883" s="34" t="s">
        <v>24</v>
      </c>
      <c r="J1883" s="34" t="s">
        <v>64</v>
      </c>
      <c r="K1883" s="34" t="s">
        <v>49</v>
      </c>
      <c r="L1883" s="34" t="s">
        <v>606</v>
      </c>
      <c r="M1883" s="34">
        <v>0.37</v>
      </c>
      <c r="N1883" s="34" t="s">
        <v>8</v>
      </c>
      <c r="O1883" s="34" t="s">
        <v>35</v>
      </c>
      <c r="P1883" s="34" t="s">
        <v>42</v>
      </c>
      <c r="Q1883" s="34" t="s">
        <v>463</v>
      </c>
      <c r="R1883" s="34">
        <v>98503</v>
      </c>
      <c r="S1883" s="36">
        <v>42179</v>
      </c>
      <c r="T1883" s="36">
        <v>42180</v>
      </c>
      <c r="U1883" s="61">
        <v>-1.89</v>
      </c>
      <c r="V1883" s="34">
        <v>5</v>
      </c>
      <c r="W1883" s="34">
        <v>97.33</v>
      </c>
      <c r="X1883" s="34">
        <v>89880</v>
      </c>
      <c r="Y1883" s="34" t="s">
        <v>3217</v>
      </c>
      <c r="Z1883" s="34">
        <v>410.54314647120106</v>
      </c>
    </row>
    <row r="1884" spans="1:26" customFormat="1" x14ac:dyDescent="0.2">
      <c r="A1884" s="34">
        <v>1416</v>
      </c>
      <c r="B1884" s="34" t="s">
        <v>2406</v>
      </c>
      <c r="C1884" s="34" t="s">
        <v>13</v>
      </c>
      <c r="D1884" s="34">
        <v>0.04</v>
      </c>
      <c r="E1884" s="34">
        <v>46.89</v>
      </c>
      <c r="F1884" s="34">
        <v>5.0999999999999996</v>
      </c>
      <c r="G1884" s="34" t="s">
        <v>14</v>
      </c>
      <c r="H1884" s="34" t="s">
        <v>3</v>
      </c>
      <c r="I1884" s="34" t="s">
        <v>24</v>
      </c>
      <c r="J1884" s="34" t="s">
        <v>71</v>
      </c>
      <c r="K1884" s="34" t="s">
        <v>120</v>
      </c>
      <c r="L1884" s="34" t="s">
        <v>1819</v>
      </c>
      <c r="M1884" s="34">
        <v>0.46</v>
      </c>
      <c r="N1884" s="34" t="s">
        <v>8</v>
      </c>
      <c r="O1884" s="34" t="s">
        <v>28</v>
      </c>
      <c r="P1884" s="34" t="s">
        <v>29</v>
      </c>
      <c r="Q1884" s="34" t="s">
        <v>1488</v>
      </c>
      <c r="R1884" s="34">
        <v>46203</v>
      </c>
      <c r="S1884" s="36">
        <v>42180</v>
      </c>
      <c r="T1884" s="36">
        <v>42182</v>
      </c>
      <c r="U1884" s="61">
        <v>87.12</v>
      </c>
      <c r="V1884" s="34">
        <v>4</v>
      </c>
      <c r="W1884" s="34">
        <v>182.61</v>
      </c>
      <c r="X1884" s="34">
        <v>90540</v>
      </c>
      <c r="Y1884" s="34" t="s">
        <v>3216</v>
      </c>
      <c r="Z1884" s="34">
        <v>358.44457624090779</v>
      </c>
    </row>
    <row r="1885" spans="1:26" customFormat="1" x14ac:dyDescent="0.2">
      <c r="A1885" s="34">
        <v>1551</v>
      </c>
      <c r="B1885" s="34" t="s">
        <v>2939</v>
      </c>
      <c r="C1885" s="34" t="s">
        <v>23</v>
      </c>
      <c r="D1885" s="34">
        <v>7.0000000000000007E-2</v>
      </c>
      <c r="E1885" s="34">
        <v>17.7</v>
      </c>
      <c r="F1885" s="34">
        <v>9.4700000000000006</v>
      </c>
      <c r="G1885" s="34" t="s">
        <v>14</v>
      </c>
      <c r="H1885" s="34" t="s">
        <v>15</v>
      </c>
      <c r="I1885" s="34" t="s">
        <v>24</v>
      </c>
      <c r="J1885" s="34" t="s">
        <v>54</v>
      </c>
      <c r="K1885" s="34" t="s">
        <v>49</v>
      </c>
      <c r="L1885" s="34" t="s">
        <v>1027</v>
      </c>
      <c r="M1885" s="34">
        <v>0.59</v>
      </c>
      <c r="N1885" s="34" t="s">
        <v>8</v>
      </c>
      <c r="O1885" s="34" t="s">
        <v>9</v>
      </c>
      <c r="P1885" s="34" t="s">
        <v>10</v>
      </c>
      <c r="Q1885" s="34" t="s">
        <v>2940</v>
      </c>
      <c r="R1885" s="34">
        <v>39530</v>
      </c>
      <c r="S1885" s="36">
        <v>42180</v>
      </c>
      <c r="T1885" s="36">
        <v>42186</v>
      </c>
      <c r="U1885" s="61">
        <v>-243.54400000000001</v>
      </c>
      <c r="V1885" s="34">
        <v>18</v>
      </c>
      <c r="W1885" s="34">
        <v>300.67</v>
      </c>
      <c r="X1885" s="34">
        <v>87488</v>
      </c>
      <c r="Y1885" s="34" t="s">
        <v>3215</v>
      </c>
      <c r="Z1885" s="34">
        <v>199.74905333474251</v>
      </c>
    </row>
    <row r="1886" spans="1:26" customFormat="1" x14ac:dyDescent="0.2">
      <c r="A1886" s="34">
        <v>3128</v>
      </c>
      <c r="B1886" s="34" t="s">
        <v>2941</v>
      </c>
      <c r="C1886" s="34" t="s">
        <v>23</v>
      </c>
      <c r="D1886" s="34">
        <v>0.08</v>
      </c>
      <c r="E1886" s="34">
        <v>3.69</v>
      </c>
      <c r="F1886" s="34">
        <v>2.5</v>
      </c>
      <c r="G1886" s="34" t="s">
        <v>14</v>
      </c>
      <c r="H1886" s="34" t="s">
        <v>3</v>
      </c>
      <c r="I1886" s="34" t="s">
        <v>24</v>
      </c>
      <c r="J1886" s="34" t="s">
        <v>321</v>
      </c>
      <c r="K1886" s="34" t="s">
        <v>49</v>
      </c>
      <c r="L1886" s="34" t="s">
        <v>2206</v>
      </c>
      <c r="M1886" s="34">
        <v>0.39</v>
      </c>
      <c r="N1886" s="34" t="s">
        <v>8</v>
      </c>
      <c r="O1886" s="34" t="s">
        <v>9</v>
      </c>
      <c r="P1886" s="34" t="s">
        <v>144</v>
      </c>
      <c r="Q1886" s="34" t="s">
        <v>2942</v>
      </c>
      <c r="R1886" s="34">
        <v>71109</v>
      </c>
      <c r="S1886" s="36">
        <v>42180</v>
      </c>
      <c r="T1886" s="36">
        <v>42185</v>
      </c>
      <c r="U1886" s="61">
        <v>-139.07599999999999</v>
      </c>
      <c r="V1886" s="34">
        <v>9</v>
      </c>
      <c r="W1886" s="34">
        <v>31.98</v>
      </c>
      <c r="X1886" s="34">
        <v>89810</v>
      </c>
      <c r="Y1886" s="34" t="s">
        <v>3215</v>
      </c>
      <c r="Z1886" s="34">
        <v>-82.761070279535474</v>
      </c>
    </row>
    <row r="1887" spans="1:26" customFormat="1" x14ac:dyDescent="0.2">
      <c r="A1887" s="34">
        <v>3176</v>
      </c>
      <c r="B1887" s="34" t="s">
        <v>2385</v>
      </c>
      <c r="C1887" s="34" t="s">
        <v>23</v>
      </c>
      <c r="D1887" s="34">
        <v>0.02</v>
      </c>
      <c r="E1887" s="34">
        <v>58.14</v>
      </c>
      <c r="F1887" s="34">
        <v>36.61</v>
      </c>
      <c r="G1887" s="34" t="s">
        <v>2</v>
      </c>
      <c r="H1887" s="34" t="s">
        <v>15</v>
      </c>
      <c r="I1887" s="34" t="s">
        <v>4</v>
      </c>
      <c r="J1887" s="34" t="s">
        <v>93</v>
      </c>
      <c r="K1887" s="34" t="s">
        <v>6</v>
      </c>
      <c r="L1887" s="34" t="s">
        <v>2551</v>
      </c>
      <c r="M1887" s="34">
        <v>0.61</v>
      </c>
      <c r="N1887" s="34" t="s">
        <v>8</v>
      </c>
      <c r="O1887" s="34" t="s">
        <v>9</v>
      </c>
      <c r="P1887" s="34" t="s">
        <v>99</v>
      </c>
      <c r="Q1887" s="34" t="s">
        <v>2387</v>
      </c>
      <c r="R1887" s="34">
        <v>32216</v>
      </c>
      <c r="S1887" s="36">
        <v>42180</v>
      </c>
      <c r="T1887" s="36">
        <v>42186</v>
      </c>
      <c r="U1887" s="61">
        <v>0.25800000000000001</v>
      </c>
      <c r="V1887" s="34">
        <v>22</v>
      </c>
      <c r="W1887" s="34">
        <v>1358.02</v>
      </c>
      <c r="X1887" s="34">
        <v>90821</v>
      </c>
      <c r="Y1887" s="34" t="s">
        <v>3215</v>
      </c>
      <c r="Z1887" s="34">
        <v>1572.3440293163624</v>
      </c>
    </row>
    <row r="1888" spans="1:26" customFormat="1" x14ac:dyDescent="0.2">
      <c r="A1888" s="34">
        <v>3176</v>
      </c>
      <c r="B1888" s="34" t="s">
        <v>2385</v>
      </c>
      <c r="C1888" s="34" t="s">
        <v>23</v>
      </c>
      <c r="D1888" s="34">
        <v>0.03</v>
      </c>
      <c r="E1888" s="34">
        <v>15.57</v>
      </c>
      <c r="F1888" s="34">
        <v>1.39</v>
      </c>
      <c r="G1888" s="34" t="s">
        <v>14</v>
      </c>
      <c r="H1888" s="34" t="s">
        <v>15</v>
      </c>
      <c r="I1888" s="34" t="s">
        <v>24</v>
      </c>
      <c r="J1888" s="34" t="s">
        <v>321</v>
      </c>
      <c r="K1888" s="34" t="s">
        <v>49</v>
      </c>
      <c r="L1888" s="34" t="s">
        <v>2316</v>
      </c>
      <c r="M1888" s="34">
        <v>0.38</v>
      </c>
      <c r="N1888" s="34" t="s">
        <v>8</v>
      </c>
      <c r="O1888" s="34" t="s">
        <v>9</v>
      </c>
      <c r="P1888" s="34" t="s">
        <v>99</v>
      </c>
      <c r="Q1888" s="34" t="s">
        <v>2387</v>
      </c>
      <c r="R1888" s="34">
        <v>32216</v>
      </c>
      <c r="S1888" s="36">
        <v>42180</v>
      </c>
      <c r="T1888" s="36">
        <v>42186</v>
      </c>
      <c r="U1888" s="61">
        <v>63.222000000000001</v>
      </c>
      <c r="V1888" s="34">
        <v>22</v>
      </c>
      <c r="W1888" s="34">
        <v>358.84</v>
      </c>
      <c r="X1888" s="34">
        <v>90821</v>
      </c>
      <c r="Y1888" s="34" t="s">
        <v>3215</v>
      </c>
      <c r="Z1888" s="34">
        <v>135.77070063992727</v>
      </c>
    </row>
    <row r="1889" spans="1:26" customFormat="1" x14ac:dyDescent="0.2">
      <c r="A1889" s="34">
        <v>447</v>
      </c>
      <c r="B1889" s="34" t="s">
        <v>2943</v>
      </c>
      <c r="C1889" s="34" t="s">
        <v>46</v>
      </c>
      <c r="D1889" s="34">
        <v>0.04</v>
      </c>
      <c r="E1889" s="34">
        <v>130.97999999999999</v>
      </c>
      <c r="F1889" s="34">
        <v>30</v>
      </c>
      <c r="G1889" s="34" t="s">
        <v>2</v>
      </c>
      <c r="H1889" s="34" t="s">
        <v>70</v>
      </c>
      <c r="I1889" s="34" t="s">
        <v>4</v>
      </c>
      <c r="J1889" s="34" t="s">
        <v>85</v>
      </c>
      <c r="K1889" s="34" t="s">
        <v>33</v>
      </c>
      <c r="L1889" s="34" t="s">
        <v>2175</v>
      </c>
      <c r="M1889" s="34">
        <v>0.78</v>
      </c>
      <c r="N1889" s="34" t="s">
        <v>8</v>
      </c>
      <c r="O1889" s="34" t="s">
        <v>28</v>
      </c>
      <c r="P1889" s="34" t="s">
        <v>60</v>
      </c>
      <c r="Q1889" s="34" t="s">
        <v>1625</v>
      </c>
      <c r="R1889" s="34">
        <v>55113</v>
      </c>
      <c r="S1889" s="36">
        <v>42180</v>
      </c>
      <c r="T1889" s="36">
        <v>42183</v>
      </c>
      <c r="U1889" s="61">
        <v>-82.903999999999996</v>
      </c>
      <c r="V1889" s="34">
        <v>1</v>
      </c>
      <c r="W1889" s="34">
        <v>159.51</v>
      </c>
      <c r="X1889" s="34">
        <v>90449</v>
      </c>
      <c r="Y1889" s="34" t="s">
        <v>3216</v>
      </c>
      <c r="Z1889" s="34">
        <v>1810.9895487200745</v>
      </c>
    </row>
    <row r="1890" spans="1:26" customFormat="1" x14ac:dyDescent="0.2">
      <c r="A1890" s="34">
        <v>447</v>
      </c>
      <c r="B1890" s="34" t="s">
        <v>2943</v>
      </c>
      <c r="C1890" s="34" t="s">
        <v>46</v>
      </c>
      <c r="D1890" s="34">
        <v>0.05</v>
      </c>
      <c r="E1890" s="34">
        <v>200.99</v>
      </c>
      <c r="F1890" s="34">
        <v>4.2</v>
      </c>
      <c r="G1890" s="34" t="s">
        <v>14</v>
      </c>
      <c r="H1890" s="34" t="s">
        <v>70</v>
      </c>
      <c r="I1890" s="34" t="s">
        <v>16</v>
      </c>
      <c r="J1890" s="34" t="s">
        <v>111</v>
      </c>
      <c r="K1890" s="34" t="s">
        <v>49</v>
      </c>
      <c r="L1890" s="34" t="s">
        <v>770</v>
      </c>
      <c r="M1890" s="34">
        <v>0.59</v>
      </c>
      <c r="N1890" s="34" t="s">
        <v>8</v>
      </c>
      <c r="O1890" s="34" t="s">
        <v>28</v>
      </c>
      <c r="P1890" s="34" t="s">
        <v>60</v>
      </c>
      <c r="Q1890" s="34" t="s">
        <v>1625</v>
      </c>
      <c r="R1890" s="34">
        <v>55113</v>
      </c>
      <c r="S1890" s="36">
        <v>42180</v>
      </c>
      <c r="T1890" s="36">
        <v>42180</v>
      </c>
      <c r="U1890" s="61">
        <v>1268.8064999999999</v>
      </c>
      <c r="V1890" s="34">
        <v>11</v>
      </c>
      <c r="W1890" s="34">
        <v>1838.85</v>
      </c>
      <c r="X1890" s="34">
        <v>90449</v>
      </c>
      <c r="Y1890" s="34" t="s">
        <v>3216</v>
      </c>
      <c r="Z1890" s="34">
        <v>2340.4686798261137</v>
      </c>
    </row>
    <row r="1891" spans="1:26" customFormat="1" x14ac:dyDescent="0.2">
      <c r="A1891" s="34">
        <v>1419</v>
      </c>
      <c r="B1891" s="34" t="s">
        <v>2944</v>
      </c>
      <c r="C1891" s="34" t="s">
        <v>46</v>
      </c>
      <c r="D1891" s="34">
        <v>0.01</v>
      </c>
      <c r="E1891" s="34">
        <v>124.49</v>
      </c>
      <c r="F1891" s="34">
        <v>51.94</v>
      </c>
      <c r="G1891" s="34" t="s">
        <v>2</v>
      </c>
      <c r="H1891" s="34" t="s">
        <v>3</v>
      </c>
      <c r="I1891" s="34" t="s">
        <v>4</v>
      </c>
      <c r="J1891" s="34" t="s">
        <v>5</v>
      </c>
      <c r="K1891" s="34" t="s">
        <v>6</v>
      </c>
      <c r="L1891" s="34" t="s">
        <v>1125</v>
      </c>
      <c r="M1891" s="34">
        <v>0.63</v>
      </c>
      <c r="N1891" s="34" t="s">
        <v>8</v>
      </c>
      <c r="O1891" s="34" t="s">
        <v>28</v>
      </c>
      <c r="P1891" s="34" t="s">
        <v>29</v>
      </c>
      <c r="Q1891" s="34" t="s">
        <v>2005</v>
      </c>
      <c r="R1891" s="34">
        <v>47905</v>
      </c>
      <c r="S1891" s="36">
        <v>42180</v>
      </c>
      <c r="T1891" s="36">
        <v>42181</v>
      </c>
      <c r="U1891" s="61">
        <v>-94.674644999999998</v>
      </c>
      <c r="V1891" s="34">
        <v>18</v>
      </c>
      <c r="W1891" s="34">
        <v>2376.12</v>
      </c>
      <c r="X1891" s="34">
        <v>90540</v>
      </c>
      <c r="Y1891" s="34" t="s">
        <v>3216</v>
      </c>
      <c r="Z1891" s="34">
        <v>2271.1200183876908</v>
      </c>
    </row>
    <row r="1892" spans="1:26" customFormat="1" x14ac:dyDescent="0.2">
      <c r="A1892" s="34">
        <v>1442</v>
      </c>
      <c r="B1892" s="34" t="s">
        <v>853</v>
      </c>
      <c r="C1892" s="34" t="s">
        <v>46</v>
      </c>
      <c r="D1892" s="34">
        <v>0.04</v>
      </c>
      <c r="E1892" s="34">
        <v>177.98</v>
      </c>
      <c r="F1892" s="34">
        <v>0.99</v>
      </c>
      <c r="G1892" s="34" t="s">
        <v>14</v>
      </c>
      <c r="H1892" s="34" t="s">
        <v>70</v>
      </c>
      <c r="I1892" s="34" t="s">
        <v>24</v>
      </c>
      <c r="J1892" s="34" t="s">
        <v>71</v>
      </c>
      <c r="K1892" s="34" t="s">
        <v>49</v>
      </c>
      <c r="L1892" s="34" t="s">
        <v>2829</v>
      </c>
      <c r="M1892" s="34">
        <v>0.56000000000000005</v>
      </c>
      <c r="N1892" s="34" t="s">
        <v>8</v>
      </c>
      <c r="O1892" s="34" t="s">
        <v>28</v>
      </c>
      <c r="P1892" s="34" t="s">
        <v>56</v>
      </c>
      <c r="Q1892" s="34" t="s">
        <v>854</v>
      </c>
      <c r="R1892" s="34">
        <v>65807</v>
      </c>
      <c r="S1892" s="36">
        <v>42180</v>
      </c>
      <c r="T1892" s="36">
        <v>42182</v>
      </c>
      <c r="U1892" s="61">
        <v>1909.8855000000001</v>
      </c>
      <c r="V1892" s="34">
        <v>15</v>
      </c>
      <c r="W1892" s="34">
        <v>2767.95</v>
      </c>
      <c r="X1892" s="34">
        <v>89076</v>
      </c>
      <c r="Y1892" s="34" t="s">
        <v>3216</v>
      </c>
      <c r="Z1892" s="34">
        <v>2817.8062708171965</v>
      </c>
    </row>
    <row r="1893" spans="1:26" customFormat="1" x14ac:dyDescent="0.2">
      <c r="A1893" s="34">
        <v>2903</v>
      </c>
      <c r="B1893" s="34" t="s">
        <v>2945</v>
      </c>
      <c r="C1893" s="34" t="s">
        <v>46</v>
      </c>
      <c r="D1893" s="34">
        <v>0.06</v>
      </c>
      <c r="E1893" s="34">
        <v>70.89</v>
      </c>
      <c r="F1893" s="34">
        <v>89.3</v>
      </c>
      <c r="G1893" s="34" t="s">
        <v>2</v>
      </c>
      <c r="H1893" s="34" t="s">
        <v>3</v>
      </c>
      <c r="I1893" s="34" t="s">
        <v>4</v>
      </c>
      <c r="J1893" s="34" t="s">
        <v>5</v>
      </c>
      <c r="K1893" s="34" t="s">
        <v>6</v>
      </c>
      <c r="L1893" s="34" t="s">
        <v>2946</v>
      </c>
      <c r="M1893" s="34">
        <v>0.72</v>
      </c>
      <c r="N1893" s="34" t="s">
        <v>8</v>
      </c>
      <c r="O1893" s="34" t="s">
        <v>87</v>
      </c>
      <c r="P1893" s="34" t="s">
        <v>293</v>
      </c>
      <c r="Q1893" s="34" t="s">
        <v>2947</v>
      </c>
      <c r="R1893" s="34">
        <v>43068</v>
      </c>
      <c r="S1893" s="36">
        <v>42180</v>
      </c>
      <c r="T1893" s="36">
        <v>42180</v>
      </c>
      <c r="U1893" s="61">
        <v>65.077020000000005</v>
      </c>
      <c r="V1893" s="34">
        <v>6</v>
      </c>
      <c r="W1893" s="34">
        <v>364.26</v>
      </c>
      <c r="X1893" s="34">
        <v>87374</v>
      </c>
      <c r="Y1893" s="34" t="s">
        <v>3218</v>
      </c>
      <c r="Z1893" s="34">
        <v>3341.1421550383875</v>
      </c>
    </row>
    <row r="1894" spans="1:26" customFormat="1" x14ac:dyDescent="0.2">
      <c r="A1894" s="34">
        <v>3261</v>
      </c>
      <c r="B1894" s="34" t="s">
        <v>2948</v>
      </c>
      <c r="C1894" s="34" t="s">
        <v>46</v>
      </c>
      <c r="D1894" s="34">
        <v>7.0000000000000007E-2</v>
      </c>
      <c r="E1894" s="34">
        <v>105.34</v>
      </c>
      <c r="F1894" s="34">
        <v>24.49</v>
      </c>
      <c r="G1894" s="34" t="s">
        <v>63</v>
      </c>
      <c r="H1894" s="34" t="s">
        <v>15</v>
      </c>
      <c r="I1894" s="34" t="s">
        <v>4</v>
      </c>
      <c r="J1894" s="34" t="s">
        <v>102</v>
      </c>
      <c r="K1894" s="34" t="s">
        <v>40</v>
      </c>
      <c r="L1894" s="34" t="s">
        <v>657</v>
      </c>
      <c r="M1894" s="34">
        <v>0.61</v>
      </c>
      <c r="N1894" s="34" t="s">
        <v>8</v>
      </c>
      <c r="O1894" s="34" t="s">
        <v>28</v>
      </c>
      <c r="P1894" s="34" t="s">
        <v>265</v>
      </c>
      <c r="Q1894" s="34" t="s">
        <v>2949</v>
      </c>
      <c r="R1894" s="34">
        <v>49221</v>
      </c>
      <c r="S1894" s="36">
        <v>42180</v>
      </c>
      <c r="T1894" s="36">
        <v>42181</v>
      </c>
      <c r="U1894" s="61">
        <v>710.67240000000004</v>
      </c>
      <c r="V1894" s="34">
        <v>10</v>
      </c>
      <c r="W1894" s="34">
        <v>1029.96</v>
      </c>
      <c r="X1894" s="34">
        <v>90296</v>
      </c>
      <c r="Y1894" s="34" t="s">
        <v>3216</v>
      </c>
      <c r="Z1894" s="34">
        <v>1922.2943432647264</v>
      </c>
    </row>
    <row r="1895" spans="1:26" customFormat="1" x14ac:dyDescent="0.2">
      <c r="A1895" s="34">
        <v>2197</v>
      </c>
      <c r="B1895" s="34" t="s">
        <v>2950</v>
      </c>
      <c r="C1895" s="34" t="s">
        <v>1</v>
      </c>
      <c r="D1895" s="34">
        <v>0.08</v>
      </c>
      <c r="E1895" s="34">
        <v>100.97</v>
      </c>
      <c r="F1895" s="34">
        <v>7.18</v>
      </c>
      <c r="G1895" s="34" t="s">
        <v>14</v>
      </c>
      <c r="H1895" s="34" t="s">
        <v>3</v>
      </c>
      <c r="I1895" s="34" t="s">
        <v>16</v>
      </c>
      <c r="J1895" s="34" t="s">
        <v>17</v>
      </c>
      <c r="K1895" s="34" t="s">
        <v>49</v>
      </c>
      <c r="L1895" s="34" t="s">
        <v>2777</v>
      </c>
      <c r="M1895" s="34">
        <v>0.46</v>
      </c>
      <c r="N1895" s="34" t="s">
        <v>8</v>
      </c>
      <c r="O1895" s="34" t="s">
        <v>87</v>
      </c>
      <c r="P1895" s="34" t="s">
        <v>88</v>
      </c>
      <c r="Q1895" s="34" t="s">
        <v>1832</v>
      </c>
      <c r="R1895" s="34">
        <v>11756</v>
      </c>
      <c r="S1895" s="36">
        <v>42181</v>
      </c>
      <c r="T1895" s="36">
        <v>42182</v>
      </c>
      <c r="U1895" s="61">
        <v>126.22499999999999</v>
      </c>
      <c r="V1895" s="34">
        <v>7</v>
      </c>
      <c r="W1895" s="34">
        <v>650.25</v>
      </c>
      <c r="X1895" s="34">
        <v>89176</v>
      </c>
      <c r="Y1895" s="34" t="s">
        <v>3218</v>
      </c>
      <c r="Z1895" s="34">
        <v>891.48720397741283</v>
      </c>
    </row>
    <row r="1896" spans="1:26" customFormat="1" x14ac:dyDescent="0.2">
      <c r="A1896" s="34">
        <v>2197</v>
      </c>
      <c r="B1896" s="34" t="s">
        <v>2950</v>
      </c>
      <c r="C1896" s="34" t="s">
        <v>1</v>
      </c>
      <c r="D1896" s="34">
        <v>0</v>
      </c>
      <c r="E1896" s="34">
        <v>13.4</v>
      </c>
      <c r="F1896" s="34">
        <v>4.95</v>
      </c>
      <c r="G1896" s="34" t="s">
        <v>14</v>
      </c>
      <c r="H1896" s="34" t="s">
        <v>3</v>
      </c>
      <c r="I1896" s="34" t="s">
        <v>4</v>
      </c>
      <c r="J1896" s="34" t="s">
        <v>102</v>
      </c>
      <c r="K1896" s="34" t="s">
        <v>18</v>
      </c>
      <c r="L1896" s="34" t="s">
        <v>1181</v>
      </c>
      <c r="M1896" s="34">
        <v>0.37</v>
      </c>
      <c r="N1896" s="34" t="s">
        <v>8</v>
      </c>
      <c r="O1896" s="34" t="s">
        <v>87</v>
      </c>
      <c r="P1896" s="34" t="s">
        <v>88</v>
      </c>
      <c r="Q1896" s="34" t="s">
        <v>1832</v>
      </c>
      <c r="R1896" s="34">
        <v>11756</v>
      </c>
      <c r="S1896" s="36">
        <v>42181</v>
      </c>
      <c r="T1896" s="36">
        <v>42182</v>
      </c>
      <c r="U1896" s="61">
        <v>187.7628</v>
      </c>
      <c r="V1896" s="34">
        <v>19</v>
      </c>
      <c r="W1896" s="34">
        <v>272.12</v>
      </c>
      <c r="X1896" s="34">
        <v>89176</v>
      </c>
      <c r="Y1896" s="34" t="s">
        <v>3218</v>
      </c>
      <c r="Z1896" s="34">
        <v>596.55613218945609</v>
      </c>
    </row>
    <row r="1897" spans="1:26" customFormat="1" x14ac:dyDescent="0.2">
      <c r="A1897" s="34">
        <v>2062</v>
      </c>
      <c r="B1897" s="34" t="s">
        <v>842</v>
      </c>
      <c r="C1897" s="34" t="s">
        <v>23</v>
      </c>
      <c r="D1897" s="34">
        <v>0.04</v>
      </c>
      <c r="E1897" s="34">
        <v>291.73</v>
      </c>
      <c r="F1897" s="34">
        <v>48.8</v>
      </c>
      <c r="G1897" s="34" t="s">
        <v>2</v>
      </c>
      <c r="H1897" s="34" t="s">
        <v>70</v>
      </c>
      <c r="I1897" s="34" t="s">
        <v>4</v>
      </c>
      <c r="J1897" s="34" t="s">
        <v>85</v>
      </c>
      <c r="K1897" s="34" t="s">
        <v>33</v>
      </c>
      <c r="L1897" s="34" t="s">
        <v>86</v>
      </c>
      <c r="M1897" s="34">
        <v>0.56000000000000005</v>
      </c>
      <c r="N1897" s="34" t="s">
        <v>8</v>
      </c>
      <c r="O1897" s="34" t="s">
        <v>9</v>
      </c>
      <c r="P1897" s="34" t="s">
        <v>218</v>
      </c>
      <c r="Q1897" s="34" t="s">
        <v>844</v>
      </c>
      <c r="R1897" s="34">
        <v>23111</v>
      </c>
      <c r="S1897" s="36">
        <v>42181</v>
      </c>
      <c r="T1897" s="36">
        <v>42185</v>
      </c>
      <c r="U1897" s="61">
        <v>-115.90389999999999</v>
      </c>
      <c r="V1897" s="34">
        <v>22</v>
      </c>
      <c r="W1897" s="34">
        <v>6676.61</v>
      </c>
      <c r="X1897" s="34">
        <v>87148</v>
      </c>
      <c r="Y1897" s="34" t="s">
        <v>3215</v>
      </c>
      <c r="Z1897" s="34">
        <v>2496.3531296775145</v>
      </c>
    </row>
    <row r="1898" spans="1:26" customFormat="1" x14ac:dyDescent="0.2">
      <c r="A1898" s="34">
        <v>2587</v>
      </c>
      <c r="B1898" s="34" t="s">
        <v>1403</v>
      </c>
      <c r="C1898" s="34" t="s">
        <v>46</v>
      </c>
      <c r="D1898" s="34">
        <v>0.02</v>
      </c>
      <c r="E1898" s="34">
        <v>22.72</v>
      </c>
      <c r="F1898" s="34">
        <v>8.99</v>
      </c>
      <c r="G1898" s="34" t="s">
        <v>14</v>
      </c>
      <c r="H1898" s="34" t="s">
        <v>47</v>
      </c>
      <c r="I1898" s="34" t="s">
        <v>4</v>
      </c>
      <c r="J1898" s="34" t="s">
        <v>102</v>
      </c>
      <c r="K1898" s="34" t="s">
        <v>18</v>
      </c>
      <c r="L1898" s="34" t="s">
        <v>304</v>
      </c>
      <c r="M1898" s="34">
        <v>0.44</v>
      </c>
      <c r="N1898" s="34" t="s">
        <v>8</v>
      </c>
      <c r="O1898" s="34" t="s">
        <v>28</v>
      </c>
      <c r="P1898" s="34" t="s">
        <v>333</v>
      </c>
      <c r="Q1898" s="34" t="s">
        <v>1405</v>
      </c>
      <c r="R1898" s="34">
        <v>54220</v>
      </c>
      <c r="S1898" s="36">
        <v>42181</v>
      </c>
      <c r="T1898" s="36">
        <v>42181</v>
      </c>
      <c r="U1898" s="61">
        <v>200.0172</v>
      </c>
      <c r="V1898" s="34">
        <v>12</v>
      </c>
      <c r="W1898" s="34">
        <v>289.88</v>
      </c>
      <c r="X1898" s="34">
        <v>91167</v>
      </c>
      <c r="Y1898" s="34" t="s">
        <v>3216</v>
      </c>
      <c r="Z1898" s="34">
        <v>745.4288983840944</v>
      </c>
    </row>
    <row r="1899" spans="1:26" customFormat="1" x14ac:dyDescent="0.2">
      <c r="A1899" s="34">
        <v>1380</v>
      </c>
      <c r="B1899" s="34" t="s">
        <v>2951</v>
      </c>
      <c r="C1899" s="34" t="s">
        <v>23</v>
      </c>
      <c r="D1899" s="34">
        <v>0.05</v>
      </c>
      <c r="E1899" s="34">
        <v>2.89</v>
      </c>
      <c r="F1899" s="34">
        <v>0.5</v>
      </c>
      <c r="G1899" s="34" t="s">
        <v>14</v>
      </c>
      <c r="H1899" s="34" t="s">
        <v>47</v>
      </c>
      <c r="I1899" s="34" t="s">
        <v>24</v>
      </c>
      <c r="J1899" s="34" t="s">
        <v>128</v>
      </c>
      <c r="K1899" s="34" t="s">
        <v>49</v>
      </c>
      <c r="L1899" s="34" t="s">
        <v>705</v>
      </c>
      <c r="M1899" s="34">
        <v>0.38</v>
      </c>
      <c r="N1899" s="34" t="s">
        <v>8</v>
      </c>
      <c r="O1899" s="34" t="s">
        <v>87</v>
      </c>
      <c r="P1899" s="34" t="s">
        <v>1332</v>
      </c>
      <c r="Q1899" s="34" t="s">
        <v>1853</v>
      </c>
      <c r="R1899" s="34">
        <v>3801</v>
      </c>
      <c r="S1899" s="36">
        <v>42182</v>
      </c>
      <c r="T1899" s="36">
        <v>42188</v>
      </c>
      <c r="U1899" s="61">
        <v>18.0642</v>
      </c>
      <c r="V1899" s="34">
        <v>9</v>
      </c>
      <c r="W1899" s="34">
        <v>26.18</v>
      </c>
      <c r="X1899" s="34">
        <v>88213</v>
      </c>
      <c r="Y1899" s="34" t="s">
        <v>3218</v>
      </c>
      <c r="Z1899" s="34">
        <v>71.35834765157216</v>
      </c>
    </row>
    <row r="1900" spans="1:26" customFormat="1" x14ac:dyDescent="0.2">
      <c r="A1900" s="34">
        <v>936</v>
      </c>
      <c r="B1900" s="34" t="s">
        <v>1203</v>
      </c>
      <c r="C1900" s="34" t="s">
        <v>46</v>
      </c>
      <c r="D1900" s="34">
        <v>0.05</v>
      </c>
      <c r="E1900" s="34">
        <v>5.98</v>
      </c>
      <c r="F1900" s="34">
        <v>5.46</v>
      </c>
      <c r="G1900" s="34" t="s">
        <v>14</v>
      </c>
      <c r="H1900" s="34" t="s">
        <v>70</v>
      </c>
      <c r="I1900" s="34" t="s">
        <v>24</v>
      </c>
      <c r="J1900" s="34" t="s">
        <v>64</v>
      </c>
      <c r="K1900" s="34" t="s">
        <v>49</v>
      </c>
      <c r="L1900" s="34" t="s">
        <v>1132</v>
      </c>
      <c r="M1900" s="34">
        <v>0.36</v>
      </c>
      <c r="N1900" s="34" t="s">
        <v>8</v>
      </c>
      <c r="O1900" s="34" t="s">
        <v>35</v>
      </c>
      <c r="P1900" s="34" t="s">
        <v>66</v>
      </c>
      <c r="Q1900" s="34" t="s">
        <v>1205</v>
      </c>
      <c r="R1900" s="34">
        <v>92374</v>
      </c>
      <c r="S1900" s="36">
        <v>42182</v>
      </c>
      <c r="T1900" s="36">
        <v>42182</v>
      </c>
      <c r="U1900" s="61">
        <v>-31.885000000000002</v>
      </c>
      <c r="V1900" s="34">
        <v>17</v>
      </c>
      <c r="W1900" s="34">
        <v>104.95</v>
      </c>
      <c r="X1900" s="34">
        <v>90589</v>
      </c>
      <c r="Y1900" s="34" t="s">
        <v>3217</v>
      </c>
      <c r="Z1900" s="34">
        <v>241.17983943518001</v>
      </c>
    </row>
    <row r="1901" spans="1:26" customFormat="1" x14ac:dyDescent="0.2">
      <c r="A1901" s="34">
        <v>937</v>
      </c>
      <c r="B1901" s="34" t="s">
        <v>2952</v>
      </c>
      <c r="C1901" s="34" t="s">
        <v>46</v>
      </c>
      <c r="D1901" s="34">
        <v>0.01</v>
      </c>
      <c r="E1901" s="34">
        <v>65.989999999999995</v>
      </c>
      <c r="F1901" s="34">
        <v>3.99</v>
      </c>
      <c r="G1901" s="34" t="s">
        <v>14</v>
      </c>
      <c r="H1901" s="34" t="s">
        <v>70</v>
      </c>
      <c r="I1901" s="34" t="s">
        <v>16</v>
      </c>
      <c r="J1901" s="34" t="s">
        <v>111</v>
      </c>
      <c r="K1901" s="34" t="s">
        <v>49</v>
      </c>
      <c r="L1901" s="34" t="s">
        <v>1610</v>
      </c>
      <c r="M1901" s="34">
        <v>0.59</v>
      </c>
      <c r="N1901" s="34" t="s">
        <v>8</v>
      </c>
      <c r="O1901" s="34" t="s">
        <v>35</v>
      </c>
      <c r="P1901" s="34" t="s">
        <v>66</v>
      </c>
      <c r="Q1901" s="34" t="s">
        <v>935</v>
      </c>
      <c r="R1901" s="34">
        <v>90278</v>
      </c>
      <c r="S1901" s="36">
        <v>42182</v>
      </c>
      <c r="T1901" s="36">
        <v>42183</v>
      </c>
      <c r="U1901" s="61">
        <v>-95.210499999999996</v>
      </c>
      <c r="V1901" s="34">
        <v>3</v>
      </c>
      <c r="W1901" s="34">
        <v>166.59</v>
      </c>
      <c r="X1901" s="34">
        <v>90589</v>
      </c>
      <c r="Y1901" s="34" t="s">
        <v>3217</v>
      </c>
      <c r="Z1901" s="34">
        <v>541.33077404683149</v>
      </c>
    </row>
    <row r="1902" spans="1:26" customFormat="1" x14ac:dyDescent="0.2">
      <c r="A1902" s="34">
        <v>2617</v>
      </c>
      <c r="B1902" s="34" t="s">
        <v>2953</v>
      </c>
      <c r="C1902" s="34" t="s">
        <v>46</v>
      </c>
      <c r="D1902" s="34">
        <v>0.1</v>
      </c>
      <c r="E1902" s="34">
        <v>3.25</v>
      </c>
      <c r="F1902" s="34">
        <v>49</v>
      </c>
      <c r="G1902" s="34" t="s">
        <v>14</v>
      </c>
      <c r="H1902" s="34" t="s">
        <v>70</v>
      </c>
      <c r="I1902" s="34" t="s">
        <v>24</v>
      </c>
      <c r="J1902" s="34" t="s">
        <v>71</v>
      </c>
      <c r="K1902" s="34" t="s">
        <v>40</v>
      </c>
      <c r="L1902" s="34" t="s">
        <v>2695</v>
      </c>
      <c r="M1902" s="34">
        <v>0.56000000000000005</v>
      </c>
      <c r="N1902" s="34" t="s">
        <v>8</v>
      </c>
      <c r="O1902" s="34" t="s">
        <v>28</v>
      </c>
      <c r="P1902" s="34" t="s">
        <v>1047</v>
      </c>
      <c r="Q1902" s="34" t="s">
        <v>2954</v>
      </c>
      <c r="R1902" s="34">
        <v>57401</v>
      </c>
      <c r="S1902" s="36">
        <v>42182</v>
      </c>
      <c r="T1902" s="36">
        <v>42183</v>
      </c>
      <c r="U1902" s="61">
        <v>-286.245</v>
      </c>
      <c r="V1902" s="34">
        <v>6</v>
      </c>
      <c r="W1902" s="34">
        <v>40.69</v>
      </c>
      <c r="X1902" s="34">
        <v>91496</v>
      </c>
      <c r="Y1902" s="34" t="s">
        <v>3216</v>
      </c>
      <c r="Z1902" s="34">
        <v>1308.766999562501</v>
      </c>
    </row>
    <row r="1903" spans="1:26" customFormat="1" x14ac:dyDescent="0.2">
      <c r="A1903" s="34">
        <v>2987</v>
      </c>
      <c r="B1903" s="34" t="s">
        <v>2955</v>
      </c>
      <c r="C1903" s="34" t="s">
        <v>1</v>
      </c>
      <c r="D1903" s="34">
        <v>0.09</v>
      </c>
      <c r="E1903" s="34">
        <v>100.98</v>
      </c>
      <c r="F1903" s="34">
        <v>35.840000000000003</v>
      </c>
      <c r="G1903" s="34" t="s">
        <v>2</v>
      </c>
      <c r="H1903" s="34" t="s">
        <v>47</v>
      </c>
      <c r="I1903" s="34" t="s">
        <v>4</v>
      </c>
      <c r="J1903" s="34" t="s">
        <v>93</v>
      </c>
      <c r="K1903" s="34" t="s">
        <v>6</v>
      </c>
      <c r="L1903" s="34" t="s">
        <v>94</v>
      </c>
      <c r="M1903" s="34">
        <v>0.62</v>
      </c>
      <c r="N1903" s="34" t="s">
        <v>8</v>
      </c>
      <c r="O1903" s="34" t="s">
        <v>28</v>
      </c>
      <c r="P1903" s="34" t="s">
        <v>189</v>
      </c>
      <c r="Q1903" s="34" t="s">
        <v>2956</v>
      </c>
      <c r="R1903" s="34">
        <v>50265</v>
      </c>
      <c r="S1903" s="36">
        <v>42183</v>
      </c>
      <c r="T1903" s="36">
        <v>42183</v>
      </c>
      <c r="U1903" s="61">
        <v>-103.624</v>
      </c>
      <c r="V1903" s="34">
        <v>17</v>
      </c>
      <c r="W1903" s="34">
        <v>1700.38</v>
      </c>
      <c r="X1903" s="34">
        <v>91180</v>
      </c>
      <c r="Y1903" s="34" t="s">
        <v>3216</v>
      </c>
      <c r="Z1903" s="34">
        <v>1810.5800072700113</v>
      </c>
    </row>
    <row r="1904" spans="1:26" customFormat="1" x14ac:dyDescent="0.2">
      <c r="A1904" s="34">
        <v>2987</v>
      </c>
      <c r="B1904" s="34" t="s">
        <v>2955</v>
      </c>
      <c r="C1904" s="34" t="s">
        <v>1</v>
      </c>
      <c r="D1904" s="34">
        <v>0.1</v>
      </c>
      <c r="E1904" s="34">
        <v>5.78</v>
      </c>
      <c r="F1904" s="34">
        <v>7.96</v>
      </c>
      <c r="G1904" s="34" t="s">
        <v>14</v>
      </c>
      <c r="H1904" s="34" t="s">
        <v>47</v>
      </c>
      <c r="I1904" s="34" t="s">
        <v>24</v>
      </c>
      <c r="J1904" s="34" t="s">
        <v>64</v>
      </c>
      <c r="K1904" s="34" t="s">
        <v>49</v>
      </c>
      <c r="L1904" s="34" t="s">
        <v>2957</v>
      </c>
      <c r="M1904" s="34">
        <v>0.36</v>
      </c>
      <c r="N1904" s="34" t="s">
        <v>8</v>
      </c>
      <c r="O1904" s="34" t="s">
        <v>28</v>
      </c>
      <c r="P1904" s="34" t="s">
        <v>189</v>
      </c>
      <c r="Q1904" s="34" t="s">
        <v>2956</v>
      </c>
      <c r="R1904" s="34">
        <v>50265</v>
      </c>
      <c r="S1904" s="36">
        <v>42183</v>
      </c>
      <c r="T1904" s="36">
        <v>42183</v>
      </c>
      <c r="U1904" s="61">
        <v>-57.823999999999998</v>
      </c>
      <c r="V1904" s="34">
        <v>6</v>
      </c>
      <c r="W1904" s="34">
        <v>35.96</v>
      </c>
      <c r="X1904" s="34">
        <v>91180</v>
      </c>
      <c r="Y1904" s="34" t="s">
        <v>3216</v>
      </c>
      <c r="Z1904" s="34">
        <v>369.46854628886797</v>
      </c>
    </row>
    <row r="1905" spans="1:26" customFormat="1" x14ac:dyDescent="0.2">
      <c r="A1905" s="34">
        <v>3209</v>
      </c>
      <c r="B1905" s="34" t="s">
        <v>2958</v>
      </c>
      <c r="C1905" s="34" t="s">
        <v>1</v>
      </c>
      <c r="D1905" s="34">
        <v>0.03</v>
      </c>
      <c r="E1905" s="34">
        <v>4.9800000000000004</v>
      </c>
      <c r="F1905" s="34">
        <v>4.62</v>
      </c>
      <c r="G1905" s="34" t="s">
        <v>63</v>
      </c>
      <c r="H1905" s="34" t="s">
        <v>70</v>
      </c>
      <c r="I1905" s="34" t="s">
        <v>16</v>
      </c>
      <c r="J1905" s="34" t="s">
        <v>17</v>
      </c>
      <c r="K1905" s="34" t="s">
        <v>18</v>
      </c>
      <c r="L1905" s="34" t="s">
        <v>1197</v>
      </c>
      <c r="M1905" s="34">
        <v>0.64</v>
      </c>
      <c r="N1905" s="34" t="s">
        <v>8</v>
      </c>
      <c r="O1905" s="34" t="s">
        <v>35</v>
      </c>
      <c r="P1905" s="34" t="s">
        <v>66</v>
      </c>
      <c r="Q1905" s="34" t="s">
        <v>2959</v>
      </c>
      <c r="R1905" s="34">
        <v>90210</v>
      </c>
      <c r="S1905" s="36">
        <v>42183</v>
      </c>
      <c r="T1905" s="36">
        <v>42184</v>
      </c>
      <c r="U1905" s="61">
        <v>-30.45</v>
      </c>
      <c r="V1905" s="34">
        <v>8</v>
      </c>
      <c r="W1905" s="34">
        <v>44.24</v>
      </c>
      <c r="X1905" s="34">
        <v>90739</v>
      </c>
      <c r="Y1905" s="34" t="s">
        <v>3217</v>
      </c>
      <c r="Z1905" s="34">
        <v>469.01347603571406</v>
      </c>
    </row>
    <row r="1906" spans="1:26" customFormat="1" x14ac:dyDescent="0.2">
      <c r="A1906" s="34">
        <v>1357</v>
      </c>
      <c r="B1906" s="34" t="s">
        <v>2726</v>
      </c>
      <c r="C1906" s="34" t="s">
        <v>13</v>
      </c>
      <c r="D1906" s="34">
        <v>7.0000000000000007E-2</v>
      </c>
      <c r="E1906" s="34">
        <v>119.99</v>
      </c>
      <c r="F1906" s="34">
        <v>16.8</v>
      </c>
      <c r="G1906" s="34" t="s">
        <v>2</v>
      </c>
      <c r="H1906" s="34" t="s">
        <v>47</v>
      </c>
      <c r="I1906" s="34" t="s">
        <v>16</v>
      </c>
      <c r="J1906" s="34" t="s">
        <v>32</v>
      </c>
      <c r="K1906" s="34" t="s">
        <v>6</v>
      </c>
      <c r="L1906" s="34" t="s">
        <v>2960</v>
      </c>
      <c r="M1906" s="34">
        <v>0.35</v>
      </c>
      <c r="N1906" s="34" t="s">
        <v>8</v>
      </c>
      <c r="O1906" s="34" t="s">
        <v>28</v>
      </c>
      <c r="P1906" s="34" t="s">
        <v>163</v>
      </c>
      <c r="Q1906" s="34" t="s">
        <v>2727</v>
      </c>
      <c r="R1906" s="34">
        <v>78596</v>
      </c>
      <c r="S1906" s="36">
        <v>42183</v>
      </c>
      <c r="T1906" s="36">
        <v>42185</v>
      </c>
      <c r="U1906" s="61">
        <v>1206.5961</v>
      </c>
      <c r="V1906" s="34">
        <v>15</v>
      </c>
      <c r="W1906" s="34">
        <v>1748.69</v>
      </c>
      <c r="X1906" s="34">
        <v>88185</v>
      </c>
      <c r="Y1906" s="34" t="s">
        <v>3216</v>
      </c>
      <c r="Z1906" s="34">
        <v>2181.8850802642123</v>
      </c>
    </row>
    <row r="1907" spans="1:26" customFormat="1" x14ac:dyDescent="0.2">
      <c r="A1907" s="34">
        <v>1733</v>
      </c>
      <c r="B1907" s="34" t="s">
        <v>1977</v>
      </c>
      <c r="C1907" s="34" t="s">
        <v>13</v>
      </c>
      <c r="D1907" s="34">
        <v>0.02</v>
      </c>
      <c r="E1907" s="34">
        <v>30.98</v>
      </c>
      <c r="F1907" s="34">
        <v>17.079999999999998</v>
      </c>
      <c r="G1907" s="34" t="s">
        <v>14</v>
      </c>
      <c r="H1907" s="34" t="s">
        <v>3</v>
      </c>
      <c r="I1907" s="34" t="s">
        <v>24</v>
      </c>
      <c r="J1907" s="34" t="s">
        <v>64</v>
      </c>
      <c r="K1907" s="34" t="s">
        <v>49</v>
      </c>
      <c r="L1907" s="34" t="s">
        <v>2961</v>
      </c>
      <c r="M1907" s="34">
        <v>0.4</v>
      </c>
      <c r="N1907" s="34" t="s">
        <v>8</v>
      </c>
      <c r="O1907" s="34" t="s">
        <v>87</v>
      </c>
      <c r="P1907" s="34" t="s">
        <v>350</v>
      </c>
      <c r="Q1907" s="34" t="s">
        <v>42</v>
      </c>
      <c r="R1907" s="34">
        <v>20012</v>
      </c>
      <c r="S1907" s="36">
        <v>42183</v>
      </c>
      <c r="T1907" s="36">
        <v>42184</v>
      </c>
      <c r="U1907" s="61">
        <v>-32.28</v>
      </c>
      <c r="V1907" s="34">
        <v>13</v>
      </c>
      <c r="W1907" s="34">
        <v>438.25</v>
      </c>
      <c r="X1907" s="34">
        <v>59937</v>
      </c>
      <c r="Y1907" s="34" t="s">
        <v>3218</v>
      </c>
      <c r="Z1907" s="34">
        <v>480.79218157721954</v>
      </c>
    </row>
    <row r="1908" spans="1:26" customFormat="1" x14ac:dyDescent="0.2">
      <c r="A1908" s="34">
        <v>1735</v>
      </c>
      <c r="B1908" s="34" t="s">
        <v>2962</v>
      </c>
      <c r="C1908" s="34" t="s">
        <v>13</v>
      </c>
      <c r="D1908" s="34">
        <v>0.02</v>
      </c>
      <c r="E1908" s="34">
        <v>30.98</v>
      </c>
      <c r="F1908" s="34">
        <v>17.079999999999998</v>
      </c>
      <c r="G1908" s="34" t="s">
        <v>14</v>
      </c>
      <c r="H1908" s="34" t="s">
        <v>3</v>
      </c>
      <c r="I1908" s="34" t="s">
        <v>24</v>
      </c>
      <c r="J1908" s="34" t="s">
        <v>64</v>
      </c>
      <c r="K1908" s="34" t="s">
        <v>49</v>
      </c>
      <c r="L1908" s="34" t="s">
        <v>2961</v>
      </c>
      <c r="M1908" s="34">
        <v>0.4</v>
      </c>
      <c r="N1908" s="34" t="s">
        <v>8</v>
      </c>
      <c r="O1908" s="34" t="s">
        <v>87</v>
      </c>
      <c r="P1908" s="34" t="s">
        <v>88</v>
      </c>
      <c r="Q1908" s="34" t="s">
        <v>2963</v>
      </c>
      <c r="R1908" s="34">
        <v>11550</v>
      </c>
      <c r="S1908" s="36">
        <v>42183</v>
      </c>
      <c r="T1908" s="36">
        <v>42184</v>
      </c>
      <c r="U1908" s="61">
        <v>-16.14</v>
      </c>
      <c r="V1908" s="34">
        <v>3</v>
      </c>
      <c r="W1908" s="34">
        <v>101.13</v>
      </c>
      <c r="X1908" s="34">
        <v>88444</v>
      </c>
      <c r="Y1908" s="34" t="s">
        <v>3218</v>
      </c>
      <c r="Z1908" s="34">
        <v>497.31995673647083</v>
      </c>
    </row>
    <row r="1909" spans="1:26" customFormat="1" x14ac:dyDescent="0.2">
      <c r="A1909" s="34">
        <v>1191</v>
      </c>
      <c r="B1909" s="34" t="s">
        <v>2964</v>
      </c>
      <c r="C1909" s="34" t="s">
        <v>23</v>
      </c>
      <c r="D1909" s="34">
        <v>0.03</v>
      </c>
      <c r="E1909" s="34">
        <v>28.53</v>
      </c>
      <c r="F1909" s="34">
        <v>1.49</v>
      </c>
      <c r="G1909" s="34" t="s">
        <v>14</v>
      </c>
      <c r="H1909" s="34" t="s">
        <v>3</v>
      </c>
      <c r="I1909" s="34" t="s">
        <v>24</v>
      </c>
      <c r="J1909" s="34" t="s">
        <v>48</v>
      </c>
      <c r="K1909" s="34" t="s">
        <v>49</v>
      </c>
      <c r="L1909" s="34" t="s">
        <v>1808</v>
      </c>
      <c r="M1909" s="34">
        <v>0.38</v>
      </c>
      <c r="N1909" s="34" t="s">
        <v>8</v>
      </c>
      <c r="O1909" s="34" t="s">
        <v>87</v>
      </c>
      <c r="P1909" s="34" t="s">
        <v>224</v>
      </c>
      <c r="Q1909" s="34" t="s">
        <v>2965</v>
      </c>
      <c r="R1909" s="34">
        <v>6050</v>
      </c>
      <c r="S1909" s="36">
        <v>42183</v>
      </c>
      <c r="T1909" s="36">
        <v>42186</v>
      </c>
      <c r="U1909" s="61">
        <v>59.4405</v>
      </c>
      <c r="V1909" s="34">
        <v>3</v>
      </c>
      <c r="W1909" s="34">
        <v>88.84</v>
      </c>
      <c r="X1909" s="34">
        <v>87587</v>
      </c>
      <c r="Y1909" s="34" t="s">
        <v>3218</v>
      </c>
      <c r="Z1909" s="34">
        <v>195.16738212733267</v>
      </c>
    </row>
    <row r="1910" spans="1:26" customFormat="1" x14ac:dyDescent="0.2">
      <c r="A1910" s="34">
        <v>1193</v>
      </c>
      <c r="B1910" s="34" t="s">
        <v>1327</v>
      </c>
      <c r="C1910" s="34" t="s">
        <v>23</v>
      </c>
      <c r="D1910" s="34">
        <v>0.09</v>
      </c>
      <c r="E1910" s="34">
        <v>49.99</v>
      </c>
      <c r="F1910" s="34">
        <v>19.989999999999998</v>
      </c>
      <c r="G1910" s="34" t="s">
        <v>14</v>
      </c>
      <c r="H1910" s="34" t="s">
        <v>3</v>
      </c>
      <c r="I1910" s="34" t="s">
        <v>16</v>
      </c>
      <c r="J1910" s="34" t="s">
        <v>17</v>
      </c>
      <c r="K1910" s="34" t="s">
        <v>49</v>
      </c>
      <c r="L1910" s="34" t="s">
        <v>1264</v>
      </c>
      <c r="M1910" s="34">
        <v>0.41</v>
      </c>
      <c r="N1910" s="34" t="s">
        <v>8</v>
      </c>
      <c r="O1910" s="34" t="s">
        <v>87</v>
      </c>
      <c r="P1910" s="34" t="s">
        <v>350</v>
      </c>
      <c r="Q1910" s="34" t="s">
        <v>42</v>
      </c>
      <c r="R1910" s="34">
        <v>20016</v>
      </c>
      <c r="S1910" s="36">
        <v>42183</v>
      </c>
      <c r="T1910" s="36">
        <v>42185</v>
      </c>
      <c r="U1910" s="61">
        <v>-17.03</v>
      </c>
      <c r="V1910" s="34">
        <v>48</v>
      </c>
      <c r="W1910" s="34">
        <v>2373.3200000000002</v>
      </c>
      <c r="X1910" s="34">
        <v>11206</v>
      </c>
      <c r="Y1910" s="34" t="s">
        <v>3218</v>
      </c>
      <c r="Z1910" s="34">
        <v>680.71063692912583</v>
      </c>
    </row>
    <row r="1911" spans="1:26" customFormat="1" x14ac:dyDescent="0.2">
      <c r="A1911" s="34">
        <v>1193</v>
      </c>
      <c r="B1911" s="34" t="s">
        <v>1327</v>
      </c>
      <c r="C1911" s="34" t="s">
        <v>23</v>
      </c>
      <c r="D1911" s="34">
        <v>0.03</v>
      </c>
      <c r="E1911" s="34">
        <v>28.53</v>
      </c>
      <c r="F1911" s="34">
        <v>1.49</v>
      </c>
      <c r="G1911" s="34" t="s">
        <v>14</v>
      </c>
      <c r="H1911" s="34" t="s">
        <v>3</v>
      </c>
      <c r="I1911" s="34" t="s">
        <v>24</v>
      </c>
      <c r="J1911" s="34" t="s">
        <v>48</v>
      </c>
      <c r="K1911" s="34" t="s">
        <v>49</v>
      </c>
      <c r="L1911" s="34" t="s">
        <v>1808</v>
      </c>
      <c r="M1911" s="34">
        <v>0.38</v>
      </c>
      <c r="N1911" s="34" t="s">
        <v>8</v>
      </c>
      <c r="O1911" s="34" t="s">
        <v>87</v>
      </c>
      <c r="P1911" s="34" t="s">
        <v>350</v>
      </c>
      <c r="Q1911" s="34" t="s">
        <v>42</v>
      </c>
      <c r="R1911" s="34">
        <v>20016</v>
      </c>
      <c r="S1911" s="36">
        <v>42183</v>
      </c>
      <c r="T1911" s="36">
        <v>42186</v>
      </c>
      <c r="U1911" s="61">
        <v>39.627000000000002</v>
      </c>
      <c r="V1911" s="34">
        <v>11</v>
      </c>
      <c r="W1911" s="34">
        <v>325.73</v>
      </c>
      <c r="X1911" s="34">
        <v>11206</v>
      </c>
      <c r="Y1911" s="34" t="s">
        <v>3218</v>
      </c>
      <c r="Z1911" s="34">
        <v>174.87784847690972</v>
      </c>
    </row>
    <row r="1912" spans="1:26" customFormat="1" x14ac:dyDescent="0.2">
      <c r="A1912" s="34">
        <v>1203</v>
      </c>
      <c r="B1912" s="34" t="s">
        <v>2966</v>
      </c>
      <c r="C1912" s="34" t="s">
        <v>23</v>
      </c>
      <c r="D1912" s="34">
        <v>0.09</v>
      </c>
      <c r="E1912" s="34">
        <v>49.99</v>
      </c>
      <c r="F1912" s="34">
        <v>19.989999999999998</v>
      </c>
      <c r="G1912" s="34" t="s">
        <v>14</v>
      </c>
      <c r="H1912" s="34" t="s">
        <v>3</v>
      </c>
      <c r="I1912" s="34" t="s">
        <v>16</v>
      </c>
      <c r="J1912" s="34" t="s">
        <v>17</v>
      </c>
      <c r="K1912" s="34" t="s">
        <v>49</v>
      </c>
      <c r="L1912" s="34" t="s">
        <v>1264</v>
      </c>
      <c r="M1912" s="34">
        <v>0.41</v>
      </c>
      <c r="N1912" s="34" t="s">
        <v>8</v>
      </c>
      <c r="O1912" s="34" t="s">
        <v>87</v>
      </c>
      <c r="P1912" s="34" t="s">
        <v>560</v>
      </c>
      <c r="Q1912" s="34" t="s">
        <v>561</v>
      </c>
      <c r="R1912" s="34">
        <v>2920</v>
      </c>
      <c r="S1912" s="36">
        <v>42183</v>
      </c>
      <c r="T1912" s="36">
        <v>42185</v>
      </c>
      <c r="U1912" s="61">
        <v>-8.5150000000000006</v>
      </c>
      <c r="V1912" s="34">
        <v>12</v>
      </c>
      <c r="W1912" s="34">
        <v>593.33000000000004</v>
      </c>
      <c r="X1912" s="34">
        <v>87587</v>
      </c>
      <c r="Y1912" s="34" t="s">
        <v>3218</v>
      </c>
      <c r="Z1912" s="34">
        <v>689.43021595521168</v>
      </c>
    </row>
    <row r="1913" spans="1:26" customFormat="1" x14ac:dyDescent="0.2">
      <c r="A1913" s="34">
        <v>2801</v>
      </c>
      <c r="B1913" s="34" t="s">
        <v>2967</v>
      </c>
      <c r="C1913" s="34" t="s">
        <v>23</v>
      </c>
      <c r="D1913" s="34">
        <v>0</v>
      </c>
      <c r="E1913" s="34">
        <v>17.52</v>
      </c>
      <c r="F1913" s="34">
        <v>8.17</v>
      </c>
      <c r="G1913" s="34" t="s">
        <v>14</v>
      </c>
      <c r="H1913" s="34" t="s">
        <v>47</v>
      </c>
      <c r="I1913" s="34" t="s">
        <v>24</v>
      </c>
      <c r="J1913" s="34" t="s">
        <v>71</v>
      </c>
      <c r="K1913" s="34" t="s">
        <v>120</v>
      </c>
      <c r="L1913" s="34" t="s">
        <v>2968</v>
      </c>
      <c r="M1913" s="34">
        <v>0.5</v>
      </c>
      <c r="N1913" s="34" t="s">
        <v>8</v>
      </c>
      <c r="O1913" s="34" t="s">
        <v>35</v>
      </c>
      <c r="P1913" s="34" t="s">
        <v>564</v>
      </c>
      <c r="Q1913" s="34" t="s">
        <v>1694</v>
      </c>
      <c r="R1913" s="34">
        <v>85224</v>
      </c>
      <c r="S1913" s="36">
        <v>42183</v>
      </c>
      <c r="T1913" s="36">
        <v>42188</v>
      </c>
      <c r="U1913" s="61">
        <v>52.764000000000003</v>
      </c>
      <c r="V1913" s="34">
        <v>15</v>
      </c>
      <c r="W1913" s="34">
        <v>284.33999999999997</v>
      </c>
      <c r="X1913" s="34">
        <v>91049</v>
      </c>
      <c r="Y1913" s="34" t="s">
        <v>3217</v>
      </c>
      <c r="Z1913" s="34">
        <v>497.50798028093982</v>
      </c>
    </row>
    <row r="1914" spans="1:26" customFormat="1" x14ac:dyDescent="0.2">
      <c r="A1914" s="34">
        <v>3226</v>
      </c>
      <c r="B1914" s="34" t="s">
        <v>477</v>
      </c>
      <c r="C1914" s="34" t="s">
        <v>92</v>
      </c>
      <c r="D1914" s="34">
        <v>0.06</v>
      </c>
      <c r="E1914" s="34">
        <v>22.24</v>
      </c>
      <c r="F1914" s="34">
        <v>1.99</v>
      </c>
      <c r="G1914" s="34" t="s">
        <v>14</v>
      </c>
      <c r="H1914" s="34" t="s">
        <v>3</v>
      </c>
      <c r="I1914" s="34" t="s">
        <v>16</v>
      </c>
      <c r="J1914" s="34" t="s">
        <v>17</v>
      </c>
      <c r="K1914" s="34" t="s">
        <v>18</v>
      </c>
      <c r="L1914" s="34" t="s">
        <v>2969</v>
      </c>
      <c r="M1914" s="34">
        <v>0.43</v>
      </c>
      <c r="N1914" s="34" t="s">
        <v>8</v>
      </c>
      <c r="O1914" s="34" t="s">
        <v>9</v>
      </c>
      <c r="P1914" s="34" t="s">
        <v>376</v>
      </c>
      <c r="Q1914" s="34" t="s">
        <v>479</v>
      </c>
      <c r="R1914" s="34">
        <v>37075</v>
      </c>
      <c r="S1914" s="36">
        <v>42183</v>
      </c>
      <c r="T1914" s="36">
        <v>42185</v>
      </c>
      <c r="U1914" s="61">
        <v>95.388000000000005</v>
      </c>
      <c r="V1914" s="34">
        <v>12</v>
      </c>
      <c r="W1914" s="34">
        <v>255.88</v>
      </c>
      <c r="X1914" s="34">
        <v>86509</v>
      </c>
      <c r="Y1914" s="34" t="s">
        <v>3215</v>
      </c>
      <c r="Z1914" s="34">
        <v>180.81936494038362</v>
      </c>
    </row>
    <row r="1915" spans="1:26" customFormat="1" x14ac:dyDescent="0.2">
      <c r="A1915" s="34">
        <v>2448</v>
      </c>
      <c r="B1915" s="34" t="s">
        <v>2970</v>
      </c>
      <c r="C1915" s="34" t="s">
        <v>13</v>
      </c>
      <c r="D1915" s="34">
        <v>0.09</v>
      </c>
      <c r="E1915" s="34">
        <v>6.48</v>
      </c>
      <c r="F1915" s="34">
        <v>7.03</v>
      </c>
      <c r="G1915" s="34" t="s">
        <v>14</v>
      </c>
      <c r="H1915" s="34" t="s">
        <v>15</v>
      </c>
      <c r="I1915" s="34" t="s">
        <v>24</v>
      </c>
      <c r="J1915" s="34" t="s">
        <v>64</v>
      </c>
      <c r="K1915" s="34" t="s">
        <v>49</v>
      </c>
      <c r="L1915" s="34" t="s">
        <v>2499</v>
      </c>
      <c r="M1915" s="34">
        <v>0.37</v>
      </c>
      <c r="N1915" s="34" t="s">
        <v>8</v>
      </c>
      <c r="O1915" s="34" t="s">
        <v>28</v>
      </c>
      <c r="P1915" s="34" t="s">
        <v>60</v>
      </c>
      <c r="Q1915" s="34" t="s">
        <v>135</v>
      </c>
      <c r="R1915" s="34">
        <v>55410</v>
      </c>
      <c r="S1915" s="36">
        <v>42184</v>
      </c>
      <c r="T1915" s="36">
        <v>42186</v>
      </c>
      <c r="U1915" s="61">
        <v>-126.208</v>
      </c>
      <c r="V1915" s="34">
        <v>16</v>
      </c>
      <c r="W1915" s="34">
        <v>96.96</v>
      </c>
      <c r="X1915" s="34">
        <v>87790</v>
      </c>
      <c r="Y1915" s="34" t="s">
        <v>3216</v>
      </c>
      <c r="Z1915" s="34">
        <v>-61.024110659428068</v>
      </c>
    </row>
    <row r="1916" spans="1:26" customFormat="1" x14ac:dyDescent="0.2">
      <c r="A1916" s="34">
        <v>3374</v>
      </c>
      <c r="B1916" s="34" t="s">
        <v>2718</v>
      </c>
      <c r="C1916" s="34" t="s">
        <v>13</v>
      </c>
      <c r="D1916" s="34">
        <v>0.05</v>
      </c>
      <c r="E1916" s="34">
        <v>73.98</v>
      </c>
      <c r="F1916" s="34">
        <v>12.14</v>
      </c>
      <c r="G1916" s="34" t="s">
        <v>14</v>
      </c>
      <c r="H1916" s="34" t="s">
        <v>47</v>
      </c>
      <c r="I1916" s="34" t="s">
        <v>16</v>
      </c>
      <c r="J1916" s="34" t="s">
        <v>17</v>
      </c>
      <c r="K1916" s="34" t="s">
        <v>49</v>
      </c>
      <c r="L1916" s="34" t="s">
        <v>709</v>
      </c>
      <c r="M1916" s="34">
        <v>0.67</v>
      </c>
      <c r="N1916" s="34" t="s">
        <v>8</v>
      </c>
      <c r="O1916" s="34" t="s">
        <v>87</v>
      </c>
      <c r="P1916" s="34" t="s">
        <v>394</v>
      </c>
      <c r="Q1916" s="34" t="s">
        <v>2719</v>
      </c>
      <c r="R1916" s="34">
        <v>21113</v>
      </c>
      <c r="S1916" s="36">
        <v>42184</v>
      </c>
      <c r="T1916" s="36">
        <v>42185</v>
      </c>
      <c r="U1916" s="61">
        <v>-1.9039999999999999</v>
      </c>
      <c r="V1916" s="34">
        <v>8</v>
      </c>
      <c r="W1916" s="34">
        <v>600.4</v>
      </c>
      <c r="X1916" s="34">
        <v>87474</v>
      </c>
      <c r="Y1916" s="34" t="s">
        <v>3218</v>
      </c>
      <c r="Z1916" s="34">
        <v>754.15636223681975</v>
      </c>
    </row>
    <row r="1917" spans="1:26" customFormat="1" x14ac:dyDescent="0.2">
      <c r="A1917" s="34">
        <v>3374</v>
      </c>
      <c r="B1917" s="34" t="s">
        <v>2718</v>
      </c>
      <c r="C1917" s="34" t="s">
        <v>13</v>
      </c>
      <c r="D1917" s="34">
        <v>0</v>
      </c>
      <c r="E1917" s="34">
        <v>5.98</v>
      </c>
      <c r="F1917" s="34">
        <v>7.15</v>
      </c>
      <c r="G1917" s="34" t="s">
        <v>14</v>
      </c>
      <c r="H1917" s="34" t="s">
        <v>47</v>
      </c>
      <c r="I1917" s="34" t="s">
        <v>24</v>
      </c>
      <c r="J1917" s="34" t="s">
        <v>64</v>
      </c>
      <c r="K1917" s="34" t="s">
        <v>49</v>
      </c>
      <c r="L1917" s="34" t="s">
        <v>2514</v>
      </c>
      <c r="M1917" s="34">
        <v>0.36</v>
      </c>
      <c r="N1917" s="34" t="s">
        <v>8</v>
      </c>
      <c r="O1917" s="34" t="s">
        <v>87</v>
      </c>
      <c r="P1917" s="34" t="s">
        <v>394</v>
      </c>
      <c r="Q1917" s="34" t="s">
        <v>2719</v>
      </c>
      <c r="R1917" s="34">
        <v>21113</v>
      </c>
      <c r="S1917" s="36">
        <v>42184</v>
      </c>
      <c r="T1917" s="36">
        <v>42186</v>
      </c>
      <c r="U1917" s="61">
        <v>-37.048000000000002</v>
      </c>
      <c r="V1917" s="34">
        <v>5</v>
      </c>
      <c r="W1917" s="34">
        <v>34.25</v>
      </c>
      <c r="X1917" s="34">
        <v>87474</v>
      </c>
      <c r="Y1917" s="34" t="s">
        <v>3218</v>
      </c>
      <c r="Z1917" s="34">
        <v>142.56667705863063</v>
      </c>
    </row>
    <row r="1918" spans="1:26" customFormat="1" x14ac:dyDescent="0.2">
      <c r="A1918" s="34">
        <v>3374</v>
      </c>
      <c r="B1918" s="34" t="s">
        <v>2718</v>
      </c>
      <c r="C1918" s="34" t="s">
        <v>13</v>
      </c>
      <c r="D1918" s="34">
        <v>0.09</v>
      </c>
      <c r="E1918" s="34">
        <v>3.57</v>
      </c>
      <c r="F1918" s="34">
        <v>4.17</v>
      </c>
      <c r="G1918" s="34" t="s">
        <v>14</v>
      </c>
      <c r="H1918" s="34" t="s">
        <v>47</v>
      </c>
      <c r="I1918" s="34" t="s">
        <v>24</v>
      </c>
      <c r="J1918" s="34" t="s">
        <v>25</v>
      </c>
      <c r="K1918" s="34" t="s">
        <v>18</v>
      </c>
      <c r="L1918" s="34" t="s">
        <v>768</v>
      </c>
      <c r="M1918" s="34">
        <v>0.59</v>
      </c>
      <c r="N1918" s="34" t="s">
        <v>8</v>
      </c>
      <c r="O1918" s="34" t="s">
        <v>87</v>
      </c>
      <c r="P1918" s="34" t="s">
        <v>394</v>
      </c>
      <c r="Q1918" s="34" t="s">
        <v>2719</v>
      </c>
      <c r="R1918" s="34">
        <v>21113</v>
      </c>
      <c r="S1918" s="36">
        <v>42184</v>
      </c>
      <c r="T1918" s="36">
        <v>42186</v>
      </c>
      <c r="U1918" s="61">
        <v>-56.887999999999998</v>
      </c>
      <c r="V1918" s="34">
        <v>9</v>
      </c>
      <c r="W1918" s="34">
        <v>31.45</v>
      </c>
      <c r="X1918" s="34">
        <v>87474</v>
      </c>
      <c r="Y1918" s="34" t="s">
        <v>3218</v>
      </c>
      <c r="Z1918" s="34">
        <v>164.03059226228345</v>
      </c>
    </row>
    <row r="1919" spans="1:26" customFormat="1" x14ac:dyDescent="0.2">
      <c r="A1919" s="34">
        <v>1502</v>
      </c>
      <c r="B1919" s="34" t="s">
        <v>2413</v>
      </c>
      <c r="C1919" s="34" t="s">
        <v>23</v>
      </c>
      <c r="D1919" s="34">
        <v>0.08</v>
      </c>
      <c r="E1919" s="34">
        <v>5.84</v>
      </c>
      <c r="F1919" s="34">
        <v>1</v>
      </c>
      <c r="G1919" s="34" t="s">
        <v>63</v>
      </c>
      <c r="H1919" s="34" t="s">
        <v>3</v>
      </c>
      <c r="I1919" s="34" t="s">
        <v>24</v>
      </c>
      <c r="J1919" s="34" t="s">
        <v>25</v>
      </c>
      <c r="K1919" s="34" t="s">
        <v>26</v>
      </c>
      <c r="L1919" s="34" t="s">
        <v>2971</v>
      </c>
      <c r="M1919" s="34">
        <v>0.38</v>
      </c>
      <c r="N1919" s="34" t="s">
        <v>8</v>
      </c>
      <c r="O1919" s="34" t="s">
        <v>9</v>
      </c>
      <c r="P1919" s="34" t="s">
        <v>99</v>
      </c>
      <c r="Q1919" s="34" t="s">
        <v>2414</v>
      </c>
      <c r="R1919" s="34">
        <v>33065</v>
      </c>
      <c r="S1919" s="36">
        <v>42184</v>
      </c>
      <c r="T1919" s="36">
        <v>42188</v>
      </c>
      <c r="U1919" s="61">
        <v>731.92200000000003</v>
      </c>
      <c r="V1919" s="34">
        <v>11</v>
      </c>
      <c r="W1919" s="34">
        <v>61.39</v>
      </c>
      <c r="X1919" s="34">
        <v>89194</v>
      </c>
      <c r="Y1919" s="34" t="s">
        <v>3215</v>
      </c>
      <c r="Z1919" s="34">
        <v>683.91287134250422</v>
      </c>
    </row>
    <row r="1920" spans="1:26" customFormat="1" x14ac:dyDescent="0.2">
      <c r="A1920" s="34">
        <v>1502</v>
      </c>
      <c r="B1920" s="34" t="s">
        <v>2413</v>
      </c>
      <c r="C1920" s="34" t="s">
        <v>23</v>
      </c>
      <c r="D1920" s="34">
        <v>0</v>
      </c>
      <c r="E1920" s="34">
        <v>205.99</v>
      </c>
      <c r="F1920" s="34">
        <v>8.99</v>
      </c>
      <c r="G1920" s="34" t="s">
        <v>14</v>
      </c>
      <c r="H1920" s="34" t="s">
        <v>3</v>
      </c>
      <c r="I1920" s="34" t="s">
        <v>16</v>
      </c>
      <c r="J1920" s="34" t="s">
        <v>111</v>
      </c>
      <c r="K1920" s="34" t="s">
        <v>49</v>
      </c>
      <c r="L1920" s="34" t="s">
        <v>1008</v>
      </c>
      <c r="M1920" s="34">
        <v>0.6</v>
      </c>
      <c r="N1920" s="34" t="s">
        <v>8</v>
      </c>
      <c r="O1920" s="34" t="s">
        <v>9</v>
      </c>
      <c r="P1920" s="34" t="s">
        <v>99</v>
      </c>
      <c r="Q1920" s="34" t="s">
        <v>2414</v>
      </c>
      <c r="R1920" s="34">
        <v>33065</v>
      </c>
      <c r="S1920" s="36">
        <v>42184</v>
      </c>
      <c r="T1920" s="36">
        <v>42187</v>
      </c>
      <c r="U1920" s="61">
        <v>186.55799999999999</v>
      </c>
      <c r="V1920" s="34">
        <v>13</v>
      </c>
      <c r="W1920" s="34">
        <v>2435.52</v>
      </c>
      <c r="X1920" s="34">
        <v>89194</v>
      </c>
      <c r="Y1920" s="34" t="s">
        <v>3215</v>
      </c>
      <c r="Z1920" s="34">
        <v>1291.3330191328839</v>
      </c>
    </row>
    <row r="1921" spans="1:26" customFormat="1" x14ac:dyDescent="0.2">
      <c r="A1921" s="34">
        <v>1109</v>
      </c>
      <c r="B1921" s="34" t="s">
        <v>2972</v>
      </c>
      <c r="C1921" s="34" t="s">
        <v>92</v>
      </c>
      <c r="D1921" s="34">
        <v>0.08</v>
      </c>
      <c r="E1921" s="34">
        <v>8.3699999999999992</v>
      </c>
      <c r="F1921" s="34">
        <v>10.16</v>
      </c>
      <c r="G1921" s="34" t="s">
        <v>14</v>
      </c>
      <c r="H1921" s="34" t="s">
        <v>15</v>
      </c>
      <c r="I1921" s="34" t="s">
        <v>4</v>
      </c>
      <c r="J1921" s="34" t="s">
        <v>102</v>
      </c>
      <c r="K1921" s="34" t="s">
        <v>40</v>
      </c>
      <c r="L1921" s="34" t="s">
        <v>1548</v>
      </c>
      <c r="M1921" s="34">
        <v>0.59</v>
      </c>
      <c r="N1921" s="34" t="s">
        <v>8</v>
      </c>
      <c r="O1921" s="34" t="s">
        <v>28</v>
      </c>
      <c r="P1921" s="34" t="s">
        <v>163</v>
      </c>
      <c r="Q1921" s="34" t="s">
        <v>2973</v>
      </c>
      <c r="R1921" s="34">
        <v>78041</v>
      </c>
      <c r="S1921" s="36">
        <v>42184</v>
      </c>
      <c r="T1921" s="36">
        <v>42184</v>
      </c>
      <c r="U1921" s="61">
        <v>-169.232</v>
      </c>
      <c r="V1921" s="34">
        <v>13</v>
      </c>
      <c r="W1921" s="34">
        <v>108.99</v>
      </c>
      <c r="X1921" s="34">
        <v>86410</v>
      </c>
      <c r="Y1921" s="34" t="s">
        <v>3216</v>
      </c>
      <c r="Z1921" s="34">
        <v>192.07147766358085</v>
      </c>
    </row>
    <row r="1922" spans="1:26" customFormat="1" x14ac:dyDescent="0.2">
      <c r="A1922" s="34">
        <v>1183</v>
      </c>
      <c r="B1922" s="34" t="s">
        <v>2974</v>
      </c>
      <c r="C1922" s="34" t="s">
        <v>46</v>
      </c>
      <c r="D1922" s="34">
        <v>0.04</v>
      </c>
      <c r="E1922" s="34">
        <v>35.99</v>
      </c>
      <c r="F1922" s="34">
        <v>3.3</v>
      </c>
      <c r="G1922" s="34" t="s">
        <v>14</v>
      </c>
      <c r="H1922" s="34" t="s">
        <v>47</v>
      </c>
      <c r="I1922" s="34" t="s">
        <v>16</v>
      </c>
      <c r="J1922" s="34" t="s">
        <v>111</v>
      </c>
      <c r="K1922" s="34" t="s">
        <v>18</v>
      </c>
      <c r="L1922" s="34" t="s">
        <v>1886</v>
      </c>
      <c r="M1922" s="34">
        <v>0.39</v>
      </c>
      <c r="N1922" s="34" t="s">
        <v>8</v>
      </c>
      <c r="O1922" s="34" t="s">
        <v>35</v>
      </c>
      <c r="P1922" s="34" t="s">
        <v>122</v>
      </c>
      <c r="Q1922" s="34" t="s">
        <v>2975</v>
      </c>
      <c r="R1922" s="34">
        <v>84663</v>
      </c>
      <c r="S1922" s="36">
        <v>42184</v>
      </c>
      <c r="T1922" s="36">
        <v>42184</v>
      </c>
      <c r="U1922" s="61">
        <v>184.19550000000001</v>
      </c>
      <c r="V1922" s="34">
        <v>9</v>
      </c>
      <c r="W1922" s="34">
        <v>266.95</v>
      </c>
      <c r="X1922" s="34">
        <v>86914</v>
      </c>
      <c r="Y1922" s="34" t="s">
        <v>3217</v>
      </c>
      <c r="Z1922" s="34">
        <v>558.76046593817762</v>
      </c>
    </row>
    <row r="1923" spans="1:26" customFormat="1" x14ac:dyDescent="0.2">
      <c r="A1923" s="34">
        <v>699</v>
      </c>
      <c r="B1923" s="34" t="s">
        <v>837</v>
      </c>
      <c r="C1923" s="34" t="s">
        <v>13</v>
      </c>
      <c r="D1923" s="34">
        <v>0.01</v>
      </c>
      <c r="E1923" s="34">
        <v>7.89</v>
      </c>
      <c r="F1923" s="34">
        <v>2.82</v>
      </c>
      <c r="G1923" s="34" t="s">
        <v>14</v>
      </c>
      <c r="H1923" s="34" t="s">
        <v>15</v>
      </c>
      <c r="I1923" s="34" t="s">
        <v>24</v>
      </c>
      <c r="J1923" s="34" t="s">
        <v>152</v>
      </c>
      <c r="K1923" s="34" t="s">
        <v>26</v>
      </c>
      <c r="L1923" s="34" t="s">
        <v>2976</v>
      </c>
      <c r="M1923" s="34">
        <v>0.4</v>
      </c>
      <c r="N1923" s="34" t="s">
        <v>8</v>
      </c>
      <c r="O1923" s="34" t="s">
        <v>35</v>
      </c>
      <c r="P1923" s="34" t="s">
        <v>66</v>
      </c>
      <c r="Q1923" s="34" t="s">
        <v>76</v>
      </c>
      <c r="R1923" s="34">
        <v>90041</v>
      </c>
      <c r="S1923" s="36">
        <v>42185</v>
      </c>
      <c r="T1923" s="36">
        <v>42186</v>
      </c>
      <c r="U1923" s="61">
        <v>38.700000000000003</v>
      </c>
      <c r="V1923" s="34">
        <v>32</v>
      </c>
      <c r="W1923" s="34">
        <v>274.26</v>
      </c>
      <c r="X1923" s="34">
        <v>36647</v>
      </c>
      <c r="Y1923" s="34" t="s">
        <v>3217</v>
      </c>
      <c r="Z1923" s="34">
        <v>73.704686515300835</v>
      </c>
    </row>
    <row r="1924" spans="1:26" customFormat="1" x14ac:dyDescent="0.2">
      <c r="A1924" s="34">
        <v>699</v>
      </c>
      <c r="B1924" s="34" t="s">
        <v>837</v>
      </c>
      <c r="C1924" s="34" t="s">
        <v>13</v>
      </c>
      <c r="D1924" s="34">
        <v>0.09</v>
      </c>
      <c r="E1924" s="34">
        <v>3.68</v>
      </c>
      <c r="F1924" s="34">
        <v>1.32</v>
      </c>
      <c r="G1924" s="34" t="s">
        <v>14</v>
      </c>
      <c r="H1924" s="34" t="s">
        <v>15</v>
      </c>
      <c r="I1924" s="34" t="s">
        <v>24</v>
      </c>
      <c r="J1924" s="34" t="s">
        <v>544</v>
      </c>
      <c r="K1924" s="34" t="s">
        <v>26</v>
      </c>
      <c r="L1924" s="34" t="s">
        <v>2502</v>
      </c>
      <c r="M1924" s="34">
        <v>0.83</v>
      </c>
      <c r="N1924" s="34" t="s">
        <v>8</v>
      </c>
      <c r="O1924" s="34" t="s">
        <v>35</v>
      </c>
      <c r="P1924" s="34" t="s">
        <v>66</v>
      </c>
      <c r="Q1924" s="34" t="s">
        <v>76</v>
      </c>
      <c r="R1924" s="34">
        <v>90041</v>
      </c>
      <c r="S1924" s="36">
        <v>42185</v>
      </c>
      <c r="T1924" s="36">
        <v>42186</v>
      </c>
      <c r="U1924" s="61">
        <v>-21.91</v>
      </c>
      <c r="V1924" s="34">
        <v>24</v>
      </c>
      <c r="W1924" s="34">
        <v>83.16</v>
      </c>
      <c r="X1924" s="34">
        <v>36647</v>
      </c>
      <c r="Y1924" s="34" t="s">
        <v>3217</v>
      </c>
      <c r="Z1924" s="34">
        <v>261.53074957316397</v>
      </c>
    </row>
    <row r="1925" spans="1:26" customFormat="1" x14ac:dyDescent="0.2">
      <c r="A1925" s="34">
        <v>699</v>
      </c>
      <c r="B1925" s="34" t="s">
        <v>837</v>
      </c>
      <c r="C1925" s="34" t="s">
        <v>13</v>
      </c>
      <c r="D1925" s="34">
        <v>0.1</v>
      </c>
      <c r="E1925" s="34">
        <v>9.7100000000000009</v>
      </c>
      <c r="F1925" s="34">
        <v>9.4499999999999993</v>
      </c>
      <c r="G1925" s="34" t="s">
        <v>14</v>
      </c>
      <c r="H1925" s="34" t="s">
        <v>15</v>
      </c>
      <c r="I1925" s="34" t="s">
        <v>24</v>
      </c>
      <c r="J1925" s="34" t="s">
        <v>54</v>
      </c>
      <c r="K1925" s="34" t="s">
        <v>49</v>
      </c>
      <c r="L1925" s="34" t="s">
        <v>1179</v>
      </c>
      <c r="M1925" s="34">
        <v>0.6</v>
      </c>
      <c r="N1925" s="34" t="s">
        <v>8</v>
      </c>
      <c r="O1925" s="34" t="s">
        <v>35</v>
      </c>
      <c r="P1925" s="34" t="s">
        <v>66</v>
      </c>
      <c r="Q1925" s="34" t="s">
        <v>76</v>
      </c>
      <c r="R1925" s="34">
        <v>90041</v>
      </c>
      <c r="S1925" s="36">
        <v>42185</v>
      </c>
      <c r="T1925" s="36">
        <v>42188</v>
      </c>
      <c r="U1925" s="61">
        <v>-119.77</v>
      </c>
      <c r="V1925" s="34">
        <v>27</v>
      </c>
      <c r="W1925" s="34">
        <v>261.93</v>
      </c>
      <c r="X1925" s="34">
        <v>36647</v>
      </c>
      <c r="Y1925" s="34" t="s">
        <v>3217</v>
      </c>
      <c r="Z1925" s="34">
        <v>207.13983890663965</v>
      </c>
    </row>
    <row r="1926" spans="1:26" customFormat="1" x14ac:dyDescent="0.2">
      <c r="A1926" s="34">
        <v>702</v>
      </c>
      <c r="B1926" s="34" t="s">
        <v>2252</v>
      </c>
      <c r="C1926" s="34" t="s">
        <v>13</v>
      </c>
      <c r="D1926" s="34">
        <v>0.01</v>
      </c>
      <c r="E1926" s="34">
        <v>7.89</v>
      </c>
      <c r="F1926" s="34">
        <v>2.82</v>
      </c>
      <c r="G1926" s="34" t="s">
        <v>14</v>
      </c>
      <c r="H1926" s="34" t="s">
        <v>15</v>
      </c>
      <c r="I1926" s="34" t="s">
        <v>24</v>
      </c>
      <c r="J1926" s="34" t="s">
        <v>152</v>
      </c>
      <c r="K1926" s="34" t="s">
        <v>26</v>
      </c>
      <c r="L1926" s="34" t="s">
        <v>2976</v>
      </c>
      <c r="M1926" s="34">
        <v>0.4</v>
      </c>
      <c r="N1926" s="34" t="s">
        <v>8</v>
      </c>
      <c r="O1926" s="34" t="s">
        <v>35</v>
      </c>
      <c r="P1926" s="34" t="s">
        <v>66</v>
      </c>
      <c r="Q1926" s="34" t="s">
        <v>2253</v>
      </c>
      <c r="R1926" s="34">
        <v>95404</v>
      </c>
      <c r="S1926" s="36">
        <v>42185</v>
      </c>
      <c r="T1926" s="36">
        <v>42186</v>
      </c>
      <c r="U1926" s="61">
        <v>46.44</v>
      </c>
      <c r="V1926" s="34">
        <v>8</v>
      </c>
      <c r="W1926" s="34">
        <v>68.56</v>
      </c>
      <c r="X1926" s="34">
        <v>87979</v>
      </c>
      <c r="Y1926" s="34" t="s">
        <v>3217</v>
      </c>
      <c r="Z1926" s="34">
        <v>81.630645606540327</v>
      </c>
    </row>
    <row r="1927" spans="1:26" customFormat="1" x14ac:dyDescent="0.2">
      <c r="A1927" s="34">
        <v>702</v>
      </c>
      <c r="B1927" s="34" t="s">
        <v>2252</v>
      </c>
      <c r="C1927" s="34" t="s">
        <v>13</v>
      </c>
      <c r="D1927" s="34">
        <v>0.09</v>
      </c>
      <c r="E1927" s="34">
        <v>3.68</v>
      </c>
      <c r="F1927" s="34">
        <v>1.32</v>
      </c>
      <c r="G1927" s="34" t="s">
        <v>14</v>
      </c>
      <c r="H1927" s="34" t="s">
        <v>15</v>
      </c>
      <c r="I1927" s="34" t="s">
        <v>24</v>
      </c>
      <c r="J1927" s="34" t="s">
        <v>544</v>
      </c>
      <c r="K1927" s="34" t="s">
        <v>26</v>
      </c>
      <c r="L1927" s="34" t="s">
        <v>2502</v>
      </c>
      <c r="M1927" s="34">
        <v>0.83</v>
      </c>
      <c r="N1927" s="34" t="s">
        <v>8</v>
      </c>
      <c r="O1927" s="34" t="s">
        <v>35</v>
      </c>
      <c r="P1927" s="34" t="s">
        <v>66</v>
      </c>
      <c r="Q1927" s="34" t="s">
        <v>2253</v>
      </c>
      <c r="R1927" s="34">
        <v>95404</v>
      </c>
      <c r="S1927" s="36">
        <v>42185</v>
      </c>
      <c r="T1927" s="36">
        <v>42186</v>
      </c>
      <c r="U1927" s="61">
        <v>-17.527999999999999</v>
      </c>
      <c r="V1927" s="34">
        <v>6</v>
      </c>
      <c r="W1927" s="34">
        <v>20.79</v>
      </c>
      <c r="X1927" s="34">
        <v>87979</v>
      </c>
      <c r="Y1927" s="34" t="s">
        <v>3217</v>
      </c>
      <c r="Z1927" s="34">
        <v>266.0180302886435</v>
      </c>
    </row>
    <row r="1928" spans="1:26" customFormat="1" x14ac:dyDescent="0.2">
      <c r="A1928" s="34">
        <v>702</v>
      </c>
      <c r="B1928" s="34" t="s">
        <v>2252</v>
      </c>
      <c r="C1928" s="34" t="s">
        <v>13</v>
      </c>
      <c r="D1928" s="34">
        <v>0.1</v>
      </c>
      <c r="E1928" s="34">
        <v>9.7100000000000009</v>
      </c>
      <c r="F1928" s="34">
        <v>9.4499999999999993</v>
      </c>
      <c r="G1928" s="34" t="s">
        <v>14</v>
      </c>
      <c r="H1928" s="34" t="s">
        <v>15</v>
      </c>
      <c r="I1928" s="34" t="s">
        <v>24</v>
      </c>
      <c r="J1928" s="34" t="s">
        <v>54</v>
      </c>
      <c r="K1928" s="34" t="s">
        <v>49</v>
      </c>
      <c r="L1928" s="34" t="s">
        <v>1179</v>
      </c>
      <c r="M1928" s="34">
        <v>0.6</v>
      </c>
      <c r="N1928" s="34" t="s">
        <v>8</v>
      </c>
      <c r="O1928" s="34" t="s">
        <v>35</v>
      </c>
      <c r="P1928" s="34" t="s">
        <v>66</v>
      </c>
      <c r="Q1928" s="34" t="s">
        <v>2253</v>
      </c>
      <c r="R1928" s="34">
        <v>95404</v>
      </c>
      <c r="S1928" s="36">
        <v>42185</v>
      </c>
      <c r="T1928" s="36">
        <v>42188</v>
      </c>
      <c r="U1928" s="61">
        <v>-95.816000000000003</v>
      </c>
      <c r="V1928" s="34">
        <v>7</v>
      </c>
      <c r="W1928" s="34">
        <v>67.91</v>
      </c>
      <c r="X1928" s="34">
        <v>87979</v>
      </c>
      <c r="Y1928" s="34" t="s">
        <v>3217</v>
      </c>
      <c r="Z1928" s="34">
        <v>231.66935106058685</v>
      </c>
    </row>
    <row r="1929" spans="1:26" customFormat="1" x14ac:dyDescent="0.2">
      <c r="A1929" s="34">
        <v>1307</v>
      </c>
      <c r="B1929" s="34" t="s">
        <v>2977</v>
      </c>
      <c r="C1929" s="34" t="s">
        <v>23</v>
      </c>
      <c r="D1929" s="34">
        <v>0.04</v>
      </c>
      <c r="E1929" s="34">
        <v>8.33</v>
      </c>
      <c r="F1929" s="34">
        <v>1.99</v>
      </c>
      <c r="G1929" s="34" t="s">
        <v>14</v>
      </c>
      <c r="H1929" s="34" t="s">
        <v>3</v>
      </c>
      <c r="I1929" s="34" t="s">
        <v>16</v>
      </c>
      <c r="J1929" s="34" t="s">
        <v>17</v>
      </c>
      <c r="K1929" s="34" t="s">
        <v>18</v>
      </c>
      <c r="L1929" s="34" t="s">
        <v>1150</v>
      </c>
      <c r="M1929" s="34">
        <v>0.52</v>
      </c>
      <c r="N1929" s="34" t="s">
        <v>8</v>
      </c>
      <c r="O1929" s="34" t="s">
        <v>35</v>
      </c>
      <c r="P1929" s="34" t="s">
        <v>115</v>
      </c>
      <c r="Q1929" s="34" t="s">
        <v>2261</v>
      </c>
      <c r="R1929" s="34">
        <v>97420</v>
      </c>
      <c r="S1929" s="36">
        <v>42185</v>
      </c>
      <c r="T1929" s="36">
        <v>42192</v>
      </c>
      <c r="U1929" s="61">
        <v>44.892000000000003</v>
      </c>
      <c r="V1929" s="34">
        <v>16</v>
      </c>
      <c r="W1929" s="34">
        <v>131.26</v>
      </c>
      <c r="X1929" s="34">
        <v>91451</v>
      </c>
      <c r="Y1929" s="34" t="s">
        <v>3217</v>
      </c>
      <c r="Z1929" s="34">
        <v>240.55622125648759</v>
      </c>
    </row>
    <row r="1930" spans="1:26" customFormat="1" x14ac:dyDescent="0.2">
      <c r="A1930" s="34">
        <v>2089</v>
      </c>
      <c r="B1930" s="34" t="s">
        <v>2978</v>
      </c>
      <c r="C1930" s="34" t="s">
        <v>23</v>
      </c>
      <c r="D1930" s="34">
        <v>0.06</v>
      </c>
      <c r="E1930" s="34">
        <v>38.06</v>
      </c>
      <c r="F1930" s="34">
        <v>4.5</v>
      </c>
      <c r="G1930" s="34" t="s">
        <v>14</v>
      </c>
      <c r="H1930" s="34" t="s">
        <v>70</v>
      </c>
      <c r="I1930" s="34" t="s">
        <v>24</v>
      </c>
      <c r="J1930" s="34" t="s">
        <v>71</v>
      </c>
      <c r="K1930" s="34" t="s">
        <v>49</v>
      </c>
      <c r="L1930" s="34" t="s">
        <v>2979</v>
      </c>
      <c r="M1930" s="34">
        <v>0.56000000000000005</v>
      </c>
      <c r="N1930" s="34" t="s">
        <v>8</v>
      </c>
      <c r="O1930" s="34" t="s">
        <v>87</v>
      </c>
      <c r="P1930" s="34" t="s">
        <v>88</v>
      </c>
      <c r="Q1930" s="34" t="s">
        <v>2980</v>
      </c>
      <c r="R1930" s="34">
        <v>10956</v>
      </c>
      <c r="S1930" s="36">
        <v>42185</v>
      </c>
      <c r="T1930" s="36">
        <v>42191</v>
      </c>
      <c r="U1930" s="61">
        <v>450.45960000000002</v>
      </c>
      <c r="V1930" s="34">
        <v>17</v>
      </c>
      <c r="W1930" s="34">
        <v>652.84</v>
      </c>
      <c r="X1930" s="34">
        <v>88348</v>
      </c>
      <c r="Y1930" s="34" t="s">
        <v>3218</v>
      </c>
      <c r="Z1930" s="34">
        <v>847.45911505868605</v>
      </c>
    </row>
    <row r="1931" spans="1:26" customFormat="1" x14ac:dyDescent="0.2">
      <c r="A1931" s="34">
        <v>2089</v>
      </c>
      <c r="B1931" s="34" t="s">
        <v>2978</v>
      </c>
      <c r="C1931" s="34" t="s">
        <v>23</v>
      </c>
      <c r="D1931" s="34">
        <v>0.08</v>
      </c>
      <c r="E1931" s="34">
        <v>599.99</v>
      </c>
      <c r="F1931" s="34">
        <v>24.49</v>
      </c>
      <c r="G1931" s="34" t="s">
        <v>14</v>
      </c>
      <c r="H1931" s="34" t="s">
        <v>70</v>
      </c>
      <c r="I1931" s="34" t="s">
        <v>16</v>
      </c>
      <c r="J1931" s="34" t="s">
        <v>39</v>
      </c>
      <c r="K1931" s="34" t="s">
        <v>40</v>
      </c>
      <c r="L1931" s="34" t="s">
        <v>2981</v>
      </c>
      <c r="M1931" s="34">
        <v>0.37</v>
      </c>
      <c r="N1931" s="34" t="s">
        <v>8</v>
      </c>
      <c r="O1931" s="34" t="s">
        <v>87</v>
      </c>
      <c r="P1931" s="34" t="s">
        <v>88</v>
      </c>
      <c r="Q1931" s="34" t="s">
        <v>2980</v>
      </c>
      <c r="R1931" s="34">
        <v>10956</v>
      </c>
      <c r="S1931" s="36">
        <v>42185</v>
      </c>
      <c r="T1931" s="36">
        <v>42193</v>
      </c>
      <c r="U1931" s="61">
        <v>8798.1831000000002</v>
      </c>
      <c r="V1931" s="34">
        <v>22</v>
      </c>
      <c r="W1931" s="34">
        <v>12750.99</v>
      </c>
      <c r="X1931" s="34">
        <v>88348</v>
      </c>
      <c r="Y1931" s="34" t="s">
        <v>3218</v>
      </c>
      <c r="Z1931" s="34">
        <v>11537.736862504467</v>
      </c>
    </row>
    <row r="1932" spans="1:26" customFormat="1" x14ac:dyDescent="0.2">
      <c r="A1932" s="34">
        <v>2089</v>
      </c>
      <c r="B1932" s="34" t="s">
        <v>2978</v>
      </c>
      <c r="C1932" s="34" t="s">
        <v>23</v>
      </c>
      <c r="D1932" s="34">
        <v>0.1</v>
      </c>
      <c r="E1932" s="34">
        <v>3.98</v>
      </c>
      <c r="F1932" s="34">
        <v>2.97</v>
      </c>
      <c r="G1932" s="34" t="s">
        <v>63</v>
      </c>
      <c r="H1932" s="34" t="s">
        <v>70</v>
      </c>
      <c r="I1932" s="34" t="s">
        <v>24</v>
      </c>
      <c r="J1932" s="34" t="s">
        <v>64</v>
      </c>
      <c r="K1932" s="34" t="s">
        <v>26</v>
      </c>
      <c r="L1932" s="34" t="s">
        <v>2982</v>
      </c>
      <c r="M1932" s="34">
        <v>0.35</v>
      </c>
      <c r="N1932" s="34" t="s">
        <v>8</v>
      </c>
      <c r="O1932" s="34" t="s">
        <v>87</v>
      </c>
      <c r="P1932" s="34" t="s">
        <v>88</v>
      </c>
      <c r="Q1932" s="34" t="s">
        <v>2980</v>
      </c>
      <c r="R1932" s="34">
        <v>10956</v>
      </c>
      <c r="S1932" s="36">
        <v>42185</v>
      </c>
      <c r="T1932" s="36">
        <v>42189</v>
      </c>
      <c r="U1932" s="61">
        <v>-5.3849999999999998</v>
      </c>
      <c r="V1932" s="34">
        <v>5</v>
      </c>
      <c r="W1932" s="34">
        <v>20.54</v>
      </c>
      <c r="X1932" s="34">
        <v>88348</v>
      </c>
      <c r="Y1932" s="34" t="s">
        <v>3218</v>
      </c>
      <c r="Z1932" s="34">
        <v>-51.602356719202902</v>
      </c>
    </row>
    <row r="1933" spans="1:26" customFormat="1" x14ac:dyDescent="0.2">
      <c r="A1933" s="34">
        <v>2882</v>
      </c>
      <c r="B1933" s="34" t="s">
        <v>647</v>
      </c>
      <c r="C1933" s="34" t="s">
        <v>23</v>
      </c>
      <c r="D1933" s="34">
        <v>0.05</v>
      </c>
      <c r="E1933" s="34">
        <v>63.94</v>
      </c>
      <c r="F1933" s="34">
        <v>14.48</v>
      </c>
      <c r="G1933" s="34" t="s">
        <v>63</v>
      </c>
      <c r="H1933" s="34" t="s">
        <v>15</v>
      </c>
      <c r="I1933" s="34" t="s">
        <v>4</v>
      </c>
      <c r="J1933" s="34" t="s">
        <v>102</v>
      </c>
      <c r="K1933" s="34" t="s">
        <v>49</v>
      </c>
      <c r="L1933" s="34" t="s">
        <v>1970</v>
      </c>
      <c r="M1933" s="34">
        <v>0.46</v>
      </c>
      <c r="N1933" s="34" t="s">
        <v>8</v>
      </c>
      <c r="O1933" s="34" t="s">
        <v>9</v>
      </c>
      <c r="P1933" s="34" t="s">
        <v>73</v>
      </c>
      <c r="Q1933" s="34" t="s">
        <v>649</v>
      </c>
      <c r="R1933" s="34">
        <v>28206</v>
      </c>
      <c r="S1933" s="36">
        <v>42185</v>
      </c>
      <c r="T1933" s="36">
        <v>42192</v>
      </c>
      <c r="U1933" s="61">
        <v>270.87430000000001</v>
      </c>
      <c r="V1933" s="34">
        <v>21</v>
      </c>
      <c r="W1933" s="34">
        <v>1336.35</v>
      </c>
      <c r="X1933" s="34">
        <v>40224</v>
      </c>
      <c r="Y1933" s="34" t="s">
        <v>3215</v>
      </c>
      <c r="Z1933" s="34">
        <v>832.82477315961467</v>
      </c>
    </row>
    <row r="1934" spans="1:26" customFormat="1" x14ac:dyDescent="0.2">
      <c r="A1934" s="34">
        <v>2885</v>
      </c>
      <c r="B1934" s="34" t="s">
        <v>2983</v>
      </c>
      <c r="C1934" s="34" t="s">
        <v>23</v>
      </c>
      <c r="D1934" s="34">
        <v>0.05</v>
      </c>
      <c r="E1934" s="34">
        <v>63.94</v>
      </c>
      <c r="F1934" s="34">
        <v>14.48</v>
      </c>
      <c r="G1934" s="34" t="s">
        <v>63</v>
      </c>
      <c r="H1934" s="34" t="s">
        <v>15</v>
      </c>
      <c r="I1934" s="34" t="s">
        <v>4</v>
      </c>
      <c r="J1934" s="34" t="s">
        <v>102</v>
      </c>
      <c r="K1934" s="34" t="s">
        <v>49</v>
      </c>
      <c r="L1934" s="34" t="s">
        <v>1970</v>
      </c>
      <c r="M1934" s="34">
        <v>0.46</v>
      </c>
      <c r="N1934" s="34" t="s">
        <v>8</v>
      </c>
      <c r="O1934" s="34" t="s">
        <v>87</v>
      </c>
      <c r="P1934" s="34" t="s">
        <v>293</v>
      </c>
      <c r="Q1934" s="34" t="s">
        <v>2984</v>
      </c>
      <c r="R1934" s="34">
        <v>44133</v>
      </c>
      <c r="S1934" s="36">
        <v>42185</v>
      </c>
      <c r="T1934" s="36">
        <v>42192</v>
      </c>
      <c r="U1934" s="61">
        <v>219.54419999999999</v>
      </c>
      <c r="V1934" s="34">
        <v>5</v>
      </c>
      <c r="W1934" s="34">
        <v>318.18</v>
      </c>
      <c r="X1934" s="34">
        <v>87634</v>
      </c>
      <c r="Y1934" s="34" t="s">
        <v>3218</v>
      </c>
      <c r="Z1934" s="34">
        <v>780.26143042715569</v>
      </c>
    </row>
    <row r="1935" spans="1:26" customFormat="1" x14ac:dyDescent="0.2">
      <c r="A1935" s="34">
        <v>1384</v>
      </c>
      <c r="B1935" s="34" t="s">
        <v>2767</v>
      </c>
      <c r="C1935" s="34" t="s">
        <v>46</v>
      </c>
      <c r="D1935" s="34">
        <v>7.0000000000000007E-2</v>
      </c>
      <c r="E1935" s="34">
        <v>11.29</v>
      </c>
      <c r="F1935" s="34">
        <v>5.03</v>
      </c>
      <c r="G1935" s="34" t="s">
        <v>14</v>
      </c>
      <c r="H1935" s="34" t="s">
        <v>15</v>
      </c>
      <c r="I1935" s="34" t="s">
        <v>24</v>
      </c>
      <c r="J1935" s="34" t="s">
        <v>54</v>
      </c>
      <c r="K1935" s="34" t="s">
        <v>49</v>
      </c>
      <c r="L1935" s="34" t="s">
        <v>1236</v>
      </c>
      <c r="M1935" s="34">
        <v>0.59</v>
      </c>
      <c r="N1935" s="34" t="s">
        <v>8</v>
      </c>
      <c r="O1935" s="34" t="s">
        <v>9</v>
      </c>
      <c r="P1935" s="34" t="s">
        <v>218</v>
      </c>
      <c r="Q1935" s="34" t="s">
        <v>2708</v>
      </c>
      <c r="R1935" s="34">
        <v>22304</v>
      </c>
      <c r="S1935" s="36">
        <v>42185</v>
      </c>
      <c r="T1935" s="36">
        <v>42187</v>
      </c>
      <c r="U1935" s="61">
        <v>-163.03</v>
      </c>
      <c r="V1935" s="34">
        <v>11</v>
      </c>
      <c r="W1935" s="34">
        <v>123.18</v>
      </c>
      <c r="X1935" s="34">
        <v>89407</v>
      </c>
      <c r="Y1935" s="34" t="s">
        <v>3215</v>
      </c>
      <c r="Z1935" s="34">
        <v>260.65600012521253</v>
      </c>
    </row>
    <row r="1936" spans="1:26" customFormat="1" x14ac:dyDescent="0.2">
      <c r="A1936" s="34">
        <v>1472</v>
      </c>
      <c r="B1936" s="34" t="s">
        <v>2645</v>
      </c>
      <c r="C1936" s="34" t="s">
        <v>46</v>
      </c>
      <c r="D1936" s="34">
        <v>0.02</v>
      </c>
      <c r="E1936" s="34">
        <v>30.98</v>
      </c>
      <c r="F1936" s="34">
        <v>6.5</v>
      </c>
      <c r="G1936" s="34" t="s">
        <v>63</v>
      </c>
      <c r="H1936" s="34" t="s">
        <v>47</v>
      </c>
      <c r="I1936" s="34" t="s">
        <v>16</v>
      </c>
      <c r="J1936" s="34" t="s">
        <v>17</v>
      </c>
      <c r="K1936" s="34" t="s">
        <v>49</v>
      </c>
      <c r="L1936" s="34" t="s">
        <v>2831</v>
      </c>
      <c r="M1936" s="34">
        <v>0.79</v>
      </c>
      <c r="N1936" s="34" t="s">
        <v>8</v>
      </c>
      <c r="O1936" s="34" t="s">
        <v>87</v>
      </c>
      <c r="P1936" s="34" t="s">
        <v>293</v>
      </c>
      <c r="Q1936" s="34" t="s">
        <v>2646</v>
      </c>
      <c r="R1936" s="34">
        <v>44145</v>
      </c>
      <c r="S1936" s="36">
        <v>42185</v>
      </c>
      <c r="T1936" s="36">
        <v>42186</v>
      </c>
      <c r="U1936" s="61">
        <v>-44.624000000000002</v>
      </c>
      <c r="V1936" s="34">
        <v>17</v>
      </c>
      <c r="W1936" s="34">
        <v>552.89</v>
      </c>
      <c r="X1936" s="34">
        <v>87078</v>
      </c>
      <c r="Y1936" s="34" t="s">
        <v>3218</v>
      </c>
      <c r="Z1936" s="34">
        <v>660.6665446952519</v>
      </c>
    </row>
    <row r="1937" spans="1:26" customFormat="1" x14ac:dyDescent="0.2">
      <c r="A1937" s="34">
        <v>2276</v>
      </c>
      <c r="B1937" s="34" t="s">
        <v>2985</v>
      </c>
      <c r="C1937" s="34" t="s">
        <v>46</v>
      </c>
      <c r="D1937" s="34">
        <v>0.01</v>
      </c>
      <c r="E1937" s="34">
        <v>195.99</v>
      </c>
      <c r="F1937" s="34">
        <v>8.99</v>
      </c>
      <c r="G1937" s="34" t="s">
        <v>14</v>
      </c>
      <c r="H1937" s="34" t="s">
        <v>15</v>
      </c>
      <c r="I1937" s="34" t="s">
        <v>16</v>
      </c>
      <c r="J1937" s="34" t="s">
        <v>111</v>
      </c>
      <c r="K1937" s="34" t="s">
        <v>49</v>
      </c>
      <c r="L1937" s="34" t="s">
        <v>1319</v>
      </c>
      <c r="M1937" s="34">
        <v>0.6</v>
      </c>
      <c r="N1937" s="34" t="s">
        <v>8</v>
      </c>
      <c r="O1937" s="34" t="s">
        <v>87</v>
      </c>
      <c r="P1937" s="34" t="s">
        <v>88</v>
      </c>
      <c r="Q1937" s="34" t="s">
        <v>2986</v>
      </c>
      <c r="R1937" s="34">
        <v>14304</v>
      </c>
      <c r="S1937" s="36">
        <v>42185</v>
      </c>
      <c r="T1937" s="36">
        <v>42185</v>
      </c>
      <c r="U1937" s="61">
        <v>2653.7813999999998</v>
      </c>
      <c r="V1937" s="34">
        <v>22</v>
      </c>
      <c r="W1937" s="34">
        <v>3846.06</v>
      </c>
      <c r="X1937" s="34">
        <v>91502</v>
      </c>
      <c r="Y1937" s="34" t="s">
        <v>3218</v>
      </c>
      <c r="Z1937" s="34">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R19" sqref="R19"/>
    </sheetView>
  </sheetViews>
  <sheetFormatPr defaultRowHeight="14.25" x14ac:dyDescent="0.2"/>
  <cols>
    <col min="2" max="2" width="13.625" bestFit="1" customWidth="1"/>
    <col min="3" max="3" width="12.5" bestFit="1" customWidth="1"/>
    <col min="4" max="4" width="9.875" bestFit="1" customWidth="1"/>
    <col min="5" max="5" width="13.625" bestFit="1" customWidth="1"/>
    <col min="6" max="6" width="12.5" bestFit="1" customWidth="1"/>
    <col min="7" max="7" width="15.5" bestFit="1" customWidth="1"/>
    <col min="8" max="8" width="7.875" bestFit="1" customWidth="1"/>
    <col min="9" max="9" width="13.625" bestFit="1" customWidth="1"/>
    <col min="10" max="10" width="12.5" bestFit="1" customWidth="1"/>
    <col min="11" max="11" width="13.625" bestFit="1" customWidth="1"/>
    <col min="12" max="12" width="12.5" bestFit="1" customWidth="1"/>
    <col min="13" max="13" width="14.125" bestFit="1" customWidth="1"/>
    <col min="14" max="14" width="16.625" bestFit="1" customWidth="1"/>
    <col min="15" max="15" width="12.5" bestFit="1" customWidth="1"/>
    <col min="16" max="16" width="30.375" bestFit="1" customWidth="1"/>
    <col min="17" max="17" width="13.625" bestFit="1" customWidth="1"/>
    <col min="18" max="18" width="12.5" bestFit="1" customWidth="1"/>
  </cols>
  <sheetData>
    <row r="2" spans="2:18" ht="15" x14ac:dyDescent="0.25">
      <c r="B2" s="73" t="s">
        <v>3233</v>
      </c>
      <c r="C2" s="73"/>
      <c r="D2" s="73"/>
      <c r="E2" s="73"/>
      <c r="F2" s="73"/>
      <c r="G2" s="73"/>
    </row>
    <row r="3" spans="2:18" ht="15" x14ac:dyDescent="0.25">
      <c r="B3" s="73" t="s">
        <v>3335</v>
      </c>
      <c r="C3" s="73"/>
      <c r="D3" s="73"/>
      <c r="E3" s="73"/>
      <c r="F3" s="73"/>
      <c r="G3" s="73"/>
    </row>
    <row r="5" spans="2:18" ht="15" x14ac:dyDescent="0.25">
      <c r="B5" s="24">
        <v>1</v>
      </c>
      <c r="K5" s="24">
        <v>2</v>
      </c>
      <c r="N5" s="24">
        <v>3</v>
      </c>
      <c r="Q5">
        <v>4</v>
      </c>
    </row>
    <row r="7" spans="2:18" x14ac:dyDescent="0.2">
      <c r="B7" s="7" t="s">
        <v>3027</v>
      </c>
      <c r="C7" s="7" t="s">
        <v>3028</v>
      </c>
      <c r="K7" s="7" t="s">
        <v>3025</v>
      </c>
      <c r="L7" t="s">
        <v>3027</v>
      </c>
      <c r="N7" s="7" t="s">
        <v>3025</v>
      </c>
      <c r="O7" t="s">
        <v>3027</v>
      </c>
      <c r="Q7" s="7" t="s">
        <v>3025</v>
      </c>
      <c r="R7" t="s">
        <v>3027</v>
      </c>
    </row>
    <row r="8" spans="2:18" x14ac:dyDescent="0.2">
      <c r="B8" s="7" t="s">
        <v>3025</v>
      </c>
      <c r="C8" s="17" t="s">
        <v>3029</v>
      </c>
      <c r="D8" s="17" t="s">
        <v>3030</v>
      </c>
      <c r="E8" s="17" t="s">
        <v>3031</v>
      </c>
      <c r="F8" s="17" t="s">
        <v>3032</v>
      </c>
      <c r="G8" s="17" t="s">
        <v>3033</v>
      </c>
      <c r="H8" s="17" t="s">
        <v>3034</v>
      </c>
      <c r="I8" s="17" t="s">
        <v>3026</v>
      </c>
      <c r="K8" s="18" t="s">
        <v>28</v>
      </c>
      <c r="L8" s="10">
        <v>441445.61999999982</v>
      </c>
      <c r="N8" s="18" t="s">
        <v>4</v>
      </c>
      <c r="O8" s="10">
        <v>613799.42000000039</v>
      </c>
      <c r="Q8" s="18" t="s">
        <v>1</v>
      </c>
      <c r="R8" s="10">
        <v>415888.2800000002</v>
      </c>
    </row>
    <row r="9" spans="2:18" x14ac:dyDescent="0.2">
      <c r="B9" s="18" t="s">
        <v>28</v>
      </c>
      <c r="C9" s="10">
        <v>59702.73</v>
      </c>
      <c r="D9" s="10">
        <v>70282.439999999973</v>
      </c>
      <c r="E9" s="10">
        <v>62075.31</v>
      </c>
      <c r="F9" s="10">
        <v>64058.379999999983</v>
      </c>
      <c r="G9" s="10">
        <v>79253.140000000058</v>
      </c>
      <c r="H9" s="10">
        <v>106073.62000000001</v>
      </c>
      <c r="I9" s="10">
        <v>441445.62</v>
      </c>
      <c r="K9" s="18" t="s">
        <v>87</v>
      </c>
      <c r="L9" s="10">
        <v>549415.32999999996</v>
      </c>
      <c r="N9" s="18" t="s">
        <v>24</v>
      </c>
      <c r="O9" s="10">
        <v>524234.58999999962</v>
      </c>
      <c r="Q9" s="18" t="s">
        <v>13</v>
      </c>
      <c r="R9" s="10">
        <v>295693.89999999962</v>
      </c>
    </row>
    <row r="10" spans="2:18" x14ac:dyDescent="0.2">
      <c r="B10" s="18" t="s">
        <v>87</v>
      </c>
      <c r="C10" s="10">
        <v>59185.16</v>
      </c>
      <c r="D10" s="10">
        <v>69109.8</v>
      </c>
      <c r="E10" s="10">
        <v>59137.039999999994</v>
      </c>
      <c r="F10" s="10">
        <v>161630.83000000007</v>
      </c>
      <c r="G10" s="10">
        <v>84858.810000000012</v>
      </c>
      <c r="H10" s="10">
        <v>115493.68999999997</v>
      </c>
      <c r="I10" s="10">
        <v>549415.33000000007</v>
      </c>
      <c r="K10" s="18" t="s">
        <v>9</v>
      </c>
      <c r="L10" s="10">
        <v>341328.31999999966</v>
      </c>
      <c r="N10" s="18" t="s">
        <v>16</v>
      </c>
      <c r="O10" s="10">
        <v>685426.54999999958</v>
      </c>
      <c r="Q10" s="18" t="s">
        <v>23</v>
      </c>
      <c r="R10" s="10">
        <v>370698.45000000013</v>
      </c>
    </row>
    <row r="11" spans="2:18" x14ac:dyDescent="0.2">
      <c r="B11" s="18" t="s">
        <v>9</v>
      </c>
      <c r="C11" s="10">
        <v>73062.34</v>
      </c>
      <c r="D11" s="10">
        <v>31754.39</v>
      </c>
      <c r="E11" s="10">
        <v>77874.78</v>
      </c>
      <c r="F11" s="10">
        <v>58285.109999999986</v>
      </c>
      <c r="G11" s="10">
        <v>50887.390000000007</v>
      </c>
      <c r="H11" s="10">
        <v>49464.309999999976</v>
      </c>
      <c r="I11" s="10">
        <v>341328.32</v>
      </c>
      <c r="K11" s="18" t="s">
        <v>35</v>
      </c>
      <c r="L11" s="10">
        <v>491271.2900000001</v>
      </c>
      <c r="N11" s="18" t="s">
        <v>3026</v>
      </c>
      <c r="O11" s="10">
        <v>1823460.5599999996</v>
      </c>
      <c r="Q11" s="18" t="s">
        <v>92</v>
      </c>
      <c r="R11" s="10">
        <v>368933.21000000008</v>
      </c>
    </row>
    <row r="12" spans="2:18" x14ac:dyDescent="0.2">
      <c r="B12" s="18" t="s">
        <v>35</v>
      </c>
      <c r="C12" s="10">
        <v>73048.319999999992</v>
      </c>
      <c r="D12" s="10">
        <v>135248.81000000003</v>
      </c>
      <c r="E12" s="10">
        <v>66080</v>
      </c>
      <c r="F12" s="10">
        <v>72477.409999999974</v>
      </c>
      <c r="G12" s="10">
        <v>71583.159999999989</v>
      </c>
      <c r="H12" s="10">
        <v>72833.589999999967</v>
      </c>
      <c r="I12" s="10">
        <v>491271.28999999992</v>
      </c>
      <c r="K12" s="18" t="s">
        <v>3026</v>
      </c>
      <c r="L12" s="10">
        <v>1823460.5599999994</v>
      </c>
      <c r="Q12" s="18" t="s">
        <v>46</v>
      </c>
      <c r="R12" s="10">
        <v>372246.7199999998</v>
      </c>
    </row>
    <row r="13" spans="2:18" x14ac:dyDescent="0.2">
      <c r="B13" s="18" t="s">
        <v>3026</v>
      </c>
      <c r="C13" s="10">
        <v>264998.55</v>
      </c>
      <c r="D13" s="10">
        <v>306395.44000000006</v>
      </c>
      <c r="E13" s="10">
        <v>265167.13</v>
      </c>
      <c r="F13" s="10">
        <v>356451.73000000004</v>
      </c>
      <c r="G13" s="10">
        <v>286582.50000000006</v>
      </c>
      <c r="H13" s="10">
        <v>343865.20999999996</v>
      </c>
      <c r="I13" s="10">
        <v>1823460.56</v>
      </c>
      <c r="Q13" s="18" t="s">
        <v>3026</v>
      </c>
      <c r="R13" s="10">
        <v>1823460.5599999996</v>
      </c>
    </row>
    <row r="15" spans="2:18" ht="15" x14ac:dyDescent="0.25">
      <c r="B15" s="24">
        <v>5</v>
      </c>
      <c r="E15" s="24">
        <v>6</v>
      </c>
      <c r="I15" s="24">
        <v>7</v>
      </c>
      <c r="L15" s="24">
        <v>8</v>
      </c>
      <c r="P15" s="24">
        <v>11</v>
      </c>
    </row>
    <row r="17" spans="2:17" x14ac:dyDescent="0.2">
      <c r="B17" s="7" t="s">
        <v>3025</v>
      </c>
      <c r="C17" t="s">
        <v>3027</v>
      </c>
      <c r="E17" s="7" t="s">
        <v>3025</v>
      </c>
      <c r="F17" s="17" t="s">
        <v>3027</v>
      </c>
      <c r="G17" s="17" t="s">
        <v>3242</v>
      </c>
      <c r="I17" s="7" t="s">
        <v>3025</v>
      </c>
      <c r="J17" t="s">
        <v>3027</v>
      </c>
      <c r="L17" s="7" t="s">
        <v>3025</v>
      </c>
      <c r="M17" s="17" t="s">
        <v>3027</v>
      </c>
      <c r="N17" s="17" t="s">
        <v>3035</v>
      </c>
      <c r="P17" s="7" t="s">
        <v>3025</v>
      </c>
      <c r="Q17" t="s">
        <v>3219</v>
      </c>
    </row>
    <row r="18" spans="2:17" x14ac:dyDescent="0.2">
      <c r="B18" s="58" t="s">
        <v>3036</v>
      </c>
      <c r="C18" s="10">
        <v>8666.18</v>
      </c>
      <c r="E18" s="18" t="s">
        <v>3216</v>
      </c>
      <c r="F18" s="10">
        <v>441445.61999999982</v>
      </c>
      <c r="G18" s="10">
        <v>470381.1925</v>
      </c>
      <c r="I18" s="18" t="s">
        <v>26</v>
      </c>
      <c r="J18" s="10">
        <v>32781.280000000013</v>
      </c>
      <c r="L18" s="18" t="s">
        <v>4</v>
      </c>
      <c r="M18" s="10">
        <v>613799.42000000039</v>
      </c>
      <c r="N18" s="10">
        <v>49944.600000000079</v>
      </c>
      <c r="P18" s="18" t="s">
        <v>71</v>
      </c>
      <c r="Q18" s="10">
        <v>12594.820600000001</v>
      </c>
    </row>
    <row r="19" spans="2:17" x14ac:dyDescent="0.2">
      <c r="B19" s="58" t="s">
        <v>3037</v>
      </c>
      <c r="C19" s="10">
        <v>24319.920000000002</v>
      </c>
      <c r="E19" s="18" t="s">
        <v>3218</v>
      </c>
      <c r="F19" s="10">
        <v>549415.32999999996</v>
      </c>
      <c r="G19" s="10">
        <v>470381.1925</v>
      </c>
      <c r="I19" s="18" t="s">
        <v>18</v>
      </c>
      <c r="J19" s="10">
        <v>62757.530000000006</v>
      </c>
      <c r="L19" s="18" t="s">
        <v>24</v>
      </c>
      <c r="M19" s="10">
        <v>524234.58999999962</v>
      </c>
      <c r="N19" s="10">
        <v>43824.010000000104</v>
      </c>
      <c r="P19" s="18" t="s">
        <v>48</v>
      </c>
      <c r="Q19" s="10">
        <v>59296.389429999988</v>
      </c>
    </row>
    <row r="20" spans="2:17" x14ac:dyDescent="0.2">
      <c r="B20" s="58" t="s">
        <v>3038</v>
      </c>
      <c r="C20" s="10">
        <v>10134.420000000002</v>
      </c>
      <c r="E20" s="18" t="s">
        <v>3215</v>
      </c>
      <c r="F20" s="10">
        <v>341328.31999999966</v>
      </c>
      <c r="G20" s="10">
        <v>470381.1925</v>
      </c>
      <c r="I20" s="18" t="s">
        <v>120</v>
      </c>
      <c r="J20" s="10">
        <v>63944.80999999999</v>
      </c>
      <c r="L20" s="18" t="s">
        <v>16</v>
      </c>
      <c r="M20" s="10">
        <v>685426.54999999958</v>
      </c>
      <c r="N20" s="10">
        <v>99648.880000000456</v>
      </c>
      <c r="P20" s="18" t="s">
        <v>93</v>
      </c>
      <c r="Q20" s="10">
        <v>-930.43840000000046</v>
      </c>
    </row>
    <row r="21" spans="2:17" x14ac:dyDescent="0.2">
      <c r="B21" s="58" t="s">
        <v>3039</v>
      </c>
      <c r="C21" s="10">
        <v>5470.58</v>
      </c>
      <c r="E21" s="18" t="s">
        <v>3217</v>
      </c>
      <c r="F21" s="10">
        <v>491271.2900000001</v>
      </c>
      <c r="G21" s="10">
        <v>470381.1925</v>
      </c>
      <c r="I21" s="18" t="s">
        <v>40</v>
      </c>
      <c r="J21" s="10">
        <v>261591.94</v>
      </c>
      <c r="L21" s="18" t="s">
        <v>3026</v>
      </c>
      <c r="M21" s="10">
        <v>1823460.5599999996</v>
      </c>
      <c r="N21" s="10">
        <v>193417.49000000063</v>
      </c>
      <c r="P21" s="18" t="s">
        <v>85</v>
      </c>
      <c r="Q21" s="10">
        <v>39808.485999999997</v>
      </c>
    </row>
    <row r="22" spans="2:17" x14ac:dyDescent="0.2">
      <c r="B22" s="58" t="s">
        <v>3040</v>
      </c>
      <c r="C22" s="10">
        <v>20160.509999999998</v>
      </c>
      <c r="E22" s="18" t="s">
        <v>3026</v>
      </c>
      <c r="F22" s="10">
        <v>1823460.5599999994</v>
      </c>
      <c r="G22" s="10">
        <v>470381.1925</v>
      </c>
      <c r="I22" s="18" t="s">
        <v>6</v>
      </c>
      <c r="J22" s="10">
        <v>296818.27</v>
      </c>
      <c r="P22" s="18" t="s">
        <v>17</v>
      </c>
      <c r="Q22" s="10">
        <v>1698.0439799999999</v>
      </c>
    </row>
    <row r="23" spans="2:17" ht="15" x14ac:dyDescent="0.25">
      <c r="B23" s="58" t="s">
        <v>3041</v>
      </c>
      <c r="C23" s="10">
        <v>11123.41</v>
      </c>
      <c r="I23" s="18" t="s">
        <v>33</v>
      </c>
      <c r="J23" s="10">
        <v>438566.17999999976</v>
      </c>
      <c r="M23" s="24">
        <v>10</v>
      </c>
      <c r="P23" s="18" t="s">
        <v>39</v>
      </c>
      <c r="Q23" s="10">
        <v>23990.207579999998</v>
      </c>
    </row>
    <row r="24" spans="2:17" x14ac:dyDescent="0.2">
      <c r="B24" s="58" t="s">
        <v>3042</v>
      </c>
      <c r="C24" s="10">
        <v>16551.82</v>
      </c>
      <c r="I24" s="18" t="s">
        <v>49</v>
      </c>
      <c r="J24" s="10">
        <v>667000.55000000005</v>
      </c>
      <c r="P24" s="18" t="s">
        <v>321</v>
      </c>
      <c r="Q24" s="10">
        <v>-1194.4125000000008</v>
      </c>
    </row>
    <row r="25" spans="2:17" ht="15" x14ac:dyDescent="0.25">
      <c r="B25" s="58" t="s">
        <v>3043</v>
      </c>
      <c r="C25" s="10">
        <v>5388.8399999999992</v>
      </c>
      <c r="E25" s="24">
        <v>9</v>
      </c>
      <c r="I25" s="18" t="s">
        <v>3026</v>
      </c>
      <c r="J25" s="10">
        <v>1823460.5599999998</v>
      </c>
      <c r="M25" s="7" t="s">
        <v>3025</v>
      </c>
      <c r="N25" t="s">
        <v>3220</v>
      </c>
      <c r="P25" s="18" t="s">
        <v>128</v>
      </c>
      <c r="Q25" s="10">
        <v>7028.1595000000016</v>
      </c>
    </row>
    <row r="26" spans="2:17" x14ac:dyDescent="0.2">
      <c r="B26" s="58" t="s">
        <v>3044</v>
      </c>
      <c r="C26" s="10">
        <v>13926.830000000002</v>
      </c>
      <c r="M26" s="18" t="s">
        <v>15</v>
      </c>
      <c r="N26" s="10">
        <v>4842.2699999999877</v>
      </c>
      <c r="P26" s="18" t="s">
        <v>102</v>
      </c>
      <c r="Q26" s="10">
        <v>18724.1191</v>
      </c>
    </row>
    <row r="27" spans="2:17" x14ac:dyDescent="0.2">
      <c r="B27" s="58" t="s">
        <v>3045</v>
      </c>
      <c r="C27" s="10">
        <v>11520.37</v>
      </c>
      <c r="E27" s="7" t="s">
        <v>3220</v>
      </c>
      <c r="F27" s="7" t="s">
        <v>3028</v>
      </c>
      <c r="M27" s="18" t="s">
        <v>70</v>
      </c>
      <c r="N27" s="10">
        <v>8548.8899999999776</v>
      </c>
      <c r="P27" s="18" t="s">
        <v>32</v>
      </c>
      <c r="Q27" s="10">
        <v>15750.352871999999</v>
      </c>
    </row>
    <row r="28" spans="2:17" x14ac:dyDescent="0.2">
      <c r="B28" s="58" t="s">
        <v>3046</v>
      </c>
      <c r="C28" s="10">
        <v>3355.1199999999994</v>
      </c>
      <c r="E28" s="7" t="s">
        <v>3025</v>
      </c>
      <c r="F28" s="17" t="s">
        <v>1</v>
      </c>
      <c r="G28" s="17" t="s">
        <v>13</v>
      </c>
      <c r="H28" s="17" t="s">
        <v>23</v>
      </c>
      <c r="I28" s="17" t="s">
        <v>92</v>
      </c>
      <c r="J28" s="17" t="s">
        <v>46</v>
      </c>
      <c r="K28" s="17" t="s">
        <v>3026</v>
      </c>
      <c r="M28" s="18" t="s">
        <v>47</v>
      </c>
      <c r="N28" s="10">
        <v>5783.5099999999838</v>
      </c>
      <c r="P28" s="18" t="s">
        <v>64</v>
      </c>
      <c r="Q28" s="10">
        <v>7769.3150699999978</v>
      </c>
    </row>
    <row r="29" spans="2:17" x14ac:dyDescent="0.2">
      <c r="B29" s="58" t="s">
        <v>3047</v>
      </c>
      <c r="C29" s="10">
        <v>14882.67</v>
      </c>
      <c r="E29" s="18" t="s">
        <v>2</v>
      </c>
      <c r="F29" s="10">
        <v>2450.3000000000002</v>
      </c>
      <c r="G29" s="10">
        <v>2416.2999999999993</v>
      </c>
      <c r="H29" s="10">
        <v>2576.9800000000005</v>
      </c>
      <c r="I29" s="10">
        <v>2308.610000000001</v>
      </c>
      <c r="J29" s="10">
        <v>2085.61</v>
      </c>
      <c r="K29" s="10">
        <v>11837.800000000001</v>
      </c>
      <c r="M29" s="18" t="s">
        <v>3</v>
      </c>
      <c r="N29" s="10">
        <v>5573.7599999999866</v>
      </c>
      <c r="P29" s="18" t="s">
        <v>25</v>
      </c>
      <c r="Q29" s="10">
        <v>-257.62880000000007</v>
      </c>
    </row>
    <row r="30" spans="2:17" x14ac:dyDescent="0.2">
      <c r="B30" s="58" t="s">
        <v>3048</v>
      </c>
      <c r="C30" s="10">
        <v>1772.04</v>
      </c>
      <c r="E30" s="18" t="s">
        <v>63</v>
      </c>
      <c r="F30" s="10">
        <v>531.04000000000019</v>
      </c>
      <c r="G30" s="10">
        <v>350.36</v>
      </c>
      <c r="H30" s="10">
        <v>376.72</v>
      </c>
      <c r="I30" s="10">
        <v>435.14000000000004</v>
      </c>
      <c r="J30" s="10">
        <v>438.71</v>
      </c>
      <c r="K30" s="10">
        <v>2131.9700000000003</v>
      </c>
      <c r="M30" s="18" t="s">
        <v>3026</v>
      </c>
      <c r="N30" s="10">
        <v>24748.429999999935</v>
      </c>
      <c r="P30" s="18" t="s">
        <v>152</v>
      </c>
      <c r="Q30" s="10">
        <v>-1544.8260631999995</v>
      </c>
    </row>
    <row r="31" spans="2:17" x14ac:dyDescent="0.2">
      <c r="B31" s="58" t="s">
        <v>3049</v>
      </c>
      <c r="C31" s="10">
        <v>5200.1900000000005</v>
      </c>
      <c r="E31" s="18" t="s">
        <v>14</v>
      </c>
      <c r="F31" s="10">
        <v>1917.6600000000008</v>
      </c>
      <c r="G31" s="10">
        <v>2298.3999999999987</v>
      </c>
      <c r="H31" s="10">
        <v>2502.3499999999967</v>
      </c>
      <c r="I31" s="10">
        <v>2016.1500000000017</v>
      </c>
      <c r="J31" s="10">
        <v>2044.0999999999997</v>
      </c>
      <c r="K31" s="10">
        <v>10778.659999999998</v>
      </c>
      <c r="P31" s="18" t="s">
        <v>544</v>
      </c>
      <c r="Q31" s="10">
        <v>-1291.0959000000003</v>
      </c>
    </row>
    <row r="32" spans="2:17" x14ac:dyDescent="0.2">
      <c r="B32" s="58" t="s">
        <v>3050</v>
      </c>
      <c r="C32" s="10">
        <v>4829.95</v>
      </c>
      <c r="E32" s="18" t="s">
        <v>3026</v>
      </c>
      <c r="F32" s="10">
        <v>4899.0000000000009</v>
      </c>
      <c r="G32" s="10">
        <v>5065.0599999999977</v>
      </c>
      <c r="H32" s="10">
        <v>5456.0499999999975</v>
      </c>
      <c r="I32" s="10">
        <v>4759.9000000000024</v>
      </c>
      <c r="J32" s="10">
        <v>4568.42</v>
      </c>
      <c r="K32" s="10">
        <v>24748.43</v>
      </c>
      <c r="P32" s="18" t="s">
        <v>54</v>
      </c>
      <c r="Q32" s="10">
        <v>7803.9946</v>
      </c>
    </row>
    <row r="33" spans="2:17" x14ac:dyDescent="0.2">
      <c r="B33" s="58" t="s">
        <v>3051</v>
      </c>
      <c r="C33" s="10">
        <v>3964.13</v>
      </c>
      <c r="P33" s="18" t="s">
        <v>5</v>
      </c>
      <c r="Q33" s="10">
        <v>-8086.6392636499986</v>
      </c>
    </row>
    <row r="34" spans="2:17" ht="15" x14ac:dyDescent="0.25">
      <c r="B34" s="58" t="s">
        <v>3052</v>
      </c>
      <c r="C34" s="10">
        <v>6667.6900000000005</v>
      </c>
      <c r="E34" s="24">
        <v>12</v>
      </c>
      <c r="P34" s="18" t="s">
        <v>111</v>
      </c>
      <c r="Q34" s="10">
        <v>40790.514240000019</v>
      </c>
    </row>
    <row r="35" spans="2:17" x14ac:dyDescent="0.2">
      <c r="B35" s="58" t="s">
        <v>3053</v>
      </c>
      <c r="C35" s="10">
        <v>2987.38</v>
      </c>
      <c r="P35" s="18" t="s">
        <v>3026</v>
      </c>
      <c r="Q35" s="10">
        <v>221949.36204515002</v>
      </c>
    </row>
    <row r="36" spans="2:17" x14ac:dyDescent="0.2">
      <c r="B36" s="58" t="s">
        <v>3054</v>
      </c>
      <c r="C36" s="10">
        <v>1652.89</v>
      </c>
      <c r="E36" s="7" t="s">
        <v>3027</v>
      </c>
      <c r="F36" s="7" t="s">
        <v>3028</v>
      </c>
    </row>
    <row r="37" spans="2:17" x14ac:dyDescent="0.2">
      <c r="B37" s="58" t="s">
        <v>3055</v>
      </c>
      <c r="C37" s="10">
        <v>6109.01</v>
      </c>
      <c r="E37" s="7" t="s">
        <v>3025</v>
      </c>
      <c r="F37" s="17" t="s">
        <v>3216</v>
      </c>
      <c r="G37" s="17" t="s">
        <v>3218</v>
      </c>
      <c r="H37" s="17" t="s">
        <v>3215</v>
      </c>
      <c r="I37" s="17" t="s">
        <v>3217</v>
      </c>
      <c r="J37" s="17" t="s">
        <v>3026</v>
      </c>
    </row>
    <row r="38" spans="2:17" x14ac:dyDescent="0.2">
      <c r="B38" s="58" t="s">
        <v>3056</v>
      </c>
      <c r="C38" s="10">
        <v>12281.51</v>
      </c>
      <c r="E38" s="18" t="s">
        <v>3029</v>
      </c>
      <c r="F38" s="10">
        <v>59702.73</v>
      </c>
      <c r="G38" s="10">
        <v>59185.16</v>
      </c>
      <c r="H38" s="10">
        <v>73062.34</v>
      </c>
      <c r="I38" s="10">
        <v>73048.319999999992</v>
      </c>
      <c r="J38" s="10">
        <v>264998.55</v>
      </c>
    </row>
    <row r="39" spans="2:17" x14ac:dyDescent="0.2">
      <c r="B39" s="58" t="s">
        <v>3057</v>
      </c>
      <c r="C39" s="10">
        <v>13513.64</v>
      </c>
      <c r="E39" s="18" t="s">
        <v>3030</v>
      </c>
      <c r="F39" s="10">
        <v>70282.439999999973</v>
      </c>
      <c r="G39" s="10">
        <v>69109.8</v>
      </c>
      <c r="H39" s="10">
        <v>31754.39</v>
      </c>
      <c r="I39" s="10">
        <v>135248.81000000003</v>
      </c>
      <c r="J39" s="10">
        <v>306395.44000000006</v>
      </c>
    </row>
    <row r="40" spans="2:17" x14ac:dyDescent="0.2">
      <c r="B40" s="58" t="s">
        <v>3058</v>
      </c>
      <c r="C40" s="10">
        <v>765.90000000000009</v>
      </c>
      <c r="E40" s="18" t="s">
        <v>3031</v>
      </c>
      <c r="F40" s="10">
        <v>62075.31</v>
      </c>
      <c r="G40" s="10">
        <v>59137.039999999994</v>
      </c>
      <c r="H40" s="10">
        <v>77874.78</v>
      </c>
      <c r="I40" s="10">
        <v>66080</v>
      </c>
      <c r="J40" s="10">
        <v>265167.13</v>
      </c>
    </row>
    <row r="41" spans="2:17" x14ac:dyDescent="0.2">
      <c r="B41" s="58" t="s">
        <v>3059</v>
      </c>
      <c r="C41" s="10">
        <v>8376.5799999999981</v>
      </c>
      <c r="E41" s="18" t="s">
        <v>3032</v>
      </c>
      <c r="F41" s="10">
        <v>64058.379999999983</v>
      </c>
      <c r="G41" s="10">
        <v>161630.83000000007</v>
      </c>
      <c r="H41" s="10">
        <v>58285.109999999986</v>
      </c>
      <c r="I41" s="10">
        <v>72477.409999999974</v>
      </c>
      <c r="J41" s="10">
        <v>356451.73000000004</v>
      </c>
    </row>
    <row r="42" spans="2:17" x14ac:dyDescent="0.2">
      <c r="B42" s="58" t="s">
        <v>3060</v>
      </c>
      <c r="C42" s="10">
        <v>445.25</v>
      </c>
      <c r="E42" s="18" t="s">
        <v>3033</v>
      </c>
      <c r="F42" s="10">
        <v>79253.140000000058</v>
      </c>
      <c r="G42" s="10">
        <v>84858.810000000012</v>
      </c>
      <c r="H42" s="10">
        <v>50887.390000000007</v>
      </c>
      <c r="I42" s="10">
        <v>71583.159999999989</v>
      </c>
      <c r="J42" s="10">
        <v>286582.50000000006</v>
      </c>
    </row>
    <row r="43" spans="2:17" x14ac:dyDescent="0.2">
      <c r="B43" s="58" t="s">
        <v>3061</v>
      </c>
      <c r="C43" s="10">
        <v>7035.7300000000005</v>
      </c>
      <c r="E43" s="18" t="s">
        <v>3034</v>
      </c>
      <c r="F43" s="10">
        <v>106073.62000000001</v>
      </c>
      <c r="G43" s="10">
        <v>115493.68999999997</v>
      </c>
      <c r="H43" s="10">
        <v>49464.309999999976</v>
      </c>
      <c r="I43" s="10">
        <v>72833.589999999967</v>
      </c>
      <c r="J43" s="10">
        <v>343865.20999999996</v>
      </c>
    </row>
    <row r="44" spans="2:17" x14ac:dyDescent="0.2">
      <c r="B44" s="58" t="s">
        <v>3062</v>
      </c>
      <c r="C44" s="10">
        <v>4036.3900000000003</v>
      </c>
      <c r="E44" s="18" t="s">
        <v>3026</v>
      </c>
      <c r="F44" s="10">
        <v>441445.62</v>
      </c>
      <c r="G44" s="10">
        <v>549415.33000000007</v>
      </c>
      <c r="H44" s="10">
        <v>341328.32</v>
      </c>
      <c r="I44" s="10">
        <v>491271.28999999992</v>
      </c>
      <c r="J44" s="10">
        <v>1823460.56</v>
      </c>
    </row>
    <row r="45" spans="2:17" x14ac:dyDescent="0.2">
      <c r="B45" s="58" t="s">
        <v>3063</v>
      </c>
      <c r="C45" s="10">
        <v>6617.65</v>
      </c>
    </row>
    <row r="46" spans="2:17" x14ac:dyDescent="0.2">
      <c r="B46" s="58" t="s">
        <v>3064</v>
      </c>
      <c r="C46" s="10">
        <v>11666.61</v>
      </c>
    </row>
    <row r="47" spans="2:17" x14ac:dyDescent="0.2">
      <c r="B47" s="58" t="s">
        <v>3065</v>
      </c>
      <c r="C47" s="10">
        <v>5276.23</v>
      </c>
    </row>
    <row r="48" spans="2:17" x14ac:dyDescent="0.2">
      <c r="B48" s="58" t="s">
        <v>3066</v>
      </c>
      <c r="C48" s="10">
        <v>16299.11</v>
      </c>
    </row>
    <row r="49" spans="2:3" x14ac:dyDescent="0.2">
      <c r="B49" s="58" t="s">
        <v>3067</v>
      </c>
      <c r="C49" s="10">
        <v>7529.03</v>
      </c>
    </row>
    <row r="50" spans="2:3" x14ac:dyDescent="0.2">
      <c r="B50" s="58" t="s">
        <v>3068</v>
      </c>
      <c r="C50" s="10">
        <v>20691.02</v>
      </c>
    </row>
    <row r="51" spans="2:3" x14ac:dyDescent="0.2">
      <c r="B51" s="58" t="s">
        <v>3069</v>
      </c>
      <c r="C51" s="10">
        <v>3485.71</v>
      </c>
    </row>
    <row r="52" spans="2:3" x14ac:dyDescent="0.2">
      <c r="B52" s="58" t="s">
        <v>3070</v>
      </c>
      <c r="C52" s="10">
        <v>8893.91</v>
      </c>
    </row>
    <row r="53" spans="2:3" x14ac:dyDescent="0.2">
      <c r="B53" s="58" t="s">
        <v>3071</v>
      </c>
      <c r="C53" s="10">
        <v>17906.149999999998</v>
      </c>
    </row>
    <row r="54" spans="2:3" x14ac:dyDescent="0.2">
      <c r="B54" s="58" t="s">
        <v>3072</v>
      </c>
      <c r="C54" s="10">
        <v>9149.27</v>
      </c>
    </row>
    <row r="55" spans="2:3" x14ac:dyDescent="0.2">
      <c r="B55" s="58" t="s">
        <v>3073</v>
      </c>
      <c r="C55" s="10">
        <v>4720.2899999999991</v>
      </c>
    </row>
    <row r="56" spans="2:3" x14ac:dyDescent="0.2">
      <c r="B56" s="58" t="s">
        <v>3074</v>
      </c>
      <c r="C56" s="10">
        <v>1404.04</v>
      </c>
    </row>
    <row r="57" spans="2:3" x14ac:dyDescent="0.2">
      <c r="B57" s="58" t="s">
        <v>3075</v>
      </c>
      <c r="C57" s="10">
        <v>570.14</v>
      </c>
    </row>
    <row r="58" spans="2:3" x14ac:dyDescent="0.2">
      <c r="B58" s="58" t="s">
        <v>3076</v>
      </c>
      <c r="C58" s="10">
        <v>13160.580000000004</v>
      </c>
    </row>
    <row r="59" spans="2:3" x14ac:dyDescent="0.2">
      <c r="B59" s="58" t="s">
        <v>3077</v>
      </c>
      <c r="C59" s="10">
        <v>23856.929999999993</v>
      </c>
    </row>
    <row r="60" spans="2:3" x14ac:dyDescent="0.2">
      <c r="B60" s="58" t="s">
        <v>3078</v>
      </c>
      <c r="C60" s="10">
        <v>3233.9</v>
      </c>
    </row>
    <row r="61" spans="2:3" x14ac:dyDescent="0.2">
      <c r="B61" s="58" t="s">
        <v>3079</v>
      </c>
      <c r="C61" s="10">
        <v>14090.4</v>
      </c>
    </row>
    <row r="62" spans="2:3" x14ac:dyDescent="0.2">
      <c r="B62" s="58" t="s">
        <v>3080</v>
      </c>
      <c r="C62" s="10">
        <v>22401.480000000003</v>
      </c>
    </row>
    <row r="63" spans="2:3" x14ac:dyDescent="0.2">
      <c r="B63" s="58" t="s">
        <v>3081</v>
      </c>
      <c r="C63" s="10">
        <v>16533.18</v>
      </c>
    </row>
    <row r="64" spans="2:3" x14ac:dyDescent="0.2">
      <c r="B64" s="58" t="s">
        <v>3082</v>
      </c>
      <c r="C64" s="10">
        <v>16120.570000000002</v>
      </c>
    </row>
    <row r="65" spans="2:3" x14ac:dyDescent="0.2">
      <c r="B65" s="58" t="s">
        <v>3083</v>
      </c>
      <c r="C65" s="10">
        <v>1076.3899999999999</v>
      </c>
    </row>
    <row r="66" spans="2:3" x14ac:dyDescent="0.2">
      <c r="B66" s="58" t="s">
        <v>3084</v>
      </c>
      <c r="C66" s="10">
        <v>28264.33</v>
      </c>
    </row>
    <row r="67" spans="2:3" x14ac:dyDescent="0.2">
      <c r="B67" s="58" t="s">
        <v>3085</v>
      </c>
      <c r="C67" s="10">
        <v>2676.23</v>
      </c>
    </row>
    <row r="68" spans="2:3" x14ac:dyDescent="0.2">
      <c r="B68" s="58" t="s">
        <v>3086</v>
      </c>
      <c r="C68" s="10">
        <v>5978.24</v>
      </c>
    </row>
    <row r="69" spans="2:3" x14ac:dyDescent="0.2">
      <c r="B69" s="58" t="s">
        <v>3087</v>
      </c>
      <c r="C69" s="10">
        <v>37657.54</v>
      </c>
    </row>
    <row r="70" spans="2:3" x14ac:dyDescent="0.2">
      <c r="B70" s="58" t="s">
        <v>3088</v>
      </c>
      <c r="C70" s="10">
        <v>11464.77</v>
      </c>
    </row>
    <row r="71" spans="2:3" x14ac:dyDescent="0.2">
      <c r="B71" s="58" t="s">
        <v>3089</v>
      </c>
      <c r="C71" s="10">
        <v>6812.64</v>
      </c>
    </row>
    <row r="72" spans="2:3" x14ac:dyDescent="0.2">
      <c r="B72" s="58" t="s">
        <v>3090</v>
      </c>
      <c r="C72" s="10">
        <v>5160.96</v>
      </c>
    </row>
    <row r="73" spans="2:3" x14ac:dyDescent="0.2">
      <c r="B73" s="58" t="s">
        <v>3091</v>
      </c>
      <c r="C73" s="10">
        <v>10752.130000000001</v>
      </c>
    </row>
    <row r="74" spans="2:3" x14ac:dyDescent="0.2">
      <c r="B74" s="58" t="s">
        <v>3092</v>
      </c>
      <c r="C74" s="10">
        <v>5425.5</v>
      </c>
    </row>
    <row r="75" spans="2:3" x14ac:dyDescent="0.2">
      <c r="B75" s="58" t="s">
        <v>3093</v>
      </c>
      <c r="C75" s="10">
        <v>3537.5</v>
      </c>
    </row>
    <row r="76" spans="2:3" x14ac:dyDescent="0.2">
      <c r="B76" s="58" t="s">
        <v>3094</v>
      </c>
      <c r="C76" s="10">
        <v>3842.61</v>
      </c>
    </row>
    <row r="77" spans="2:3" x14ac:dyDescent="0.2">
      <c r="B77" s="58" t="s">
        <v>3095</v>
      </c>
      <c r="C77" s="10">
        <v>14138.970000000001</v>
      </c>
    </row>
    <row r="78" spans="2:3" x14ac:dyDescent="0.2">
      <c r="B78" s="58" t="s">
        <v>3096</v>
      </c>
      <c r="C78" s="10">
        <v>6407.95</v>
      </c>
    </row>
    <row r="79" spans="2:3" x14ac:dyDescent="0.2">
      <c r="B79" s="58" t="s">
        <v>3097</v>
      </c>
      <c r="C79" s="10">
        <v>262.78000000000003</v>
      </c>
    </row>
    <row r="80" spans="2:3" x14ac:dyDescent="0.2">
      <c r="B80" s="58" t="s">
        <v>3098</v>
      </c>
      <c r="C80" s="10">
        <v>14738.710000000001</v>
      </c>
    </row>
    <row r="81" spans="2:3" x14ac:dyDescent="0.2">
      <c r="B81" s="58" t="s">
        <v>3099</v>
      </c>
      <c r="C81" s="10">
        <v>6541.1299999999992</v>
      </c>
    </row>
    <row r="82" spans="2:3" x14ac:dyDescent="0.2">
      <c r="B82" s="58" t="s">
        <v>3100</v>
      </c>
      <c r="C82" s="10">
        <v>2218.25</v>
      </c>
    </row>
    <row r="83" spans="2:3" x14ac:dyDescent="0.2">
      <c r="B83" s="58" t="s">
        <v>3101</v>
      </c>
      <c r="C83" s="10">
        <v>2711.04</v>
      </c>
    </row>
    <row r="84" spans="2:3" x14ac:dyDescent="0.2">
      <c r="B84" s="58" t="s">
        <v>3102</v>
      </c>
      <c r="C84" s="10">
        <v>5373.52</v>
      </c>
    </row>
    <row r="85" spans="2:3" x14ac:dyDescent="0.2">
      <c r="B85" s="58" t="s">
        <v>3103</v>
      </c>
      <c r="C85" s="10">
        <v>3255.53</v>
      </c>
    </row>
    <row r="86" spans="2:3" x14ac:dyDescent="0.2">
      <c r="B86" s="58" t="s">
        <v>3104</v>
      </c>
      <c r="C86" s="10">
        <v>7421.7899999999991</v>
      </c>
    </row>
    <row r="87" spans="2:3" x14ac:dyDescent="0.2">
      <c r="B87" s="58" t="s">
        <v>3105</v>
      </c>
      <c r="C87" s="10">
        <v>2619.3700000000003</v>
      </c>
    </row>
    <row r="88" spans="2:3" x14ac:dyDescent="0.2">
      <c r="B88" s="58" t="s">
        <v>3106</v>
      </c>
      <c r="C88" s="10">
        <v>6679.66</v>
      </c>
    </row>
    <row r="89" spans="2:3" x14ac:dyDescent="0.2">
      <c r="B89" s="58" t="s">
        <v>3107</v>
      </c>
      <c r="C89" s="10">
        <v>6648.4900000000007</v>
      </c>
    </row>
    <row r="90" spans="2:3" x14ac:dyDescent="0.2">
      <c r="B90" s="58" t="s">
        <v>3108</v>
      </c>
      <c r="C90" s="10">
        <v>25783.09</v>
      </c>
    </row>
    <row r="91" spans="2:3" x14ac:dyDescent="0.2">
      <c r="B91" s="58" t="s">
        <v>3109</v>
      </c>
      <c r="C91" s="10">
        <v>2943.8199999999997</v>
      </c>
    </row>
    <row r="92" spans="2:3" x14ac:dyDescent="0.2">
      <c r="B92" s="58" t="s">
        <v>3110</v>
      </c>
      <c r="C92" s="10">
        <v>16728.53</v>
      </c>
    </row>
    <row r="93" spans="2:3" x14ac:dyDescent="0.2">
      <c r="B93" s="58" t="s">
        <v>3111</v>
      </c>
      <c r="C93" s="10">
        <v>5244.52</v>
      </c>
    </row>
    <row r="94" spans="2:3" x14ac:dyDescent="0.2">
      <c r="B94" s="58" t="s">
        <v>3112</v>
      </c>
      <c r="C94" s="10">
        <v>16840.650000000001</v>
      </c>
    </row>
    <row r="95" spans="2:3" x14ac:dyDescent="0.2">
      <c r="B95" s="58" t="s">
        <v>3113</v>
      </c>
      <c r="C95" s="10">
        <v>5402.4800000000005</v>
      </c>
    </row>
    <row r="96" spans="2:3" x14ac:dyDescent="0.2">
      <c r="B96" s="58" t="s">
        <v>3114</v>
      </c>
      <c r="C96" s="10">
        <v>16675.579999999998</v>
      </c>
    </row>
    <row r="97" spans="2:3" x14ac:dyDescent="0.2">
      <c r="B97" s="58" t="s">
        <v>3115</v>
      </c>
      <c r="C97" s="10">
        <v>25857.3</v>
      </c>
    </row>
    <row r="98" spans="2:3" x14ac:dyDescent="0.2">
      <c r="B98" s="58" t="s">
        <v>3116</v>
      </c>
      <c r="C98" s="10">
        <v>9403.5600000000013</v>
      </c>
    </row>
    <row r="99" spans="2:3" x14ac:dyDescent="0.2">
      <c r="B99" s="58" t="s">
        <v>3117</v>
      </c>
      <c r="C99" s="10">
        <v>3850.97</v>
      </c>
    </row>
    <row r="100" spans="2:3" x14ac:dyDescent="0.2">
      <c r="B100" s="58" t="s">
        <v>3118</v>
      </c>
      <c r="C100" s="10">
        <v>7449.4500000000007</v>
      </c>
    </row>
    <row r="101" spans="2:3" x14ac:dyDescent="0.2">
      <c r="B101" s="58" t="s">
        <v>3119</v>
      </c>
      <c r="C101" s="10">
        <v>9686.0699999999979</v>
      </c>
    </row>
    <row r="102" spans="2:3" x14ac:dyDescent="0.2">
      <c r="B102" s="58" t="s">
        <v>3120</v>
      </c>
      <c r="C102" s="10">
        <v>5237.6000000000004</v>
      </c>
    </row>
    <row r="103" spans="2:3" x14ac:dyDescent="0.2">
      <c r="B103" s="58" t="s">
        <v>3121</v>
      </c>
      <c r="C103" s="10">
        <v>15468.489999999998</v>
      </c>
    </row>
    <row r="104" spans="2:3" x14ac:dyDescent="0.2">
      <c r="B104" s="58" t="s">
        <v>3122</v>
      </c>
      <c r="C104" s="10">
        <v>2783.93</v>
      </c>
    </row>
    <row r="105" spans="2:3" x14ac:dyDescent="0.2">
      <c r="B105" s="58" t="s">
        <v>3123</v>
      </c>
      <c r="C105" s="10">
        <v>1516.49</v>
      </c>
    </row>
    <row r="106" spans="2:3" x14ac:dyDescent="0.2">
      <c r="B106" s="58" t="s">
        <v>3124</v>
      </c>
      <c r="C106" s="10">
        <v>15175.699999999997</v>
      </c>
    </row>
    <row r="107" spans="2:3" x14ac:dyDescent="0.2">
      <c r="B107" s="58" t="s">
        <v>3125</v>
      </c>
      <c r="C107" s="10">
        <v>101.71</v>
      </c>
    </row>
    <row r="108" spans="2:3" x14ac:dyDescent="0.2">
      <c r="B108" s="58" t="s">
        <v>3126</v>
      </c>
      <c r="C108" s="10">
        <v>5203.5200000000004</v>
      </c>
    </row>
    <row r="109" spans="2:3" x14ac:dyDescent="0.2">
      <c r="B109" s="58" t="s">
        <v>3127</v>
      </c>
      <c r="C109" s="10">
        <v>25267.499999999996</v>
      </c>
    </row>
    <row r="110" spans="2:3" x14ac:dyDescent="0.2">
      <c r="B110" s="58" t="s">
        <v>3128</v>
      </c>
      <c r="C110" s="10">
        <v>45469.64</v>
      </c>
    </row>
    <row r="111" spans="2:3" x14ac:dyDescent="0.2">
      <c r="B111" s="58" t="s">
        <v>3129</v>
      </c>
      <c r="C111" s="10">
        <v>10775.669999999998</v>
      </c>
    </row>
    <row r="112" spans="2:3" x14ac:dyDescent="0.2">
      <c r="B112" s="58" t="s">
        <v>3130</v>
      </c>
      <c r="C112" s="10">
        <v>16890.22</v>
      </c>
    </row>
    <row r="113" spans="2:3" x14ac:dyDescent="0.2">
      <c r="B113" s="58" t="s">
        <v>3131</v>
      </c>
      <c r="C113" s="10">
        <v>13355.85</v>
      </c>
    </row>
    <row r="114" spans="2:3" x14ac:dyDescent="0.2">
      <c r="B114" s="58" t="s">
        <v>3132</v>
      </c>
      <c r="C114" s="10">
        <v>3637.02</v>
      </c>
    </row>
    <row r="115" spans="2:3" x14ac:dyDescent="0.2">
      <c r="B115" s="58" t="s">
        <v>3133</v>
      </c>
      <c r="C115" s="10">
        <v>19709.510000000002</v>
      </c>
    </row>
    <row r="116" spans="2:3" x14ac:dyDescent="0.2">
      <c r="B116" s="58" t="s">
        <v>3134</v>
      </c>
      <c r="C116" s="10">
        <v>13636.130000000001</v>
      </c>
    </row>
    <row r="117" spans="2:3" x14ac:dyDescent="0.2">
      <c r="B117" s="58" t="s">
        <v>3135</v>
      </c>
      <c r="C117" s="10">
        <v>954.94</v>
      </c>
    </row>
    <row r="118" spans="2:3" x14ac:dyDescent="0.2">
      <c r="B118" s="58" t="s">
        <v>3136</v>
      </c>
      <c r="C118" s="10">
        <v>490</v>
      </c>
    </row>
    <row r="119" spans="2:3" x14ac:dyDescent="0.2">
      <c r="B119" s="58" t="s">
        <v>3137</v>
      </c>
      <c r="C119" s="10">
        <v>3318.9299999999994</v>
      </c>
    </row>
    <row r="120" spans="2:3" x14ac:dyDescent="0.2">
      <c r="B120" s="58" t="s">
        <v>3138</v>
      </c>
      <c r="C120" s="10">
        <v>1809.72</v>
      </c>
    </row>
    <row r="121" spans="2:3" x14ac:dyDescent="0.2">
      <c r="B121" s="58" t="s">
        <v>3139</v>
      </c>
      <c r="C121" s="10">
        <v>6553.25</v>
      </c>
    </row>
    <row r="122" spans="2:3" x14ac:dyDescent="0.2">
      <c r="B122" s="58" t="s">
        <v>3140</v>
      </c>
      <c r="C122" s="10">
        <v>5886.630000000001</v>
      </c>
    </row>
    <row r="123" spans="2:3" x14ac:dyDescent="0.2">
      <c r="B123" s="58" t="s">
        <v>3141</v>
      </c>
      <c r="C123" s="10">
        <v>13273.29</v>
      </c>
    </row>
    <row r="124" spans="2:3" x14ac:dyDescent="0.2">
      <c r="B124" s="58" t="s">
        <v>3142</v>
      </c>
      <c r="C124" s="10">
        <v>10317.049999999999</v>
      </c>
    </row>
    <row r="125" spans="2:3" x14ac:dyDescent="0.2">
      <c r="B125" s="58" t="s">
        <v>3143</v>
      </c>
      <c r="C125" s="10">
        <v>7818.3</v>
      </c>
    </row>
    <row r="126" spans="2:3" x14ac:dyDescent="0.2">
      <c r="B126" s="58" t="s">
        <v>3144</v>
      </c>
      <c r="C126" s="10">
        <v>19795.489999999998</v>
      </c>
    </row>
    <row r="127" spans="2:3" x14ac:dyDescent="0.2">
      <c r="B127" s="58" t="s">
        <v>3145</v>
      </c>
      <c r="C127" s="10">
        <v>23413.18</v>
      </c>
    </row>
    <row r="128" spans="2:3" x14ac:dyDescent="0.2">
      <c r="B128" s="58" t="s">
        <v>3146</v>
      </c>
      <c r="C128" s="10">
        <v>2565.9</v>
      </c>
    </row>
    <row r="129" spans="2:3" x14ac:dyDescent="0.2">
      <c r="B129" s="58" t="s">
        <v>3147</v>
      </c>
      <c r="C129" s="10">
        <v>10621.21</v>
      </c>
    </row>
    <row r="130" spans="2:3" x14ac:dyDescent="0.2">
      <c r="B130" s="58" t="s">
        <v>3148</v>
      </c>
      <c r="C130" s="10">
        <v>2152.5299999999997</v>
      </c>
    </row>
    <row r="131" spans="2:3" x14ac:dyDescent="0.2">
      <c r="B131" s="58" t="s">
        <v>3149</v>
      </c>
      <c r="C131" s="10">
        <v>31988.870000000003</v>
      </c>
    </row>
    <row r="132" spans="2:3" x14ac:dyDescent="0.2">
      <c r="B132" s="58" t="s">
        <v>3150</v>
      </c>
      <c r="C132" s="10">
        <v>12354.359999999999</v>
      </c>
    </row>
    <row r="133" spans="2:3" x14ac:dyDescent="0.2">
      <c r="B133" s="58" t="s">
        <v>3151</v>
      </c>
      <c r="C133" s="10">
        <v>5296.63</v>
      </c>
    </row>
    <row r="134" spans="2:3" x14ac:dyDescent="0.2">
      <c r="B134" s="58" t="s">
        <v>3152</v>
      </c>
      <c r="C134" s="10">
        <v>31319.000000000007</v>
      </c>
    </row>
    <row r="135" spans="2:3" x14ac:dyDescent="0.2">
      <c r="B135" s="58" t="s">
        <v>3153</v>
      </c>
      <c r="C135" s="10">
        <v>3561.5900000000006</v>
      </c>
    </row>
    <row r="136" spans="2:3" x14ac:dyDescent="0.2">
      <c r="B136" s="58" t="s">
        <v>3154</v>
      </c>
      <c r="C136" s="10">
        <v>9015.7999999999993</v>
      </c>
    </row>
    <row r="137" spans="2:3" x14ac:dyDescent="0.2">
      <c r="B137" s="58" t="s">
        <v>3155</v>
      </c>
      <c r="C137" s="10">
        <v>1701.6</v>
      </c>
    </row>
    <row r="138" spans="2:3" x14ac:dyDescent="0.2">
      <c r="B138" s="58" t="s">
        <v>3156</v>
      </c>
      <c r="C138" s="10">
        <v>12530.77</v>
      </c>
    </row>
    <row r="139" spans="2:3" x14ac:dyDescent="0.2">
      <c r="B139" s="58" t="s">
        <v>3157</v>
      </c>
      <c r="C139" s="10">
        <v>21562.16</v>
      </c>
    </row>
    <row r="140" spans="2:3" x14ac:dyDescent="0.2">
      <c r="B140" s="58" t="s">
        <v>3158</v>
      </c>
      <c r="C140" s="10">
        <v>7375.22</v>
      </c>
    </row>
    <row r="141" spans="2:3" x14ac:dyDescent="0.2">
      <c r="B141" s="58" t="s">
        <v>3159</v>
      </c>
      <c r="C141" s="10">
        <v>25136.13</v>
      </c>
    </row>
    <row r="142" spans="2:3" x14ac:dyDescent="0.2">
      <c r="B142" s="58" t="s">
        <v>3160</v>
      </c>
      <c r="C142" s="10">
        <v>992.06999999999994</v>
      </c>
    </row>
    <row r="143" spans="2:3" x14ac:dyDescent="0.2">
      <c r="B143" s="58" t="s">
        <v>3161</v>
      </c>
      <c r="C143" s="10">
        <v>3652.4900000000002</v>
      </c>
    </row>
    <row r="144" spans="2:3" x14ac:dyDescent="0.2">
      <c r="B144" s="58" t="s">
        <v>3162</v>
      </c>
      <c r="C144" s="10">
        <v>8591.7799999999988</v>
      </c>
    </row>
    <row r="145" spans="2:3" x14ac:dyDescent="0.2">
      <c r="B145" s="58" t="s">
        <v>3163</v>
      </c>
      <c r="C145" s="10">
        <v>909.09</v>
      </c>
    </row>
    <row r="146" spans="2:3" x14ac:dyDescent="0.2">
      <c r="B146" s="58" t="s">
        <v>3164</v>
      </c>
      <c r="C146" s="10">
        <v>4957.99</v>
      </c>
    </row>
    <row r="147" spans="2:3" x14ac:dyDescent="0.2">
      <c r="B147" s="58" t="s">
        <v>3165</v>
      </c>
      <c r="C147" s="10">
        <v>10693.7</v>
      </c>
    </row>
    <row r="148" spans="2:3" x14ac:dyDescent="0.2">
      <c r="B148" s="58" t="s">
        <v>3166</v>
      </c>
      <c r="C148" s="10">
        <v>6177.1699999999992</v>
      </c>
    </row>
    <row r="149" spans="2:3" x14ac:dyDescent="0.2">
      <c r="B149" s="58" t="s">
        <v>3167</v>
      </c>
      <c r="C149" s="10">
        <v>2629.9400000000005</v>
      </c>
    </row>
    <row r="150" spans="2:3" x14ac:dyDescent="0.2">
      <c r="B150" s="58" t="s">
        <v>3168</v>
      </c>
      <c r="C150" s="10">
        <v>7935.95</v>
      </c>
    </row>
    <row r="151" spans="2:3" x14ac:dyDescent="0.2">
      <c r="B151" s="58" t="s">
        <v>3169</v>
      </c>
      <c r="C151" s="10">
        <v>6688.9899999999989</v>
      </c>
    </row>
    <row r="152" spans="2:3" x14ac:dyDescent="0.2">
      <c r="B152" s="58" t="s">
        <v>3170</v>
      </c>
      <c r="C152" s="10">
        <v>10835.31</v>
      </c>
    </row>
    <row r="153" spans="2:3" x14ac:dyDescent="0.2">
      <c r="B153" s="58" t="s">
        <v>3171</v>
      </c>
      <c r="C153" s="10">
        <v>7930.9</v>
      </c>
    </row>
    <row r="154" spans="2:3" x14ac:dyDescent="0.2">
      <c r="B154" s="58" t="s">
        <v>3172</v>
      </c>
      <c r="C154" s="10">
        <v>1916.8</v>
      </c>
    </row>
    <row r="155" spans="2:3" x14ac:dyDescent="0.2">
      <c r="B155" s="58" t="s">
        <v>3173</v>
      </c>
      <c r="C155" s="10">
        <v>7445.03</v>
      </c>
    </row>
    <row r="156" spans="2:3" x14ac:dyDescent="0.2">
      <c r="B156" s="58" t="s">
        <v>3174</v>
      </c>
      <c r="C156" s="10">
        <v>24061.33</v>
      </c>
    </row>
    <row r="157" spans="2:3" x14ac:dyDescent="0.2">
      <c r="B157" s="58" t="s">
        <v>3175</v>
      </c>
      <c r="C157" s="10">
        <v>6585.4</v>
      </c>
    </row>
    <row r="158" spans="2:3" x14ac:dyDescent="0.2">
      <c r="B158" s="58" t="s">
        <v>3176</v>
      </c>
      <c r="C158" s="10">
        <v>13664.44</v>
      </c>
    </row>
    <row r="159" spans="2:3" x14ac:dyDescent="0.2">
      <c r="B159" s="58" t="s">
        <v>3177</v>
      </c>
      <c r="C159" s="10">
        <v>20716.77</v>
      </c>
    </row>
    <row r="160" spans="2:3" x14ac:dyDescent="0.2">
      <c r="B160" s="58" t="s">
        <v>3178</v>
      </c>
      <c r="C160" s="10">
        <v>11562.93</v>
      </c>
    </row>
    <row r="161" spans="2:3" x14ac:dyDescent="0.2">
      <c r="B161" s="58" t="s">
        <v>3179</v>
      </c>
      <c r="C161" s="10">
        <v>12568.219999999998</v>
      </c>
    </row>
    <row r="162" spans="2:3" x14ac:dyDescent="0.2">
      <c r="B162" s="58" t="s">
        <v>3180</v>
      </c>
      <c r="C162" s="10">
        <v>3439.7799999999993</v>
      </c>
    </row>
    <row r="163" spans="2:3" x14ac:dyDescent="0.2">
      <c r="B163" s="58" t="s">
        <v>3181</v>
      </c>
      <c r="C163" s="10">
        <v>1071.55</v>
      </c>
    </row>
    <row r="164" spans="2:3" x14ac:dyDescent="0.2">
      <c r="B164" s="58" t="s">
        <v>3182</v>
      </c>
      <c r="C164" s="10">
        <v>5378.71</v>
      </c>
    </row>
    <row r="165" spans="2:3" x14ac:dyDescent="0.2">
      <c r="B165" s="58" t="s">
        <v>3183</v>
      </c>
      <c r="C165" s="10">
        <v>33087.450000000004</v>
      </c>
    </row>
    <row r="166" spans="2:3" x14ac:dyDescent="0.2">
      <c r="B166" s="58" t="s">
        <v>3184</v>
      </c>
      <c r="C166" s="10">
        <v>4782.83</v>
      </c>
    </row>
    <row r="167" spans="2:3" x14ac:dyDescent="0.2">
      <c r="B167" s="58" t="s">
        <v>3185</v>
      </c>
      <c r="C167" s="10">
        <v>6929.8200000000006</v>
      </c>
    </row>
    <row r="168" spans="2:3" x14ac:dyDescent="0.2">
      <c r="B168" s="58" t="s">
        <v>3186</v>
      </c>
      <c r="C168" s="10">
        <v>4790.6899999999996</v>
      </c>
    </row>
    <row r="169" spans="2:3" x14ac:dyDescent="0.2">
      <c r="B169" s="58" t="s">
        <v>3187</v>
      </c>
      <c r="C169" s="10">
        <v>10096.130000000001</v>
      </c>
    </row>
    <row r="170" spans="2:3" x14ac:dyDescent="0.2">
      <c r="B170" s="58" t="s">
        <v>3188</v>
      </c>
      <c r="C170" s="10">
        <v>4178.5700000000006</v>
      </c>
    </row>
    <row r="171" spans="2:3" x14ac:dyDescent="0.2">
      <c r="B171" s="58" t="s">
        <v>3189</v>
      </c>
      <c r="C171" s="10">
        <v>30105.889999999996</v>
      </c>
    </row>
    <row r="172" spans="2:3" x14ac:dyDescent="0.2">
      <c r="B172" s="58" t="s">
        <v>3190</v>
      </c>
      <c r="C172" s="10">
        <v>23121.019999999997</v>
      </c>
    </row>
    <row r="173" spans="2:3" x14ac:dyDescent="0.2">
      <c r="B173" s="58" t="s">
        <v>3191</v>
      </c>
      <c r="C173" s="10">
        <v>16260.810000000001</v>
      </c>
    </row>
    <row r="174" spans="2:3" x14ac:dyDescent="0.2">
      <c r="B174" s="58" t="s">
        <v>3192</v>
      </c>
      <c r="C174" s="10">
        <v>5137.93</v>
      </c>
    </row>
    <row r="175" spans="2:3" x14ac:dyDescent="0.2">
      <c r="B175" s="58" t="s">
        <v>3193</v>
      </c>
      <c r="C175" s="10">
        <v>1229.0700000000002</v>
      </c>
    </row>
    <row r="176" spans="2:3" x14ac:dyDescent="0.2">
      <c r="B176" s="58" t="s">
        <v>3194</v>
      </c>
      <c r="C176" s="10">
        <v>1807.72</v>
      </c>
    </row>
    <row r="177" spans="2:3" x14ac:dyDescent="0.2">
      <c r="B177" s="58" t="s">
        <v>3195</v>
      </c>
      <c r="C177" s="10">
        <v>19228.73</v>
      </c>
    </row>
    <row r="178" spans="2:3" x14ac:dyDescent="0.2">
      <c r="B178" s="58" t="s">
        <v>3196</v>
      </c>
      <c r="C178" s="10">
        <v>26689.089999999997</v>
      </c>
    </row>
    <row r="179" spans="2:3" x14ac:dyDescent="0.2">
      <c r="B179" s="58" t="s">
        <v>3197</v>
      </c>
      <c r="C179" s="10">
        <v>10284.630000000001</v>
      </c>
    </row>
    <row r="180" spans="2:3" x14ac:dyDescent="0.2">
      <c r="B180" s="58" t="s">
        <v>3198</v>
      </c>
      <c r="C180" s="10">
        <v>26719.229999999996</v>
      </c>
    </row>
    <row r="181" spans="2:3" x14ac:dyDescent="0.2">
      <c r="B181" s="58" t="s">
        <v>3199</v>
      </c>
      <c r="C181" s="10">
        <v>3011.6000000000004</v>
      </c>
    </row>
    <row r="182" spans="2:3" x14ac:dyDescent="0.2">
      <c r="B182" s="58" t="s">
        <v>3200</v>
      </c>
      <c r="C182" s="10">
        <v>3219.8900000000003</v>
      </c>
    </row>
    <row r="183" spans="2:3" x14ac:dyDescent="0.2">
      <c r="B183" s="58" t="s">
        <v>3201</v>
      </c>
      <c r="C183" s="10">
        <v>3968.5299999999993</v>
      </c>
    </row>
    <row r="184" spans="2:3" x14ac:dyDescent="0.2">
      <c r="B184" s="58" t="s">
        <v>3202</v>
      </c>
      <c r="C184" s="10">
        <v>10185.36</v>
      </c>
    </row>
    <row r="185" spans="2:3" x14ac:dyDescent="0.2">
      <c r="B185" s="58" t="s">
        <v>3203</v>
      </c>
      <c r="C185" s="10">
        <v>12684.679999999998</v>
      </c>
    </row>
    <row r="186" spans="2:3" x14ac:dyDescent="0.2">
      <c r="B186" s="58" t="s">
        <v>3204</v>
      </c>
      <c r="C186" s="10">
        <v>41296.819999999992</v>
      </c>
    </row>
    <row r="187" spans="2:3" x14ac:dyDescent="0.2">
      <c r="B187" s="58" t="s">
        <v>3205</v>
      </c>
      <c r="C187" s="10">
        <v>2367.9900000000002</v>
      </c>
    </row>
    <row r="188" spans="2:3" x14ac:dyDescent="0.2">
      <c r="B188" s="58" t="s">
        <v>3206</v>
      </c>
      <c r="C188" s="10">
        <v>13650.95</v>
      </c>
    </row>
    <row r="189" spans="2:3" x14ac:dyDescent="0.2">
      <c r="B189" s="58" t="s">
        <v>3207</v>
      </c>
      <c r="C189" s="10">
        <v>15196.84</v>
      </c>
    </row>
    <row r="190" spans="2:3" x14ac:dyDescent="0.2">
      <c r="B190" s="58" t="s">
        <v>3208</v>
      </c>
      <c r="C190" s="10">
        <v>572.28</v>
      </c>
    </row>
    <row r="191" spans="2:3" x14ac:dyDescent="0.2">
      <c r="B191" s="58" t="s">
        <v>3209</v>
      </c>
      <c r="C191" s="10">
        <v>10768.77</v>
      </c>
    </row>
    <row r="192" spans="2:3" x14ac:dyDescent="0.2">
      <c r="B192" s="58" t="s">
        <v>3210</v>
      </c>
      <c r="C192" s="10">
        <v>7888.86</v>
      </c>
    </row>
    <row r="193" spans="2:3" x14ac:dyDescent="0.2">
      <c r="B193" s="58" t="s">
        <v>3211</v>
      </c>
      <c r="C193" s="10">
        <v>338.41</v>
      </c>
    </row>
    <row r="194" spans="2:3" x14ac:dyDescent="0.2">
      <c r="B194" s="58" t="s">
        <v>3212</v>
      </c>
      <c r="C194" s="10">
        <v>7990.0900000000011</v>
      </c>
    </row>
    <row r="195" spans="2:3" x14ac:dyDescent="0.2">
      <c r="B195" s="58" t="s">
        <v>3213</v>
      </c>
      <c r="C195" s="10">
        <v>3635.91</v>
      </c>
    </row>
    <row r="196" spans="2:3" x14ac:dyDescent="0.2">
      <c r="B196" s="58" t="s">
        <v>3214</v>
      </c>
      <c r="C196" s="10">
        <v>20508.900000000001</v>
      </c>
    </row>
    <row r="197" spans="2:3" x14ac:dyDescent="0.2">
      <c r="B197" s="58" t="s">
        <v>3026</v>
      </c>
      <c r="C197" s="10">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44"/>
  <sheetViews>
    <sheetView showGridLines="0" zoomScale="90" zoomScaleNormal="90" workbookViewId="0">
      <selection activeCell="G4" sqref="G4"/>
    </sheetView>
  </sheetViews>
  <sheetFormatPr defaultColWidth="0" defaultRowHeight="14.25" zeroHeight="1" x14ac:dyDescent="0.2"/>
  <cols>
    <col min="1" max="18" width="9" style="75" customWidth="1"/>
    <col min="19" max="16384" width="9" style="75" hidden="1"/>
  </cols>
  <sheetData>
    <row r="1" spans="8:17" ht="15" customHeight="1" x14ac:dyDescent="0.7">
      <c r="H1" s="76"/>
      <c r="I1" s="76"/>
      <c r="J1" s="76"/>
      <c r="K1" s="76"/>
      <c r="L1" s="76"/>
      <c r="M1" s="76"/>
      <c r="N1" s="76"/>
      <c r="O1" s="76"/>
      <c r="P1" s="76"/>
      <c r="Q1" s="76"/>
    </row>
    <row r="2" spans="8:17" ht="15" customHeight="1" x14ac:dyDescent="0.2"/>
    <row r="3" spans="8:17" ht="15" customHeight="1" x14ac:dyDescent="0.2"/>
    <row r="4" spans="8:17" ht="15" customHeight="1" x14ac:dyDescent="0.2"/>
    <row r="5" spans="8:17" ht="15" customHeight="1" x14ac:dyDescent="0.2"/>
    <row r="6" spans="8:17" ht="15" customHeight="1" x14ac:dyDescent="0.7">
      <c r="H6" s="76"/>
      <c r="I6" s="76"/>
      <c r="J6" s="76"/>
      <c r="K6" s="76"/>
      <c r="L6" s="76"/>
      <c r="M6" s="76"/>
      <c r="N6" s="76"/>
      <c r="O6" s="76"/>
      <c r="P6" s="76"/>
      <c r="Q6" s="76"/>
    </row>
    <row r="7" spans="8:17" ht="15" customHeight="1" x14ac:dyDescent="0.7">
      <c r="H7" s="76"/>
      <c r="I7" s="76"/>
      <c r="J7" s="76"/>
      <c r="K7" s="76"/>
      <c r="L7" s="76"/>
      <c r="M7" s="76"/>
      <c r="N7" s="76"/>
      <c r="O7" s="76"/>
      <c r="P7" s="76"/>
      <c r="Q7" s="76"/>
    </row>
    <row r="8" spans="8:17" ht="15" customHeight="1" x14ac:dyDescent="0.7">
      <c r="H8" s="76"/>
      <c r="I8" s="76"/>
      <c r="J8" s="76"/>
      <c r="K8" s="76"/>
      <c r="L8" s="76"/>
      <c r="M8" s="76"/>
      <c r="N8" s="76"/>
      <c r="O8" s="76"/>
      <c r="P8" s="76"/>
      <c r="Q8" s="76"/>
    </row>
    <row r="9" spans="8:17" ht="15" customHeight="1" x14ac:dyDescent="0.7">
      <c r="H9" s="76"/>
      <c r="I9" s="76"/>
      <c r="J9" s="76"/>
      <c r="K9" s="76"/>
      <c r="L9" s="76"/>
      <c r="M9" s="76"/>
      <c r="N9" s="76"/>
      <c r="O9" s="76"/>
      <c r="P9" s="76"/>
      <c r="Q9" s="76"/>
    </row>
    <row r="10" spans="8:17" ht="15" customHeight="1" x14ac:dyDescent="0.7">
      <c r="H10" s="76"/>
      <c r="I10" s="76"/>
      <c r="J10" s="76"/>
      <c r="K10" s="76"/>
      <c r="L10" s="76"/>
      <c r="M10" s="76"/>
      <c r="N10" s="76"/>
      <c r="O10" s="76"/>
      <c r="P10" s="76"/>
      <c r="Q10" s="76"/>
    </row>
    <row r="11" spans="8:17" ht="15" customHeight="1" x14ac:dyDescent="0.7">
      <c r="H11" s="76"/>
      <c r="I11" s="76"/>
      <c r="J11" s="76"/>
      <c r="K11" s="76"/>
      <c r="L11" s="76"/>
      <c r="M11" s="76"/>
      <c r="N11" s="76"/>
      <c r="O11" s="76"/>
      <c r="P11" s="76"/>
      <c r="Q11" s="76"/>
    </row>
    <row r="12" spans="8:17" ht="15" customHeight="1" x14ac:dyDescent="0.2"/>
    <row r="13" spans="8:17" ht="15" customHeight="1" x14ac:dyDescent="0.2"/>
    <row r="14" spans="8:17" x14ac:dyDescent="0.2"/>
    <row r="15" spans="8:17" x14ac:dyDescent="0.2"/>
    <row r="16" spans="8:17"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45"/>
  <sheetViews>
    <sheetView zoomScale="90" zoomScaleNormal="90" workbookViewId="0">
      <selection activeCell="O4" sqref="O4"/>
    </sheetView>
  </sheetViews>
  <sheetFormatPr defaultColWidth="0" defaultRowHeight="14.25" zeroHeight="1" x14ac:dyDescent="0.2"/>
  <cols>
    <col min="1" max="21" width="9" style="77" customWidth="1"/>
    <col min="22" max="16384" width="9" style="77"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A2:G52"/>
  <sheetViews>
    <sheetView zoomScale="90" zoomScaleNormal="90" workbookViewId="0">
      <selection activeCell="A15" sqref="A15"/>
    </sheetView>
  </sheetViews>
  <sheetFormatPr defaultRowHeight="14.25" x14ac:dyDescent="0.2"/>
  <cols>
    <col min="1" max="1" width="23.375" style="17" customWidth="1"/>
    <col min="2" max="2" width="2.75" customWidth="1"/>
    <col min="3" max="3" width="19" bestFit="1" customWidth="1"/>
    <col min="4" max="4" width="11.875" bestFit="1" customWidth="1"/>
    <col min="6" max="6" width="18.625" customWidth="1"/>
    <col min="7" max="7" width="12" customWidth="1"/>
  </cols>
  <sheetData>
    <row r="2" spans="3:7" x14ac:dyDescent="0.2">
      <c r="C2" s="7" t="s">
        <v>3025</v>
      </c>
      <c r="D2" t="s">
        <v>3027</v>
      </c>
      <c r="F2" s="13" t="s">
        <v>3025</v>
      </c>
      <c r="G2" s="13" t="s">
        <v>3027</v>
      </c>
    </row>
    <row r="3" spans="3:7" x14ac:dyDescent="0.2">
      <c r="C3" s="18" t="s">
        <v>140</v>
      </c>
      <c r="D3" s="10">
        <v>46826.450000000004</v>
      </c>
      <c r="E3" s="10"/>
      <c r="F3" s="14" t="s">
        <v>140</v>
      </c>
      <c r="G3" s="14">
        <f>D3</f>
        <v>46826.450000000004</v>
      </c>
    </row>
    <row r="4" spans="3:7" x14ac:dyDescent="0.2">
      <c r="C4" s="18" t="s">
        <v>564</v>
      </c>
      <c r="D4" s="10">
        <v>14367.86</v>
      </c>
      <c r="E4" s="10"/>
      <c r="F4" s="14" t="s">
        <v>564</v>
      </c>
      <c r="G4" s="14">
        <f t="shared" ref="G4:G52" si="0">D4</f>
        <v>14367.86</v>
      </c>
    </row>
    <row r="5" spans="3:7" x14ac:dyDescent="0.2">
      <c r="C5" s="18" t="s">
        <v>20</v>
      </c>
      <c r="D5" s="10">
        <v>11724.43</v>
      </c>
      <c r="E5" s="10"/>
      <c r="F5" s="14" t="s">
        <v>20</v>
      </c>
      <c r="G5" s="14">
        <f t="shared" si="0"/>
        <v>11724.43</v>
      </c>
    </row>
    <row r="6" spans="3:7" x14ac:dyDescent="0.2">
      <c r="C6" s="18" t="s">
        <v>66</v>
      </c>
      <c r="D6" s="10">
        <v>262050.06000000006</v>
      </c>
      <c r="E6" s="10"/>
      <c r="F6" s="14" t="s">
        <v>66</v>
      </c>
      <c r="G6" s="14">
        <f t="shared" si="0"/>
        <v>262050.06000000006</v>
      </c>
    </row>
    <row r="7" spans="3:7" x14ac:dyDescent="0.2">
      <c r="C7" s="18" t="s">
        <v>36</v>
      </c>
      <c r="D7" s="10">
        <v>45843.450000000012</v>
      </c>
      <c r="E7" s="10"/>
      <c r="F7" s="14" t="s">
        <v>36</v>
      </c>
      <c r="G7" s="14">
        <f t="shared" si="0"/>
        <v>45843.450000000012</v>
      </c>
    </row>
    <row r="8" spans="3:7" x14ac:dyDescent="0.2">
      <c r="C8" s="18" t="s">
        <v>224</v>
      </c>
      <c r="D8" s="10">
        <v>6540.5400000000009</v>
      </c>
      <c r="E8" s="10"/>
      <c r="F8" s="14" t="s">
        <v>224</v>
      </c>
      <c r="G8" s="14">
        <f t="shared" si="0"/>
        <v>6540.5400000000009</v>
      </c>
    </row>
    <row r="9" spans="3:7" x14ac:dyDescent="0.2">
      <c r="C9" s="18" t="s">
        <v>1584</v>
      </c>
      <c r="D9" s="10">
        <v>1257.76</v>
      </c>
      <c r="E9" s="10"/>
      <c r="F9" s="14" t="s">
        <v>1584</v>
      </c>
      <c r="G9" s="14">
        <f t="shared" si="0"/>
        <v>1257.76</v>
      </c>
    </row>
    <row r="10" spans="3:7" x14ac:dyDescent="0.2">
      <c r="C10" s="18" t="s">
        <v>350</v>
      </c>
      <c r="D10" s="10">
        <v>47148.530000000006</v>
      </c>
      <c r="E10" s="10"/>
      <c r="F10" s="14" t="s">
        <v>350</v>
      </c>
      <c r="G10" s="14">
        <f t="shared" si="0"/>
        <v>47148.530000000006</v>
      </c>
    </row>
    <row r="11" spans="3:7" x14ac:dyDescent="0.2">
      <c r="C11" s="18" t="s">
        <v>99</v>
      </c>
      <c r="D11" s="10">
        <v>81205.22</v>
      </c>
      <c r="E11" s="10"/>
      <c r="F11" s="14" t="s">
        <v>99</v>
      </c>
      <c r="G11" s="14">
        <f t="shared" si="0"/>
        <v>81205.22</v>
      </c>
    </row>
    <row r="12" spans="3:7" x14ac:dyDescent="0.2">
      <c r="C12" s="18" t="s">
        <v>51</v>
      </c>
      <c r="D12" s="10">
        <v>29050.789999999997</v>
      </c>
      <c r="E12" s="10"/>
      <c r="F12" s="14" t="s">
        <v>51</v>
      </c>
      <c r="G12" s="14">
        <f t="shared" si="0"/>
        <v>29050.789999999997</v>
      </c>
    </row>
    <row r="13" spans="3:7" x14ac:dyDescent="0.2">
      <c r="C13" s="18" t="s">
        <v>466</v>
      </c>
      <c r="D13" s="10">
        <v>13922.919999999996</v>
      </c>
      <c r="E13" s="10"/>
      <c r="F13" s="14" t="s">
        <v>466</v>
      </c>
      <c r="G13" s="14">
        <f t="shared" si="0"/>
        <v>13922.919999999996</v>
      </c>
    </row>
    <row r="14" spans="3:7" x14ac:dyDescent="0.2">
      <c r="C14" s="18" t="s">
        <v>79</v>
      </c>
      <c r="D14" s="10">
        <v>98971.250000000029</v>
      </c>
      <c r="E14" s="10"/>
      <c r="F14" s="14" t="s">
        <v>79</v>
      </c>
      <c r="G14" s="14">
        <f t="shared" si="0"/>
        <v>98971.250000000029</v>
      </c>
    </row>
    <row r="15" spans="3:7" x14ac:dyDescent="0.2">
      <c r="C15" s="18" t="s">
        <v>29</v>
      </c>
      <c r="D15" s="10">
        <v>39314.550000000003</v>
      </c>
      <c r="E15" s="10"/>
      <c r="F15" s="14" t="s">
        <v>29</v>
      </c>
      <c r="G15" s="14">
        <f t="shared" si="0"/>
        <v>39314.550000000003</v>
      </c>
    </row>
    <row r="16" spans="3:7" x14ac:dyDescent="0.2">
      <c r="C16" s="18" t="s">
        <v>189</v>
      </c>
      <c r="D16" s="10">
        <v>10977.690000000002</v>
      </c>
      <c r="E16" s="10"/>
      <c r="F16" s="14" t="s">
        <v>189</v>
      </c>
      <c r="G16" s="14">
        <f t="shared" si="0"/>
        <v>10977.690000000002</v>
      </c>
    </row>
    <row r="17" spans="3:7" x14ac:dyDescent="0.2">
      <c r="C17" s="18" t="s">
        <v>513</v>
      </c>
      <c r="D17" s="10">
        <v>29678.210000000003</v>
      </c>
      <c r="E17" s="10"/>
      <c r="F17" s="14" t="s">
        <v>513</v>
      </c>
      <c r="G17" s="14">
        <f t="shared" si="0"/>
        <v>29678.210000000003</v>
      </c>
    </row>
    <row r="18" spans="3:7" x14ac:dyDescent="0.2">
      <c r="C18" s="18" t="s">
        <v>364</v>
      </c>
      <c r="D18" s="10">
        <v>14737.27</v>
      </c>
      <c r="E18" s="10"/>
      <c r="F18" s="14" t="s">
        <v>364</v>
      </c>
      <c r="G18" s="14">
        <f t="shared" si="0"/>
        <v>14737.27</v>
      </c>
    </row>
    <row r="19" spans="3:7" x14ac:dyDescent="0.2">
      <c r="C19" s="18" t="s">
        <v>144</v>
      </c>
      <c r="D19" s="10">
        <v>14909.429999999995</v>
      </c>
      <c r="E19" s="10"/>
      <c r="F19" s="14" t="s">
        <v>144</v>
      </c>
      <c r="G19" s="14">
        <f t="shared" si="0"/>
        <v>14909.429999999995</v>
      </c>
    </row>
    <row r="20" spans="3:7" x14ac:dyDescent="0.2">
      <c r="C20" s="18" t="s">
        <v>307</v>
      </c>
      <c r="D20" s="10">
        <v>30532.709999999995</v>
      </c>
      <c r="E20" s="10"/>
      <c r="F20" s="14" t="s">
        <v>307</v>
      </c>
      <c r="G20" s="14">
        <f t="shared" si="0"/>
        <v>30532.709999999995</v>
      </c>
    </row>
    <row r="21" spans="3:7" x14ac:dyDescent="0.2">
      <c r="C21" s="18" t="s">
        <v>394</v>
      </c>
      <c r="D21" s="10">
        <v>15403.560000000001</v>
      </c>
      <c r="E21" s="10"/>
      <c r="F21" s="14" t="s">
        <v>394</v>
      </c>
      <c r="G21" s="14">
        <f t="shared" si="0"/>
        <v>15403.560000000001</v>
      </c>
    </row>
    <row r="22" spans="3:7" x14ac:dyDescent="0.2">
      <c r="C22" s="18" t="s">
        <v>379</v>
      </c>
      <c r="D22" s="10">
        <v>59114.820000000007</v>
      </c>
      <c r="E22" s="10"/>
      <c r="F22" s="14" t="s">
        <v>379</v>
      </c>
      <c r="G22" s="14">
        <f t="shared" si="0"/>
        <v>59114.820000000007</v>
      </c>
    </row>
    <row r="23" spans="3:7" x14ac:dyDescent="0.2">
      <c r="C23" s="18" t="s">
        <v>265</v>
      </c>
      <c r="D23" s="10">
        <v>69641.81</v>
      </c>
      <c r="E23" s="10"/>
      <c r="F23" s="14" t="s">
        <v>265</v>
      </c>
      <c r="G23" s="14">
        <f t="shared" si="0"/>
        <v>69641.81</v>
      </c>
    </row>
    <row r="24" spans="3:7" x14ac:dyDescent="0.2">
      <c r="C24" s="18" t="s">
        <v>60</v>
      </c>
      <c r="D24" s="10">
        <v>37752.280000000006</v>
      </c>
      <c r="E24" s="10"/>
      <c r="F24" s="14" t="s">
        <v>60</v>
      </c>
      <c r="G24" s="14">
        <f t="shared" si="0"/>
        <v>37752.280000000006</v>
      </c>
    </row>
    <row r="25" spans="3:7" x14ac:dyDescent="0.2">
      <c r="C25" s="18" t="s">
        <v>10</v>
      </c>
      <c r="D25" s="10">
        <v>9689.5799999999981</v>
      </c>
      <c r="E25" s="10"/>
      <c r="F25" s="14" t="s">
        <v>10</v>
      </c>
      <c r="G25" s="14">
        <f t="shared" si="0"/>
        <v>9689.5799999999981</v>
      </c>
    </row>
    <row r="26" spans="3:7" x14ac:dyDescent="0.2">
      <c r="C26" s="18" t="s">
        <v>56</v>
      </c>
      <c r="D26" s="10">
        <v>10903.080000000002</v>
      </c>
      <c r="E26" s="10"/>
      <c r="F26" s="14" t="s">
        <v>56</v>
      </c>
      <c r="G26" s="14">
        <f t="shared" si="0"/>
        <v>10903.080000000002</v>
      </c>
    </row>
    <row r="27" spans="3:7" x14ac:dyDescent="0.2">
      <c r="C27" s="18" t="s">
        <v>253</v>
      </c>
      <c r="D27" s="10">
        <v>12593.59</v>
      </c>
      <c r="E27" s="10"/>
      <c r="F27" s="14" t="s">
        <v>253</v>
      </c>
      <c r="G27" s="14">
        <f t="shared" si="0"/>
        <v>12593.59</v>
      </c>
    </row>
    <row r="28" spans="3:7" x14ac:dyDescent="0.2">
      <c r="C28" s="18" t="s">
        <v>109</v>
      </c>
      <c r="D28" s="10">
        <v>15764.51</v>
      </c>
      <c r="E28" s="10"/>
      <c r="F28" s="14" t="s">
        <v>109</v>
      </c>
      <c r="G28" s="14">
        <f t="shared" si="0"/>
        <v>15764.51</v>
      </c>
    </row>
    <row r="29" spans="3:7" x14ac:dyDescent="0.2">
      <c r="C29" s="18" t="s">
        <v>272</v>
      </c>
      <c r="D29" s="10">
        <v>8864.5399999999991</v>
      </c>
      <c r="E29" s="10"/>
      <c r="F29" s="14" t="s">
        <v>272</v>
      </c>
      <c r="G29" s="14">
        <f t="shared" si="0"/>
        <v>8864.5399999999991</v>
      </c>
    </row>
    <row r="30" spans="3:7" x14ac:dyDescent="0.2">
      <c r="C30" s="18" t="s">
        <v>1332</v>
      </c>
      <c r="D30" s="10">
        <v>7619.7</v>
      </c>
      <c r="E30" s="10"/>
      <c r="F30" s="14" t="s">
        <v>1332</v>
      </c>
      <c r="G30" s="14">
        <f t="shared" si="0"/>
        <v>7619.7</v>
      </c>
    </row>
    <row r="31" spans="3:7" x14ac:dyDescent="0.2">
      <c r="C31" s="18" t="s">
        <v>373</v>
      </c>
      <c r="D31" s="10">
        <v>21943.91</v>
      </c>
      <c r="E31" s="10"/>
      <c r="F31" s="14" t="s">
        <v>373</v>
      </c>
      <c r="G31" s="14">
        <f t="shared" si="0"/>
        <v>21943.91</v>
      </c>
    </row>
    <row r="32" spans="3:7" x14ac:dyDescent="0.2">
      <c r="C32" s="18" t="s">
        <v>616</v>
      </c>
      <c r="D32" s="10">
        <v>5593.18</v>
      </c>
      <c r="E32" s="10"/>
      <c r="F32" s="14" t="s">
        <v>616</v>
      </c>
      <c r="G32" s="14">
        <f t="shared" si="0"/>
        <v>5593.18</v>
      </c>
    </row>
    <row r="33" spans="3:7" x14ac:dyDescent="0.2">
      <c r="C33" s="18" t="s">
        <v>88</v>
      </c>
      <c r="D33" s="10">
        <v>210419.75000000006</v>
      </c>
      <c r="E33" s="10"/>
      <c r="F33" s="14" t="s">
        <v>88</v>
      </c>
      <c r="G33" s="14">
        <f t="shared" si="0"/>
        <v>210419.75000000006</v>
      </c>
    </row>
    <row r="34" spans="3:7" x14ac:dyDescent="0.2">
      <c r="C34" s="18" t="s">
        <v>73</v>
      </c>
      <c r="D34" s="10">
        <v>38147.890000000007</v>
      </c>
      <c r="E34" s="10"/>
      <c r="F34" s="14" t="s">
        <v>73</v>
      </c>
      <c r="G34" s="14">
        <f t="shared" si="0"/>
        <v>38147.890000000007</v>
      </c>
    </row>
    <row r="35" spans="3:7" x14ac:dyDescent="0.2">
      <c r="C35" s="18" t="s">
        <v>541</v>
      </c>
      <c r="D35" s="10">
        <v>5300.2300000000005</v>
      </c>
      <c r="E35" s="10"/>
      <c r="F35" s="14" t="s">
        <v>541</v>
      </c>
      <c r="G35" s="14">
        <f t="shared" si="0"/>
        <v>5300.2300000000005</v>
      </c>
    </row>
    <row r="36" spans="3:7" x14ac:dyDescent="0.2">
      <c r="C36" s="18" t="s">
        <v>293</v>
      </c>
      <c r="D36" s="10">
        <v>69452.819999999963</v>
      </c>
      <c r="E36" s="10"/>
      <c r="F36" s="14" t="s">
        <v>293</v>
      </c>
      <c r="G36" s="14">
        <f t="shared" si="0"/>
        <v>69452.819999999963</v>
      </c>
    </row>
    <row r="37" spans="3:7" x14ac:dyDescent="0.2">
      <c r="C37" s="18" t="s">
        <v>183</v>
      </c>
      <c r="D37" s="10">
        <v>6884.0399999999981</v>
      </c>
      <c r="E37" s="10"/>
      <c r="F37" s="14" t="s">
        <v>183</v>
      </c>
      <c r="G37" s="14">
        <f t="shared" si="0"/>
        <v>6884.0399999999981</v>
      </c>
    </row>
    <row r="38" spans="3:7" x14ac:dyDescent="0.2">
      <c r="C38" s="18" t="s">
        <v>115</v>
      </c>
      <c r="D38" s="10">
        <v>21821.829999999987</v>
      </c>
      <c r="E38" s="10"/>
      <c r="F38" s="14" t="s">
        <v>115</v>
      </c>
      <c r="G38" s="14">
        <f t="shared" si="0"/>
        <v>21821.829999999987</v>
      </c>
    </row>
    <row r="39" spans="3:7" x14ac:dyDescent="0.2">
      <c r="C39" s="18" t="s">
        <v>296</v>
      </c>
      <c r="D39" s="10">
        <v>45780.85</v>
      </c>
      <c r="E39" s="10"/>
      <c r="F39" s="14" t="s">
        <v>296</v>
      </c>
      <c r="G39" s="14">
        <f t="shared" si="0"/>
        <v>45780.85</v>
      </c>
    </row>
    <row r="40" spans="3:7" x14ac:dyDescent="0.2">
      <c r="C40" s="18" t="s">
        <v>560</v>
      </c>
      <c r="D40" s="10">
        <v>10027.83</v>
      </c>
      <c r="E40" s="10"/>
      <c r="F40" s="14" t="s">
        <v>560</v>
      </c>
      <c r="G40" s="14">
        <f t="shared" si="0"/>
        <v>10027.83</v>
      </c>
    </row>
    <row r="41" spans="3:7" x14ac:dyDescent="0.2">
      <c r="C41" s="18" t="s">
        <v>247</v>
      </c>
      <c r="D41" s="10">
        <v>16544.629999999997</v>
      </c>
      <c r="E41" s="10"/>
      <c r="F41" s="14" t="s">
        <v>247</v>
      </c>
      <c r="G41" s="14">
        <f t="shared" si="0"/>
        <v>16544.629999999997</v>
      </c>
    </row>
    <row r="42" spans="3:7" x14ac:dyDescent="0.2">
      <c r="C42" s="18" t="s">
        <v>1047</v>
      </c>
      <c r="D42" s="10">
        <v>1550.49</v>
      </c>
      <c r="E42" s="10"/>
      <c r="F42" s="14" t="s">
        <v>1047</v>
      </c>
      <c r="G42" s="14">
        <f t="shared" si="0"/>
        <v>1550.49</v>
      </c>
    </row>
    <row r="43" spans="3:7" x14ac:dyDescent="0.2">
      <c r="C43" s="18" t="s">
        <v>376</v>
      </c>
      <c r="D43" s="10">
        <v>33209.759999999995</v>
      </c>
      <c r="E43" s="10"/>
      <c r="F43" s="14" t="s">
        <v>376</v>
      </c>
      <c r="G43" s="14">
        <f t="shared" si="0"/>
        <v>33209.759999999995</v>
      </c>
    </row>
    <row r="44" spans="3:7" x14ac:dyDescent="0.2">
      <c r="C44" s="18" t="s">
        <v>163</v>
      </c>
      <c r="D44" s="10">
        <v>91937.13</v>
      </c>
      <c r="E44" s="10"/>
      <c r="F44" s="14" t="s">
        <v>163</v>
      </c>
      <c r="G44" s="14">
        <f t="shared" si="0"/>
        <v>91937.13</v>
      </c>
    </row>
    <row r="45" spans="3:7" x14ac:dyDescent="0.2">
      <c r="C45" s="18" t="s">
        <v>122</v>
      </c>
      <c r="D45" s="10">
        <v>26981.670000000002</v>
      </c>
      <c r="E45" s="10"/>
      <c r="F45" s="14" t="s">
        <v>122</v>
      </c>
      <c r="G45" s="14">
        <f t="shared" si="0"/>
        <v>26981.670000000002</v>
      </c>
    </row>
    <row r="46" spans="3:7" x14ac:dyDescent="0.2">
      <c r="C46" s="18" t="s">
        <v>609</v>
      </c>
      <c r="D46" s="10">
        <v>13491</v>
      </c>
      <c r="E46" s="10"/>
      <c r="F46" s="14" t="s">
        <v>609</v>
      </c>
      <c r="G46" s="14">
        <f t="shared" si="0"/>
        <v>13491</v>
      </c>
    </row>
    <row r="47" spans="3:7" x14ac:dyDescent="0.2">
      <c r="C47" s="18" t="s">
        <v>218</v>
      </c>
      <c r="D47" s="10">
        <v>45282.869999999995</v>
      </c>
      <c r="E47" s="10"/>
      <c r="F47" s="14" t="s">
        <v>218</v>
      </c>
      <c r="G47" s="14">
        <f t="shared" si="0"/>
        <v>45282.869999999995</v>
      </c>
    </row>
    <row r="48" spans="3:7" x14ac:dyDescent="0.2">
      <c r="C48" s="18" t="s">
        <v>42</v>
      </c>
      <c r="D48" s="10">
        <v>78048.650000000009</v>
      </c>
      <c r="E48" s="10"/>
      <c r="F48" s="14" t="s">
        <v>42</v>
      </c>
      <c r="G48" s="14">
        <f t="shared" si="0"/>
        <v>78048.650000000009</v>
      </c>
    </row>
    <row r="49" spans="3:7" x14ac:dyDescent="0.2">
      <c r="C49" s="18" t="s">
        <v>879</v>
      </c>
      <c r="D49" s="10">
        <v>10681.55</v>
      </c>
      <c r="E49" s="10"/>
      <c r="F49" s="14" t="s">
        <v>879</v>
      </c>
      <c r="G49" s="14">
        <f t="shared" si="0"/>
        <v>10681.55</v>
      </c>
    </row>
    <row r="50" spans="3:7" x14ac:dyDescent="0.2">
      <c r="C50" s="18" t="s">
        <v>333</v>
      </c>
      <c r="D50" s="10">
        <v>22770.35</v>
      </c>
      <c r="E50" s="10"/>
      <c r="F50" s="14" t="s">
        <v>333</v>
      </c>
      <c r="G50" s="14">
        <f t="shared" si="0"/>
        <v>22770.35</v>
      </c>
    </row>
    <row r="51" spans="3:7" x14ac:dyDescent="0.2">
      <c r="C51" s="18" t="s">
        <v>1036</v>
      </c>
      <c r="D51" s="10">
        <v>1183.5400000000002</v>
      </c>
      <c r="E51" s="10"/>
      <c r="F51" s="14" t="s">
        <v>1036</v>
      </c>
      <c r="G51" s="14">
        <f t="shared" si="0"/>
        <v>1183.5400000000002</v>
      </c>
    </row>
    <row r="52" spans="3:7" x14ac:dyDescent="0.2">
      <c r="C52" s="18" t="s">
        <v>3026</v>
      </c>
      <c r="D52" s="10">
        <v>1823460.5600000003</v>
      </c>
      <c r="E52" s="10"/>
      <c r="F52" s="15" t="s">
        <v>3026</v>
      </c>
      <c r="G52" s="57">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A2:H13"/>
  <sheetViews>
    <sheetView zoomScale="90" zoomScaleNormal="90" workbookViewId="0">
      <selection activeCell="C20" sqref="C20"/>
    </sheetView>
  </sheetViews>
  <sheetFormatPr defaultRowHeight="14.25" x14ac:dyDescent="0.2"/>
  <cols>
    <col min="1" max="1" width="24.125" style="17" customWidth="1"/>
    <col min="2" max="2" width="7.5" customWidth="1"/>
    <col min="3" max="3" width="13" customWidth="1"/>
    <col min="4" max="4" width="16.125" bestFit="1" customWidth="1"/>
    <col min="5" max="5" width="11.5" customWidth="1"/>
    <col min="6" max="6" width="13" style="17" customWidth="1"/>
    <col min="7" max="7" width="16.25" style="17" customWidth="1"/>
  </cols>
  <sheetData>
    <row r="2" spans="3:8" x14ac:dyDescent="0.2">
      <c r="C2" s="7" t="s">
        <v>3025</v>
      </c>
      <c r="D2" t="s">
        <v>3035</v>
      </c>
      <c r="F2" s="13" t="s">
        <v>3025</v>
      </c>
      <c r="G2" s="13" t="s">
        <v>3035</v>
      </c>
      <c r="H2" s="12" t="s">
        <v>3221</v>
      </c>
    </row>
    <row r="3" spans="3:8" x14ac:dyDescent="0.2">
      <c r="C3" s="18" t="s">
        <v>140</v>
      </c>
      <c r="D3" s="10">
        <v>8121.5899999999992</v>
      </c>
      <c r="F3" s="14" t="s">
        <v>140</v>
      </c>
      <c r="G3" s="16">
        <f>D3</f>
        <v>8121.5899999999992</v>
      </c>
      <c r="H3" s="17" t="e">
        <f>IF(G3=MAX($D$3:$D$12),G3,NA())</f>
        <v>#N/A</v>
      </c>
    </row>
    <row r="4" spans="3:8" x14ac:dyDescent="0.2">
      <c r="C4" s="18" t="s">
        <v>66</v>
      </c>
      <c r="D4" s="10">
        <v>23761.16499999999</v>
      </c>
      <c r="F4" s="14" t="s">
        <v>66</v>
      </c>
      <c r="G4" s="16">
        <f t="shared" ref="G4:G12" si="0">D4</f>
        <v>23761.16499999999</v>
      </c>
      <c r="H4" s="17">
        <f t="shared" ref="H4:H12" si="1">IF(G4=MAX($D$3:$D$12),G4,NA())</f>
        <v>23761.16499999999</v>
      </c>
    </row>
    <row r="5" spans="3:8" x14ac:dyDescent="0.2">
      <c r="C5" s="18" t="s">
        <v>36</v>
      </c>
      <c r="D5" s="10">
        <v>6217.4599999999982</v>
      </c>
      <c r="F5" s="14" t="s">
        <v>99</v>
      </c>
      <c r="G5" s="16">
        <f t="shared" si="0"/>
        <v>6217.4599999999982</v>
      </c>
      <c r="H5" s="17" t="e">
        <f t="shared" si="1"/>
        <v>#N/A</v>
      </c>
    </row>
    <row r="6" spans="3:8" x14ac:dyDescent="0.2">
      <c r="C6" s="18" t="s">
        <v>99</v>
      </c>
      <c r="D6" s="10">
        <v>6690.8799999999928</v>
      </c>
      <c r="F6" s="14" t="s">
        <v>79</v>
      </c>
      <c r="G6" s="16">
        <f t="shared" si="0"/>
        <v>6690.8799999999928</v>
      </c>
      <c r="H6" s="17" t="e">
        <f t="shared" si="1"/>
        <v>#N/A</v>
      </c>
    </row>
    <row r="7" spans="3:8" x14ac:dyDescent="0.2">
      <c r="C7" s="18" t="s">
        <v>79</v>
      </c>
      <c r="D7" s="10">
        <v>10567.319999999989</v>
      </c>
      <c r="F7" s="14" t="s">
        <v>29</v>
      </c>
      <c r="G7" s="16">
        <f t="shared" si="0"/>
        <v>10567.319999999989</v>
      </c>
      <c r="H7" s="17" t="e">
        <f t="shared" si="1"/>
        <v>#N/A</v>
      </c>
    </row>
    <row r="8" spans="3:8" x14ac:dyDescent="0.2">
      <c r="C8" s="18" t="s">
        <v>29</v>
      </c>
      <c r="D8" s="10">
        <v>6558.6049999999941</v>
      </c>
      <c r="F8" s="14" t="s">
        <v>253</v>
      </c>
      <c r="G8" s="16">
        <f t="shared" si="0"/>
        <v>6558.6049999999941</v>
      </c>
      <c r="H8" s="17" t="e">
        <f t="shared" si="1"/>
        <v>#N/A</v>
      </c>
    </row>
    <row r="9" spans="3:8" x14ac:dyDescent="0.2">
      <c r="C9" s="18" t="s">
        <v>88</v>
      </c>
      <c r="D9" s="10">
        <v>15219.364999999987</v>
      </c>
      <c r="F9" s="14" t="s">
        <v>88</v>
      </c>
      <c r="G9" s="16">
        <f t="shared" si="0"/>
        <v>15219.364999999987</v>
      </c>
      <c r="H9" s="17" t="e">
        <f t="shared" si="1"/>
        <v>#N/A</v>
      </c>
    </row>
    <row r="10" spans="3:8" x14ac:dyDescent="0.2">
      <c r="C10" s="18" t="s">
        <v>293</v>
      </c>
      <c r="D10" s="10">
        <v>6848.5699999999943</v>
      </c>
      <c r="F10" s="14" t="s">
        <v>293</v>
      </c>
      <c r="G10" s="16">
        <f t="shared" si="0"/>
        <v>6848.5699999999943</v>
      </c>
      <c r="H10" s="17" t="e">
        <f t="shared" si="1"/>
        <v>#N/A</v>
      </c>
    </row>
    <row r="11" spans="3:8" x14ac:dyDescent="0.2">
      <c r="C11" s="18" t="s">
        <v>163</v>
      </c>
      <c r="D11" s="10">
        <v>9043.5999999999949</v>
      </c>
      <c r="F11" s="14" t="s">
        <v>163</v>
      </c>
      <c r="G11" s="16">
        <f t="shared" si="0"/>
        <v>9043.5999999999949</v>
      </c>
      <c r="H11" s="17" t="e">
        <f t="shared" si="1"/>
        <v>#N/A</v>
      </c>
    </row>
    <row r="12" spans="3:8" x14ac:dyDescent="0.2">
      <c r="C12" s="18" t="s">
        <v>42</v>
      </c>
      <c r="D12" s="10">
        <v>12503.269999999993</v>
      </c>
      <c r="F12" s="14" t="s">
        <v>42</v>
      </c>
      <c r="G12" s="16">
        <f t="shared" si="0"/>
        <v>12503.269999999993</v>
      </c>
      <c r="H12" s="17" t="e">
        <f t="shared" si="1"/>
        <v>#N/A</v>
      </c>
    </row>
    <row r="13" spans="3:8" x14ac:dyDescent="0.2">
      <c r="C13" s="18" t="s">
        <v>3026</v>
      </c>
      <c r="D13" s="10">
        <v>105531.82499999992</v>
      </c>
      <c r="F13" s="18"/>
      <c r="G13" s="1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A2:F14"/>
  <sheetViews>
    <sheetView zoomScale="90" zoomScaleNormal="90" workbookViewId="0">
      <selection activeCell="D20" sqref="D20"/>
    </sheetView>
  </sheetViews>
  <sheetFormatPr defaultRowHeight="14.25" x14ac:dyDescent="0.2"/>
  <cols>
    <col min="1" max="1" width="22.125" style="17"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3025</v>
      </c>
      <c r="D2" s="17" t="s">
        <v>3219</v>
      </c>
      <c r="E2" s="17" t="s">
        <v>3035</v>
      </c>
      <c r="F2" s="17" t="s">
        <v>3220</v>
      </c>
    </row>
    <row r="3" spans="3:6" x14ac:dyDescent="0.2">
      <c r="C3" s="18" t="s">
        <v>28</v>
      </c>
      <c r="D3" s="10">
        <v>78645.775268600017</v>
      </c>
      <c r="E3" s="10">
        <v>50973.835000000028</v>
      </c>
      <c r="F3" s="10">
        <v>7020.6599999999817</v>
      </c>
    </row>
    <row r="4" spans="3:6" x14ac:dyDescent="0.2">
      <c r="C4" s="18" t="s">
        <v>87</v>
      </c>
      <c r="D4" s="10">
        <v>85577.445846000017</v>
      </c>
      <c r="E4" s="10">
        <v>43762.015000000109</v>
      </c>
      <c r="F4" s="10">
        <v>6446.5099999999911</v>
      </c>
    </row>
    <row r="5" spans="3:6" x14ac:dyDescent="0.2">
      <c r="C5" s="18" t="s">
        <v>9</v>
      </c>
      <c r="D5" s="10">
        <v>-17431.355779449979</v>
      </c>
      <c r="E5" s="10">
        <v>41372.300000000119</v>
      </c>
      <c r="F5" s="10">
        <v>5440.3199999999797</v>
      </c>
    </row>
    <row r="6" spans="3:6" x14ac:dyDescent="0.2">
      <c r="C6" s="18" t="s">
        <v>35</v>
      </c>
      <c r="D6" s="10">
        <v>75157.496709999992</v>
      </c>
      <c r="E6" s="10">
        <v>57309.340000000098</v>
      </c>
      <c r="F6" s="10">
        <v>5840.9399999999823</v>
      </c>
    </row>
    <row r="9" spans="3:6" x14ac:dyDescent="0.2">
      <c r="D9" t="b">
        <v>1</v>
      </c>
      <c r="E9" t="b">
        <v>1</v>
      </c>
      <c r="F9" t="b">
        <v>1</v>
      </c>
    </row>
    <row r="10" spans="3:6" x14ac:dyDescent="0.2">
      <c r="C10" s="13" t="s">
        <v>3001</v>
      </c>
      <c r="D10" s="13" t="str">
        <f>IF($D$9=TRUE,$D2,NA())</f>
        <v>Sum of Profit</v>
      </c>
      <c r="E10" s="13" t="str">
        <f>IF($E$9=TRUE,$E2,NA())</f>
        <v>Sum of Unit Price</v>
      </c>
      <c r="F10" s="13" t="str">
        <f>IF($F$9=TRUE,$F2,NA())</f>
        <v>Sum of Shipping Cost</v>
      </c>
    </row>
    <row r="11" spans="3:6" x14ac:dyDescent="0.2">
      <c r="C11" s="14" t="s">
        <v>28</v>
      </c>
      <c r="D11" s="16">
        <f>IF($D$9=TRUE,$D3,NA())</f>
        <v>78645.775268600017</v>
      </c>
      <c r="E11" s="16">
        <f>IF($E$9=TRUE,$E3,NA())</f>
        <v>50973.835000000028</v>
      </c>
      <c r="F11" s="16">
        <f t="shared" ref="F11:F14" si="0">IF($F$9=TRUE,$F3,NA())</f>
        <v>7020.6599999999817</v>
      </c>
    </row>
    <row r="12" spans="3:6" x14ac:dyDescent="0.2">
      <c r="C12" s="14" t="s">
        <v>87</v>
      </c>
      <c r="D12" s="16">
        <f>IF($D$9=TRUE,$D4,NA())</f>
        <v>85577.445846000017</v>
      </c>
      <c r="E12" s="16">
        <f>IF($E$9=TRUE,$E4,NA())</f>
        <v>43762.015000000109</v>
      </c>
      <c r="F12" s="16">
        <f t="shared" si="0"/>
        <v>6446.5099999999911</v>
      </c>
    </row>
    <row r="13" spans="3:6" x14ac:dyDescent="0.2">
      <c r="C13" s="14" t="s">
        <v>9</v>
      </c>
      <c r="D13" s="16">
        <f>IF($D$9=TRUE,$D5,NA())</f>
        <v>-17431.355779449979</v>
      </c>
      <c r="E13" s="16">
        <f>IF($E$9=TRUE,$E5,NA())</f>
        <v>41372.300000000119</v>
      </c>
      <c r="F13" s="16">
        <f t="shared" si="0"/>
        <v>5440.3199999999797</v>
      </c>
    </row>
    <row r="14" spans="3:6" x14ac:dyDescent="0.2">
      <c r="C14" s="14" t="s">
        <v>35</v>
      </c>
      <c r="D14" s="16">
        <f>IF($D$9=TRUE,$D6,NA())</f>
        <v>75157.496709999992</v>
      </c>
      <c r="E14" s="16">
        <f>IF($E$9=TRUE,$E6,NA())</f>
        <v>57309.340000000098</v>
      </c>
      <c r="F14" s="16">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A2:D20"/>
  <sheetViews>
    <sheetView zoomScale="90" zoomScaleNormal="90" workbookViewId="0">
      <selection activeCell="B21" sqref="B21"/>
    </sheetView>
  </sheetViews>
  <sheetFormatPr defaultRowHeight="14.25" x14ac:dyDescent="0.2"/>
  <cols>
    <col min="1" max="1" width="23.125" style="17" customWidth="1"/>
    <col min="2" max="2" width="9" style="17"/>
    <col min="3" max="3" width="30.375" bestFit="1" customWidth="1"/>
    <col min="4" max="4" width="16.75" bestFit="1" customWidth="1"/>
  </cols>
  <sheetData>
    <row r="2" spans="3:4" x14ac:dyDescent="0.2">
      <c r="C2" s="7" t="s">
        <v>3025</v>
      </c>
      <c r="D2" t="s">
        <v>3035</v>
      </c>
    </row>
    <row r="3" spans="3:4" x14ac:dyDescent="0.2">
      <c r="C3" s="18" t="s">
        <v>32</v>
      </c>
      <c r="D3" s="10">
        <v>56969.530000000006</v>
      </c>
    </row>
    <row r="4" spans="3:4" x14ac:dyDescent="0.2">
      <c r="C4" s="18" t="s">
        <v>111</v>
      </c>
      <c r="D4" s="10">
        <v>19498.060000000016</v>
      </c>
    </row>
    <row r="5" spans="3:4" x14ac:dyDescent="0.2">
      <c r="C5" s="18" t="s">
        <v>85</v>
      </c>
      <c r="D5" s="10">
        <v>17870.489999999976</v>
      </c>
    </row>
    <row r="6" spans="3:4" x14ac:dyDescent="0.2">
      <c r="C6" s="18" t="s">
        <v>5</v>
      </c>
      <c r="D6" s="10">
        <v>16286.109999999995</v>
      </c>
    </row>
    <row r="7" spans="3:4" x14ac:dyDescent="0.2">
      <c r="C7" s="18" t="s">
        <v>48</v>
      </c>
      <c r="D7" s="10">
        <v>15765.299999999992</v>
      </c>
    </row>
    <row r="8" spans="3:4" x14ac:dyDescent="0.2">
      <c r="C8" s="18" t="s">
        <v>39</v>
      </c>
      <c r="D8" s="10">
        <v>14599.509999999997</v>
      </c>
    </row>
    <row r="9" spans="3:4" x14ac:dyDescent="0.2">
      <c r="C9" s="18" t="s">
        <v>54</v>
      </c>
      <c r="D9" s="10">
        <v>10910.759999999995</v>
      </c>
    </row>
    <row r="10" spans="3:4" x14ac:dyDescent="0.2">
      <c r="C10" s="18" t="s">
        <v>93</v>
      </c>
      <c r="D10" s="10">
        <v>9279.4599999999864</v>
      </c>
    </row>
    <row r="11" spans="3:4" x14ac:dyDescent="0.2">
      <c r="C11" s="18" t="s">
        <v>17</v>
      </c>
      <c r="D11" s="10">
        <v>8581.7799999999843</v>
      </c>
    </row>
    <row r="12" spans="3:4" x14ac:dyDescent="0.2">
      <c r="C12" s="18" t="s">
        <v>71</v>
      </c>
      <c r="D12" s="10">
        <v>7616.7699999999995</v>
      </c>
    </row>
    <row r="13" spans="3:4" x14ac:dyDescent="0.2">
      <c r="C13" s="18" t="s">
        <v>102</v>
      </c>
      <c r="D13" s="10">
        <v>6508.5399999999954</v>
      </c>
    </row>
    <row r="14" spans="3:4" x14ac:dyDescent="0.2">
      <c r="C14" s="18" t="s">
        <v>64</v>
      </c>
      <c r="D14" s="10">
        <v>4321.2099999999982</v>
      </c>
    </row>
    <row r="15" spans="3:4" x14ac:dyDescent="0.2">
      <c r="C15" s="18" t="s">
        <v>544</v>
      </c>
      <c r="D15" s="10">
        <v>1940.18</v>
      </c>
    </row>
    <row r="16" spans="3:4" x14ac:dyDescent="0.2">
      <c r="C16" s="18" t="s">
        <v>25</v>
      </c>
      <c r="D16" s="10">
        <v>1527.8500000000001</v>
      </c>
    </row>
    <row r="17" spans="3:4" x14ac:dyDescent="0.2">
      <c r="C17" s="18" t="s">
        <v>321</v>
      </c>
      <c r="D17" s="10">
        <v>1252.2400000000005</v>
      </c>
    </row>
    <row r="18" spans="3:4" x14ac:dyDescent="0.2">
      <c r="C18" s="18" t="s">
        <v>128</v>
      </c>
      <c r="D18" s="10">
        <v>381.32000000000005</v>
      </c>
    </row>
    <row r="19" spans="3:4" x14ac:dyDescent="0.2">
      <c r="C19" s="18" t="s">
        <v>152</v>
      </c>
      <c r="D19" s="10">
        <v>108.37999999999998</v>
      </c>
    </row>
    <row r="20" spans="3:4" x14ac:dyDescent="0.2">
      <c r="C20" s="18" t="s">
        <v>3026</v>
      </c>
      <c r="D20" s="1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A1:E36"/>
  <sheetViews>
    <sheetView zoomScale="90" zoomScaleNormal="90" workbookViewId="0">
      <selection activeCell="B15" sqref="B15"/>
    </sheetView>
  </sheetViews>
  <sheetFormatPr defaultRowHeight="14.25" x14ac:dyDescent="0.2"/>
  <cols>
    <col min="1" max="1" width="22.125" style="17" customWidth="1"/>
    <col min="2" max="2" width="9" style="17"/>
    <col min="3" max="3" width="13.625" bestFit="1" customWidth="1"/>
    <col min="4" max="4" width="16.625" bestFit="1" customWidth="1"/>
    <col min="5" max="5" width="12.5" bestFit="1" customWidth="1"/>
    <col min="6" max="8" width="17.125" bestFit="1" customWidth="1"/>
    <col min="9" max="9" width="12" bestFit="1" customWidth="1"/>
  </cols>
  <sheetData>
    <row r="1" spans="3:5" s="17" customFormat="1" x14ac:dyDescent="0.2"/>
    <row r="2" spans="3:5" x14ac:dyDescent="0.2">
      <c r="C2" s="7" t="s">
        <v>3025</v>
      </c>
      <c r="D2" s="17" t="s">
        <v>3334</v>
      </c>
      <c r="E2" s="17" t="s">
        <v>3027</v>
      </c>
    </row>
    <row r="3" spans="3:5" x14ac:dyDescent="0.2">
      <c r="C3" s="18" t="s">
        <v>3029</v>
      </c>
      <c r="D3" s="10">
        <v>350320.84592621448</v>
      </c>
      <c r="E3" s="10">
        <v>264998.55000000005</v>
      </c>
    </row>
    <row r="4" spans="3:5" x14ac:dyDescent="0.2">
      <c r="C4" s="18" t="s">
        <v>3030</v>
      </c>
      <c r="D4" s="10">
        <v>325151.0408572341</v>
      </c>
      <c r="E4" s="10">
        <v>306395.44</v>
      </c>
    </row>
    <row r="5" spans="3:5" x14ac:dyDescent="0.2">
      <c r="C5" s="18" t="s">
        <v>3031</v>
      </c>
      <c r="D5" s="10">
        <v>303664.54716737801</v>
      </c>
      <c r="E5" s="10">
        <v>265167.13000000012</v>
      </c>
    </row>
    <row r="6" spans="3:5" x14ac:dyDescent="0.2">
      <c r="C6" s="18" t="s">
        <v>3032</v>
      </c>
      <c r="D6" s="10">
        <v>334886.17204348434</v>
      </c>
      <c r="E6" s="10">
        <v>356451.73000000016</v>
      </c>
    </row>
    <row r="7" spans="3:5" x14ac:dyDescent="0.2">
      <c r="C7" s="18" t="s">
        <v>3033</v>
      </c>
      <c r="D7" s="10">
        <v>249618.07820457837</v>
      </c>
      <c r="E7" s="10">
        <v>286582.49999999983</v>
      </c>
    </row>
    <row r="8" spans="3:5" x14ac:dyDescent="0.2">
      <c r="C8" s="18" t="s">
        <v>3034</v>
      </c>
      <c r="D8" s="10">
        <v>317884.08580110269</v>
      </c>
      <c r="E8" s="10">
        <v>343865.21000000008</v>
      </c>
    </row>
    <row r="9" spans="3:5" x14ac:dyDescent="0.2">
      <c r="C9" s="18" t="s">
        <v>3026</v>
      </c>
      <c r="D9" s="10">
        <v>1881524.7699999921</v>
      </c>
      <c r="E9" s="10">
        <v>1823460.56</v>
      </c>
    </row>
    <row r="20" spans="3:4" s="17" customFormat="1" x14ac:dyDescent="0.2"/>
    <row r="21" spans="3:4" s="17" customFormat="1" ht="15" x14ac:dyDescent="0.25">
      <c r="C21" s="63" t="s">
        <v>3336</v>
      </c>
      <c r="D21" s="63" t="s">
        <v>3027</v>
      </c>
    </row>
    <row r="22" spans="3:4" x14ac:dyDescent="0.2">
      <c r="C22" t="str">
        <f>C3</f>
        <v>Jan</v>
      </c>
      <c r="D22">
        <f>E3</f>
        <v>264998.55000000005</v>
      </c>
    </row>
    <row r="23" spans="3:4" x14ac:dyDescent="0.2">
      <c r="C23" s="17" t="str">
        <f t="shared" ref="C23:C27" si="0">C4</f>
        <v>Feb</v>
      </c>
      <c r="D23" s="17">
        <f t="shared" ref="D23:D27" si="1">E4</f>
        <v>306395.44</v>
      </c>
    </row>
    <row r="24" spans="3:4" x14ac:dyDescent="0.2">
      <c r="C24" s="17" t="str">
        <f t="shared" si="0"/>
        <v>Mar</v>
      </c>
      <c r="D24" s="17">
        <f t="shared" si="1"/>
        <v>265167.13000000012</v>
      </c>
    </row>
    <row r="25" spans="3:4" x14ac:dyDescent="0.2">
      <c r="C25" s="17" t="str">
        <f t="shared" si="0"/>
        <v>Apr</v>
      </c>
      <c r="D25" s="17">
        <f t="shared" si="1"/>
        <v>356451.73000000016</v>
      </c>
    </row>
    <row r="26" spans="3:4" x14ac:dyDescent="0.2">
      <c r="C26" s="17" t="str">
        <f t="shared" si="0"/>
        <v>May</v>
      </c>
      <c r="D26" s="17">
        <f t="shared" si="1"/>
        <v>286582.49999999983</v>
      </c>
    </row>
    <row r="27" spans="3:4" x14ac:dyDescent="0.2">
      <c r="C27" s="17" t="str">
        <f t="shared" si="0"/>
        <v>Jun</v>
      </c>
      <c r="D27" s="17">
        <f t="shared" si="1"/>
        <v>343865.21000000008</v>
      </c>
    </row>
    <row r="28" spans="3:4" x14ac:dyDescent="0.2">
      <c r="C28" t="s">
        <v>3337</v>
      </c>
    </row>
    <row r="29" spans="3:4" x14ac:dyDescent="0.2">
      <c r="C29" t="s">
        <v>3338</v>
      </c>
    </row>
    <row r="30" spans="3:4" x14ac:dyDescent="0.2">
      <c r="C30" s="18" t="s">
        <v>3340</v>
      </c>
      <c r="D30" s="17"/>
    </row>
    <row r="31" spans="3:4" x14ac:dyDescent="0.2">
      <c r="C31" s="18" t="s">
        <v>3339</v>
      </c>
      <c r="D31" s="17"/>
    </row>
    <row r="32" spans="3:4" x14ac:dyDescent="0.2">
      <c r="C32" s="18" t="s">
        <v>3341</v>
      </c>
      <c r="D32" s="17"/>
    </row>
    <row r="33" spans="2:3" x14ac:dyDescent="0.2">
      <c r="C33" s="18" t="s">
        <v>3342</v>
      </c>
    </row>
    <row r="35" spans="2:3" x14ac:dyDescent="0.2">
      <c r="C35" s="65"/>
    </row>
    <row r="36" spans="2:3" x14ac:dyDescent="0.2">
      <c r="B36" s="17" t="s">
        <v>3342</v>
      </c>
      <c r="C36" s="64" t="str" cm="1">
        <f t="array" ref="C36">B36&amp;" Sales "&amp;_xlfn.LET(_xlpm.x,_xlfn.IFS(B36=C28,7,B36=C29,8,B36=C30,9,B36=C31,10,B36=C32,11,B36=C33,12),-627.4*_xlpm.x^2+16568*_xlpm.x+255436)</f>
        <v>Dec Sales 363906.4</v>
      </c>
    </row>
  </sheetData>
  <dataValidations count="1">
    <dataValidation type="list" allowBlank="1" showInputMessage="1" showErrorMessage="1" sqref="B36" xr:uid="{78EF32DA-79E0-4FFA-BC68-B044F86BFF9C}">
      <formula1>$C$28:$C$33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B1:L27"/>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2:12" ht="21.75" customHeight="1" x14ac:dyDescent="0.2">
      <c r="C1" s="74" t="s">
        <v>3236</v>
      </c>
      <c r="D1" s="74"/>
      <c r="E1" s="29" t="s">
        <v>35</v>
      </c>
    </row>
    <row r="4" spans="2:12" ht="15" x14ac:dyDescent="0.25">
      <c r="E4" s="25" t="s">
        <v>3237</v>
      </c>
      <c r="F4" s="25" t="s">
        <v>3238</v>
      </c>
      <c r="I4" s="25" t="s">
        <v>2996</v>
      </c>
      <c r="J4" s="25" t="s">
        <v>3241</v>
      </c>
      <c r="K4" s="25" t="s">
        <v>3008</v>
      </c>
      <c r="L4" s="24"/>
    </row>
    <row r="5" spans="2:12" s="17" customFormat="1" ht="15" x14ac:dyDescent="0.25">
      <c r="E5" s="24"/>
      <c r="F5" s="24"/>
    </row>
    <row r="6" spans="2:12" x14ac:dyDescent="0.2">
      <c r="C6" s="26" t="s">
        <v>3008</v>
      </c>
      <c r="E6">
        <f>SUMIFS(Table1[Sales],Table1[Region],'Sub Category Sales'!$E$1)</f>
        <v>491271.2900000001</v>
      </c>
      <c r="F6" s="17">
        <f>AVERAGEIFS(Table1[Sales],Table1[Region],'Sub Category Sales'!$E$1)</f>
        <v>1054.2302360515023</v>
      </c>
      <c r="I6" s="26" t="str" cm="1">
        <f t="array" ref="I6:I22">_xlfn._xlws.SORT(_xlfn.UNIQUE(Table1[Product Sub-Category],FALSE,FALSE),,1,0)</f>
        <v>Appliances</v>
      </c>
      <c r="J6">
        <f>COUNTIFS(Table1[Product Sub-Category],'Sub Category Sales'!I6,Table1[Region],'Sub Category Sales'!$E$1)</f>
        <v>18</v>
      </c>
      <c r="K6">
        <f>SUMIFS(Table1[Sales],Table1[Region],'Sub Category Sales'!$E$1,Table1[Product Sub-Category],'Sub Category Sales'!I6)</f>
        <v>3543.3399999999997</v>
      </c>
      <c r="L6" s="27">
        <f>IF(K6&lt;$K$23,1,-1)</f>
        <v>1</v>
      </c>
    </row>
    <row r="7" spans="2:12" x14ac:dyDescent="0.2">
      <c r="C7" s="26" t="s">
        <v>3240</v>
      </c>
      <c r="E7" s="17">
        <f>SUMIFS(Table1[New Quantity],Table1[Region],'Sub Category Sales'!$E$1)</f>
        <v>6569</v>
      </c>
      <c r="F7" s="17">
        <f>AVERAGEIFS(Table1[New Quantity],Table1[Region],'Sub Category Sales'!$E$1)</f>
        <v>14.09656652360515</v>
      </c>
      <c r="I7" s="26" t="str">
        <v>Binders and Binder Accessories</v>
      </c>
      <c r="J7" s="17">
        <f>COUNTIFS(Table1[Product Sub-Category],'Sub Category Sales'!I7,Table1[Region],'Sub Category Sales'!$E$1)</f>
        <v>48</v>
      </c>
      <c r="K7" s="17">
        <f>SUMIFS(Table1[Sales],Table1[Region],'Sub Category Sales'!$E$1,Table1[Product Sub-Category],'Sub Category Sales'!I7)</f>
        <v>18583.75</v>
      </c>
      <c r="L7" s="27">
        <f t="shared" ref="L7:L22" si="0">IF(K7&lt;$K$23,1,-1)</f>
        <v>1</v>
      </c>
    </row>
    <row r="8" spans="2:12" x14ac:dyDescent="0.2">
      <c r="C8" s="26" t="s">
        <v>3239</v>
      </c>
      <c r="E8" s="17">
        <f>SUMIFS(Table1[Profit],Table1[Region],'Sub Category Sales'!$E$1)</f>
        <v>75157.496709999992</v>
      </c>
      <c r="F8" s="17">
        <f>AVERAGEIFS(Table1[Profit],Table1[Region],'Sub Category Sales'!$E$1)</f>
        <v>161.28218178111587</v>
      </c>
      <c r="I8" s="26" t="str">
        <v>Bookcases</v>
      </c>
      <c r="J8" s="17">
        <f>COUNTIFS(Table1[Product Sub-Category],'Sub Category Sales'!I8,Table1[Region],'Sub Category Sales'!$E$1)</f>
        <v>10</v>
      </c>
      <c r="K8" s="17">
        <f>SUMIFS(Table1[Sales],Table1[Region],'Sub Category Sales'!$E$1,Table1[Product Sub-Category],'Sub Category Sales'!I8)</f>
        <v>27505.31</v>
      </c>
      <c r="L8" s="27">
        <f t="shared" si="0"/>
        <v>1</v>
      </c>
    </row>
    <row r="9" spans="2:12" x14ac:dyDescent="0.2">
      <c r="C9" s="26" t="s">
        <v>2992</v>
      </c>
      <c r="E9" s="17">
        <f>SUMIFS(Table1[Shipping Cost],Table1[Region],'Sub Category Sales'!$E$1)</f>
        <v>5840.9399999999823</v>
      </c>
      <c r="F9" s="17">
        <f>AVERAGEIFS(Table1[Shipping Cost],Table1[Region],'Sub Category Sales'!$E$1)</f>
        <v>12.534206008583652</v>
      </c>
      <c r="I9" s="26" t="str">
        <v>Chairs &amp; Chairmats</v>
      </c>
      <c r="J9" s="17">
        <f>COUNTIFS(Table1[Product Sub-Category],'Sub Category Sales'!I9,Table1[Region],'Sub Category Sales'!$E$1)</f>
        <v>14</v>
      </c>
      <c r="K9" s="17">
        <f>SUMIFS(Table1[Sales],Table1[Region],'Sub Category Sales'!$E$1,Table1[Product Sub-Category],'Sub Category Sales'!I9)</f>
        <v>49060.880000000005</v>
      </c>
      <c r="L9" s="27">
        <f t="shared" si="0"/>
        <v>-1</v>
      </c>
    </row>
    <row r="10" spans="2:12" x14ac:dyDescent="0.2">
      <c r="I10" s="26" t="str">
        <v>Computer Peripherals</v>
      </c>
      <c r="J10" s="17">
        <f>COUNTIFS(Table1[Product Sub-Category],'Sub Category Sales'!I10,Table1[Region],'Sub Category Sales'!$E$1)</f>
        <v>42</v>
      </c>
      <c r="K10" s="17">
        <f>SUMIFS(Table1[Sales],Table1[Region],'Sub Category Sales'!$E$1,Table1[Product Sub-Category],'Sub Category Sales'!I10)</f>
        <v>15647.540000000003</v>
      </c>
      <c r="L10" s="27">
        <f t="shared" si="0"/>
        <v>1</v>
      </c>
    </row>
    <row r="11" spans="2:12" x14ac:dyDescent="0.2">
      <c r="I11" s="26" t="str">
        <v>Copiers and Fax</v>
      </c>
      <c r="J11" s="17">
        <f>COUNTIFS(Table1[Product Sub-Category],'Sub Category Sales'!I11,Table1[Region],'Sub Category Sales'!$E$1)</f>
        <v>4</v>
      </c>
      <c r="K11" s="17">
        <f>SUMIFS(Table1[Sales],Table1[Region],'Sub Category Sales'!$E$1,Table1[Product Sub-Category],'Sub Category Sales'!I11)</f>
        <v>19173.13</v>
      </c>
      <c r="L11" s="27">
        <f t="shared" si="0"/>
        <v>1</v>
      </c>
    </row>
    <row r="12" spans="2:12" x14ac:dyDescent="0.2">
      <c r="I12" s="26" t="str">
        <v>Envelopes</v>
      </c>
      <c r="J12" s="17">
        <f>COUNTIFS(Table1[Product Sub-Category],'Sub Category Sales'!I12,Table1[Region],'Sub Category Sales'!$E$1)</f>
        <v>10</v>
      </c>
      <c r="K12" s="17">
        <f>SUMIFS(Table1[Sales],Table1[Region],'Sub Category Sales'!$E$1,Table1[Product Sub-Category],'Sub Category Sales'!I12)</f>
        <v>863.97</v>
      </c>
      <c r="L12" s="27">
        <f t="shared" si="0"/>
        <v>1</v>
      </c>
    </row>
    <row r="13" spans="2:12" x14ac:dyDescent="0.2">
      <c r="I13" s="26" t="str">
        <v>Labels</v>
      </c>
      <c r="J13" s="17">
        <f>COUNTIFS(Table1[Product Sub-Category],'Sub Category Sales'!I13,Table1[Region],'Sub Category Sales'!$E$1)</f>
        <v>15</v>
      </c>
      <c r="K13" s="17">
        <f>SUMIFS(Table1[Sales],Table1[Region],'Sub Category Sales'!$E$1,Table1[Product Sub-Category],'Sub Category Sales'!I13)</f>
        <v>890.55000000000007</v>
      </c>
      <c r="L13" s="27">
        <f t="shared" si="0"/>
        <v>1</v>
      </c>
    </row>
    <row r="14" spans="2:12" x14ac:dyDescent="0.2">
      <c r="I14" s="26" t="str">
        <v>Office Furnishings</v>
      </c>
      <c r="J14" s="17">
        <f>COUNTIFS(Table1[Product Sub-Category],'Sub Category Sales'!I14,Table1[Region],'Sub Category Sales'!$E$1)</f>
        <v>38</v>
      </c>
      <c r="K14" s="17">
        <f>SUMIFS(Table1[Sales],Table1[Region],'Sub Category Sales'!$E$1,Table1[Product Sub-Category],'Sub Category Sales'!I14)</f>
        <v>33529.860000000015</v>
      </c>
      <c r="L14" s="27">
        <f t="shared" si="0"/>
        <v>-1</v>
      </c>
    </row>
    <row r="15" spans="2:12" x14ac:dyDescent="0.2">
      <c r="B15" s="17"/>
      <c r="I15" s="26" t="str">
        <v>Office Machines</v>
      </c>
      <c r="J15" s="17">
        <f>COUNTIFS(Table1[Product Sub-Category],'Sub Category Sales'!I15,Table1[Region],'Sub Category Sales'!$E$1)</f>
        <v>29</v>
      </c>
      <c r="K15" s="17">
        <f>SUMIFS(Table1[Sales],Table1[Region],'Sub Category Sales'!$E$1,Table1[Product Sub-Category],'Sub Category Sales'!I15)</f>
        <v>108226.83</v>
      </c>
      <c r="L15" s="27">
        <f t="shared" si="0"/>
        <v>-1</v>
      </c>
    </row>
    <row r="16" spans="2:12" x14ac:dyDescent="0.2">
      <c r="B16" s="17"/>
      <c r="I16" s="26" t="str">
        <v>Paper</v>
      </c>
      <c r="J16" s="17">
        <f>COUNTIFS(Table1[Product Sub-Category],'Sub Category Sales'!I16,Table1[Region],'Sub Category Sales'!$E$1)</f>
        <v>68</v>
      </c>
      <c r="K16" s="17">
        <f>SUMIFS(Table1[Sales],Table1[Region],'Sub Category Sales'!$E$1,Table1[Product Sub-Category],'Sub Category Sales'!I16)</f>
        <v>10295.370000000001</v>
      </c>
      <c r="L16" s="27">
        <f t="shared" si="0"/>
        <v>1</v>
      </c>
    </row>
    <row r="17" spans="2:12" x14ac:dyDescent="0.2">
      <c r="B17" s="17"/>
      <c r="I17" s="26" t="str">
        <v>Pens &amp; Art Supplies</v>
      </c>
      <c r="J17" s="17">
        <f>COUNTIFS(Table1[Product Sub-Category],'Sub Category Sales'!I17,Table1[Region],'Sub Category Sales'!$E$1)</f>
        <v>43</v>
      </c>
      <c r="K17" s="17">
        <f>SUMIFS(Table1[Sales],Table1[Region],'Sub Category Sales'!$E$1,Table1[Product Sub-Category],'Sub Category Sales'!I17)</f>
        <v>7722.630000000001</v>
      </c>
      <c r="L17" s="27">
        <f t="shared" si="0"/>
        <v>1</v>
      </c>
    </row>
    <row r="18" spans="2:12" x14ac:dyDescent="0.2">
      <c r="B18" s="17"/>
      <c r="I18" s="26" t="str">
        <v>Rubber Bands</v>
      </c>
      <c r="J18" s="17">
        <f>COUNTIFS(Table1[Product Sub-Category],'Sub Category Sales'!I18,Table1[Region],'Sub Category Sales'!$E$1)</f>
        <v>6</v>
      </c>
      <c r="K18" s="17">
        <f>SUMIFS(Table1[Sales],Table1[Region],'Sub Category Sales'!$E$1,Table1[Product Sub-Category],'Sub Category Sales'!I18)</f>
        <v>473.79</v>
      </c>
      <c r="L18" s="27">
        <f t="shared" si="0"/>
        <v>1</v>
      </c>
    </row>
    <row r="19" spans="2:12" x14ac:dyDescent="0.2">
      <c r="B19" s="17"/>
      <c r="I19" s="26" t="str">
        <v>Scissors, Rulers and Trimmers</v>
      </c>
      <c r="J19" s="17">
        <f>COUNTIFS(Table1[Product Sub-Category],'Sub Category Sales'!I19,Table1[Region],'Sub Category Sales'!$E$1)</f>
        <v>8</v>
      </c>
      <c r="K19" s="17">
        <f>SUMIFS(Table1[Sales],Table1[Region],'Sub Category Sales'!$E$1,Table1[Product Sub-Category],'Sub Category Sales'!I19)</f>
        <v>430.58</v>
      </c>
      <c r="L19" s="27">
        <f t="shared" si="0"/>
        <v>1</v>
      </c>
    </row>
    <row r="20" spans="2:12" x14ac:dyDescent="0.2">
      <c r="B20" s="17"/>
      <c r="I20" s="26" t="str">
        <v>Storage &amp; Organization</v>
      </c>
      <c r="J20" s="17">
        <f>COUNTIFS(Table1[Product Sub-Category],'Sub Category Sales'!I20,Table1[Region],'Sub Category Sales'!$E$1)</f>
        <v>36</v>
      </c>
      <c r="K20" s="17">
        <f>SUMIFS(Table1[Sales],Table1[Region],'Sub Category Sales'!$E$1,Table1[Product Sub-Category],'Sub Category Sales'!I20)</f>
        <v>64550.930000000008</v>
      </c>
      <c r="L20" s="27">
        <f t="shared" si="0"/>
        <v>-1</v>
      </c>
    </row>
    <row r="21" spans="2:12" x14ac:dyDescent="0.2">
      <c r="B21" s="17"/>
      <c r="I21" s="26" t="str">
        <v>Tables</v>
      </c>
      <c r="J21" s="17">
        <f>COUNTIFS(Table1[Product Sub-Category],'Sub Category Sales'!I21,Table1[Region],'Sub Category Sales'!$E$1)</f>
        <v>23</v>
      </c>
      <c r="K21" s="17">
        <f>SUMIFS(Table1[Sales],Table1[Region],'Sub Category Sales'!$E$1,Table1[Product Sub-Category],'Sub Category Sales'!I21)</f>
        <v>74059.81</v>
      </c>
      <c r="L21" s="27">
        <f t="shared" si="0"/>
        <v>-1</v>
      </c>
    </row>
    <row r="22" spans="2:12" x14ac:dyDescent="0.2">
      <c r="B22" s="17"/>
      <c r="I22" s="26" t="str">
        <v>Telephones and Communication</v>
      </c>
      <c r="J22" s="17">
        <f>COUNTIFS(Table1[Product Sub-Category],'Sub Category Sales'!I22,Table1[Region],'Sub Category Sales'!$E$1)</f>
        <v>54</v>
      </c>
      <c r="K22" s="17">
        <f>SUMIFS(Table1[Sales],Table1[Region],'Sub Category Sales'!$E$1,Table1[Product Sub-Category],'Sub Category Sales'!I22)</f>
        <v>56713.02</v>
      </c>
      <c r="L22" s="27">
        <f t="shared" si="0"/>
        <v>-1</v>
      </c>
    </row>
    <row r="23" spans="2:12" ht="18.75" x14ac:dyDescent="0.3">
      <c r="B23" s="17"/>
      <c r="I23" s="28" t="s">
        <v>3238</v>
      </c>
      <c r="J23" s="28"/>
      <c r="K23" s="28">
        <f>AVERAGE(K6:K22)</f>
        <v>28898.31117647059</v>
      </c>
    </row>
    <row r="24" spans="2:12" x14ac:dyDescent="0.2">
      <c r="B24" s="17"/>
    </row>
    <row r="25" spans="2:12" x14ac:dyDescent="0.2">
      <c r="B25" s="17"/>
    </row>
    <row r="26" spans="2:12" x14ac:dyDescent="0.2">
      <c r="B26" s="17"/>
    </row>
    <row r="27" spans="2:12" x14ac:dyDescent="0.2">
      <c r="B27" s="17"/>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S27"/>
  <sheetViews>
    <sheetView zoomScale="90" zoomScaleNormal="90" workbookViewId="0">
      <selection activeCell="N11" sqref="N11"/>
    </sheetView>
  </sheetViews>
  <sheetFormatPr defaultRowHeight="14.25" x14ac:dyDescent="0.2"/>
  <cols>
    <col min="2" max="2" width="34.25" bestFit="1" customWidth="1"/>
    <col min="3" max="3" width="30.375" bestFit="1" customWidth="1"/>
    <col min="4" max="4" width="10" bestFit="1" customWidth="1"/>
    <col min="5" max="8" width="9.875" bestFit="1" customWidth="1"/>
    <col min="9" max="9" width="9.875" style="17" customWidth="1"/>
    <col min="10" max="10" width="12" bestFit="1" customWidth="1"/>
    <col min="12" max="12" width="34.25" bestFit="1" customWidth="1"/>
    <col min="13" max="13" width="30.375" bestFit="1" customWidth="1"/>
    <col min="14" max="16" width="10.875" bestFit="1" customWidth="1"/>
    <col min="17" max="17" width="11.875" bestFit="1" customWidth="1"/>
    <col min="18" max="18" width="9.25" bestFit="1" customWidth="1"/>
    <col min="19" max="19" width="9.875" bestFit="1" customWidth="1"/>
    <col min="20" max="25" width="12.75" bestFit="1" customWidth="1"/>
  </cols>
  <sheetData>
    <row r="2" spans="2:19" x14ac:dyDescent="0.2">
      <c r="B2" s="7" t="s">
        <v>3001</v>
      </c>
      <c r="C2" s="17" t="s">
        <v>3222</v>
      </c>
      <c r="L2" s="7" t="s">
        <v>3001</v>
      </c>
      <c r="M2" s="17" t="s">
        <v>3222</v>
      </c>
    </row>
    <row r="3" spans="2:19" x14ac:dyDescent="0.2">
      <c r="B3" s="7" t="s">
        <v>2994</v>
      </c>
      <c r="C3" s="17" t="s">
        <v>3222</v>
      </c>
      <c r="L3" s="7" t="s">
        <v>2994</v>
      </c>
      <c r="M3" s="17" t="s">
        <v>3222</v>
      </c>
    </row>
    <row r="4" spans="2:19" x14ac:dyDescent="0.2">
      <c r="B4" s="7" t="s">
        <v>2993</v>
      </c>
      <c r="C4" s="17" t="s">
        <v>3222</v>
      </c>
      <c r="L4" s="7" t="s">
        <v>2993</v>
      </c>
      <c r="M4" s="17" t="s">
        <v>3222</v>
      </c>
    </row>
    <row r="6" spans="2:19" x14ac:dyDescent="0.2">
      <c r="B6" s="7" t="s">
        <v>3027</v>
      </c>
      <c r="D6" s="7" t="s">
        <v>3336</v>
      </c>
      <c r="I6"/>
      <c r="L6" s="7" t="s">
        <v>3219</v>
      </c>
      <c r="N6" s="7" t="s">
        <v>3336</v>
      </c>
    </row>
    <row r="7" spans="2:19" x14ac:dyDescent="0.2">
      <c r="B7" s="7" t="s">
        <v>2995</v>
      </c>
      <c r="C7" s="7" t="s">
        <v>2996</v>
      </c>
      <c r="D7" s="17" t="s">
        <v>3029</v>
      </c>
      <c r="E7" s="17" t="s">
        <v>3030</v>
      </c>
      <c r="F7" s="17" t="s">
        <v>3031</v>
      </c>
      <c r="G7" s="17" t="s">
        <v>3032</v>
      </c>
      <c r="H7" s="17" t="s">
        <v>3033</v>
      </c>
      <c r="I7" s="17" t="s">
        <v>3034</v>
      </c>
      <c r="L7" s="7" t="s">
        <v>2995</v>
      </c>
      <c r="M7" s="7" t="s">
        <v>2996</v>
      </c>
      <c r="N7" s="17" t="s">
        <v>3029</v>
      </c>
      <c r="O7" s="17" t="s">
        <v>3030</v>
      </c>
      <c r="P7" s="17" t="s">
        <v>3031</v>
      </c>
      <c r="Q7" s="17" t="s">
        <v>3032</v>
      </c>
      <c r="R7" s="17" t="s">
        <v>3033</v>
      </c>
      <c r="S7" s="17" t="s">
        <v>3034</v>
      </c>
    </row>
    <row r="8" spans="2:19" x14ac:dyDescent="0.2">
      <c r="B8" s="17" t="s">
        <v>4</v>
      </c>
      <c r="D8" s="10">
        <v>77992.700000000012</v>
      </c>
      <c r="E8" s="10">
        <v>125695.12</v>
      </c>
      <c r="F8" s="10">
        <v>81913.34</v>
      </c>
      <c r="G8" s="10">
        <v>105964.21</v>
      </c>
      <c r="H8" s="10">
        <v>96904.99</v>
      </c>
      <c r="I8" s="10">
        <v>125329.06</v>
      </c>
      <c r="L8" s="17" t="s">
        <v>4</v>
      </c>
      <c r="N8" s="11">
        <v>16.224665313328519</v>
      </c>
      <c r="O8" s="11">
        <v>0.29896908893788943</v>
      </c>
      <c r="P8" s="11">
        <v>-0.18101585752123053</v>
      </c>
      <c r="Q8" s="11">
        <v>0.24352991242746394</v>
      </c>
      <c r="R8" s="11">
        <v>0.43289876231284047</v>
      </c>
      <c r="S8" s="11">
        <v>0.16508284208949192</v>
      </c>
    </row>
    <row r="9" spans="2:19" x14ac:dyDescent="0.2">
      <c r="C9" s="17" t="s">
        <v>93</v>
      </c>
      <c r="D9" s="10">
        <v>20284.38</v>
      </c>
      <c r="E9" s="10">
        <v>12060.939999999999</v>
      </c>
      <c r="F9" s="10">
        <v>35944.449999999997</v>
      </c>
      <c r="G9" s="10">
        <v>21256.36</v>
      </c>
      <c r="H9" s="10">
        <v>7520.84</v>
      </c>
      <c r="I9" s="10">
        <v>10729.119999999999</v>
      </c>
      <c r="M9" s="17" t="s">
        <v>93</v>
      </c>
      <c r="N9" s="11">
        <v>1.0432934843505566</v>
      </c>
      <c r="O9" s="11">
        <v>0.38965204019973454</v>
      </c>
      <c r="P9" s="11">
        <v>-3.1511821940017568</v>
      </c>
      <c r="Q9" s="11">
        <v>0.33365975042405449</v>
      </c>
      <c r="R9" s="11">
        <v>2.6657995206485173E-2</v>
      </c>
      <c r="S9" s="11">
        <v>-0.20809401593252577</v>
      </c>
    </row>
    <row r="10" spans="2:19" x14ac:dyDescent="0.2">
      <c r="C10" s="17" t="s">
        <v>85</v>
      </c>
      <c r="D10" s="10">
        <v>30819.660000000003</v>
      </c>
      <c r="E10" s="10">
        <v>48962.28</v>
      </c>
      <c r="F10" s="10">
        <v>14377.16</v>
      </c>
      <c r="G10" s="10">
        <v>59766.17</v>
      </c>
      <c r="H10" s="10">
        <v>45512.340000000004</v>
      </c>
      <c r="I10" s="10">
        <v>35983.479999999996</v>
      </c>
      <c r="J10" s="17"/>
      <c r="M10" s="17" t="s">
        <v>85</v>
      </c>
      <c r="N10" s="11">
        <v>-0.20972354273794194</v>
      </c>
      <c r="O10" s="11">
        <v>0.16003471993969806</v>
      </c>
      <c r="P10" s="11">
        <v>-3.069875982537599</v>
      </c>
      <c r="Q10" s="11">
        <v>0.9763200191424295</v>
      </c>
      <c r="R10" s="11">
        <v>0.54938452513170799</v>
      </c>
      <c r="S10" s="11">
        <v>0.50280642345903992</v>
      </c>
    </row>
    <row r="11" spans="2:19" x14ac:dyDescent="0.2">
      <c r="C11" s="17" t="s">
        <v>102</v>
      </c>
      <c r="D11" s="10">
        <v>19506.570000000003</v>
      </c>
      <c r="E11" s="10">
        <v>16299.080000000004</v>
      </c>
      <c r="F11" s="10">
        <v>9840.64</v>
      </c>
      <c r="G11" s="10">
        <v>7207.829999999999</v>
      </c>
      <c r="H11" s="10">
        <v>14034.78</v>
      </c>
      <c r="I11" s="10">
        <v>31182.010000000006</v>
      </c>
      <c r="J11" s="17"/>
      <c r="M11" s="17" t="s">
        <v>102</v>
      </c>
      <c r="N11" s="11">
        <v>-0.2574660593638578</v>
      </c>
      <c r="O11" s="11">
        <v>0.24190726716585698</v>
      </c>
      <c r="P11" s="11">
        <v>0.81454473638316505</v>
      </c>
      <c r="Q11" s="11">
        <v>-2.675646397063938E-3</v>
      </c>
      <c r="R11" s="11">
        <v>0.21520270601348784</v>
      </c>
      <c r="S11" s="11">
        <v>0.77949434847809007</v>
      </c>
    </row>
    <row r="12" spans="2:19" x14ac:dyDescent="0.2">
      <c r="C12" s="17" t="s">
        <v>5</v>
      </c>
      <c r="D12" s="10">
        <v>7382.0899999999992</v>
      </c>
      <c r="E12" s="10">
        <v>48372.82</v>
      </c>
      <c r="F12" s="10">
        <v>21751.089999999997</v>
      </c>
      <c r="G12" s="10">
        <v>17733.850000000002</v>
      </c>
      <c r="H12" s="10">
        <v>29837.03</v>
      </c>
      <c r="I12" s="10">
        <v>47434.450000000004</v>
      </c>
      <c r="J12" s="17"/>
      <c r="M12" s="17" t="s">
        <v>5</v>
      </c>
      <c r="N12" s="11">
        <v>0.4238961177512432</v>
      </c>
      <c r="O12" s="11">
        <v>0.2084059726947104</v>
      </c>
      <c r="P12" s="11">
        <v>6.406513440156191</v>
      </c>
      <c r="Q12" s="11">
        <v>-0.30730412316942013</v>
      </c>
      <c r="R12" s="11">
        <v>0.20875477364831907</v>
      </c>
      <c r="S12" s="11">
        <v>-7.4206756004604219E-2</v>
      </c>
    </row>
    <row r="13" spans="2:19" x14ac:dyDescent="0.2">
      <c r="B13" s="17" t="s">
        <v>24</v>
      </c>
      <c r="D13" s="10">
        <v>68799.840000000011</v>
      </c>
      <c r="E13" s="10">
        <v>41657.680000000008</v>
      </c>
      <c r="F13" s="10">
        <v>68019.709999999992</v>
      </c>
      <c r="G13" s="10">
        <v>159794.01999999996</v>
      </c>
      <c r="H13" s="10">
        <v>105795.54000000001</v>
      </c>
      <c r="I13" s="10">
        <v>80167.8</v>
      </c>
      <c r="L13" s="17" t="s">
        <v>24</v>
      </c>
      <c r="N13" s="11">
        <v>-1.2598930854951169</v>
      </c>
      <c r="O13" s="11">
        <v>1.7900739411776161E-2</v>
      </c>
      <c r="P13" s="11">
        <v>2.563378098234788</v>
      </c>
      <c r="Q13" s="11">
        <v>0.77635023250565749</v>
      </c>
      <c r="R13" s="11">
        <v>0.20077332734096712</v>
      </c>
      <c r="S13" s="11">
        <v>0.31074562278279616</v>
      </c>
    </row>
    <row r="14" spans="2:19" x14ac:dyDescent="0.2">
      <c r="C14" s="17" t="s">
        <v>71</v>
      </c>
      <c r="D14" s="10">
        <v>10426.619999999999</v>
      </c>
      <c r="E14" s="10">
        <v>4988.3500000000004</v>
      </c>
      <c r="F14" s="10">
        <v>7080.97</v>
      </c>
      <c r="G14" s="10">
        <v>32057.920000000002</v>
      </c>
      <c r="H14" s="10">
        <v>11930.91</v>
      </c>
      <c r="I14" s="10">
        <v>15716.380000000003</v>
      </c>
      <c r="M14" s="17" t="s">
        <v>71</v>
      </c>
      <c r="N14" s="11">
        <v>3.1064533642571148</v>
      </c>
      <c r="O14" s="11">
        <v>2.2205726422091452</v>
      </c>
      <c r="P14" s="11">
        <v>-6.722018106504693E-2</v>
      </c>
      <c r="Q14" s="11">
        <v>9.5422595525983783E-2</v>
      </c>
      <c r="R14" s="11">
        <v>0.14596155003272435</v>
      </c>
      <c r="S14" s="11">
        <v>0.18483620322177427</v>
      </c>
    </row>
    <row r="15" spans="2:19" x14ac:dyDescent="0.2">
      <c r="C15" s="17" t="s">
        <v>48</v>
      </c>
      <c r="D15" s="10">
        <v>22858.73</v>
      </c>
      <c r="E15" s="10">
        <v>10054</v>
      </c>
      <c r="F15" s="10">
        <v>34330.909999999996</v>
      </c>
      <c r="G15" s="10">
        <v>45917.649999999994</v>
      </c>
      <c r="H15" s="10">
        <v>27081.800000000007</v>
      </c>
      <c r="I15" s="10">
        <v>23886.920000000002</v>
      </c>
      <c r="J15" s="17"/>
      <c r="M15" s="17" t="s">
        <v>48</v>
      </c>
      <c r="N15" s="11">
        <v>5.0751880359071793</v>
      </c>
      <c r="O15" s="11">
        <v>1.8452206870578003</v>
      </c>
      <c r="P15" s="11">
        <v>1.074991379633822</v>
      </c>
      <c r="Q15" s="11">
        <v>0.40491631656614013</v>
      </c>
      <c r="R15" s="11">
        <v>0.69043418829500036</v>
      </c>
      <c r="S15" s="11">
        <v>0.63741062168287832</v>
      </c>
    </row>
    <row r="16" spans="2:19" x14ac:dyDescent="0.2">
      <c r="C16" s="17" t="s">
        <v>321</v>
      </c>
      <c r="D16" s="10">
        <v>580.51</v>
      </c>
      <c r="E16" s="10">
        <v>495.30999999999995</v>
      </c>
      <c r="F16" s="10">
        <v>1275.1100000000001</v>
      </c>
      <c r="G16" s="10">
        <v>1494.8400000000001</v>
      </c>
      <c r="H16" s="10">
        <v>3508.7299999999996</v>
      </c>
      <c r="I16" s="10">
        <v>3125.27</v>
      </c>
      <c r="J16" s="17"/>
      <c r="M16" s="17" t="s">
        <v>321</v>
      </c>
      <c r="N16" s="11">
        <v>-0.19806037266644982</v>
      </c>
      <c r="O16" s="11">
        <v>0.27017324026823625</v>
      </c>
      <c r="P16" s="11">
        <v>-6.7910343538548343E-2</v>
      </c>
      <c r="Q16" s="11">
        <v>-4.8776254853781842E-2</v>
      </c>
      <c r="R16" s="11">
        <v>6.1699395181602681E-2</v>
      </c>
      <c r="S16" s="11">
        <v>5.0436646760989579E-2</v>
      </c>
    </row>
    <row r="17" spans="2:19" x14ac:dyDescent="0.2">
      <c r="C17" s="17" t="s">
        <v>128</v>
      </c>
      <c r="D17" s="10">
        <v>2005.17</v>
      </c>
      <c r="E17" s="10">
        <v>722.62999999999988</v>
      </c>
      <c r="F17" s="10">
        <v>555.26</v>
      </c>
      <c r="G17" s="10">
        <v>718.59000000000026</v>
      </c>
      <c r="H17" s="10">
        <v>642.06999999999994</v>
      </c>
      <c r="I17" s="10">
        <v>271.10000000000002</v>
      </c>
      <c r="J17" s="17"/>
      <c r="M17" s="17" t="s">
        <v>128</v>
      </c>
      <c r="N17" s="11">
        <v>0.72641961335430627</v>
      </c>
      <c r="O17" s="11">
        <v>0.442057877143544</v>
      </c>
      <c r="P17" s="11">
        <v>1.0845212457707201E-3</v>
      </c>
      <c r="Q17" s="11">
        <v>0.13286829762032953</v>
      </c>
      <c r="R17" s="11">
        <v>1.8635375746759643E-2</v>
      </c>
      <c r="S17" s="11">
        <v>1.9000509874948206E-2</v>
      </c>
    </row>
    <row r="18" spans="2:19" x14ac:dyDescent="0.2">
      <c r="C18" s="17" t="s">
        <v>64</v>
      </c>
      <c r="D18" s="10">
        <v>3923.5800000000004</v>
      </c>
      <c r="E18" s="10">
        <v>7426.69</v>
      </c>
      <c r="F18" s="10">
        <v>7748.3399999999992</v>
      </c>
      <c r="G18" s="10">
        <v>18422.030000000002</v>
      </c>
      <c r="H18" s="10">
        <v>6747.9700000000012</v>
      </c>
      <c r="I18" s="10">
        <v>11545.310000000001</v>
      </c>
      <c r="J18" s="17"/>
      <c r="M18" s="17" t="s">
        <v>64</v>
      </c>
      <c r="N18" s="11">
        <v>-4.3971860880980984E-2</v>
      </c>
      <c r="O18" s="11">
        <v>-1.2456802466807408</v>
      </c>
      <c r="P18" s="11">
        <v>3.6318191109160999E-2</v>
      </c>
      <c r="Q18" s="11">
        <v>0.17499489625125625</v>
      </c>
      <c r="R18" s="11">
        <v>1.8422881788220127E-2</v>
      </c>
      <c r="S18" s="11">
        <v>2.9859173043431209E-2</v>
      </c>
    </row>
    <row r="19" spans="2:19" x14ac:dyDescent="0.2">
      <c r="C19" s="17" t="s">
        <v>25</v>
      </c>
      <c r="D19" s="10">
        <v>2963.16</v>
      </c>
      <c r="E19" s="10">
        <v>7378.6500000000005</v>
      </c>
      <c r="F19" s="10">
        <v>3063.43</v>
      </c>
      <c r="G19" s="10">
        <v>5782.09</v>
      </c>
      <c r="H19" s="10">
        <v>4401.5200000000004</v>
      </c>
      <c r="I19" s="10">
        <v>2482.7600000000002</v>
      </c>
      <c r="J19" s="17"/>
      <c r="M19" s="17" t="s">
        <v>25</v>
      </c>
      <c r="N19" s="11">
        <v>-2.3084796931287501</v>
      </c>
      <c r="O19" s="11">
        <v>1.4691549206691314</v>
      </c>
      <c r="P19" s="11">
        <v>3.5882694440662402E-2</v>
      </c>
      <c r="Q19" s="11">
        <v>-1.1679545004284883E-2</v>
      </c>
      <c r="R19" s="11">
        <v>6.9577366296599288E-2</v>
      </c>
      <c r="S19" s="11">
        <v>-9.0194025092589659E-3</v>
      </c>
    </row>
    <row r="20" spans="2:19" x14ac:dyDescent="0.2">
      <c r="C20" s="17" t="s">
        <v>152</v>
      </c>
      <c r="D20" s="10">
        <v>101.94</v>
      </c>
      <c r="E20" s="10">
        <v>139.19999999999999</v>
      </c>
      <c r="F20" s="10">
        <v>127.17999999999999</v>
      </c>
      <c r="G20" s="10">
        <v>161.36000000000001</v>
      </c>
      <c r="H20" s="10">
        <v>750.18000000000006</v>
      </c>
      <c r="I20" s="10">
        <v>509.57</v>
      </c>
      <c r="J20" s="17"/>
      <c r="M20" s="17" t="s">
        <v>152</v>
      </c>
      <c r="N20" s="11">
        <v>-9.994493065367728E-2</v>
      </c>
      <c r="O20" s="11">
        <v>-1.8974765729616494</v>
      </c>
      <c r="P20" s="11">
        <v>1.0047313150771692E-3</v>
      </c>
      <c r="Q20" s="11">
        <v>-1.8098672202112144E-3</v>
      </c>
      <c r="R20" s="11">
        <v>-3.7750895124679189E-3</v>
      </c>
      <c r="S20" s="11">
        <v>-5.9917444989412089E-3</v>
      </c>
    </row>
    <row r="21" spans="2:19" x14ac:dyDescent="0.2">
      <c r="C21" s="17" t="s">
        <v>544</v>
      </c>
      <c r="D21" s="10">
        <v>256.93</v>
      </c>
      <c r="E21" s="10">
        <v>369.44999999999993</v>
      </c>
      <c r="F21" s="10">
        <v>3561.02</v>
      </c>
      <c r="G21" s="10">
        <v>486.32999999999993</v>
      </c>
      <c r="H21" s="10">
        <v>1254.9499999999998</v>
      </c>
      <c r="I21" s="10">
        <v>823.49999999999989</v>
      </c>
      <c r="J21" s="17"/>
      <c r="M21" s="17" t="s">
        <v>544</v>
      </c>
      <c r="N21" s="11">
        <v>-5.7322528888773594E-2</v>
      </c>
      <c r="O21" s="11">
        <v>-1.636306129509971</v>
      </c>
      <c r="P21" s="11">
        <v>-0.12735298327889585</v>
      </c>
      <c r="Q21" s="11">
        <v>3.7732192805474761E-2</v>
      </c>
      <c r="R21" s="11">
        <v>-6.3996298498232478E-3</v>
      </c>
      <c r="S21" s="11">
        <v>8.4080785333136773E-3</v>
      </c>
    </row>
    <row r="22" spans="2:19" x14ac:dyDescent="0.2">
      <c r="C22" s="17" t="s">
        <v>54</v>
      </c>
      <c r="D22" s="10">
        <v>25683.200000000004</v>
      </c>
      <c r="E22" s="10">
        <v>10083.400000000001</v>
      </c>
      <c r="F22" s="10">
        <v>10277.49</v>
      </c>
      <c r="G22" s="10">
        <v>54753.209999999992</v>
      </c>
      <c r="H22" s="10">
        <v>49477.41</v>
      </c>
      <c r="I22" s="10">
        <v>21806.99</v>
      </c>
      <c r="J22" s="17"/>
      <c r="M22" s="17" t="s">
        <v>54</v>
      </c>
      <c r="N22" s="11">
        <v>-5.2002816272999688</v>
      </c>
      <c r="O22" s="11">
        <v>-0.46771641819549536</v>
      </c>
      <c r="P22" s="11">
        <v>0.11320199013799782</v>
      </c>
      <c r="Q22" s="11">
        <v>0.21633136830909339</v>
      </c>
      <c r="R22" s="11">
        <v>5.4439620213847534E-3</v>
      </c>
      <c r="S22" s="11">
        <v>8.5059913890864855E-2</v>
      </c>
    </row>
    <row r="23" spans="2:19" x14ac:dyDescent="0.2">
      <c r="B23" s="17" t="s">
        <v>16</v>
      </c>
      <c r="D23" s="10">
        <v>118206.01</v>
      </c>
      <c r="E23" s="10">
        <v>139042.63999999998</v>
      </c>
      <c r="F23" s="10">
        <v>115234.08</v>
      </c>
      <c r="G23" s="10">
        <v>90693.5</v>
      </c>
      <c r="H23" s="10">
        <v>83881.97</v>
      </c>
      <c r="I23" s="10">
        <v>138368.35</v>
      </c>
      <c r="L23" s="17" t="s">
        <v>16</v>
      </c>
      <c r="N23" s="11">
        <v>-13.964772227833402</v>
      </c>
      <c r="O23" s="11">
        <v>0.68313017165033441</v>
      </c>
      <c r="P23" s="11">
        <v>-1.3823622407135576</v>
      </c>
      <c r="Q23" s="11">
        <v>-1.9880144933121627E-2</v>
      </c>
      <c r="R23" s="11">
        <v>0.36632791034619244</v>
      </c>
      <c r="S23" s="11">
        <v>0.52417153512771186</v>
      </c>
    </row>
    <row r="24" spans="2:19" x14ac:dyDescent="0.2">
      <c r="C24" s="17" t="s">
        <v>17</v>
      </c>
      <c r="D24" s="10">
        <v>12047.619999999999</v>
      </c>
      <c r="E24" s="10">
        <v>8953.94</v>
      </c>
      <c r="F24" s="10">
        <v>8842.51</v>
      </c>
      <c r="G24" s="10">
        <v>20111.96</v>
      </c>
      <c r="H24" s="10">
        <v>30105.210000000003</v>
      </c>
      <c r="I24" s="10">
        <v>16200.059999999998</v>
      </c>
      <c r="M24" s="17" t="s">
        <v>17</v>
      </c>
      <c r="N24" s="11">
        <v>-2.7823456263167106E-2</v>
      </c>
      <c r="O24" s="11">
        <v>5.9372119018169203E-2</v>
      </c>
      <c r="P24" s="11">
        <v>0.31133938825132867</v>
      </c>
      <c r="Q24" s="11">
        <v>-1.86442324104325</v>
      </c>
      <c r="R24" s="11">
        <v>-6.8771229777635536E-3</v>
      </c>
      <c r="S24" s="11">
        <v>3.1164334456531041E-2</v>
      </c>
    </row>
    <row r="25" spans="2:19" x14ac:dyDescent="0.2">
      <c r="C25" s="17" t="s">
        <v>39</v>
      </c>
      <c r="D25" s="10">
        <v>21403.409999999996</v>
      </c>
      <c r="E25" s="10">
        <v>24861.8</v>
      </c>
      <c r="F25" s="10">
        <v>5170.2300000000005</v>
      </c>
      <c r="G25" s="10">
        <v>6966.34</v>
      </c>
      <c r="H25" s="10">
        <v>0</v>
      </c>
      <c r="I25" s="10">
        <v>40667.699999999997</v>
      </c>
      <c r="J25" s="17"/>
      <c r="M25" s="17" t="s">
        <v>39</v>
      </c>
      <c r="N25" s="11">
        <v>-0.17176202598525267</v>
      </c>
      <c r="O25" s="11">
        <v>8.2437511848930667E-2</v>
      </c>
      <c r="P25" s="11">
        <v>-2.7929845556151293E-2</v>
      </c>
      <c r="Q25" s="11">
        <v>-3.0308405077823886</v>
      </c>
      <c r="R25" s="11">
        <v>0</v>
      </c>
      <c r="S25" s="11">
        <v>0.57795421212136744</v>
      </c>
    </row>
    <row r="26" spans="2:19" x14ac:dyDescent="0.2">
      <c r="C26" s="17" t="s">
        <v>32</v>
      </c>
      <c r="D26" s="10">
        <v>57335.05</v>
      </c>
      <c r="E26" s="10">
        <v>70040.66</v>
      </c>
      <c r="F26" s="10">
        <v>58569.13</v>
      </c>
      <c r="G26" s="10">
        <v>23323.73</v>
      </c>
      <c r="H26" s="10">
        <v>25211.24</v>
      </c>
      <c r="I26" s="10">
        <v>56851.470000000008</v>
      </c>
      <c r="J26" s="17"/>
      <c r="M26" s="17" t="s">
        <v>32</v>
      </c>
      <c r="N26" s="11">
        <v>0.18753437266901674</v>
      </c>
      <c r="O26" s="11">
        <v>0.49991448437732794</v>
      </c>
      <c r="P26" s="11">
        <v>-0.13910937891232261</v>
      </c>
      <c r="Q26" s="11">
        <v>15.919014424129623</v>
      </c>
      <c r="R26" s="11">
        <v>0.46774301932974333</v>
      </c>
      <c r="S26" s="11">
        <v>0.20102712245088844</v>
      </c>
    </row>
    <row r="27" spans="2:19" x14ac:dyDescent="0.2">
      <c r="C27" s="17" t="s">
        <v>111</v>
      </c>
      <c r="D27" s="10">
        <v>27419.929999999997</v>
      </c>
      <c r="E27" s="10">
        <v>35186.239999999998</v>
      </c>
      <c r="F27" s="10">
        <v>42652.210000000006</v>
      </c>
      <c r="G27" s="10">
        <v>40291.470000000008</v>
      </c>
      <c r="H27" s="10">
        <v>28565.520000000004</v>
      </c>
      <c r="I27" s="10">
        <v>24649.120000000003</v>
      </c>
      <c r="J27" s="17"/>
      <c r="M27" s="17" t="s">
        <v>111</v>
      </c>
      <c r="N27" s="11">
        <v>1.0120511095794029</v>
      </c>
      <c r="O27" s="11">
        <v>0.35827588475557209</v>
      </c>
      <c r="P27" s="11">
        <v>0.85569983621714518</v>
      </c>
      <c r="Q27" s="11">
        <v>-10.023750675303985</v>
      </c>
      <c r="R27" s="11">
        <v>0.53913410364802028</v>
      </c>
      <c r="S27" s="11">
        <v>0.18985433097121321</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3A996BD2-1481-4B84-B414-B753B3A470D5}">
            <x14:iconSet iconSet="3Triangles">
              <x14:cfvo type="percent">
                <xm:f>0</xm:f>
              </x14:cfvo>
              <x14:cfvo type="num">
                <xm:f>0</xm:f>
              </x14:cfvo>
              <x14:cfvo type="num" gte="0">
                <xm:f>0</xm:f>
              </x14:cfvo>
            </x14:iconSet>
          </x14:cfRule>
          <xm:sqref>N9:S12 N14:S22 N24:S27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xr2:uid="{4D414DA0-704E-4ABF-9C1A-93FFF4EBF847}">
          <x14:colorSeries rgb="FF376092"/>
          <x14:colorNegative rgb="FFD00000"/>
          <x14:colorAxis rgb="FF000000"/>
          <x14:colorMarkers rgb="FFD00000"/>
          <x14:colorFirst rgb="FFD00000"/>
          <x14:colorLast rgb="FFD00000"/>
          <x14:colorHigh rgb="FFD00000"/>
          <x14:colorLow rgb="FFD00000"/>
          <x14:sparklines>
            <x14:sparkline>
              <xm:f>Growth!D24:I24</xm:f>
              <xm:sqref>J24</xm:sqref>
            </x14:sparkline>
            <x14:sparkline>
              <xm:f>Growth!D25:I25</xm:f>
              <xm:sqref>J25</xm:sqref>
            </x14:sparkline>
            <x14:sparkline>
              <xm:f>Growth!D26:I26</xm:f>
              <xm:sqref>J26</xm:sqref>
            </x14:sparkline>
            <x14:sparkline>
              <xm:f>Growth!D27:I27</xm:f>
              <xm:sqref>J27</xm:sqref>
            </x14:sparkline>
          </x14:sparklines>
        </x14:sparklineGroup>
        <x14:sparklineGroup displayEmptyCellsAs="gap" high="1" xr2:uid="{0554DF87-7A1C-48F8-9563-3AC49E95A55E}">
          <x14:colorSeries rgb="FF376092"/>
          <x14:colorNegative rgb="FFD00000"/>
          <x14:colorAxis rgb="FF000000"/>
          <x14:colorMarkers rgb="FFD00000"/>
          <x14:colorFirst rgb="FFD00000"/>
          <x14:colorLast rgb="FFD00000"/>
          <x14:colorHigh rgb="FFD00000"/>
          <x14:colorLow rgb="FFD00000"/>
          <x14:sparklines>
            <x14:sparkline>
              <xm:f>Growth!D14:I14</xm:f>
              <xm:sqref>J14</xm:sqref>
            </x14:sparkline>
            <x14:sparkline>
              <xm:f>Growth!D15:I15</xm:f>
              <xm:sqref>J15</xm:sqref>
            </x14:sparkline>
            <x14:sparkline>
              <xm:f>Growth!D16:I16</xm:f>
              <xm:sqref>J16</xm:sqref>
            </x14:sparkline>
            <x14:sparkline>
              <xm:f>Growth!D17:I17</xm:f>
              <xm:sqref>J17</xm:sqref>
            </x14:sparkline>
            <x14:sparkline>
              <xm:f>Growth!D18:I18</xm:f>
              <xm:sqref>J18</xm:sqref>
            </x14:sparkline>
            <x14:sparkline>
              <xm:f>Growth!D19:I19</xm:f>
              <xm:sqref>J19</xm:sqref>
            </x14:sparkline>
            <x14:sparkline>
              <xm:f>Growth!D20:I20</xm:f>
              <xm:sqref>J20</xm:sqref>
            </x14:sparkline>
            <x14:sparkline>
              <xm:f>Growth!D21:I21</xm:f>
              <xm:sqref>J21</xm:sqref>
            </x14:sparkline>
            <x14:sparkline>
              <xm:f>Growth!D22:I22</xm:f>
              <xm:sqref>J22</xm:sqref>
            </x14:sparkline>
          </x14:sparklines>
        </x14:sparklineGroup>
        <x14:sparklineGroup displayEmptyCellsAs="gap" high="1" xr2:uid="{B293E0F3-8A1F-4FFD-91DF-05EA9F8E9E08}">
          <x14:colorSeries rgb="FF376092"/>
          <x14:colorNegative rgb="FFD00000"/>
          <x14:colorAxis rgb="FF000000"/>
          <x14:colorMarkers rgb="FFD00000"/>
          <x14:colorFirst rgb="FFD00000"/>
          <x14:colorLast rgb="FFD00000"/>
          <x14:colorHigh rgb="FFD00000"/>
          <x14:colorLow rgb="FFD00000"/>
          <x14:sparklines>
            <x14:sparkline>
              <xm:f>Growth!D9:I9</xm:f>
              <xm:sqref>J9</xm:sqref>
            </x14:sparkline>
            <x14:sparkline>
              <xm:f>Growth!D10:I10</xm:f>
              <xm:sqref>J10</xm:sqref>
            </x14:sparkline>
            <x14:sparkline>
              <xm:f>Growth!D11:I11</xm:f>
              <xm:sqref>J11</xm:sqref>
            </x14:sparkline>
            <x14:sparkline>
              <xm:f>Growth!D12:I12</xm:f>
              <xm:sqref>J12</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I15" sqref="I15"/>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s="17" t="s">
        <v>3222</v>
      </c>
    </row>
    <row r="6" spans="2:7" x14ac:dyDescent="0.2">
      <c r="B6" s="7" t="s">
        <v>2995</v>
      </c>
      <c r="C6" s="7" t="s">
        <v>2996</v>
      </c>
      <c r="D6" s="17" t="s">
        <v>3220</v>
      </c>
      <c r="E6" s="17" t="s">
        <v>3027</v>
      </c>
      <c r="F6" s="17" t="s">
        <v>3219</v>
      </c>
      <c r="G6" s="17" t="s">
        <v>3223</v>
      </c>
    </row>
    <row r="7" spans="2:7" x14ac:dyDescent="0.2">
      <c r="B7" s="17" t="s">
        <v>4</v>
      </c>
      <c r="D7" s="11">
        <v>1</v>
      </c>
      <c r="E7" s="11">
        <v>1</v>
      </c>
      <c r="F7" s="11">
        <v>1</v>
      </c>
      <c r="G7" s="11">
        <v>0.23105073190294767</v>
      </c>
    </row>
    <row r="8" spans="2:7" x14ac:dyDescent="0.2">
      <c r="C8" s="17" t="s">
        <v>93</v>
      </c>
      <c r="D8" s="11">
        <v>0.16509836530093172</v>
      </c>
      <c r="E8" s="11">
        <v>0.17562103594037284</v>
      </c>
      <c r="F8" s="11">
        <v>-1.8790840937644E-2</v>
      </c>
      <c r="G8" s="11">
        <v>2.8343693603368768E-2</v>
      </c>
    </row>
    <row r="9" spans="2:7" x14ac:dyDescent="0.2">
      <c r="C9" s="17" t="s">
        <v>85</v>
      </c>
      <c r="D9" s="11">
        <v>0.30027306828225042</v>
      </c>
      <c r="E9" s="11">
        <v>0.38354726695571006</v>
      </c>
      <c r="F9" s="11">
        <v>0.80395964783313723</v>
      </c>
      <c r="G9" s="11">
        <v>5.4150792059354337E-2</v>
      </c>
    </row>
    <row r="10" spans="2:7" x14ac:dyDescent="0.2">
      <c r="C10" s="17" t="s">
        <v>102</v>
      </c>
      <c r="D10" s="11">
        <v>0.16377603340912014</v>
      </c>
      <c r="E10" s="11">
        <v>0.15977680461151295</v>
      </c>
      <c r="F10" s="11">
        <v>0.37814641324519904</v>
      </c>
      <c r="G10" s="11">
        <v>9.6701423701624156E-2</v>
      </c>
    </row>
    <row r="11" spans="2:7" x14ac:dyDescent="0.2">
      <c r="C11" s="17" t="s">
        <v>5</v>
      </c>
      <c r="D11" s="11">
        <v>0.37085253300769777</v>
      </c>
      <c r="E11" s="11">
        <v>0.28105489249240406</v>
      </c>
      <c r="F11" s="11">
        <v>-0.16331522014069247</v>
      </c>
      <c r="G11" s="11">
        <v>5.1854822538600374E-2</v>
      </c>
    </row>
    <row r="12" spans="2:7" x14ac:dyDescent="0.2">
      <c r="B12" s="17" t="s">
        <v>24</v>
      </c>
      <c r="D12" s="11">
        <v>1</v>
      </c>
      <c r="E12" s="11">
        <v>1</v>
      </c>
      <c r="F12" s="11">
        <v>1</v>
      </c>
      <c r="G12" s="11">
        <v>0.49732303990374993</v>
      </c>
    </row>
    <row r="13" spans="2:7" x14ac:dyDescent="0.2">
      <c r="C13" s="17" t="s">
        <v>71</v>
      </c>
      <c r="D13" s="11">
        <v>0.19048104056701565</v>
      </c>
      <c r="E13" s="11">
        <v>0.15680222474446034</v>
      </c>
      <c r="F13" s="11">
        <v>0.13962485740572914</v>
      </c>
      <c r="G13" s="11">
        <v>5.4812512532584769E-2</v>
      </c>
    </row>
    <row r="14" spans="2:7" x14ac:dyDescent="0.2">
      <c r="C14" s="17" t="s">
        <v>48</v>
      </c>
      <c r="D14" s="11">
        <v>0.17894301685349515</v>
      </c>
      <c r="E14" s="11">
        <v>0.31308504461714359</v>
      </c>
      <c r="F14" s="11">
        <v>0.65735354093398779</v>
      </c>
      <c r="G14" s="11">
        <v>7.4944856627230813E-2</v>
      </c>
    </row>
    <row r="15" spans="2:7" x14ac:dyDescent="0.2">
      <c r="C15" s="17" t="s">
        <v>321</v>
      </c>
      <c r="D15" s="11">
        <v>4.0025403063945038E-2</v>
      </c>
      <c r="E15" s="11">
        <v>1.999061145507396E-2</v>
      </c>
      <c r="F15" s="11">
        <v>-1.3241131437483164E-2</v>
      </c>
      <c r="G15" s="11">
        <v>2.0673751754561855E-2</v>
      </c>
    </row>
    <row r="16" spans="2:7" x14ac:dyDescent="0.2">
      <c r="C16" s="17" t="s">
        <v>128</v>
      </c>
      <c r="D16" s="11">
        <v>1.1147391692479129E-2</v>
      </c>
      <c r="E16" s="11">
        <v>9.3752302762013483E-3</v>
      </c>
      <c r="F16" s="11">
        <v>7.7913437529409574E-2</v>
      </c>
      <c r="G16" s="11">
        <v>2.6960096250250656E-2</v>
      </c>
    </row>
    <row r="17" spans="2:7" x14ac:dyDescent="0.2">
      <c r="C17" s="17" t="s">
        <v>64</v>
      </c>
      <c r="D17" s="11">
        <v>0.21295316609649564</v>
      </c>
      <c r="E17" s="11">
        <v>0.10646745000172546</v>
      </c>
      <c r="F17" s="11">
        <v>8.6129810280023533E-2</v>
      </c>
      <c r="G17" s="11">
        <v>0.10679767395227602</v>
      </c>
    </row>
    <row r="18" spans="2:7" x14ac:dyDescent="0.2">
      <c r="C18" s="17" t="s">
        <v>25</v>
      </c>
      <c r="D18" s="11">
        <v>5.9692407239873235E-2</v>
      </c>
      <c r="E18" s="11">
        <v>4.9732716034628713E-2</v>
      </c>
      <c r="F18" s="11">
        <v>-2.856045798985745E-3</v>
      </c>
      <c r="G18" s="11">
        <v>8.727691999197916E-2</v>
      </c>
    </row>
    <row r="19" spans="2:7" x14ac:dyDescent="0.2">
      <c r="C19" s="17" t="s">
        <v>152</v>
      </c>
      <c r="D19" s="11">
        <v>5.5766914905727091E-3</v>
      </c>
      <c r="E19" s="11">
        <v>3.413414593645948E-3</v>
      </c>
      <c r="F19" s="11">
        <v>-1.7125779369255471E-2</v>
      </c>
      <c r="G19" s="11">
        <v>1.7776218167234813E-2</v>
      </c>
    </row>
    <row r="20" spans="2:7" x14ac:dyDescent="0.2">
      <c r="C20" s="17" t="s">
        <v>544</v>
      </c>
      <c r="D20" s="11">
        <v>1.9645435536729598E-2</v>
      </c>
      <c r="E20" s="11">
        <v>1.2880073403779025E-2</v>
      </c>
      <c r="F20" s="11">
        <v>-1.4312953448072261E-2</v>
      </c>
      <c r="G20" s="11">
        <v>2.3250451173049927E-2</v>
      </c>
    </row>
    <row r="21" spans="2:7" x14ac:dyDescent="0.2">
      <c r="C21" s="17" t="s">
        <v>54</v>
      </c>
      <c r="D21" s="11">
        <v>0.28153544745939396</v>
      </c>
      <c r="E21" s="11">
        <v>0.32825323487334168</v>
      </c>
      <c r="F21" s="11">
        <v>8.6514263904646657E-2</v>
      </c>
      <c r="G21" s="11">
        <v>8.4830559454581872E-2</v>
      </c>
    </row>
    <row r="22" spans="2:7" x14ac:dyDescent="0.2">
      <c r="B22" s="17" t="s">
        <v>16</v>
      </c>
      <c r="D22" s="11">
        <v>1</v>
      </c>
      <c r="E22" s="11">
        <v>1</v>
      </c>
      <c r="F22" s="11">
        <v>1</v>
      </c>
      <c r="G22" s="11">
        <v>0.27162622819330257</v>
      </c>
    </row>
    <row r="23" spans="2:7" x14ac:dyDescent="0.2">
      <c r="C23" s="17" t="s">
        <v>17</v>
      </c>
      <c r="D23" s="11">
        <v>0.24088146899765456</v>
      </c>
      <c r="E23" s="11">
        <v>0.14043999316921707</v>
      </c>
      <c r="F23" s="11">
        <v>2.0650154196267752E-2</v>
      </c>
      <c r="G23" s="11">
        <v>0.10534389412472436</v>
      </c>
    </row>
    <row r="24" spans="2:7" x14ac:dyDescent="0.2">
      <c r="C24" s="17" t="s">
        <v>39</v>
      </c>
      <c r="D24" s="11">
        <v>0.10494506219830411</v>
      </c>
      <c r="E24" s="11">
        <v>0.14453697482246639</v>
      </c>
      <c r="F24" s="11">
        <v>0.29174832428514097</v>
      </c>
      <c r="G24" s="11">
        <v>7.8403850010026078E-3</v>
      </c>
    </row>
    <row r="25" spans="2:7" x14ac:dyDescent="0.2">
      <c r="C25" s="17" t="s">
        <v>32</v>
      </c>
      <c r="D25" s="11">
        <v>0.41882978302098506</v>
      </c>
      <c r="E25" s="11">
        <v>0.42503646816715818</v>
      </c>
      <c r="F25" s="11">
        <v>0.19154227998996154</v>
      </c>
      <c r="G25" s="11">
        <v>4.3092039302185699E-2</v>
      </c>
    </row>
    <row r="26" spans="2:7" x14ac:dyDescent="0.2">
      <c r="C26" s="17" t="s">
        <v>111</v>
      </c>
      <c r="D26" s="11">
        <v>0.23534368578305623</v>
      </c>
      <c r="E26" s="11">
        <v>0.28998656384115828</v>
      </c>
      <c r="F26" s="11">
        <v>0.49605924152862985</v>
      </c>
      <c r="G26" s="11">
        <v>0.1153499097653899</v>
      </c>
    </row>
    <row r="27" spans="2:7" x14ac:dyDescent="0.2">
      <c r="B27" s="17" t="s">
        <v>3026</v>
      </c>
      <c r="D27" s="11"/>
      <c r="E27" s="11"/>
      <c r="F27" s="11"/>
      <c r="G27" s="11">
        <v>1</v>
      </c>
    </row>
  </sheetData>
  <conditionalFormatting pivot="1" sqref="D8:D11 D7 D12 D13:D21 D22 D23:D26">
    <cfRule type="dataBar" priority="6">
      <dataBar showValue="0">
        <cfvo type="min"/>
        <cfvo type="max"/>
        <color rgb="FF638EC6"/>
      </dataBar>
      <extLst>
        <ext xmlns:x14="http://schemas.microsoft.com/office/spreadsheetml/2009/9/main" uri="{B025F937-C7B1-47D3-B67F-A62EFF666E3E}">
          <x14:id>{F2822619-1206-44DD-9726-556DD876A836}</x14:id>
        </ext>
      </extLst>
    </cfRule>
  </conditionalFormatting>
  <conditionalFormatting pivot="1" sqref="E8:E11 E7 E12 E13:E21 E22 E23:E26">
    <cfRule type="dataBar" priority="4">
      <dataBar showValue="0">
        <cfvo type="min"/>
        <cfvo type="max"/>
        <color rgb="FF63C384"/>
      </dataBar>
      <extLst>
        <ext xmlns:x14="http://schemas.microsoft.com/office/spreadsheetml/2009/9/main" uri="{B025F937-C7B1-47D3-B67F-A62EFF666E3E}">
          <x14:id>{46C06391-EBAC-4364-AE6B-81EF0F39F98B}</x14:id>
        </ext>
      </extLst>
    </cfRule>
  </conditionalFormatting>
  <conditionalFormatting pivot="1" sqref="F8:F11 F7 F12 F13:F21 F22 F23:F26">
    <cfRule type="dataBar" priority="3">
      <dataBar showValue="0">
        <cfvo type="min"/>
        <cfvo type="max"/>
        <color rgb="FFFFB628"/>
      </dataBar>
      <extLst>
        <ext xmlns:x14="http://schemas.microsoft.com/office/spreadsheetml/2009/9/main" uri="{B025F937-C7B1-47D3-B67F-A62EFF666E3E}">
          <x14:id>{3ABBFE0E-1B99-4DA0-B1F9-D71738A6E75F}</x14:id>
        </ext>
      </extLst>
    </cfRule>
  </conditionalFormatting>
  <conditionalFormatting pivot="1" sqref="G8:G11 G23:G26 G13:G21">
    <cfRule type="colorScale" priority="1">
      <colorScale>
        <cfvo type="min"/>
        <cfvo type="percent"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2822619-1206-44DD-9726-556DD876A836}">
            <x14:dataBar minLength="0" maxLength="100" border="1" negativeBarBorderColorSameAsPositive="0">
              <x14:cfvo type="autoMin"/>
              <x14:cfvo type="autoMax"/>
              <x14:borderColor rgb="FF638EC6"/>
              <x14:negativeFillColor rgb="FFFF0000"/>
              <x14:negativeBorderColor rgb="FFFF0000"/>
              <x14:axisColor rgb="FF000000"/>
            </x14:dataBar>
          </x14:cfRule>
          <xm:sqref>D8:D11 D7 D12 D13:D21 D22 D23:D26</xm:sqref>
        </x14:conditionalFormatting>
        <x14:conditionalFormatting xmlns:xm="http://schemas.microsoft.com/office/excel/2006/main" pivot="1">
          <x14:cfRule type="dataBar" id="{46C06391-EBAC-4364-AE6B-81EF0F39F98B}">
            <x14:dataBar minLength="0" maxLength="100" border="1" negativeBarBorderColorSameAsPositive="0">
              <x14:cfvo type="autoMin"/>
              <x14:cfvo type="autoMax"/>
              <x14:borderColor rgb="FF63C384"/>
              <x14:negativeFillColor rgb="FFFF0000"/>
              <x14:negativeBorderColor rgb="FFFF0000"/>
              <x14:axisColor rgb="FF000000"/>
            </x14:dataBar>
          </x14:cfRule>
          <xm:sqref>E8:E11 E7 E12 E13:E21 E22 E23:E26</xm:sqref>
        </x14:conditionalFormatting>
        <x14:conditionalFormatting xmlns:xm="http://schemas.microsoft.com/office/excel/2006/main" pivot="1">
          <x14:cfRule type="dataBar" id="{3ABBFE0E-1B99-4DA0-B1F9-D71738A6E75F}">
            <x14:dataBar minLength="0" maxLength="100" border="1" negativeBarBorderColorSameAsPositive="0">
              <x14:cfvo type="autoMin"/>
              <x14:cfvo type="autoMax"/>
              <x14:borderColor rgb="FFFFB628"/>
              <x14:negativeFillColor rgb="FFFF0000"/>
              <x14:negativeBorderColor rgb="FFFF0000"/>
              <x14:axisColor rgb="FF000000"/>
            </x14:dataBar>
          </x14:cfRule>
          <xm:sqref>F8:F11 F7 F12 F13:F21 F22 F23:F26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F1125"/>
  <sheetViews>
    <sheetView zoomScale="90" zoomScaleNormal="90" workbookViewId="0">
      <selection activeCell="F2" sqref="F2"/>
    </sheetView>
  </sheetViews>
  <sheetFormatPr defaultRowHeight="14.25" x14ac:dyDescent="0.2"/>
  <cols>
    <col min="2" max="2" width="15" bestFit="1" customWidth="1"/>
    <col min="3" max="3" width="15.5" bestFit="1" customWidth="1"/>
    <col min="4" max="4" width="16.125" bestFit="1" customWidth="1"/>
    <col min="5" max="5" width="19.125" bestFit="1" customWidth="1"/>
    <col min="6" max="6" width="19.25" bestFit="1" customWidth="1"/>
  </cols>
  <sheetData>
    <row r="1" spans="1:6" ht="15" x14ac:dyDescent="0.25">
      <c r="A1" s="6" t="s">
        <v>3011</v>
      </c>
      <c r="B1" s="6" t="s">
        <v>2987</v>
      </c>
      <c r="C1" s="6" t="s">
        <v>3012</v>
      </c>
      <c r="D1" s="6" t="s">
        <v>3013</v>
      </c>
      <c r="E1" s="6" t="s">
        <v>3014</v>
      </c>
      <c r="F1" s="6" t="s">
        <v>3015</v>
      </c>
    </row>
    <row r="2" spans="1:6" x14ac:dyDescent="0.2">
      <c r="A2" s="4">
        <v>1</v>
      </c>
      <c r="B2" s="4">
        <v>3</v>
      </c>
      <c r="C2" s="4" t="s">
        <v>3016</v>
      </c>
      <c r="D2" s="59">
        <v>90000</v>
      </c>
      <c r="E2" s="4" t="s">
        <v>3017</v>
      </c>
      <c r="F2" s="4" t="s">
        <v>3018</v>
      </c>
    </row>
    <row r="3" spans="1:6" x14ac:dyDescent="0.2">
      <c r="A3" s="5">
        <v>2</v>
      </c>
      <c r="B3" s="5">
        <v>5</v>
      </c>
      <c r="C3" s="5" t="s">
        <v>3019</v>
      </c>
      <c r="D3" s="60">
        <v>60000</v>
      </c>
      <c r="E3" s="5" t="s">
        <v>3017</v>
      </c>
      <c r="F3" s="5" t="s">
        <v>3020</v>
      </c>
    </row>
    <row r="4" spans="1:6" x14ac:dyDescent="0.2">
      <c r="A4" s="4">
        <v>3</v>
      </c>
      <c r="B4" s="4">
        <v>11</v>
      </c>
      <c r="C4" s="4" t="s">
        <v>3016</v>
      </c>
      <c r="D4" s="59">
        <v>60000</v>
      </c>
      <c r="E4" s="4" t="s">
        <v>3017</v>
      </c>
      <c r="F4" s="4" t="s">
        <v>3018</v>
      </c>
    </row>
    <row r="5" spans="1:6" x14ac:dyDescent="0.2">
      <c r="A5" s="5">
        <v>4</v>
      </c>
      <c r="B5" s="5">
        <v>14</v>
      </c>
      <c r="C5" s="5" t="s">
        <v>3019</v>
      </c>
      <c r="D5" s="60">
        <v>90000</v>
      </c>
      <c r="E5" s="5" t="s">
        <v>3017</v>
      </c>
      <c r="F5" s="5" t="s">
        <v>3020</v>
      </c>
    </row>
    <row r="6" spans="1:6" x14ac:dyDescent="0.2">
      <c r="A6" s="4">
        <v>5</v>
      </c>
      <c r="B6" s="4">
        <v>15</v>
      </c>
      <c r="C6" s="4" t="s">
        <v>3019</v>
      </c>
      <c r="D6" s="59">
        <v>80000</v>
      </c>
      <c r="E6" s="4" t="s">
        <v>3017</v>
      </c>
      <c r="F6" s="4" t="s">
        <v>3018</v>
      </c>
    </row>
    <row r="7" spans="1:6" x14ac:dyDescent="0.2">
      <c r="A7" s="5">
        <v>6</v>
      </c>
      <c r="B7" s="5">
        <v>16</v>
      </c>
      <c r="C7" s="5" t="s">
        <v>3019</v>
      </c>
      <c r="D7" s="60">
        <v>70000</v>
      </c>
      <c r="E7" s="5" t="s">
        <v>3017</v>
      </c>
      <c r="F7" s="5" t="s">
        <v>3018</v>
      </c>
    </row>
    <row r="8" spans="1:6" x14ac:dyDescent="0.2">
      <c r="A8" s="4">
        <v>7</v>
      </c>
      <c r="B8" s="4">
        <v>18</v>
      </c>
      <c r="C8" s="4" t="s">
        <v>3019</v>
      </c>
      <c r="D8" s="59">
        <v>70000</v>
      </c>
      <c r="E8" s="4" t="s">
        <v>3017</v>
      </c>
      <c r="F8" s="4" t="s">
        <v>3018</v>
      </c>
    </row>
    <row r="9" spans="1:6" x14ac:dyDescent="0.2">
      <c r="A9" s="5">
        <v>8</v>
      </c>
      <c r="B9" s="5">
        <v>19</v>
      </c>
      <c r="C9" s="5" t="s">
        <v>3016</v>
      </c>
      <c r="D9" s="60">
        <v>60000</v>
      </c>
      <c r="E9" s="5" t="s">
        <v>3017</v>
      </c>
      <c r="F9" s="5" t="s">
        <v>3018</v>
      </c>
    </row>
    <row r="10" spans="1:6" x14ac:dyDescent="0.2">
      <c r="A10" s="4">
        <v>9</v>
      </c>
      <c r="B10" s="4">
        <v>21</v>
      </c>
      <c r="C10" s="4" t="s">
        <v>3019</v>
      </c>
      <c r="D10" s="59">
        <v>60000</v>
      </c>
      <c r="E10" s="4" t="s">
        <v>3017</v>
      </c>
      <c r="F10" s="4" t="s">
        <v>3018</v>
      </c>
    </row>
    <row r="11" spans="1:6" x14ac:dyDescent="0.2">
      <c r="A11" s="5">
        <v>10</v>
      </c>
      <c r="B11" s="5">
        <v>24</v>
      </c>
      <c r="C11" s="5" t="s">
        <v>3019</v>
      </c>
      <c r="D11" s="60">
        <v>70000</v>
      </c>
      <c r="E11" s="5" t="s">
        <v>3017</v>
      </c>
      <c r="F11" s="5" t="s">
        <v>3020</v>
      </c>
    </row>
    <row r="12" spans="1:6" x14ac:dyDescent="0.2">
      <c r="A12" s="4">
        <v>11</v>
      </c>
      <c r="B12" s="4">
        <v>27</v>
      </c>
      <c r="C12" s="4" t="s">
        <v>3019</v>
      </c>
      <c r="D12" s="59">
        <v>70000</v>
      </c>
      <c r="E12" s="4" t="s">
        <v>3017</v>
      </c>
      <c r="F12" s="4" t="s">
        <v>3020</v>
      </c>
    </row>
    <row r="13" spans="1:6" x14ac:dyDescent="0.2">
      <c r="A13" s="5">
        <v>12</v>
      </c>
      <c r="B13" s="5">
        <v>32</v>
      </c>
      <c r="C13" s="5" t="s">
        <v>3016</v>
      </c>
      <c r="D13" s="60">
        <v>60000</v>
      </c>
      <c r="E13" s="5" t="s">
        <v>3017</v>
      </c>
      <c r="F13" s="5" t="s">
        <v>3018</v>
      </c>
    </row>
    <row r="14" spans="1:6" x14ac:dyDescent="0.2">
      <c r="A14" s="4">
        <v>13</v>
      </c>
      <c r="B14" s="4">
        <v>33</v>
      </c>
      <c r="C14" s="4" t="s">
        <v>3016</v>
      </c>
      <c r="D14" s="59">
        <v>100000</v>
      </c>
      <c r="E14" s="4" t="s">
        <v>3017</v>
      </c>
      <c r="F14" s="4" t="s">
        <v>3018</v>
      </c>
    </row>
    <row r="15" spans="1:6" x14ac:dyDescent="0.2">
      <c r="A15" s="5">
        <v>14</v>
      </c>
      <c r="B15" s="5">
        <v>43</v>
      </c>
      <c r="C15" s="5" t="s">
        <v>3016</v>
      </c>
      <c r="D15" s="60">
        <v>100000</v>
      </c>
      <c r="E15" s="5" t="s">
        <v>3017</v>
      </c>
      <c r="F15" s="5" t="s">
        <v>3018</v>
      </c>
    </row>
    <row r="16" spans="1:6" x14ac:dyDescent="0.2">
      <c r="A16" s="4">
        <v>15</v>
      </c>
      <c r="B16" s="4">
        <v>52</v>
      </c>
      <c r="C16" s="4" t="s">
        <v>3019</v>
      </c>
      <c r="D16" s="59">
        <v>100000</v>
      </c>
      <c r="E16" s="4" t="s">
        <v>3017</v>
      </c>
      <c r="F16" s="4" t="s">
        <v>3020</v>
      </c>
    </row>
    <row r="17" spans="1:6" x14ac:dyDescent="0.2">
      <c r="A17" s="5">
        <v>16</v>
      </c>
      <c r="B17" s="5">
        <v>53</v>
      </c>
      <c r="C17" s="5" t="s">
        <v>3019</v>
      </c>
      <c r="D17" s="60">
        <v>30000</v>
      </c>
      <c r="E17" s="5" t="s">
        <v>3021</v>
      </c>
      <c r="F17" s="5" t="s">
        <v>3020</v>
      </c>
    </row>
    <row r="18" spans="1:6" x14ac:dyDescent="0.2">
      <c r="A18" s="4">
        <v>17</v>
      </c>
      <c r="B18" s="4">
        <v>56</v>
      </c>
      <c r="C18" s="4" t="s">
        <v>3016</v>
      </c>
      <c r="D18" s="59">
        <v>30000</v>
      </c>
      <c r="E18" s="4" t="s">
        <v>3021</v>
      </c>
      <c r="F18" s="4" t="s">
        <v>3018</v>
      </c>
    </row>
    <row r="19" spans="1:6" x14ac:dyDescent="0.2">
      <c r="A19" s="5">
        <v>18</v>
      </c>
      <c r="B19" s="5">
        <v>62</v>
      </c>
      <c r="C19" s="5" t="s">
        <v>3019</v>
      </c>
      <c r="D19" s="60">
        <v>20000</v>
      </c>
      <c r="E19" s="5" t="s">
        <v>3022</v>
      </c>
      <c r="F19" s="5" t="s">
        <v>3018</v>
      </c>
    </row>
    <row r="20" spans="1:6" x14ac:dyDescent="0.2">
      <c r="A20" s="4">
        <v>19</v>
      </c>
      <c r="B20" s="4">
        <v>64</v>
      </c>
      <c r="C20" s="4" t="s">
        <v>3019</v>
      </c>
      <c r="D20" s="59">
        <v>30000</v>
      </c>
      <c r="E20" s="4" t="s">
        <v>3021</v>
      </c>
      <c r="F20" s="4" t="s">
        <v>3018</v>
      </c>
    </row>
    <row r="21" spans="1:6" x14ac:dyDescent="0.2">
      <c r="A21" s="5">
        <v>20</v>
      </c>
      <c r="B21" s="5">
        <v>67</v>
      </c>
      <c r="C21" s="5" t="s">
        <v>3019</v>
      </c>
      <c r="D21" s="60">
        <v>40000</v>
      </c>
      <c r="E21" s="5" t="s">
        <v>3022</v>
      </c>
      <c r="F21" s="5" t="s">
        <v>3020</v>
      </c>
    </row>
    <row r="22" spans="1:6" x14ac:dyDescent="0.2">
      <c r="A22" s="4">
        <v>21</v>
      </c>
      <c r="B22" s="4">
        <v>68</v>
      </c>
      <c r="C22" s="4" t="s">
        <v>3019</v>
      </c>
      <c r="D22" s="59">
        <v>40000</v>
      </c>
      <c r="E22" s="4" t="s">
        <v>3022</v>
      </c>
      <c r="F22" s="4" t="s">
        <v>3020</v>
      </c>
    </row>
    <row r="23" spans="1:6" x14ac:dyDescent="0.2">
      <c r="A23" s="5">
        <v>22</v>
      </c>
      <c r="B23" s="5">
        <v>70</v>
      </c>
      <c r="C23" s="5" t="s">
        <v>3019</v>
      </c>
      <c r="D23" s="60">
        <v>40000</v>
      </c>
      <c r="E23" s="5" t="s">
        <v>3021</v>
      </c>
      <c r="F23" s="5" t="s">
        <v>3020</v>
      </c>
    </row>
    <row r="24" spans="1:6" x14ac:dyDescent="0.2">
      <c r="A24" s="4">
        <v>23</v>
      </c>
      <c r="B24" s="4">
        <v>83</v>
      </c>
      <c r="C24" s="4" t="s">
        <v>3016</v>
      </c>
      <c r="D24" s="59">
        <v>40000</v>
      </c>
      <c r="E24" s="4" t="s">
        <v>3021</v>
      </c>
      <c r="F24" s="4" t="s">
        <v>3018</v>
      </c>
    </row>
    <row r="25" spans="1:6" x14ac:dyDescent="0.2">
      <c r="A25" s="5">
        <v>24</v>
      </c>
      <c r="B25" s="5">
        <v>84</v>
      </c>
      <c r="C25" s="5" t="s">
        <v>3016</v>
      </c>
      <c r="D25" s="60">
        <v>40000</v>
      </c>
      <c r="E25" s="5" t="s">
        <v>3021</v>
      </c>
      <c r="F25" s="5" t="s">
        <v>3018</v>
      </c>
    </row>
    <row r="26" spans="1:6" x14ac:dyDescent="0.2">
      <c r="A26" s="4">
        <v>25</v>
      </c>
      <c r="B26" s="4">
        <v>87</v>
      </c>
      <c r="C26" s="4" t="s">
        <v>3016</v>
      </c>
      <c r="D26" s="59">
        <v>60000</v>
      </c>
      <c r="E26" s="4" t="s">
        <v>3021</v>
      </c>
      <c r="F26" s="4" t="s">
        <v>3018</v>
      </c>
    </row>
    <row r="27" spans="1:6" x14ac:dyDescent="0.2">
      <c r="A27" s="5">
        <v>26</v>
      </c>
      <c r="B27" s="5">
        <v>91</v>
      </c>
      <c r="C27" s="5" t="s">
        <v>3016</v>
      </c>
      <c r="D27" s="60">
        <v>10000</v>
      </c>
      <c r="E27" s="5" t="s">
        <v>3023</v>
      </c>
      <c r="F27" s="5" t="s">
        <v>3018</v>
      </c>
    </row>
    <row r="28" spans="1:6" x14ac:dyDescent="0.2">
      <c r="A28" s="4">
        <v>27</v>
      </c>
      <c r="B28" s="4">
        <v>92</v>
      </c>
      <c r="C28" s="4" t="s">
        <v>3019</v>
      </c>
      <c r="D28" s="59">
        <v>30000</v>
      </c>
      <c r="E28" s="4" t="s">
        <v>3021</v>
      </c>
      <c r="F28" s="4" t="s">
        <v>3020</v>
      </c>
    </row>
    <row r="29" spans="1:6" x14ac:dyDescent="0.2">
      <c r="A29" s="5">
        <v>28</v>
      </c>
      <c r="B29" s="5">
        <v>94</v>
      </c>
      <c r="C29" s="5" t="s">
        <v>3016</v>
      </c>
      <c r="D29" s="60">
        <v>30000</v>
      </c>
      <c r="E29" s="5" t="s">
        <v>3021</v>
      </c>
      <c r="F29" s="5" t="s">
        <v>3018</v>
      </c>
    </row>
    <row r="30" spans="1:6" x14ac:dyDescent="0.2">
      <c r="A30" s="4">
        <v>29</v>
      </c>
      <c r="B30" s="4">
        <v>97</v>
      </c>
      <c r="C30" s="4" t="s">
        <v>3016</v>
      </c>
      <c r="D30" s="59">
        <v>30000</v>
      </c>
      <c r="E30" s="4" t="s">
        <v>3021</v>
      </c>
      <c r="F30" s="4" t="s">
        <v>3018</v>
      </c>
    </row>
    <row r="31" spans="1:6" x14ac:dyDescent="0.2">
      <c r="A31" s="5">
        <v>30</v>
      </c>
      <c r="B31" s="5">
        <v>101</v>
      </c>
      <c r="C31" s="5" t="s">
        <v>3016</v>
      </c>
      <c r="D31" s="60">
        <v>30000</v>
      </c>
      <c r="E31" s="5" t="s">
        <v>3021</v>
      </c>
      <c r="F31" s="5" t="s">
        <v>3018</v>
      </c>
    </row>
    <row r="32" spans="1:6" x14ac:dyDescent="0.2">
      <c r="A32" s="4">
        <v>31</v>
      </c>
      <c r="B32" s="4">
        <v>102</v>
      </c>
      <c r="C32" s="4" t="s">
        <v>3016</v>
      </c>
      <c r="D32" s="59">
        <v>10000</v>
      </c>
      <c r="E32" s="4" t="s">
        <v>3023</v>
      </c>
      <c r="F32" s="4" t="s">
        <v>3018</v>
      </c>
    </row>
    <row r="33" spans="1:6" x14ac:dyDescent="0.2">
      <c r="A33" s="5">
        <v>32</v>
      </c>
      <c r="B33" s="5">
        <v>107</v>
      </c>
      <c r="C33" s="5" t="s">
        <v>3016</v>
      </c>
      <c r="D33" s="60">
        <v>20000</v>
      </c>
      <c r="E33" s="5" t="s">
        <v>3022</v>
      </c>
      <c r="F33" s="5" t="s">
        <v>3018</v>
      </c>
    </row>
    <row r="34" spans="1:6" x14ac:dyDescent="0.2">
      <c r="A34" s="4">
        <v>33</v>
      </c>
      <c r="B34" s="4">
        <v>109</v>
      </c>
      <c r="C34" s="4" t="s">
        <v>3016</v>
      </c>
      <c r="D34" s="59">
        <v>20000</v>
      </c>
      <c r="E34" s="4" t="s">
        <v>3022</v>
      </c>
      <c r="F34" s="4" t="s">
        <v>3018</v>
      </c>
    </row>
    <row r="35" spans="1:6" x14ac:dyDescent="0.2">
      <c r="A35" s="5">
        <v>34</v>
      </c>
      <c r="B35" s="5">
        <v>114</v>
      </c>
      <c r="C35" s="5" t="s">
        <v>3016</v>
      </c>
      <c r="D35" s="60">
        <v>20000</v>
      </c>
      <c r="E35" s="5" t="s">
        <v>3022</v>
      </c>
      <c r="F35" s="5" t="s">
        <v>3018</v>
      </c>
    </row>
    <row r="36" spans="1:6" x14ac:dyDescent="0.2">
      <c r="A36" s="4">
        <v>35</v>
      </c>
      <c r="B36" s="4">
        <v>115</v>
      </c>
      <c r="C36" s="4" t="s">
        <v>3016</v>
      </c>
      <c r="D36" s="59">
        <v>20000</v>
      </c>
      <c r="E36" s="4" t="s">
        <v>3022</v>
      </c>
      <c r="F36" s="4" t="s">
        <v>3018</v>
      </c>
    </row>
    <row r="37" spans="1:6" x14ac:dyDescent="0.2">
      <c r="A37" s="5">
        <v>36</v>
      </c>
      <c r="B37" s="5">
        <v>117</v>
      </c>
      <c r="C37" s="5" t="s">
        <v>3016</v>
      </c>
      <c r="D37" s="60">
        <v>10000</v>
      </c>
      <c r="E37" s="5" t="s">
        <v>3023</v>
      </c>
      <c r="F37" s="5" t="s">
        <v>3018</v>
      </c>
    </row>
    <row r="38" spans="1:6" x14ac:dyDescent="0.2">
      <c r="A38" s="4">
        <v>37</v>
      </c>
      <c r="B38" s="4">
        <v>120</v>
      </c>
      <c r="C38" s="4" t="s">
        <v>3016</v>
      </c>
      <c r="D38" s="59">
        <v>60000</v>
      </c>
      <c r="E38" s="4" t="s">
        <v>3021</v>
      </c>
      <c r="F38" s="4" t="s">
        <v>3018</v>
      </c>
    </row>
    <row r="39" spans="1:6" x14ac:dyDescent="0.2">
      <c r="A39" s="5">
        <v>38</v>
      </c>
      <c r="B39" s="5">
        <v>123</v>
      </c>
      <c r="C39" s="5" t="s">
        <v>3019</v>
      </c>
      <c r="D39" s="60">
        <v>40000</v>
      </c>
      <c r="E39" s="5" t="s">
        <v>3023</v>
      </c>
      <c r="F39" s="5" t="s">
        <v>3020</v>
      </c>
    </row>
    <row r="40" spans="1:6" x14ac:dyDescent="0.2">
      <c r="A40" s="4">
        <v>39</v>
      </c>
      <c r="B40" s="4">
        <v>129</v>
      </c>
      <c r="C40" s="4" t="s">
        <v>3016</v>
      </c>
      <c r="D40" s="59">
        <v>10000</v>
      </c>
      <c r="E40" s="4" t="s">
        <v>3023</v>
      </c>
      <c r="F40" s="4" t="s">
        <v>3018</v>
      </c>
    </row>
    <row r="41" spans="1:6" x14ac:dyDescent="0.2">
      <c r="A41" s="5">
        <v>40</v>
      </c>
      <c r="B41" s="5">
        <v>136</v>
      </c>
      <c r="C41" s="5" t="s">
        <v>3016</v>
      </c>
      <c r="D41" s="60">
        <v>30000</v>
      </c>
      <c r="E41" s="5" t="s">
        <v>3021</v>
      </c>
      <c r="F41" s="5" t="s">
        <v>3018</v>
      </c>
    </row>
    <row r="42" spans="1:6" x14ac:dyDescent="0.2">
      <c r="A42" s="4">
        <v>41</v>
      </c>
      <c r="B42" s="4">
        <v>142</v>
      </c>
      <c r="C42" s="4" t="s">
        <v>3016</v>
      </c>
      <c r="D42" s="59">
        <v>30000</v>
      </c>
      <c r="E42" s="4" t="s">
        <v>3021</v>
      </c>
      <c r="F42" s="4" t="s">
        <v>3018</v>
      </c>
    </row>
    <row r="43" spans="1:6" x14ac:dyDescent="0.2">
      <c r="A43" s="5">
        <v>42</v>
      </c>
      <c r="B43" s="5">
        <v>144</v>
      </c>
      <c r="C43" s="5" t="s">
        <v>3016</v>
      </c>
      <c r="D43" s="60">
        <v>60000</v>
      </c>
      <c r="E43" s="5" t="s">
        <v>3021</v>
      </c>
      <c r="F43" s="5" t="s">
        <v>3018</v>
      </c>
    </row>
    <row r="44" spans="1:6" x14ac:dyDescent="0.2">
      <c r="A44" s="4">
        <v>43</v>
      </c>
      <c r="B44" s="4">
        <v>145</v>
      </c>
      <c r="C44" s="4" t="s">
        <v>3016</v>
      </c>
      <c r="D44" s="59">
        <v>70000</v>
      </c>
      <c r="E44" s="4" t="s">
        <v>3021</v>
      </c>
      <c r="F44" s="4" t="s">
        <v>3018</v>
      </c>
    </row>
    <row r="45" spans="1:6" x14ac:dyDescent="0.2">
      <c r="A45" s="5">
        <v>44</v>
      </c>
      <c r="B45" s="5">
        <v>146</v>
      </c>
      <c r="C45" s="5" t="s">
        <v>3016</v>
      </c>
      <c r="D45" s="60">
        <v>60000</v>
      </c>
      <c r="E45" s="5" t="s">
        <v>3021</v>
      </c>
      <c r="F45" s="5" t="s">
        <v>3018</v>
      </c>
    </row>
    <row r="46" spans="1:6" x14ac:dyDescent="0.2">
      <c r="A46" s="4">
        <v>45</v>
      </c>
      <c r="B46" s="4">
        <v>151</v>
      </c>
      <c r="C46" s="4" t="s">
        <v>3016</v>
      </c>
      <c r="D46" s="59">
        <v>20000</v>
      </c>
      <c r="E46" s="4" t="s">
        <v>3023</v>
      </c>
      <c r="F46" s="4" t="s">
        <v>3018</v>
      </c>
    </row>
    <row r="47" spans="1:6" x14ac:dyDescent="0.2">
      <c r="A47" s="5">
        <v>46</v>
      </c>
      <c r="B47" s="5">
        <v>152</v>
      </c>
      <c r="C47" s="5" t="s">
        <v>3019</v>
      </c>
      <c r="D47" s="60">
        <v>30000</v>
      </c>
      <c r="E47" s="5" t="s">
        <v>3022</v>
      </c>
      <c r="F47" s="5" t="s">
        <v>3020</v>
      </c>
    </row>
    <row r="48" spans="1:6" x14ac:dyDescent="0.2">
      <c r="A48" s="4">
        <v>47</v>
      </c>
      <c r="B48" s="4">
        <v>156</v>
      </c>
      <c r="C48" s="4" t="s">
        <v>3016</v>
      </c>
      <c r="D48" s="59">
        <v>30000</v>
      </c>
      <c r="E48" s="4" t="s">
        <v>3022</v>
      </c>
      <c r="F48" s="4" t="s">
        <v>3018</v>
      </c>
    </row>
    <row r="49" spans="1:6" x14ac:dyDescent="0.2">
      <c r="A49" s="5">
        <v>48</v>
      </c>
      <c r="B49" s="5">
        <v>164</v>
      </c>
      <c r="C49" s="5" t="s">
        <v>3016</v>
      </c>
      <c r="D49" s="60">
        <v>30000</v>
      </c>
      <c r="E49" s="5" t="s">
        <v>3022</v>
      </c>
      <c r="F49" s="5" t="s">
        <v>3020</v>
      </c>
    </row>
    <row r="50" spans="1:6" x14ac:dyDescent="0.2">
      <c r="A50" s="4">
        <v>49</v>
      </c>
      <c r="B50" s="4">
        <v>166</v>
      </c>
      <c r="C50" s="4" t="s">
        <v>3016</v>
      </c>
      <c r="D50" s="59">
        <v>30000</v>
      </c>
      <c r="E50" s="4" t="s">
        <v>3022</v>
      </c>
      <c r="F50" s="4" t="s">
        <v>3018</v>
      </c>
    </row>
    <row r="51" spans="1:6" x14ac:dyDescent="0.2">
      <c r="A51" s="5">
        <v>50</v>
      </c>
      <c r="B51" s="5">
        <v>169</v>
      </c>
      <c r="C51" s="5" t="s">
        <v>3019</v>
      </c>
      <c r="D51" s="60">
        <v>40000</v>
      </c>
      <c r="E51" s="5" t="s">
        <v>3023</v>
      </c>
      <c r="F51" s="5" t="s">
        <v>3018</v>
      </c>
    </row>
    <row r="52" spans="1:6" x14ac:dyDescent="0.2">
      <c r="A52" s="4">
        <v>51</v>
      </c>
      <c r="B52" s="4">
        <v>171</v>
      </c>
      <c r="C52" s="4" t="s">
        <v>3016</v>
      </c>
      <c r="D52" s="59">
        <v>30000</v>
      </c>
      <c r="E52" s="4" t="s">
        <v>3022</v>
      </c>
      <c r="F52" s="4" t="s">
        <v>3018</v>
      </c>
    </row>
    <row r="53" spans="1:6" x14ac:dyDescent="0.2">
      <c r="A53" s="5">
        <v>52</v>
      </c>
      <c r="B53" s="5">
        <v>181</v>
      </c>
      <c r="C53" s="5" t="s">
        <v>3019</v>
      </c>
      <c r="D53" s="60">
        <v>30000</v>
      </c>
      <c r="E53" s="5" t="s">
        <v>3022</v>
      </c>
      <c r="F53" s="5" t="s">
        <v>3020</v>
      </c>
    </row>
    <row r="54" spans="1:6" x14ac:dyDescent="0.2">
      <c r="A54" s="4">
        <v>53</v>
      </c>
      <c r="B54" s="4">
        <v>184</v>
      </c>
      <c r="C54" s="4" t="s">
        <v>3019</v>
      </c>
      <c r="D54" s="59">
        <v>40000</v>
      </c>
      <c r="E54" s="4" t="s">
        <v>3021</v>
      </c>
      <c r="F54" s="4" t="s">
        <v>3020</v>
      </c>
    </row>
    <row r="55" spans="1:6" x14ac:dyDescent="0.2">
      <c r="A55" s="5">
        <v>54</v>
      </c>
      <c r="B55" s="5">
        <v>188</v>
      </c>
      <c r="C55" s="5" t="s">
        <v>3016</v>
      </c>
      <c r="D55" s="60">
        <v>60000</v>
      </c>
      <c r="E55" s="5" t="s">
        <v>3021</v>
      </c>
      <c r="F55" s="5" t="s">
        <v>3020</v>
      </c>
    </row>
    <row r="56" spans="1:6" x14ac:dyDescent="0.2">
      <c r="A56" s="4">
        <v>55</v>
      </c>
      <c r="B56" s="4">
        <v>190</v>
      </c>
      <c r="C56" s="4" t="s">
        <v>3016</v>
      </c>
      <c r="D56" s="59">
        <v>40000</v>
      </c>
      <c r="E56" s="4" t="s">
        <v>3021</v>
      </c>
      <c r="F56" s="4" t="s">
        <v>3018</v>
      </c>
    </row>
    <row r="57" spans="1:6" x14ac:dyDescent="0.2">
      <c r="A57" s="5">
        <v>56</v>
      </c>
      <c r="B57" s="5">
        <v>191</v>
      </c>
      <c r="C57" s="5" t="s">
        <v>3016</v>
      </c>
      <c r="D57" s="60">
        <v>40000</v>
      </c>
      <c r="E57" s="5" t="s">
        <v>3021</v>
      </c>
      <c r="F57" s="5" t="s">
        <v>3018</v>
      </c>
    </row>
    <row r="58" spans="1:6" x14ac:dyDescent="0.2">
      <c r="A58" s="4">
        <v>57</v>
      </c>
      <c r="B58" s="4">
        <v>193</v>
      </c>
      <c r="C58" s="4" t="s">
        <v>3016</v>
      </c>
      <c r="D58" s="59">
        <v>40000</v>
      </c>
      <c r="E58" s="4" t="s">
        <v>3021</v>
      </c>
      <c r="F58" s="4" t="s">
        <v>3018</v>
      </c>
    </row>
    <row r="59" spans="1:6" x14ac:dyDescent="0.2">
      <c r="A59" s="5">
        <v>58</v>
      </c>
      <c r="B59" s="5">
        <v>194</v>
      </c>
      <c r="C59" s="5" t="s">
        <v>3016</v>
      </c>
      <c r="D59" s="60">
        <v>70000</v>
      </c>
      <c r="E59" s="5" t="s">
        <v>3024</v>
      </c>
      <c r="F59" s="5" t="s">
        <v>3018</v>
      </c>
    </row>
    <row r="60" spans="1:6" x14ac:dyDescent="0.2">
      <c r="A60" s="4">
        <v>59</v>
      </c>
      <c r="B60" s="4">
        <v>197</v>
      </c>
      <c r="C60" s="4" t="s">
        <v>3016</v>
      </c>
      <c r="D60" s="59">
        <v>80000</v>
      </c>
      <c r="E60" s="4" t="s">
        <v>3021</v>
      </c>
      <c r="F60" s="4" t="s">
        <v>3018</v>
      </c>
    </row>
    <row r="61" spans="1:6" x14ac:dyDescent="0.2">
      <c r="A61" s="5">
        <v>60</v>
      </c>
      <c r="B61" s="5">
        <v>198</v>
      </c>
      <c r="C61" s="5" t="s">
        <v>3019</v>
      </c>
      <c r="D61" s="60">
        <v>80000</v>
      </c>
      <c r="E61" s="5" t="s">
        <v>3021</v>
      </c>
      <c r="F61" s="5" t="s">
        <v>3018</v>
      </c>
    </row>
    <row r="62" spans="1:6" x14ac:dyDescent="0.2">
      <c r="A62" s="4">
        <v>61</v>
      </c>
      <c r="B62" s="4">
        <v>202</v>
      </c>
      <c r="C62" s="4" t="s">
        <v>3016</v>
      </c>
      <c r="D62" s="59">
        <v>80000</v>
      </c>
      <c r="E62" s="4" t="s">
        <v>3021</v>
      </c>
      <c r="F62" s="4" t="s">
        <v>3018</v>
      </c>
    </row>
    <row r="63" spans="1:6" x14ac:dyDescent="0.2">
      <c r="A63" s="5">
        <v>62</v>
      </c>
      <c r="B63" s="5">
        <v>210</v>
      </c>
      <c r="C63" s="5" t="s">
        <v>3016</v>
      </c>
      <c r="D63" s="60">
        <v>80000</v>
      </c>
      <c r="E63" s="5" t="s">
        <v>3021</v>
      </c>
      <c r="F63" s="5" t="s">
        <v>3018</v>
      </c>
    </row>
    <row r="64" spans="1:6" x14ac:dyDescent="0.2">
      <c r="A64" s="4">
        <v>63</v>
      </c>
      <c r="B64" s="4">
        <v>211</v>
      </c>
      <c r="C64" s="4" t="s">
        <v>3016</v>
      </c>
      <c r="D64" s="59">
        <v>40000</v>
      </c>
      <c r="E64" s="4" t="s">
        <v>3022</v>
      </c>
      <c r="F64" s="4" t="s">
        <v>3018</v>
      </c>
    </row>
    <row r="65" spans="1:6" x14ac:dyDescent="0.2">
      <c r="A65" s="5">
        <v>64</v>
      </c>
      <c r="B65" s="5">
        <v>218</v>
      </c>
      <c r="C65" s="5" t="s">
        <v>3019</v>
      </c>
      <c r="D65" s="60">
        <v>40000</v>
      </c>
      <c r="E65" s="5" t="s">
        <v>3022</v>
      </c>
      <c r="F65" s="5" t="s">
        <v>3018</v>
      </c>
    </row>
    <row r="66" spans="1:6" x14ac:dyDescent="0.2">
      <c r="A66" s="4">
        <v>65</v>
      </c>
      <c r="B66" s="4">
        <v>228</v>
      </c>
      <c r="C66" s="4" t="s">
        <v>3016</v>
      </c>
      <c r="D66" s="59">
        <v>40000</v>
      </c>
      <c r="E66" s="4" t="s">
        <v>3022</v>
      </c>
      <c r="F66" s="4" t="s">
        <v>3018</v>
      </c>
    </row>
    <row r="67" spans="1:6" x14ac:dyDescent="0.2">
      <c r="A67" s="5">
        <v>66</v>
      </c>
      <c r="B67" s="5">
        <v>233</v>
      </c>
      <c r="C67" s="5" t="s">
        <v>3016</v>
      </c>
      <c r="D67" s="60">
        <v>60000</v>
      </c>
      <c r="E67" s="5" t="s">
        <v>3021</v>
      </c>
      <c r="F67" s="5" t="s">
        <v>3020</v>
      </c>
    </row>
    <row r="68" spans="1:6" x14ac:dyDescent="0.2">
      <c r="A68" s="4">
        <v>67</v>
      </c>
      <c r="B68" s="4">
        <v>234</v>
      </c>
      <c r="C68" s="4" t="s">
        <v>3016</v>
      </c>
      <c r="D68" s="59">
        <v>70000</v>
      </c>
      <c r="E68" s="4" t="s">
        <v>3021</v>
      </c>
      <c r="F68" s="4" t="s">
        <v>3018</v>
      </c>
    </row>
    <row r="69" spans="1:6" x14ac:dyDescent="0.2">
      <c r="A69" s="5">
        <v>68</v>
      </c>
      <c r="B69" s="5">
        <v>236</v>
      </c>
      <c r="C69" s="5" t="s">
        <v>3019</v>
      </c>
      <c r="D69" s="60">
        <v>60000</v>
      </c>
      <c r="E69" s="5" t="s">
        <v>3021</v>
      </c>
      <c r="F69" s="5" t="s">
        <v>3018</v>
      </c>
    </row>
    <row r="70" spans="1:6" x14ac:dyDescent="0.2">
      <c r="A70" s="4">
        <v>69</v>
      </c>
      <c r="B70" s="4">
        <v>240</v>
      </c>
      <c r="C70" s="4" t="s">
        <v>3019</v>
      </c>
      <c r="D70" s="59">
        <v>80000</v>
      </c>
      <c r="E70" s="4" t="s">
        <v>3022</v>
      </c>
      <c r="F70" s="4" t="s">
        <v>3018</v>
      </c>
    </row>
    <row r="71" spans="1:6" x14ac:dyDescent="0.2">
      <c r="A71" s="5">
        <v>70</v>
      </c>
      <c r="B71" s="5">
        <v>241</v>
      </c>
      <c r="C71" s="5" t="s">
        <v>3019</v>
      </c>
      <c r="D71" s="60">
        <v>80000</v>
      </c>
      <c r="E71" s="5" t="s">
        <v>3022</v>
      </c>
      <c r="F71" s="5" t="s">
        <v>3020</v>
      </c>
    </row>
    <row r="72" spans="1:6" x14ac:dyDescent="0.2">
      <c r="A72" s="4">
        <v>71</v>
      </c>
      <c r="B72" s="4">
        <v>247</v>
      </c>
      <c r="C72" s="4" t="s">
        <v>3016</v>
      </c>
      <c r="D72" s="59">
        <v>80000</v>
      </c>
      <c r="E72" s="4" t="s">
        <v>3022</v>
      </c>
      <c r="F72" s="4" t="s">
        <v>3018</v>
      </c>
    </row>
    <row r="73" spans="1:6" x14ac:dyDescent="0.2">
      <c r="A73" s="5">
        <v>72</v>
      </c>
      <c r="B73" s="5">
        <v>250</v>
      </c>
      <c r="C73" s="5" t="s">
        <v>3019</v>
      </c>
      <c r="D73" s="60">
        <v>80000</v>
      </c>
      <c r="E73" s="5" t="s">
        <v>3022</v>
      </c>
      <c r="F73" s="5" t="s">
        <v>3018</v>
      </c>
    </row>
    <row r="74" spans="1:6" x14ac:dyDescent="0.2">
      <c r="A74" s="4">
        <v>73</v>
      </c>
      <c r="B74" s="4">
        <v>254</v>
      </c>
      <c r="C74" s="4" t="s">
        <v>3019</v>
      </c>
      <c r="D74" s="59">
        <v>80000</v>
      </c>
      <c r="E74" s="4" t="s">
        <v>3022</v>
      </c>
      <c r="F74" s="4" t="s">
        <v>3020</v>
      </c>
    </row>
    <row r="75" spans="1:6" x14ac:dyDescent="0.2">
      <c r="A75" s="5">
        <v>74</v>
      </c>
      <c r="B75" s="5">
        <v>256</v>
      </c>
      <c r="C75" s="5" t="s">
        <v>3019</v>
      </c>
      <c r="D75" s="60">
        <v>70000</v>
      </c>
      <c r="E75" s="5" t="s">
        <v>3022</v>
      </c>
      <c r="F75" s="5" t="s">
        <v>3018</v>
      </c>
    </row>
    <row r="76" spans="1:6" x14ac:dyDescent="0.2">
      <c r="A76" s="4">
        <v>75</v>
      </c>
      <c r="B76" s="4">
        <v>258</v>
      </c>
      <c r="C76" s="4" t="s">
        <v>3019</v>
      </c>
      <c r="D76" s="59">
        <v>70000</v>
      </c>
      <c r="E76" s="4" t="s">
        <v>3022</v>
      </c>
      <c r="F76" s="4" t="s">
        <v>3018</v>
      </c>
    </row>
    <row r="77" spans="1:6" x14ac:dyDescent="0.2">
      <c r="A77" s="5">
        <v>76</v>
      </c>
      <c r="B77" s="5">
        <v>259</v>
      </c>
      <c r="C77" s="5" t="s">
        <v>3019</v>
      </c>
      <c r="D77" s="60">
        <v>80000</v>
      </c>
      <c r="E77" s="5" t="s">
        <v>3022</v>
      </c>
      <c r="F77" s="5" t="s">
        <v>3018</v>
      </c>
    </row>
    <row r="78" spans="1:6" x14ac:dyDescent="0.2">
      <c r="A78" s="4">
        <v>77</v>
      </c>
      <c r="B78" s="4">
        <v>263</v>
      </c>
      <c r="C78" s="4" t="s">
        <v>3019</v>
      </c>
      <c r="D78" s="59">
        <v>80000</v>
      </c>
      <c r="E78" s="4" t="s">
        <v>3022</v>
      </c>
      <c r="F78" s="4" t="s">
        <v>3018</v>
      </c>
    </row>
    <row r="79" spans="1:6" x14ac:dyDescent="0.2">
      <c r="A79" s="5">
        <v>78</v>
      </c>
      <c r="B79" s="5">
        <v>266</v>
      </c>
      <c r="C79" s="5" t="s">
        <v>3019</v>
      </c>
      <c r="D79" s="60">
        <v>80000</v>
      </c>
      <c r="E79" s="5" t="s">
        <v>3022</v>
      </c>
      <c r="F79" s="5" t="s">
        <v>3020</v>
      </c>
    </row>
    <row r="80" spans="1:6" x14ac:dyDescent="0.2">
      <c r="A80" s="4">
        <v>79</v>
      </c>
      <c r="B80" s="4">
        <v>268</v>
      </c>
      <c r="C80" s="4" t="s">
        <v>3019</v>
      </c>
      <c r="D80" s="59">
        <v>40000</v>
      </c>
      <c r="E80" s="4" t="s">
        <v>3022</v>
      </c>
      <c r="F80" s="4" t="s">
        <v>3020</v>
      </c>
    </row>
    <row r="81" spans="1:6" x14ac:dyDescent="0.2">
      <c r="A81" s="5">
        <v>80</v>
      </c>
      <c r="B81" s="5">
        <v>269</v>
      </c>
      <c r="C81" s="5" t="s">
        <v>3019</v>
      </c>
      <c r="D81" s="60">
        <v>160000</v>
      </c>
      <c r="E81" s="5" t="s">
        <v>3024</v>
      </c>
      <c r="F81" s="5" t="s">
        <v>3018</v>
      </c>
    </row>
    <row r="82" spans="1:6" x14ac:dyDescent="0.2">
      <c r="A82" s="4">
        <v>81</v>
      </c>
      <c r="B82" s="4">
        <v>271</v>
      </c>
      <c r="C82" s="4" t="s">
        <v>3016</v>
      </c>
      <c r="D82" s="59">
        <v>170000</v>
      </c>
      <c r="E82" s="4" t="s">
        <v>3024</v>
      </c>
      <c r="F82" s="4" t="s">
        <v>3018</v>
      </c>
    </row>
    <row r="83" spans="1:6" x14ac:dyDescent="0.2">
      <c r="A83" s="5">
        <v>82</v>
      </c>
      <c r="B83" s="5">
        <v>272</v>
      </c>
      <c r="C83" s="5" t="s">
        <v>3016</v>
      </c>
      <c r="D83" s="60">
        <v>120000</v>
      </c>
      <c r="E83" s="5" t="s">
        <v>3017</v>
      </c>
      <c r="F83" s="5" t="s">
        <v>3018</v>
      </c>
    </row>
    <row r="84" spans="1:6" x14ac:dyDescent="0.2">
      <c r="A84" s="4">
        <v>83</v>
      </c>
      <c r="B84" s="4">
        <v>275</v>
      </c>
      <c r="C84" s="4" t="s">
        <v>3019</v>
      </c>
      <c r="D84" s="59">
        <v>130000</v>
      </c>
      <c r="E84" s="4" t="s">
        <v>3024</v>
      </c>
      <c r="F84" s="4" t="s">
        <v>3020</v>
      </c>
    </row>
    <row r="85" spans="1:6" x14ac:dyDescent="0.2">
      <c r="A85" s="5">
        <v>84</v>
      </c>
      <c r="B85" s="5">
        <v>276</v>
      </c>
      <c r="C85" s="5" t="s">
        <v>3016</v>
      </c>
      <c r="D85" s="60">
        <v>130000</v>
      </c>
      <c r="E85" s="5" t="s">
        <v>3024</v>
      </c>
      <c r="F85" s="5" t="s">
        <v>3018</v>
      </c>
    </row>
    <row r="86" spans="1:6" x14ac:dyDescent="0.2">
      <c r="A86" s="4">
        <v>85</v>
      </c>
      <c r="B86" s="4">
        <v>282</v>
      </c>
      <c r="C86" s="4" t="s">
        <v>3019</v>
      </c>
      <c r="D86" s="59">
        <v>80000</v>
      </c>
      <c r="E86" s="4" t="s">
        <v>3023</v>
      </c>
      <c r="F86" s="4" t="s">
        <v>3020</v>
      </c>
    </row>
    <row r="87" spans="1:6" x14ac:dyDescent="0.2">
      <c r="A87" s="5">
        <v>86</v>
      </c>
      <c r="B87" s="5">
        <v>283</v>
      </c>
      <c r="C87" s="5" t="s">
        <v>3019</v>
      </c>
      <c r="D87" s="60">
        <v>60000</v>
      </c>
      <c r="E87" s="5" t="s">
        <v>3022</v>
      </c>
      <c r="F87" s="5" t="s">
        <v>3020</v>
      </c>
    </row>
    <row r="88" spans="1:6" x14ac:dyDescent="0.2">
      <c r="A88" s="4">
        <v>87</v>
      </c>
      <c r="B88" s="4">
        <v>286</v>
      </c>
      <c r="C88" s="4" t="s">
        <v>3016</v>
      </c>
      <c r="D88" s="59">
        <v>70000</v>
      </c>
      <c r="E88" s="4" t="s">
        <v>3021</v>
      </c>
      <c r="F88" s="4" t="s">
        <v>3018</v>
      </c>
    </row>
    <row r="89" spans="1:6" x14ac:dyDescent="0.2">
      <c r="A89" s="5">
        <v>88</v>
      </c>
      <c r="B89" s="5">
        <v>288</v>
      </c>
      <c r="C89" s="5" t="s">
        <v>3016</v>
      </c>
      <c r="D89" s="60">
        <v>70000</v>
      </c>
      <c r="E89" s="5" t="s">
        <v>3021</v>
      </c>
      <c r="F89" s="5" t="s">
        <v>3020</v>
      </c>
    </row>
    <row r="90" spans="1:6" x14ac:dyDescent="0.2">
      <c r="A90" s="4">
        <v>89</v>
      </c>
      <c r="B90" s="4">
        <v>290</v>
      </c>
      <c r="C90" s="4" t="s">
        <v>3016</v>
      </c>
      <c r="D90" s="59">
        <v>80000</v>
      </c>
      <c r="E90" s="4" t="s">
        <v>3017</v>
      </c>
      <c r="F90" s="4" t="s">
        <v>3018</v>
      </c>
    </row>
    <row r="91" spans="1:6" x14ac:dyDescent="0.2">
      <c r="A91" s="5">
        <v>90</v>
      </c>
      <c r="B91" s="5">
        <v>306</v>
      </c>
      <c r="C91" s="5" t="s">
        <v>3019</v>
      </c>
      <c r="D91" s="60">
        <v>80000</v>
      </c>
      <c r="E91" s="5" t="s">
        <v>3017</v>
      </c>
      <c r="F91" s="5" t="s">
        <v>3018</v>
      </c>
    </row>
    <row r="92" spans="1:6" x14ac:dyDescent="0.2">
      <c r="A92" s="4">
        <v>91</v>
      </c>
      <c r="B92" s="4">
        <v>308</v>
      </c>
      <c r="C92" s="4" t="s">
        <v>3019</v>
      </c>
      <c r="D92" s="59">
        <v>90000</v>
      </c>
      <c r="E92" s="4" t="s">
        <v>3021</v>
      </c>
      <c r="F92" s="4" t="s">
        <v>3018</v>
      </c>
    </row>
    <row r="93" spans="1:6" x14ac:dyDescent="0.2">
      <c r="A93" s="5">
        <v>92</v>
      </c>
      <c r="B93" s="5">
        <v>314</v>
      </c>
      <c r="C93" s="5" t="s">
        <v>3016</v>
      </c>
      <c r="D93" s="60">
        <v>90000</v>
      </c>
      <c r="E93" s="5" t="s">
        <v>3021</v>
      </c>
      <c r="F93" s="5" t="s">
        <v>3018</v>
      </c>
    </row>
    <row r="94" spans="1:6" x14ac:dyDescent="0.2">
      <c r="A94" s="4">
        <v>93</v>
      </c>
      <c r="B94" s="4">
        <v>315</v>
      </c>
      <c r="C94" s="4" t="s">
        <v>3016</v>
      </c>
      <c r="D94" s="59">
        <v>90000</v>
      </c>
      <c r="E94" s="4" t="s">
        <v>3017</v>
      </c>
      <c r="F94" s="4" t="s">
        <v>3018</v>
      </c>
    </row>
    <row r="95" spans="1:6" x14ac:dyDescent="0.2">
      <c r="A95" s="5">
        <v>94</v>
      </c>
      <c r="B95" s="5">
        <v>317</v>
      </c>
      <c r="C95" s="5" t="s">
        <v>3016</v>
      </c>
      <c r="D95" s="60">
        <v>100000</v>
      </c>
      <c r="E95" s="5" t="s">
        <v>3024</v>
      </c>
      <c r="F95" s="5" t="s">
        <v>3018</v>
      </c>
    </row>
    <row r="96" spans="1:6" x14ac:dyDescent="0.2">
      <c r="A96" s="4">
        <v>95</v>
      </c>
      <c r="B96" s="4">
        <v>321</v>
      </c>
      <c r="C96" s="4" t="s">
        <v>3019</v>
      </c>
      <c r="D96" s="59">
        <v>70000</v>
      </c>
      <c r="E96" s="4" t="s">
        <v>3021</v>
      </c>
      <c r="F96" s="4" t="s">
        <v>3020</v>
      </c>
    </row>
    <row r="97" spans="1:6" x14ac:dyDescent="0.2">
      <c r="A97" s="5">
        <v>96</v>
      </c>
      <c r="B97" s="5">
        <v>326</v>
      </c>
      <c r="C97" s="5" t="s">
        <v>3019</v>
      </c>
      <c r="D97" s="60">
        <v>70000</v>
      </c>
      <c r="E97" s="5" t="s">
        <v>3021</v>
      </c>
      <c r="F97" s="5" t="s">
        <v>3018</v>
      </c>
    </row>
    <row r="98" spans="1:6" x14ac:dyDescent="0.2">
      <c r="A98" s="4">
        <v>97</v>
      </c>
      <c r="B98" s="4">
        <v>329</v>
      </c>
      <c r="C98" s="4" t="s">
        <v>3016</v>
      </c>
      <c r="D98" s="59">
        <v>60000</v>
      </c>
      <c r="E98" s="4" t="s">
        <v>3017</v>
      </c>
      <c r="F98" s="4" t="s">
        <v>3018</v>
      </c>
    </row>
    <row r="99" spans="1:6" x14ac:dyDescent="0.2">
      <c r="A99" s="5">
        <v>98</v>
      </c>
      <c r="B99" s="5">
        <v>331</v>
      </c>
      <c r="C99" s="5" t="s">
        <v>3016</v>
      </c>
      <c r="D99" s="60">
        <v>60000</v>
      </c>
      <c r="E99" s="5" t="s">
        <v>3021</v>
      </c>
      <c r="F99" s="5" t="s">
        <v>3018</v>
      </c>
    </row>
    <row r="100" spans="1:6" x14ac:dyDescent="0.2">
      <c r="A100" s="4">
        <v>99</v>
      </c>
      <c r="B100" s="4">
        <v>335</v>
      </c>
      <c r="C100" s="4" t="s">
        <v>3019</v>
      </c>
      <c r="D100" s="59">
        <v>60000</v>
      </c>
      <c r="E100" s="4" t="s">
        <v>3021</v>
      </c>
      <c r="F100" s="4" t="s">
        <v>3020</v>
      </c>
    </row>
    <row r="101" spans="1:6" x14ac:dyDescent="0.2">
      <c r="A101" s="5">
        <v>100</v>
      </c>
      <c r="B101" s="5">
        <v>339</v>
      </c>
      <c r="C101" s="5" t="s">
        <v>3016</v>
      </c>
      <c r="D101" s="60">
        <v>60000</v>
      </c>
      <c r="E101" s="5" t="s">
        <v>3017</v>
      </c>
      <c r="F101" s="5" t="s">
        <v>3018</v>
      </c>
    </row>
    <row r="102" spans="1:6" x14ac:dyDescent="0.2">
      <c r="A102" s="4">
        <v>101</v>
      </c>
      <c r="B102" s="4">
        <v>342</v>
      </c>
      <c r="C102" s="4" t="s">
        <v>3019</v>
      </c>
      <c r="D102" s="59">
        <v>60000</v>
      </c>
      <c r="E102" s="4" t="s">
        <v>3021</v>
      </c>
      <c r="F102" s="4" t="s">
        <v>3018</v>
      </c>
    </row>
    <row r="103" spans="1:6" x14ac:dyDescent="0.2">
      <c r="A103" s="5">
        <v>102</v>
      </c>
      <c r="B103" s="5">
        <v>343</v>
      </c>
      <c r="C103" s="5" t="s">
        <v>3019</v>
      </c>
      <c r="D103" s="60">
        <v>70000</v>
      </c>
      <c r="E103" s="5" t="s">
        <v>3017</v>
      </c>
      <c r="F103" s="5" t="s">
        <v>3020</v>
      </c>
    </row>
    <row r="104" spans="1:6" x14ac:dyDescent="0.2">
      <c r="A104" s="4">
        <v>103</v>
      </c>
      <c r="B104" s="4">
        <v>344</v>
      </c>
      <c r="C104" s="4" t="s">
        <v>3019</v>
      </c>
      <c r="D104" s="59">
        <v>80000</v>
      </c>
      <c r="E104" s="4" t="s">
        <v>3017</v>
      </c>
      <c r="F104" s="4" t="s">
        <v>3018</v>
      </c>
    </row>
    <row r="105" spans="1:6" x14ac:dyDescent="0.2">
      <c r="A105" s="5">
        <v>104</v>
      </c>
      <c r="B105" s="5">
        <v>349</v>
      </c>
      <c r="C105" s="5" t="s">
        <v>3019</v>
      </c>
      <c r="D105" s="60">
        <v>70000</v>
      </c>
      <c r="E105" s="5" t="s">
        <v>3017</v>
      </c>
      <c r="F105" s="5" t="s">
        <v>3018</v>
      </c>
    </row>
    <row r="106" spans="1:6" x14ac:dyDescent="0.2">
      <c r="A106" s="4">
        <v>105</v>
      </c>
      <c r="B106" s="4">
        <v>351</v>
      </c>
      <c r="C106" s="4" t="s">
        <v>3016</v>
      </c>
      <c r="D106" s="59">
        <v>70000</v>
      </c>
      <c r="E106" s="4" t="s">
        <v>3017</v>
      </c>
      <c r="F106" s="4" t="s">
        <v>3020</v>
      </c>
    </row>
    <row r="107" spans="1:6" x14ac:dyDescent="0.2">
      <c r="A107" s="5">
        <v>106</v>
      </c>
      <c r="B107" s="5">
        <v>353</v>
      </c>
      <c r="C107" s="5" t="s">
        <v>3019</v>
      </c>
      <c r="D107" s="60">
        <v>70000</v>
      </c>
      <c r="E107" s="5" t="s">
        <v>3017</v>
      </c>
      <c r="F107" s="5" t="s">
        <v>3020</v>
      </c>
    </row>
    <row r="108" spans="1:6" x14ac:dyDescent="0.2">
      <c r="A108" s="4">
        <v>107</v>
      </c>
      <c r="B108" s="4">
        <v>357</v>
      </c>
      <c r="C108" s="4" t="s">
        <v>3019</v>
      </c>
      <c r="D108" s="59">
        <v>70000</v>
      </c>
      <c r="E108" s="4" t="s">
        <v>3017</v>
      </c>
      <c r="F108" s="4" t="s">
        <v>3020</v>
      </c>
    </row>
    <row r="109" spans="1:6" x14ac:dyDescent="0.2">
      <c r="A109" s="5">
        <v>108</v>
      </c>
      <c r="B109" s="5">
        <v>358</v>
      </c>
      <c r="C109" s="5" t="s">
        <v>3016</v>
      </c>
      <c r="D109" s="60">
        <v>90000</v>
      </c>
      <c r="E109" s="5" t="s">
        <v>3017</v>
      </c>
      <c r="F109" s="5" t="s">
        <v>3018</v>
      </c>
    </row>
    <row r="110" spans="1:6" x14ac:dyDescent="0.2">
      <c r="A110" s="4">
        <v>109</v>
      </c>
      <c r="B110" s="4">
        <v>366</v>
      </c>
      <c r="C110" s="4" t="s">
        <v>3019</v>
      </c>
      <c r="D110" s="59">
        <v>70000</v>
      </c>
      <c r="E110" s="4" t="s">
        <v>3017</v>
      </c>
      <c r="F110" s="4" t="s">
        <v>3020</v>
      </c>
    </row>
    <row r="111" spans="1:6" x14ac:dyDescent="0.2">
      <c r="A111" s="5">
        <v>110</v>
      </c>
      <c r="B111" s="5">
        <v>369</v>
      </c>
      <c r="C111" s="5" t="s">
        <v>3019</v>
      </c>
      <c r="D111" s="60">
        <v>70000</v>
      </c>
      <c r="E111" s="5" t="s">
        <v>3017</v>
      </c>
      <c r="F111" s="5" t="s">
        <v>3020</v>
      </c>
    </row>
    <row r="112" spans="1:6" x14ac:dyDescent="0.2">
      <c r="A112" s="4">
        <v>111</v>
      </c>
      <c r="B112" s="4">
        <v>370</v>
      </c>
      <c r="C112" s="4" t="s">
        <v>3016</v>
      </c>
      <c r="D112" s="59">
        <v>60000</v>
      </c>
      <c r="E112" s="4" t="s">
        <v>3021</v>
      </c>
      <c r="F112" s="4" t="s">
        <v>3018</v>
      </c>
    </row>
    <row r="113" spans="1:6" x14ac:dyDescent="0.2">
      <c r="A113" s="5">
        <v>112</v>
      </c>
      <c r="B113" s="5">
        <v>371</v>
      </c>
      <c r="C113" s="5" t="s">
        <v>3016</v>
      </c>
      <c r="D113" s="60">
        <v>60000</v>
      </c>
      <c r="E113" s="5" t="s">
        <v>3021</v>
      </c>
      <c r="F113" s="5" t="s">
        <v>3018</v>
      </c>
    </row>
    <row r="114" spans="1:6" x14ac:dyDescent="0.2">
      <c r="A114" s="4">
        <v>113</v>
      </c>
      <c r="B114" s="4">
        <v>373</v>
      </c>
      <c r="C114" s="4" t="s">
        <v>3016</v>
      </c>
      <c r="D114" s="59">
        <v>60000</v>
      </c>
      <c r="E114" s="4" t="s">
        <v>3021</v>
      </c>
      <c r="F114" s="4" t="s">
        <v>3018</v>
      </c>
    </row>
    <row r="115" spans="1:6" x14ac:dyDescent="0.2">
      <c r="A115" s="5">
        <v>114</v>
      </c>
      <c r="B115" s="5">
        <v>375</v>
      </c>
      <c r="C115" s="5" t="s">
        <v>3016</v>
      </c>
      <c r="D115" s="60">
        <v>70000</v>
      </c>
      <c r="E115" s="5" t="s">
        <v>3017</v>
      </c>
      <c r="F115" s="5" t="s">
        <v>3018</v>
      </c>
    </row>
    <row r="116" spans="1:6" x14ac:dyDescent="0.2">
      <c r="A116" s="4">
        <v>115</v>
      </c>
      <c r="B116" s="4">
        <v>377</v>
      </c>
      <c r="C116" s="4" t="s">
        <v>3019</v>
      </c>
      <c r="D116" s="59">
        <v>70000</v>
      </c>
      <c r="E116" s="4" t="s">
        <v>3021</v>
      </c>
      <c r="F116" s="4" t="s">
        <v>3018</v>
      </c>
    </row>
    <row r="117" spans="1:6" x14ac:dyDescent="0.2">
      <c r="A117" s="5">
        <v>116</v>
      </c>
      <c r="B117" s="5">
        <v>381</v>
      </c>
      <c r="C117" s="5" t="s">
        <v>3016</v>
      </c>
      <c r="D117" s="60">
        <v>70000</v>
      </c>
      <c r="E117" s="5" t="s">
        <v>3021</v>
      </c>
      <c r="F117" s="5" t="s">
        <v>3018</v>
      </c>
    </row>
    <row r="118" spans="1:6" x14ac:dyDescent="0.2">
      <c r="A118" s="4">
        <v>117</v>
      </c>
      <c r="B118" s="4">
        <v>383</v>
      </c>
      <c r="C118" s="4" t="s">
        <v>3016</v>
      </c>
      <c r="D118" s="59">
        <v>70000</v>
      </c>
      <c r="E118" s="4" t="s">
        <v>3021</v>
      </c>
      <c r="F118" s="4" t="s">
        <v>3018</v>
      </c>
    </row>
    <row r="119" spans="1:6" x14ac:dyDescent="0.2">
      <c r="A119" s="5">
        <v>118</v>
      </c>
      <c r="B119" s="5">
        <v>387</v>
      </c>
      <c r="C119" s="5" t="s">
        <v>3016</v>
      </c>
      <c r="D119" s="60">
        <v>70000</v>
      </c>
      <c r="E119" s="5" t="s">
        <v>3021</v>
      </c>
      <c r="F119" s="5" t="s">
        <v>3018</v>
      </c>
    </row>
    <row r="120" spans="1:6" x14ac:dyDescent="0.2">
      <c r="A120" s="4">
        <v>119</v>
      </c>
      <c r="B120" s="4">
        <v>388</v>
      </c>
      <c r="C120" s="4" t="s">
        <v>3019</v>
      </c>
      <c r="D120" s="59">
        <v>80000</v>
      </c>
      <c r="E120" s="4" t="s">
        <v>3021</v>
      </c>
      <c r="F120" s="4" t="s">
        <v>3020</v>
      </c>
    </row>
    <row r="121" spans="1:6" x14ac:dyDescent="0.2">
      <c r="A121" s="5">
        <v>120</v>
      </c>
      <c r="B121" s="5">
        <v>389</v>
      </c>
      <c r="C121" s="5" t="s">
        <v>3019</v>
      </c>
      <c r="D121" s="60">
        <v>30000</v>
      </c>
      <c r="E121" s="5" t="s">
        <v>3021</v>
      </c>
      <c r="F121" s="5" t="s">
        <v>3020</v>
      </c>
    </row>
    <row r="122" spans="1:6" x14ac:dyDescent="0.2">
      <c r="A122" s="4">
        <v>121</v>
      </c>
      <c r="B122" s="4">
        <v>392</v>
      </c>
      <c r="C122" s="4" t="s">
        <v>3019</v>
      </c>
      <c r="D122" s="59">
        <v>40000</v>
      </c>
      <c r="E122" s="4" t="s">
        <v>3017</v>
      </c>
      <c r="F122" s="4" t="s">
        <v>3018</v>
      </c>
    </row>
    <row r="123" spans="1:6" x14ac:dyDescent="0.2">
      <c r="A123" s="5">
        <v>122</v>
      </c>
      <c r="B123" s="5">
        <v>393</v>
      </c>
      <c r="C123" s="5" t="s">
        <v>3016</v>
      </c>
      <c r="D123" s="60">
        <v>70000</v>
      </c>
      <c r="E123" s="5" t="s">
        <v>3021</v>
      </c>
      <c r="F123" s="5" t="s">
        <v>3018</v>
      </c>
    </row>
    <row r="124" spans="1:6" x14ac:dyDescent="0.2">
      <c r="A124" s="4">
        <v>123</v>
      </c>
      <c r="B124" s="4">
        <v>395</v>
      </c>
      <c r="C124" s="4" t="s">
        <v>3016</v>
      </c>
      <c r="D124" s="59">
        <v>70000</v>
      </c>
      <c r="E124" s="4" t="s">
        <v>3021</v>
      </c>
      <c r="F124" s="4" t="s">
        <v>3018</v>
      </c>
    </row>
    <row r="125" spans="1:6" x14ac:dyDescent="0.2">
      <c r="A125" s="5">
        <v>124</v>
      </c>
      <c r="B125" s="5">
        <v>397</v>
      </c>
      <c r="C125" s="5" t="s">
        <v>3016</v>
      </c>
      <c r="D125" s="60">
        <v>70000</v>
      </c>
      <c r="E125" s="5" t="s">
        <v>3021</v>
      </c>
      <c r="F125" s="5" t="s">
        <v>3018</v>
      </c>
    </row>
    <row r="126" spans="1:6" x14ac:dyDescent="0.2">
      <c r="A126" s="4">
        <v>125</v>
      </c>
      <c r="B126" s="4">
        <v>398</v>
      </c>
      <c r="C126" s="4" t="s">
        <v>3019</v>
      </c>
      <c r="D126" s="59">
        <v>80000</v>
      </c>
      <c r="E126" s="4" t="s">
        <v>3021</v>
      </c>
      <c r="F126" s="4" t="s">
        <v>3018</v>
      </c>
    </row>
    <row r="127" spans="1:6" x14ac:dyDescent="0.2">
      <c r="A127" s="5">
        <v>126</v>
      </c>
      <c r="B127" s="5">
        <v>406</v>
      </c>
      <c r="C127" s="5" t="s">
        <v>3019</v>
      </c>
      <c r="D127" s="60">
        <v>70000</v>
      </c>
      <c r="E127" s="5" t="s">
        <v>3021</v>
      </c>
      <c r="F127" s="5" t="s">
        <v>3018</v>
      </c>
    </row>
    <row r="128" spans="1:6" x14ac:dyDescent="0.2">
      <c r="A128" s="4">
        <v>127</v>
      </c>
      <c r="B128" s="4">
        <v>408</v>
      </c>
      <c r="C128" s="4" t="s">
        <v>3016</v>
      </c>
      <c r="D128" s="59">
        <v>10000</v>
      </c>
      <c r="E128" s="4" t="s">
        <v>3022</v>
      </c>
      <c r="F128" s="4" t="s">
        <v>3020</v>
      </c>
    </row>
    <row r="129" spans="1:6" x14ac:dyDescent="0.2">
      <c r="A129" s="5">
        <v>128</v>
      </c>
      <c r="B129" s="5">
        <v>411</v>
      </c>
      <c r="C129" s="5" t="s">
        <v>3016</v>
      </c>
      <c r="D129" s="60">
        <v>40000</v>
      </c>
      <c r="E129" s="5" t="s">
        <v>3022</v>
      </c>
      <c r="F129" s="5" t="s">
        <v>3018</v>
      </c>
    </row>
    <row r="130" spans="1:6" x14ac:dyDescent="0.2">
      <c r="A130" s="4">
        <v>129</v>
      </c>
      <c r="B130" s="4">
        <v>421</v>
      </c>
      <c r="C130" s="4" t="s">
        <v>3016</v>
      </c>
      <c r="D130" s="59">
        <v>40000</v>
      </c>
      <c r="E130" s="4" t="s">
        <v>3022</v>
      </c>
      <c r="F130" s="4" t="s">
        <v>3018</v>
      </c>
    </row>
    <row r="131" spans="1:6" x14ac:dyDescent="0.2">
      <c r="A131" s="5">
        <v>130</v>
      </c>
      <c r="B131" s="5">
        <v>428</v>
      </c>
      <c r="C131" s="5" t="s">
        <v>3019</v>
      </c>
      <c r="D131" s="60">
        <v>40000</v>
      </c>
      <c r="E131" s="5" t="s">
        <v>3022</v>
      </c>
      <c r="F131" s="5" t="s">
        <v>3018</v>
      </c>
    </row>
    <row r="132" spans="1:6" x14ac:dyDescent="0.2">
      <c r="A132" s="4">
        <v>131</v>
      </c>
      <c r="B132" s="4">
        <v>437</v>
      </c>
      <c r="C132" s="4" t="s">
        <v>3016</v>
      </c>
      <c r="D132" s="59">
        <v>30000</v>
      </c>
      <c r="E132" s="4" t="s">
        <v>3022</v>
      </c>
      <c r="F132" s="4" t="s">
        <v>3018</v>
      </c>
    </row>
    <row r="133" spans="1:6" x14ac:dyDescent="0.2">
      <c r="A133" s="5">
        <v>132</v>
      </c>
      <c r="B133" s="5">
        <v>444</v>
      </c>
      <c r="C133" s="5" t="s">
        <v>3016</v>
      </c>
      <c r="D133" s="60">
        <v>30000</v>
      </c>
      <c r="E133" s="5" t="s">
        <v>3022</v>
      </c>
      <c r="F133" s="5" t="s">
        <v>3020</v>
      </c>
    </row>
    <row r="134" spans="1:6" x14ac:dyDescent="0.2">
      <c r="A134" s="4">
        <v>133</v>
      </c>
      <c r="B134" s="4">
        <v>445</v>
      </c>
      <c r="C134" s="4" t="s">
        <v>3019</v>
      </c>
      <c r="D134" s="59">
        <v>30000</v>
      </c>
      <c r="E134" s="4" t="s">
        <v>3022</v>
      </c>
      <c r="F134" s="4" t="s">
        <v>3020</v>
      </c>
    </row>
    <row r="135" spans="1:6" x14ac:dyDescent="0.2">
      <c r="A135" s="5">
        <v>134</v>
      </c>
      <c r="B135" s="5">
        <v>447</v>
      </c>
      <c r="C135" s="5" t="s">
        <v>3019</v>
      </c>
      <c r="D135" s="60">
        <v>30000</v>
      </c>
      <c r="E135" s="5" t="s">
        <v>3023</v>
      </c>
      <c r="F135" s="5" t="s">
        <v>3020</v>
      </c>
    </row>
    <row r="136" spans="1:6" x14ac:dyDescent="0.2">
      <c r="A136" s="4">
        <v>135</v>
      </c>
      <c r="B136" s="4">
        <v>451</v>
      </c>
      <c r="C136" s="4" t="s">
        <v>3019</v>
      </c>
      <c r="D136" s="59">
        <v>10000</v>
      </c>
      <c r="E136" s="4" t="s">
        <v>3022</v>
      </c>
      <c r="F136" s="4" t="s">
        <v>3018</v>
      </c>
    </row>
    <row r="137" spans="1:6" x14ac:dyDescent="0.2">
      <c r="A137" s="5">
        <v>136</v>
      </c>
      <c r="B137" s="5">
        <v>452</v>
      </c>
      <c r="C137" s="5" t="s">
        <v>3019</v>
      </c>
      <c r="D137" s="60">
        <v>30000</v>
      </c>
      <c r="E137" s="5" t="s">
        <v>3023</v>
      </c>
      <c r="F137" s="5" t="s">
        <v>3020</v>
      </c>
    </row>
    <row r="138" spans="1:6" x14ac:dyDescent="0.2">
      <c r="A138" s="4">
        <v>137</v>
      </c>
      <c r="B138" s="4">
        <v>453</v>
      </c>
      <c r="C138" s="4" t="s">
        <v>3019</v>
      </c>
      <c r="D138" s="59">
        <v>40000</v>
      </c>
      <c r="E138" s="4" t="s">
        <v>3022</v>
      </c>
      <c r="F138" s="4" t="s">
        <v>3020</v>
      </c>
    </row>
    <row r="139" spans="1:6" x14ac:dyDescent="0.2">
      <c r="A139" s="5">
        <v>138</v>
      </c>
      <c r="B139" s="5">
        <v>460</v>
      </c>
      <c r="C139" s="5" t="s">
        <v>3016</v>
      </c>
      <c r="D139" s="60">
        <v>40000</v>
      </c>
      <c r="E139" s="5" t="s">
        <v>3022</v>
      </c>
      <c r="F139" s="5" t="s">
        <v>3018</v>
      </c>
    </row>
    <row r="140" spans="1:6" x14ac:dyDescent="0.2">
      <c r="A140" s="4">
        <v>139</v>
      </c>
      <c r="B140" s="4">
        <v>463</v>
      </c>
      <c r="C140" s="4" t="s">
        <v>3016</v>
      </c>
      <c r="D140" s="59">
        <v>40000</v>
      </c>
      <c r="E140" s="4" t="s">
        <v>3022</v>
      </c>
      <c r="F140" s="4" t="s">
        <v>3020</v>
      </c>
    </row>
    <row r="141" spans="1:6" x14ac:dyDescent="0.2">
      <c r="A141" s="5">
        <v>140</v>
      </c>
      <c r="B141" s="5">
        <v>466</v>
      </c>
      <c r="C141" s="5" t="s">
        <v>3019</v>
      </c>
      <c r="D141" s="60">
        <v>30000</v>
      </c>
      <c r="E141" s="5" t="s">
        <v>3021</v>
      </c>
      <c r="F141" s="5" t="s">
        <v>3020</v>
      </c>
    </row>
    <row r="142" spans="1:6" x14ac:dyDescent="0.2">
      <c r="A142" s="4">
        <v>141</v>
      </c>
      <c r="B142" s="4">
        <v>467</v>
      </c>
      <c r="C142" s="4" t="s">
        <v>3019</v>
      </c>
      <c r="D142" s="59">
        <v>30000</v>
      </c>
      <c r="E142" s="4" t="s">
        <v>3023</v>
      </c>
      <c r="F142" s="4" t="s">
        <v>3020</v>
      </c>
    </row>
    <row r="143" spans="1:6" x14ac:dyDescent="0.2">
      <c r="A143" s="5">
        <v>142</v>
      </c>
      <c r="B143" s="5">
        <v>468</v>
      </c>
      <c r="C143" s="5" t="s">
        <v>3016</v>
      </c>
      <c r="D143" s="60">
        <v>40000</v>
      </c>
      <c r="E143" s="5" t="s">
        <v>3022</v>
      </c>
      <c r="F143" s="5" t="s">
        <v>3020</v>
      </c>
    </row>
    <row r="144" spans="1:6" x14ac:dyDescent="0.2">
      <c r="A144" s="4">
        <v>143</v>
      </c>
      <c r="B144" s="4">
        <v>469</v>
      </c>
      <c r="C144" s="4" t="s">
        <v>3019</v>
      </c>
      <c r="D144" s="59">
        <v>40000</v>
      </c>
      <c r="E144" s="4" t="s">
        <v>3022</v>
      </c>
      <c r="F144" s="4" t="s">
        <v>3020</v>
      </c>
    </row>
    <row r="145" spans="1:6" x14ac:dyDescent="0.2">
      <c r="A145" s="5">
        <v>144</v>
      </c>
      <c r="B145" s="5">
        <v>470</v>
      </c>
      <c r="C145" s="5" t="s">
        <v>3016</v>
      </c>
      <c r="D145" s="60">
        <v>40000</v>
      </c>
      <c r="E145" s="5" t="s">
        <v>3022</v>
      </c>
      <c r="F145" s="5" t="s">
        <v>3018</v>
      </c>
    </row>
    <row r="146" spans="1:6" x14ac:dyDescent="0.2">
      <c r="A146" s="4">
        <v>145</v>
      </c>
      <c r="B146" s="4">
        <v>471</v>
      </c>
      <c r="C146" s="4" t="s">
        <v>3019</v>
      </c>
      <c r="D146" s="59">
        <v>40000</v>
      </c>
      <c r="E146" s="4" t="s">
        <v>3022</v>
      </c>
      <c r="F146" s="4" t="s">
        <v>3020</v>
      </c>
    </row>
    <row r="147" spans="1:6" x14ac:dyDescent="0.2">
      <c r="A147" s="5">
        <v>146</v>
      </c>
      <c r="B147" s="5">
        <v>472</v>
      </c>
      <c r="C147" s="5" t="s">
        <v>3019</v>
      </c>
      <c r="D147" s="60">
        <v>40000</v>
      </c>
      <c r="E147" s="5" t="s">
        <v>3022</v>
      </c>
      <c r="F147" s="5" t="s">
        <v>3020</v>
      </c>
    </row>
    <row r="148" spans="1:6" x14ac:dyDescent="0.2">
      <c r="A148" s="4">
        <v>147</v>
      </c>
      <c r="B148" s="4">
        <v>483</v>
      </c>
      <c r="C148" s="4" t="s">
        <v>3019</v>
      </c>
      <c r="D148" s="59">
        <v>40000</v>
      </c>
      <c r="E148" s="4" t="s">
        <v>3017</v>
      </c>
      <c r="F148" s="4" t="s">
        <v>3018</v>
      </c>
    </row>
    <row r="149" spans="1:6" x14ac:dyDescent="0.2">
      <c r="A149" s="5">
        <v>148</v>
      </c>
      <c r="B149" s="5">
        <v>485</v>
      </c>
      <c r="C149" s="5" t="s">
        <v>3016</v>
      </c>
      <c r="D149" s="60">
        <v>60000</v>
      </c>
      <c r="E149" s="5" t="s">
        <v>3024</v>
      </c>
      <c r="F149" s="5" t="s">
        <v>3018</v>
      </c>
    </row>
    <row r="150" spans="1:6" x14ac:dyDescent="0.2">
      <c r="A150" s="4">
        <v>149</v>
      </c>
      <c r="B150" s="4">
        <v>487</v>
      </c>
      <c r="C150" s="4" t="s">
        <v>3016</v>
      </c>
      <c r="D150" s="59">
        <v>40000</v>
      </c>
      <c r="E150" s="4" t="s">
        <v>3017</v>
      </c>
      <c r="F150" s="4" t="s">
        <v>3018</v>
      </c>
    </row>
    <row r="151" spans="1:6" x14ac:dyDescent="0.2">
      <c r="A151" s="5">
        <v>150</v>
      </c>
      <c r="B151" s="5">
        <v>488</v>
      </c>
      <c r="C151" s="5" t="s">
        <v>3016</v>
      </c>
      <c r="D151" s="60">
        <v>40000</v>
      </c>
      <c r="E151" s="5" t="s">
        <v>3017</v>
      </c>
      <c r="F151" s="5" t="s">
        <v>3018</v>
      </c>
    </row>
    <row r="152" spans="1:6" x14ac:dyDescent="0.2">
      <c r="A152" s="4">
        <v>151</v>
      </c>
      <c r="B152" s="4">
        <v>489</v>
      </c>
      <c r="C152" s="4" t="s">
        <v>3019</v>
      </c>
      <c r="D152" s="59">
        <v>40000</v>
      </c>
      <c r="E152" s="4" t="s">
        <v>3017</v>
      </c>
      <c r="F152" s="4" t="s">
        <v>3018</v>
      </c>
    </row>
    <row r="153" spans="1:6" x14ac:dyDescent="0.2">
      <c r="A153" s="5">
        <v>152</v>
      </c>
      <c r="B153" s="5">
        <v>491</v>
      </c>
      <c r="C153" s="5" t="s">
        <v>3019</v>
      </c>
      <c r="D153" s="60">
        <v>60000</v>
      </c>
      <c r="E153" s="5" t="s">
        <v>3024</v>
      </c>
      <c r="F153" s="5" t="s">
        <v>3020</v>
      </c>
    </row>
    <row r="154" spans="1:6" x14ac:dyDescent="0.2">
      <c r="A154" s="4">
        <v>153</v>
      </c>
      <c r="B154" s="4">
        <v>493</v>
      </c>
      <c r="C154" s="4" t="s">
        <v>3019</v>
      </c>
      <c r="D154" s="59">
        <v>40000</v>
      </c>
      <c r="E154" s="4" t="s">
        <v>3022</v>
      </c>
      <c r="F154" s="4" t="s">
        <v>3018</v>
      </c>
    </row>
    <row r="155" spans="1:6" x14ac:dyDescent="0.2">
      <c r="A155" s="5">
        <v>154</v>
      </c>
      <c r="B155" s="5">
        <v>494</v>
      </c>
      <c r="C155" s="5" t="s">
        <v>3016</v>
      </c>
      <c r="D155" s="60">
        <v>40000</v>
      </c>
      <c r="E155" s="5" t="s">
        <v>3022</v>
      </c>
      <c r="F155" s="5" t="s">
        <v>3018</v>
      </c>
    </row>
    <row r="156" spans="1:6" x14ac:dyDescent="0.2">
      <c r="A156" s="4">
        <v>155</v>
      </c>
      <c r="B156" s="4">
        <v>497</v>
      </c>
      <c r="C156" s="4" t="s">
        <v>3019</v>
      </c>
      <c r="D156" s="59">
        <v>40000</v>
      </c>
      <c r="E156" s="4" t="s">
        <v>3021</v>
      </c>
      <c r="F156" s="4" t="s">
        <v>3018</v>
      </c>
    </row>
    <row r="157" spans="1:6" x14ac:dyDescent="0.2">
      <c r="A157" s="5">
        <v>156</v>
      </c>
      <c r="B157" s="5">
        <v>507</v>
      </c>
      <c r="C157" s="5" t="s">
        <v>3019</v>
      </c>
      <c r="D157" s="60">
        <v>40000</v>
      </c>
      <c r="E157" s="5" t="s">
        <v>3021</v>
      </c>
      <c r="F157" s="5" t="s">
        <v>3020</v>
      </c>
    </row>
    <row r="158" spans="1:6" x14ac:dyDescent="0.2">
      <c r="A158" s="4">
        <v>157</v>
      </c>
      <c r="B158" s="4">
        <v>508</v>
      </c>
      <c r="C158" s="4" t="s">
        <v>3019</v>
      </c>
      <c r="D158" s="59">
        <v>40000</v>
      </c>
      <c r="E158" s="4" t="s">
        <v>3021</v>
      </c>
      <c r="F158" s="4" t="s">
        <v>3020</v>
      </c>
    </row>
    <row r="159" spans="1:6" x14ac:dyDescent="0.2">
      <c r="A159" s="5">
        <v>158</v>
      </c>
      <c r="B159" s="5">
        <v>510</v>
      </c>
      <c r="C159" s="5" t="s">
        <v>3016</v>
      </c>
      <c r="D159" s="60">
        <v>40000</v>
      </c>
      <c r="E159" s="5" t="s">
        <v>3022</v>
      </c>
      <c r="F159" s="5" t="s">
        <v>3018</v>
      </c>
    </row>
    <row r="160" spans="1:6" x14ac:dyDescent="0.2">
      <c r="A160" s="4">
        <v>159</v>
      </c>
      <c r="B160" s="4">
        <v>518</v>
      </c>
      <c r="C160" s="4" t="s">
        <v>3019</v>
      </c>
      <c r="D160" s="59">
        <v>40000</v>
      </c>
      <c r="E160" s="4" t="s">
        <v>3022</v>
      </c>
      <c r="F160" s="4" t="s">
        <v>3018</v>
      </c>
    </row>
    <row r="161" spans="1:6" x14ac:dyDescent="0.2">
      <c r="A161" s="5">
        <v>160</v>
      </c>
      <c r="B161" s="5">
        <v>522</v>
      </c>
      <c r="C161" s="5" t="s">
        <v>3019</v>
      </c>
      <c r="D161" s="60">
        <v>40000</v>
      </c>
      <c r="E161" s="5" t="s">
        <v>3022</v>
      </c>
      <c r="F161" s="5" t="s">
        <v>3020</v>
      </c>
    </row>
    <row r="162" spans="1:6" x14ac:dyDescent="0.2">
      <c r="A162" s="4">
        <v>161</v>
      </c>
      <c r="B162" s="4">
        <v>524</v>
      </c>
      <c r="C162" s="4" t="s">
        <v>3019</v>
      </c>
      <c r="D162" s="59">
        <v>40000</v>
      </c>
      <c r="E162" s="4" t="s">
        <v>3021</v>
      </c>
      <c r="F162" s="4" t="s">
        <v>3020</v>
      </c>
    </row>
    <row r="163" spans="1:6" x14ac:dyDescent="0.2">
      <c r="A163" s="5">
        <v>162</v>
      </c>
      <c r="B163" s="5">
        <v>526</v>
      </c>
      <c r="C163" s="5" t="s">
        <v>3019</v>
      </c>
      <c r="D163" s="60">
        <v>40000</v>
      </c>
      <c r="E163" s="5" t="s">
        <v>3021</v>
      </c>
      <c r="F163" s="5" t="s">
        <v>3020</v>
      </c>
    </row>
    <row r="164" spans="1:6" x14ac:dyDescent="0.2">
      <c r="A164" s="4">
        <v>163</v>
      </c>
      <c r="B164" s="4">
        <v>535</v>
      </c>
      <c r="C164" s="4" t="s">
        <v>3019</v>
      </c>
      <c r="D164" s="59">
        <v>40000</v>
      </c>
      <c r="E164" s="4" t="s">
        <v>3021</v>
      </c>
      <c r="F164" s="4" t="s">
        <v>3018</v>
      </c>
    </row>
    <row r="165" spans="1:6" x14ac:dyDescent="0.2">
      <c r="A165" s="5">
        <v>164</v>
      </c>
      <c r="B165" s="5">
        <v>539</v>
      </c>
      <c r="C165" s="5" t="s">
        <v>3016</v>
      </c>
      <c r="D165" s="60">
        <v>40000</v>
      </c>
      <c r="E165" s="5" t="s">
        <v>3021</v>
      </c>
      <c r="F165" s="5" t="s">
        <v>3018</v>
      </c>
    </row>
    <row r="166" spans="1:6" x14ac:dyDescent="0.2">
      <c r="A166" s="4">
        <v>165</v>
      </c>
      <c r="B166" s="4">
        <v>540</v>
      </c>
      <c r="C166" s="4" t="s">
        <v>3019</v>
      </c>
      <c r="D166" s="59">
        <v>40000</v>
      </c>
      <c r="E166" s="4" t="s">
        <v>3021</v>
      </c>
      <c r="F166" s="4" t="s">
        <v>3020</v>
      </c>
    </row>
    <row r="167" spans="1:6" x14ac:dyDescent="0.2">
      <c r="A167" s="5">
        <v>166</v>
      </c>
      <c r="B167" s="5">
        <v>547</v>
      </c>
      <c r="C167" s="5" t="s">
        <v>3016</v>
      </c>
      <c r="D167" s="60">
        <v>60000</v>
      </c>
      <c r="E167" s="5" t="s">
        <v>3021</v>
      </c>
      <c r="F167" s="5" t="s">
        <v>3020</v>
      </c>
    </row>
    <row r="168" spans="1:6" x14ac:dyDescent="0.2">
      <c r="A168" s="4">
        <v>167</v>
      </c>
      <c r="B168" s="4">
        <v>549</v>
      </c>
      <c r="C168" s="4" t="s">
        <v>3019</v>
      </c>
      <c r="D168" s="59">
        <v>70000</v>
      </c>
      <c r="E168" s="4" t="s">
        <v>3021</v>
      </c>
      <c r="F168" s="4" t="s">
        <v>3020</v>
      </c>
    </row>
    <row r="169" spans="1:6" x14ac:dyDescent="0.2">
      <c r="A169" s="5">
        <v>168</v>
      </c>
      <c r="B169" s="5">
        <v>550</v>
      </c>
      <c r="C169" s="5" t="s">
        <v>3019</v>
      </c>
      <c r="D169" s="60">
        <v>80000</v>
      </c>
      <c r="E169" s="5" t="s">
        <v>3017</v>
      </c>
      <c r="F169" s="5" t="s">
        <v>3020</v>
      </c>
    </row>
    <row r="170" spans="1:6" x14ac:dyDescent="0.2">
      <c r="A170" s="4">
        <v>169</v>
      </c>
      <c r="B170" s="4">
        <v>551</v>
      </c>
      <c r="C170" s="4" t="s">
        <v>3019</v>
      </c>
      <c r="D170" s="59">
        <v>80000</v>
      </c>
      <c r="E170" s="4" t="s">
        <v>3017</v>
      </c>
      <c r="F170" s="4" t="s">
        <v>3020</v>
      </c>
    </row>
    <row r="171" spans="1:6" x14ac:dyDescent="0.2">
      <c r="A171" s="5">
        <v>170</v>
      </c>
      <c r="B171" s="5">
        <v>553</v>
      </c>
      <c r="C171" s="5" t="s">
        <v>3016</v>
      </c>
      <c r="D171" s="60">
        <v>90000</v>
      </c>
      <c r="E171" s="5" t="s">
        <v>3017</v>
      </c>
      <c r="F171" s="5" t="s">
        <v>3018</v>
      </c>
    </row>
    <row r="172" spans="1:6" x14ac:dyDescent="0.2">
      <c r="A172" s="4">
        <v>171</v>
      </c>
      <c r="B172" s="4">
        <v>555</v>
      </c>
      <c r="C172" s="4" t="s">
        <v>3016</v>
      </c>
      <c r="D172" s="59">
        <v>90000</v>
      </c>
      <c r="E172" s="4" t="s">
        <v>3017</v>
      </c>
      <c r="F172" s="4" t="s">
        <v>3018</v>
      </c>
    </row>
    <row r="173" spans="1:6" x14ac:dyDescent="0.2">
      <c r="A173" s="5">
        <v>172</v>
      </c>
      <c r="B173" s="5">
        <v>556</v>
      </c>
      <c r="C173" s="5" t="s">
        <v>3019</v>
      </c>
      <c r="D173" s="60">
        <v>100000</v>
      </c>
      <c r="E173" s="5" t="s">
        <v>3017</v>
      </c>
      <c r="F173" s="5" t="s">
        <v>3018</v>
      </c>
    </row>
    <row r="174" spans="1:6" x14ac:dyDescent="0.2">
      <c r="A174" s="4">
        <v>173</v>
      </c>
      <c r="B174" s="4">
        <v>568</v>
      </c>
      <c r="C174" s="4" t="s">
        <v>3016</v>
      </c>
      <c r="D174" s="59">
        <v>100000</v>
      </c>
      <c r="E174" s="4" t="s">
        <v>3017</v>
      </c>
      <c r="F174" s="4" t="s">
        <v>3018</v>
      </c>
    </row>
    <row r="175" spans="1:6" x14ac:dyDescent="0.2">
      <c r="A175" s="5">
        <v>174</v>
      </c>
      <c r="B175" s="5">
        <v>570</v>
      </c>
      <c r="C175" s="5" t="s">
        <v>3019</v>
      </c>
      <c r="D175" s="60">
        <v>110000</v>
      </c>
      <c r="E175" s="5" t="s">
        <v>3024</v>
      </c>
      <c r="F175" s="5" t="s">
        <v>3020</v>
      </c>
    </row>
    <row r="176" spans="1:6" x14ac:dyDescent="0.2">
      <c r="A176" s="4">
        <v>175</v>
      </c>
      <c r="B176" s="4">
        <v>573</v>
      </c>
      <c r="C176" s="4" t="s">
        <v>3016</v>
      </c>
      <c r="D176" s="59">
        <v>110000</v>
      </c>
      <c r="E176" s="4" t="s">
        <v>3024</v>
      </c>
      <c r="F176" s="4" t="s">
        <v>3018</v>
      </c>
    </row>
    <row r="177" spans="1:6" x14ac:dyDescent="0.2">
      <c r="A177" s="5">
        <v>176</v>
      </c>
      <c r="B177" s="5">
        <v>576</v>
      </c>
      <c r="C177" s="5" t="s">
        <v>3019</v>
      </c>
      <c r="D177" s="60">
        <v>70000</v>
      </c>
      <c r="E177" s="5" t="s">
        <v>3021</v>
      </c>
      <c r="F177" s="5" t="s">
        <v>3018</v>
      </c>
    </row>
    <row r="178" spans="1:6" x14ac:dyDescent="0.2">
      <c r="A178" s="4">
        <v>177</v>
      </c>
      <c r="B178" s="4">
        <v>578</v>
      </c>
      <c r="C178" s="4" t="s">
        <v>3016</v>
      </c>
      <c r="D178" s="59">
        <v>90000</v>
      </c>
      <c r="E178" s="4" t="s">
        <v>3017</v>
      </c>
      <c r="F178" s="4" t="s">
        <v>3018</v>
      </c>
    </row>
    <row r="179" spans="1:6" x14ac:dyDescent="0.2">
      <c r="A179" s="5">
        <v>178</v>
      </c>
      <c r="B179" s="5">
        <v>579</v>
      </c>
      <c r="C179" s="5" t="s">
        <v>3016</v>
      </c>
      <c r="D179" s="60">
        <v>110000</v>
      </c>
      <c r="E179" s="5" t="s">
        <v>3024</v>
      </c>
      <c r="F179" s="5" t="s">
        <v>3018</v>
      </c>
    </row>
    <row r="180" spans="1:6" x14ac:dyDescent="0.2">
      <c r="A180" s="4">
        <v>179</v>
      </c>
      <c r="B180" s="4">
        <v>580</v>
      </c>
      <c r="C180" s="4" t="s">
        <v>3016</v>
      </c>
      <c r="D180" s="59">
        <v>100000</v>
      </c>
      <c r="E180" s="4" t="s">
        <v>3024</v>
      </c>
      <c r="F180" s="4" t="s">
        <v>3018</v>
      </c>
    </row>
    <row r="181" spans="1:6" x14ac:dyDescent="0.2">
      <c r="A181" s="5">
        <v>180</v>
      </c>
      <c r="B181" s="5">
        <v>584</v>
      </c>
      <c r="C181" s="5" t="s">
        <v>3016</v>
      </c>
      <c r="D181" s="60">
        <v>120000</v>
      </c>
      <c r="E181" s="5" t="s">
        <v>3024</v>
      </c>
      <c r="F181" s="5" t="s">
        <v>3018</v>
      </c>
    </row>
    <row r="182" spans="1:6" x14ac:dyDescent="0.2">
      <c r="A182" s="4">
        <v>181</v>
      </c>
      <c r="B182" s="4">
        <v>585</v>
      </c>
      <c r="C182" s="4" t="s">
        <v>3016</v>
      </c>
      <c r="D182" s="59">
        <v>160000</v>
      </c>
      <c r="E182" s="4" t="s">
        <v>3017</v>
      </c>
      <c r="F182" s="4" t="s">
        <v>3018</v>
      </c>
    </row>
    <row r="183" spans="1:6" x14ac:dyDescent="0.2">
      <c r="A183" s="5">
        <v>182</v>
      </c>
      <c r="B183" s="5">
        <v>592</v>
      </c>
      <c r="C183" s="5" t="s">
        <v>3016</v>
      </c>
      <c r="D183" s="60">
        <v>170000</v>
      </c>
      <c r="E183" s="5" t="s">
        <v>3024</v>
      </c>
      <c r="F183" s="5" t="s">
        <v>3018</v>
      </c>
    </row>
    <row r="184" spans="1:6" x14ac:dyDescent="0.2">
      <c r="A184" s="4">
        <v>183</v>
      </c>
      <c r="B184" s="4">
        <v>593</v>
      </c>
      <c r="C184" s="4" t="s">
        <v>3019</v>
      </c>
      <c r="D184" s="59">
        <v>70000</v>
      </c>
      <c r="E184" s="4" t="s">
        <v>3017</v>
      </c>
      <c r="F184" s="4" t="s">
        <v>3018</v>
      </c>
    </row>
    <row r="185" spans="1:6" x14ac:dyDescent="0.2">
      <c r="A185" s="5">
        <v>184</v>
      </c>
      <c r="B185" s="5">
        <v>594</v>
      </c>
      <c r="C185" s="5" t="s">
        <v>3019</v>
      </c>
      <c r="D185" s="60">
        <v>70000</v>
      </c>
      <c r="E185" s="5" t="s">
        <v>3017</v>
      </c>
      <c r="F185" s="5" t="s">
        <v>3018</v>
      </c>
    </row>
    <row r="186" spans="1:6" x14ac:dyDescent="0.2">
      <c r="A186" s="4">
        <v>185</v>
      </c>
      <c r="B186" s="4">
        <v>596</v>
      </c>
      <c r="C186" s="4" t="s">
        <v>3019</v>
      </c>
      <c r="D186" s="59">
        <v>70000</v>
      </c>
      <c r="E186" s="4" t="s">
        <v>3017</v>
      </c>
      <c r="F186" s="4" t="s">
        <v>3018</v>
      </c>
    </row>
    <row r="187" spans="1:6" x14ac:dyDescent="0.2">
      <c r="A187" s="5">
        <v>186</v>
      </c>
      <c r="B187" s="5">
        <v>597</v>
      </c>
      <c r="C187" s="5" t="s">
        <v>3019</v>
      </c>
      <c r="D187" s="60">
        <v>70000</v>
      </c>
      <c r="E187" s="5" t="s">
        <v>3017</v>
      </c>
      <c r="F187" s="5" t="s">
        <v>3018</v>
      </c>
    </row>
    <row r="188" spans="1:6" x14ac:dyDescent="0.2">
      <c r="A188" s="4">
        <v>187</v>
      </c>
      <c r="B188" s="4">
        <v>600</v>
      </c>
      <c r="C188" s="4" t="s">
        <v>3019</v>
      </c>
      <c r="D188" s="59">
        <v>70000</v>
      </c>
      <c r="E188" s="4" t="s">
        <v>3017</v>
      </c>
      <c r="F188" s="4" t="s">
        <v>3018</v>
      </c>
    </row>
    <row r="189" spans="1:6" x14ac:dyDescent="0.2">
      <c r="A189" s="5">
        <v>188</v>
      </c>
      <c r="B189" s="5">
        <v>603</v>
      </c>
      <c r="C189" s="5" t="s">
        <v>3016</v>
      </c>
      <c r="D189" s="60">
        <v>60000</v>
      </c>
      <c r="E189" s="5" t="s">
        <v>3024</v>
      </c>
      <c r="F189" s="5" t="s">
        <v>3018</v>
      </c>
    </row>
    <row r="190" spans="1:6" x14ac:dyDescent="0.2">
      <c r="A190" s="4">
        <v>189</v>
      </c>
      <c r="B190" s="4">
        <v>604</v>
      </c>
      <c r="C190" s="4" t="s">
        <v>3016</v>
      </c>
      <c r="D190" s="59">
        <v>60000</v>
      </c>
      <c r="E190" s="4" t="s">
        <v>3024</v>
      </c>
      <c r="F190" s="4" t="s">
        <v>3020</v>
      </c>
    </row>
    <row r="191" spans="1:6" x14ac:dyDescent="0.2">
      <c r="A191" s="5">
        <v>190</v>
      </c>
      <c r="B191" s="5">
        <v>605</v>
      </c>
      <c r="C191" s="5" t="s">
        <v>3019</v>
      </c>
      <c r="D191" s="60">
        <v>60000</v>
      </c>
      <c r="E191" s="5" t="s">
        <v>3024</v>
      </c>
      <c r="F191" s="5" t="s">
        <v>3018</v>
      </c>
    </row>
    <row r="192" spans="1:6" x14ac:dyDescent="0.2">
      <c r="A192" s="4">
        <v>191</v>
      </c>
      <c r="B192" s="4">
        <v>617</v>
      </c>
      <c r="C192" s="4" t="s">
        <v>3016</v>
      </c>
      <c r="D192" s="59">
        <v>70000</v>
      </c>
      <c r="E192" s="4" t="s">
        <v>3017</v>
      </c>
      <c r="F192" s="4" t="s">
        <v>3018</v>
      </c>
    </row>
    <row r="193" spans="1:6" x14ac:dyDescent="0.2">
      <c r="A193" s="5">
        <v>192</v>
      </c>
      <c r="B193" s="5">
        <v>618</v>
      </c>
      <c r="C193" s="5" t="s">
        <v>3019</v>
      </c>
      <c r="D193" s="60">
        <v>70000</v>
      </c>
      <c r="E193" s="5" t="s">
        <v>3017</v>
      </c>
      <c r="F193" s="5" t="s">
        <v>3018</v>
      </c>
    </row>
    <row r="194" spans="1:6" x14ac:dyDescent="0.2">
      <c r="A194" s="4">
        <v>193</v>
      </c>
      <c r="B194" s="4">
        <v>619</v>
      </c>
      <c r="C194" s="4" t="s">
        <v>3016</v>
      </c>
      <c r="D194" s="59">
        <v>60000</v>
      </c>
      <c r="E194" s="4" t="s">
        <v>3017</v>
      </c>
      <c r="F194" s="4" t="s">
        <v>3018</v>
      </c>
    </row>
    <row r="195" spans="1:6" x14ac:dyDescent="0.2">
      <c r="A195" s="5">
        <v>194</v>
      </c>
      <c r="B195" s="5">
        <v>621</v>
      </c>
      <c r="C195" s="5" t="s">
        <v>3016</v>
      </c>
      <c r="D195" s="60">
        <v>60000</v>
      </c>
      <c r="E195" s="5" t="s">
        <v>3017</v>
      </c>
      <c r="F195" s="5" t="s">
        <v>3018</v>
      </c>
    </row>
    <row r="196" spans="1:6" x14ac:dyDescent="0.2">
      <c r="A196" s="4">
        <v>195</v>
      </c>
      <c r="B196" s="4">
        <v>622</v>
      </c>
      <c r="C196" s="4" t="s">
        <v>3016</v>
      </c>
      <c r="D196" s="59">
        <v>60000</v>
      </c>
      <c r="E196" s="4" t="s">
        <v>3017</v>
      </c>
      <c r="F196" s="4" t="s">
        <v>3018</v>
      </c>
    </row>
    <row r="197" spans="1:6" x14ac:dyDescent="0.2">
      <c r="A197" s="5">
        <v>196</v>
      </c>
      <c r="B197" s="5">
        <v>623</v>
      </c>
      <c r="C197" s="5" t="s">
        <v>3016</v>
      </c>
      <c r="D197" s="60">
        <v>60000</v>
      </c>
      <c r="E197" s="5" t="s">
        <v>3017</v>
      </c>
      <c r="F197" s="5" t="s">
        <v>3018</v>
      </c>
    </row>
    <row r="198" spans="1:6" x14ac:dyDescent="0.2">
      <c r="A198" s="4">
        <v>197</v>
      </c>
      <c r="B198" s="4">
        <v>624</v>
      </c>
      <c r="C198" s="4" t="s">
        <v>3016</v>
      </c>
      <c r="D198" s="59">
        <v>60000</v>
      </c>
      <c r="E198" s="4" t="s">
        <v>3017</v>
      </c>
      <c r="F198" s="4" t="s">
        <v>3018</v>
      </c>
    </row>
    <row r="199" spans="1:6" x14ac:dyDescent="0.2">
      <c r="A199" s="5">
        <v>198</v>
      </c>
      <c r="B199" s="5">
        <v>627</v>
      </c>
      <c r="C199" s="5" t="s">
        <v>3016</v>
      </c>
      <c r="D199" s="60">
        <v>70000</v>
      </c>
      <c r="E199" s="5" t="s">
        <v>3017</v>
      </c>
      <c r="F199" s="5" t="s">
        <v>3020</v>
      </c>
    </row>
    <row r="200" spans="1:6" x14ac:dyDescent="0.2">
      <c r="A200" s="4">
        <v>199</v>
      </c>
      <c r="B200" s="4">
        <v>635</v>
      </c>
      <c r="C200" s="4" t="s">
        <v>3019</v>
      </c>
      <c r="D200" s="59">
        <v>70000</v>
      </c>
      <c r="E200" s="4" t="s">
        <v>3017</v>
      </c>
      <c r="F200" s="4" t="s">
        <v>3018</v>
      </c>
    </row>
    <row r="201" spans="1:6" x14ac:dyDescent="0.2">
      <c r="A201" s="5">
        <v>200</v>
      </c>
      <c r="B201" s="5">
        <v>637</v>
      </c>
      <c r="C201" s="5" t="s">
        <v>3016</v>
      </c>
      <c r="D201" s="60">
        <v>70000</v>
      </c>
      <c r="E201" s="5" t="s">
        <v>3017</v>
      </c>
      <c r="F201" s="5" t="s">
        <v>3018</v>
      </c>
    </row>
    <row r="202" spans="1:6" x14ac:dyDescent="0.2">
      <c r="A202" s="4">
        <v>201</v>
      </c>
      <c r="B202" s="4">
        <v>638</v>
      </c>
      <c r="C202" s="4" t="s">
        <v>3016</v>
      </c>
      <c r="D202" s="59">
        <v>70000</v>
      </c>
      <c r="E202" s="4" t="s">
        <v>3017</v>
      </c>
      <c r="F202" s="4" t="s">
        <v>3018</v>
      </c>
    </row>
    <row r="203" spans="1:6" x14ac:dyDescent="0.2">
      <c r="A203" s="5">
        <v>202</v>
      </c>
      <c r="B203" s="5">
        <v>639</v>
      </c>
      <c r="C203" s="5" t="s">
        <v>3016</v>
      </c>
      <c r="D203" s="60">
        <v>70000</v>
      </c>
      <c r="E203" s="5" t="s">
        <v>3017</v>
      </c>
      <c r="F203" s="5" t="s">
        <v>3018</v>
      </c>
    </row>
    <row r="204" spans="1:6" x14ac:dyDescent="0.2">
      <c r="A204" s="4">
        <v>203</v>
      </c>
      <c r="B204" s="4">
        <v>640</v>
      </c>
      <c r="C204" s="4" t="s">
        <v>3016</v>
      </c>
      <c r="D204" s="59">
        <v>80000</v>
      </c>
      <c r="E204" s="4" t="s">
        <v>3017</v>
      </c>
      <c r="F204" s="4" t="s">
        <v>3020</v>
      </c>
    </row>
    <row r="205" spans="1:6" x14ac:dyDescent="0.2">
      <c r="A205" s="5">
        <v>204</v>
      </c>
      <c r="B205" s="5">
        <v>646</v>
      </c>
      <c r="C205" s="5" t="s">
        <v>3016</v>
      </c>
      <c r="D205" s="60">
        <v>40000</v>
      </c>
      <c r="E205" s="5" t="s">
        <v>3022</v>
      </c>
      <c r="F205" s="5" t="s">
        <v>3018</v>
      </c>
    </row>
    <row r="206" spans="1:6" x14ac:dyDescent="0.2">
      <c r="A206" s="4">
        <v>205</v>
      </c>
      <c r="B206" s="4">
        <v>648</v>
      </c>
      <c r="C206" s="4" t="s">
        <v>3016</v>
      </c>
      <c r="D206" s="59">
        <v>40000</v>
      </c>
      <c r="E206" s="4" t="s">
        <v>3022</v>
      </c>
      <c r="F206" s="4" t="s">
        <v>3018</v>
      </c>
    </row>
    <row r="207" spans="1:6" x14ac:dyDescent="0.2">
      <c r="A207" s="5">
        <v>206</v>
      </c>
      <c r="B207" s="5">
        <v>649</v>
      </c>
      <c r="C207" s="5" t="s">
        <v>3016</v>
      </c>
      <c r="D207" s="60">
        <v>40000</v>
      </c>
      <c r="E207" s="5" t="s">
        <v>3022</v>
      </c>
      <c r="F207" s="5" t="s">
        <v>3018</v>
      </c>
    </row>
    <row r="208" spans="1:6" x14ac:dyDescent="0.2">
      <c r="A208" s="4">
        <v>207</v>
      </c>
      <c r="B208" s="4">
        <v>651</v>
      </c>
      <c r="C208" s="4" t="s">
        <v>3016</v>
      </c>
      <c r="D208" s="59">
        <v>60000</v>
      </c>
      <c r="E208" s="4" t="s">
        <v>3021</v>
      </c>
      <c r="F208" s="4" t="s">
        <v>3018</v>
      </c>
    </row>
    <row r="209" spans="1:6" x14ac:dyDescent="0.2">
      <c r="A209" s="5">
        <v>208</v>
      </c>
      <c r="B209" s="5">
        <v>653</v>
      </c>
      <c r="C209" s="5" t="s">
        <v>3019</v>
      </c>
      <c r="D209" s="60">
        <v>60000</v>
      </c>
      <c r="E209" s="5" t="s">
        <v>3021</v>
      </c>
      <c r="F209" s="5" t="s">
        <v>3018</v>
      </c>
    </row>
    <row r="210" spans="1:6" x14ac:dyDescent="0.2">
      <c r="A210" s="4">
        <v>209</v>
      </c>
      <c r="B210" s="4">
        <v>657</v>
      </c>
      <c r="C210" s="4" t="s">
        <v>3016</v>
      </c>
      <c r="D210" s="59">
        <v>60000</v>
      </c>
      <c r="E210" s="4" t="s">
        <v>3017</v>
      </c>
      <c r="F210" s="4" t="s">
        <v>3018</v>
      </c>
    </row>
    <row r="211" spans="1:6" x14ac:dyDescent="0.2">
      <c r="A211" s="5">
        <v>210</v>
      </c>
      <c r="B211" s="5">
        <v>659</v>
      </c>
      <c r="C211" s="5" t="s">
        <v>3016</v>
      </c>
      <c r="D211" s="60">
        <v>60000</v>
      </c>
      <c r="E211" s="5" t="s">
        <v>3017</v>
      </c>
      <c r="F211" s="5" t="s">
        <v>3018</v>
      </c>
    </row>
    <row r="212" spans="1:6" x14ac:dyDescent="0.2">
      <c r="A212" s="4">
        <v>211</v>
      </c>
      <c r="B212" s="4">
        <v>663</v>
      </c>
      <c r="C212" s="4" t="s">
        <v>3016</v>
      </c>
      <c r="D212" s="59">
        <v>70000</v>
      </c>
      <c r="E212" s="4" t="s">
        <v>3021</v>
      </c>
      <c r="F212" s="4" t="s">
        <v>3018</v>
      </c>
    </row>
    <row r="213" spans="1:6" x14ac:dyDescent="0.2">
      <c r="A213" s="5">
        <v>212</v>
      </c>
      <c r="B213" s="5">
        <v>665</v>
      </c>
      <c r="C213" s="5" t="s">
        <v>3016</v>
      </c>
      <c r="D213" s="60">
        <v>40000</v>
      </c>
      <c r="E213" s="5" t="s">
        <v>3022</v>
      </c>
      <c r="F213" s="5" t="s">
        <v>3018</v>
      </c>
    </row>
    <row r="214" spans="1:6" x14ac:dyDescent="0.2">
      <c r="A214" s="4">
        <v>213</v>
      </c>
      <c r="B214" s="4">
        <v>666</v>
      </c>
      <c r="C214" s="4" t="s">
        <v>3016</v>
      </c>
      <c r="D214" s="59">
        <v>40000</v>
      </c>
      <c r="E214" s="4" t="s">
        <v>3022</v>
      </c>
      <c r="F214" s="4" t="s">
        <v>3018</v>
      </c>
    </row>
    <row r="215" spans="1:6" x14ac:dyDescent="0.2">
      <c r="A215" s="5">
        <v>214</v>
      </c>
      <c r="B215" s="5">
        <v>667</v>
      </c>
      <c r="C215" s="5" t="s">
        <v>3019</v>
      </c>
      <c r="D215" s="60">
        <v>60000</v>
      </c>
      <c r="E215" s="5" t="s">
        <v>3021</v>
      </c>
      <c r="F215" s="5" t="s">
        <v>3018</v>
      </c>
    </row>
    <row r="216" spans="1:6" x14ac:dyDescent="0.2">
      <c r="A216" s="4">
        <v>215</v>
      </c>
      <c r="B216" s="4">
        <v>669</v>
      </c>
      <c r="C216" s="4" t="s">
        <v>3019</v>
      </c>
      <c r="D216" s="59">
        <v>60000</v>
      </c>
      <c r="E216" s="4" t="s">
        <v>3021</v>
      </c>
      <c r="F216" s="4" t="s">
        <v>3018</v>
      </c>
    </row>
    <row r="217" spans="1:6" x14ac:dyDescent="0.2">
      <c r="A217" s="5">
        <v>216</v>
      </c>
      <c r="B217" s="5">
        <v>670</v>
      </c>
      <c r="C217" s="5" t="s">
        <v>3016</v>
      </c>
      <c r="D217" s="60">
        <v>40000</v>
      </c>
      <c r="E217" s="5" t="s">
        <v>3023</v>
      </c>
      <c r="F217" s="5" t="s">
        <v>3018</v>
      </c>
    </row>
    <row r="218" spans="1:6" x14ac:dyDescent="0.2">
      <c r="A218" s="4">
        <v>217</v>
      </c>
      <c r="B218" s="4">
        <v>672</v>
      </c>
      <c r="C218" s="4" t="s">
        <v>3019</v>
      </c>
      <c r="D218" s="59">
        <v>60000</v>
      </c>
      <c r="E218" s="4" t="s">
        <v>3021</v>
      </c>
      <c r="F218" s="4" t="s">
        <v>3018</v>
      </c>
    </row>
    <row r="219" spans="1:6" x14ac:dyDescent="0.2">
      <c r="A219" s="5">
        <v>218</v>
      </c>
      <c r="B219" s="5">
        <v>674</v>
      </c>
      <c r="C219" s="5" t="s">
        <v>3019</v>
      </c>
      <c r="D219" s="60">
        <v>60000</v>
      </c>
      <c r="E219" s="5" t="s">
        <v>3021</v>
      </c>
      <c r="F219" s="5" t="s">
        <v>3018</v>
      </c>
    </row>
    <row r="220" spans="1:6" x14ac:dyDescent="0.2">
      <c r="A220" s="4">
        <v>219</v>
      </c>
      <c r="B220" s="4">
        <v>678</v>
      </c>
      <c r="C220" s="4" t="s">
        <v>3019</v>
      </c>
      <c r="D220" s="59">
        <v>60000</v>
      </c>
      <c r="E220" s="4" t="s">
        <v>3021</v>
      </c>
      <c r="F220" s="4" t="s">
        <v>3020</v>
      </c>
    </row>
    <row r="221" spans="1:6" x14ac:dyDescent="0.2">
      <c r="A221" s="5">
        <v>220</v>
      </c>
      <c r="B221" s="5">
        <v>679</v>
      </c>
      <c r="C221" s="5" t="s">
        <v>3016</v>
      </c>
      <c r="D221" s="60">
        <v>60000</v>
      </c>
      <c r="E221" s="5" t="s">
        <v>3022</v>
      </c>
      <c r="F221" s="5" t="s">
        <v>3018</v>
      </c>
    </row>
    <row r="222" spans="1:6" x14ac:dyDescent="0.2">
      <c r="A222" s="4">
        <v>221</v>
      </c>
      <c r="B222" s="4">
        <v>680</v>
      </c>
      <c r="C222" s="4" t="s">
        <v>3016</v>
      </c>
      <c r="D222" s="59">
        <v>60000</v>
      </c>
      <c r="E222" s="4" t="s">
        <v>3021</v>
      </c>
      <c r="F222" s="4" t="s">
        <v>3018</v>
      </c>
    </row>
    <row r="223" spans="1:6" x14ac:dyDescent="0.2">
      <c r="A223" s="5">
        <v>222</v>
      </c>
      <c r="B223" s="5">
        <v>683</v>
      </c>
      <c r="C223" s="5" t="s">
        <v>3016</v>
      </c>
      <c r="D223" s="60">
        <v>70000</v>
      </c>
      <c r="E223" s="5" t="s">
        <v>3021</v>
      </c>
      <c r="F223" s="5" t="s">
        <v>3018</v>
      </c>
    </row>
    <row r="224" spans="1:6" x14ac:dyDescent="0.2">
      <c r="A224" s="4">
        <v>223</v>
      </c>
      <c r="B224" s="4">
        <v>688</v>
      </c>
      <c r="C224" s="4" t="s">
        <v>3016</v>
      </c>
      <c r="D224" s="59">
        <v>80000</v>
      </c>
      <c r="E224" s="4" t="s">
        <v>3017</v>
      </c>
      <c r="F224" s="4" t="s">
        <v>3018</v>
      </c>
    </row>
    <row r="225" spans="1:6" x14ac:dyDescent="0.2">
      <c r="A225" s="5">
        <v>224</v>
      </c>
      <c r="B225" s="5">
        <v>689</v>
      </c>
      <c r="C225" s="5" t="s">
        <v>3019</v>
      </c>
      <c r="D225" s="60">
        <v>70000</v>
      </c>
      <c r="E225" s="5" t="s">
        <v>3022</v>
      </c>
      <c r="F225" s="5" t="s">
        <v>3018</v>
      </c>
    </row>
    <row r="226" spans="1:6" x14ac:dyDescent="0.2">
      <c r="A226" s="4">
        <v>225</v>
      </c>
      <c r="B226" s="4">
        <v>691</v>
      </c>
      <c r="C226" s="4" t="s">
        <v>3019</v>
      </c>
      <c r="D226" s="59">
        <v>70000</v>
      </c>
      <c r="E226" s="4" t="s">
        <v>3022</v>
      </c>
      <c r="F226" s="4" t="s">
        <v>3018</v>
      </c>
    </row>
    <row r="227" spans="1:6" x14ac:dyDescent="0.2">
      <c r="A227" s="5">
        <v>226</v>
      </c>
      <c r="B227" s="5">
        <v>693</v>
      </c>
      <c r="C227" s="5" t="s">
        <v>3016</v>
      </c>
      <c r="D227" s="60">
        <v>60000</v>
      </c>
      <c r="E227" s="5" t="s">
        <v>3021</v>
      </c>
      <c r="F227" s="5" t="s">
        <v>3018</v>
      </c>
    </row>
    <row r="228" spans="1:6" x14ac:dyDescent="0.2">
      <c r="A228" s="4">
        <v>227</v>
      </c>
      <c r="B228" s="4">
        <v>696</v>
      </c>
      <c r="C228" s="4" t="s">
        <v>3016</v>
      </c>
      <c r="D228" s="59">
        <v>60000</v>
      </c>
      <c r="E228" s="4" t="s">
        <v>3021</v>
      </c>
      <c r="F228" s="4" t="s">
        <v>3018</v>
      </c>
    </row>
    <row r="229" spans="1:6" x14ac:dyDescent="0.2">
      <c r="A229" s="5">
        <v>228</v>
      </c>
      <c r="B229" s="5">
        <v>697</v>
      </c>
      <c r="C229" s="5" t="s">
        <v>3019</v>
      </c>
      <c r="D229" s="60">
        <v>60000</v>
      </c>
      <c r="E229" s="5" t="s">
        <v>3021</v>
      </c>
      <c r="F229" s="5" t="s">
        <v>3018</v>
      </c>
    </row>
    <row r="230" spans="1:6" x14ac:dyDescent="0.2">
      <c r="A230" s="4">
        <v>229</v>
      </c>
      <c r="B230" s="4">
        <v>698</v>
      </c>
      <c r="C230" s="4" t="s">
        <v>3016</v>
      </c>
      <c r="D230" s="59">
        <v>60000</v>
      </c>
      <c r="E230" s="4" t="s">
        <v>3021</v>
      </c>
      <c r="F230" s="4" t="s">
        <v>3018</v>
      </c>
    </row>
    <row r="231" spans="1:6" x14ac:dyDescent="0.2">
      <c r="A231" s="5">
        <v>230</v>
      </c>
      <c r="B231" s="5">
        <v>699</v>
      </c>
      <c r="C231" s="5" t="s">
        <v>3019</v>
      </c>
      <c r="D231" s="60">
        <v>70000</v>
      </c>
      <c r="E231" s="5" t="s">
        <v>3021</v>
      </c>
      <c r="F231" s="5" t="s">
        <v>3018</v>
      </c>
    </row>
    <row r="232" spans="1:6" x14ac:dyDescent="0.2">
      <c r="A232" s="4">
        <v>231</v>
      </c>
      <c r="B232" s="4">
        <v>700</v>
      </c>
      <c r="C232" s="4" t="s">
        <v>3016</v>
      </c>
      <c r="D232" s="59">
        <v>70000</v>
      </c>
      <c r="E232" s="4" t="s">
        <v>3021</v>
      </c>
      <c r="F232" s="4" t="s">
        <v>3020</v>
      </c>
    </row>
    <row r="233" spans="1:6" x14ac:dyDescent="0.2">
      <c r="A233" s="5">
        <v>232</v>
      </c>
      <c r="B233" s="5">
        <v>702</v>
      </c>
      <c r="C233" s="5" t="s">
        <v>3016</v>
      </c>
      <c r="D233" s="60">
        <v>60000</v>
      </c>
      <c r="E233" s="5" t="s">
        <v>3022</v>
      </c>
      <c r="F233" s="5" t="s">
        <v>3018</v>
      </c>
    </row>
    <row r="234" spans="1:6" x14ac:dyDescent="0.2">
      <c r="A234" s="4">
        <v>233</v>
      </c>
      <c r="B234" s="4">
        <v>711</v>
      </c>
      <c r="C234" s="4" t="s">
        <v>3016</v>
      </c>
      <c r="D234" s="59">
        <v>60000</v>
      </c>
      <c r="E234" s="4" t="s">
        <v>3022</v>
      </c>
      <c r="F234" s="4" t="s">
        <v>3020</v>
      </c>
    </row>
    <row r="235" spans="1:6" x14ac:dyDescent="0.2">
      <c r="A235" s="5">
        <v>234</v>
      </c>
      <c r="B235" s="5">
        <v>719</v>
      </c>
      <c r="C235" s="5" t="s">
        <v>3016</v>
      </c>
      <c r="D235" s="60">
        <v>70000</v>
      </c>
      <c r="E235" s="5" t="s">
        <v>3021</v>
      </c>
      <c r="F235" s="5" t="s">
        <v>3018</v>
      </c>
    </row>
    <row r="236" spans="1:6" x14ac:dyDescent="0.2">
      <c r="A236" s="4">
        <v>235</v>
      </c>
      <c r="B236" s="4">
        <v>721</v>
      </c>
      <c r="C236" s="4" t="s">
        <v>3019</v>
      </c>
      <c r="D236" s="59">
        <v>70000</v>
      </c>
      <c r="E236" s="4" t="s">
        <v>3021</v>
      </c>
      <c r="F236" s="4" t="s">
        <v>3018</v>
      </c>
    </row>
    <row r="237" spans="1:6" x14ac:dyDescent="0.2">
      <c r="A237" s="5">
        <v>236</v>
      </c>
      <c r="B237" s="5">
        <v>724</v>
      </c>
      <c r="C237" s="5" t="s">
        <v>3016</v>
      </c>
      <c r="D237" s="60">
        <v>70000</v>
      </c>
      <c r="E237" s="5" t="s">
        <v>3021</v>
      </c>
      <c r="F237" s="5" t="s">
        <v>3018</v>
      </c>
    </row>
    <row r="238" spans="1:6" x14ac:dyDescent="0.2">
      <c r="A238" s="4">
        <v>237</v>
      </c>
      <c r="B238" s="4">
        <v>727</v>
      </c>
      <c r="C238" s="4" t="s">
        <v>3019</v>
      </c>
      <c r="D238" s="59">
        <v>70000</v>
      </c>
      <c r="E238" s="4" t="s">
        <v>3021</v>
      </c>
      <c r="F238" s="4" t="s">
        <v>3018</v>
      </c>
    </row>
    <row r="239" spans="1:6" x14ac:dyDescent="0.2">
      <c r="A239" s="5">
        <v>238</v>
      </c>
      <c r="B239" s="5">
        <v>731</v>
      </c>
      <c r="C239" s="5" t="s">
        <v>3019</v>
      </c>
      <c r="D239" s="60">
        <v>130000</v>
      </c>
      <c r="E239" s="5" t="s">
        <v>3017</v>
      </c>
      <c r="F239" s="5" t="s">
        <v>3020</v>
      </c>
    </row>
    <row r="240" spans="1:6" x14ac:dyDescent="0.2">
      <c r="A240" s="4">
        <v>239</v>
      </c>
      <c r="B240" s="4">
        <v>736</v>
      </c>
      <c r="C240" s="4" t="s">
        <v>3019</v>
      </c>
      <c r="D240" s="59">
        <v>130000</v>
      </c>
      <c r="E240" s="4" t="s">
        <v>3017</v>
      </c>
      <c r="F240" s="4" t="s">
        <v>3020</v>
      </c>
    </row>
    <row r="241" spans="1:6" x14ac:dyDescent="0.2">
      <c r="A241" s="5">
        <v>240</v>
      </c>
      <c r="B241" s="5">
        <v>737</v>
      </c>
      <c r="C241" s="5" t="s">
        <v>3016</v>
      </c>
      <c r="D241" s="60">
        <v>130000</v>
      </c>
      <c r="E241" s="5" t="s">
        <v>3021</v>
      </c>
      <c r="F241" s="5" t="s">
        <v>3020</v>
      </c>
    </row>
    <row r="242" spans="1:6" x14ac:dyDescent="0.2">
      <c r="A242" s="4">
        <v>241</v>
      </c>
      <c r="B242" s="4">
        <v>738</v>
      </c>
      <c r="C242" s="4" t="s">
        <v>3016</v>
      </c>
      <c r="D242" s="59">
        <v>160000</v>
      </c>
      <c r="E242" s="4" t="s">
        <v>3021</v>
      </c>
      <c r="F242" s="4" t="s">
        <v>3018</v>
      </c>
    </row>
    <row r="243" spans="1:6" x14ac:dyDescent="0.2">
      <c r="A243" s="5">
        <v>242</v>
      </c>
      <c r="B243" s="5">
        <v>741</v>
      </c>
      <c r="C243" s="5" t="s">
        <v>3019</v>
      </c>
      <c r="D243" s="60">
        <v>100000</v>
      </c>
      <c r="E243" s="5" t="s">
        <v>3021</v>
      </c>
      <c r="F243" s="5" t="s">
        <v>3018</v>
      </c>
    </row>
    <row r="244" spans="1:6" x14ac:dyDescent="0.2">
      <c r="A244" s="4">
        <v>243</v>
      </c>
      <c r="B244" s="4">
        <v>744</v>
      </c>
      <c r="C244" s="4" t="s">
        <v>3016</v>
      </c>
      <c r="D244" s="59">
        <v>110000</v>
      </c>
      <c r="E244" s="4" t="s">
        <v>3021</v>
      </c>
      <c r="F244" s="4" t="s">
        <v>3018</v>
      </c>
    </row>
    <row r="245" spans="1:6" x14ac:dyDescent="0.2">
      <c r="A245" s="5">
        <v>244</v>
      </c>
      <c r="B245" s="5">
        <v>745</v>
      </c>
      <c r="C245" s="5" t="s">
        <v>3016</v>
      </c>
      <c r="D245" s="60">
        <v>150000</v>
      </c>
      <c r="E245" s="5" t="s">
        <v>3021</v>
      </c>
      <c r="F245" s="5" t="s">
        <v>3018</v>
      </c>
    </row>
    <row r="246" spans="1:6" x14ac:dyDescent="0.2">
      <c r="A246" s="4">
        <v>245</v>
      </c>
      <c r="B246" s="4">
        <v>750</v>
      </c>
      <c r="C246" s="4" t="s">
        <v>3019</v>
      </c>
      <c r="D246" s="59">
        <v>170000</v>
      </c>
      <c r="E246" s="4" t="s">
        <v>3017</v>
      </c>
      <c r="F246" s="4" t="s">
        <v>3020</v>
      </c>
    </row>
    <row r="247" spans="1:6" x14ac:dyDescent="0.2">
      <c r="A247" s="5">
        <v>246</v>
      </c>
      <c r="B247" s="5">
        <v>751</v>
      </c>
      <c r="C247" s="5" t="s">
        <v>3016</v>
      </c>
      <c r="D247" s="60">
        <v>120000</v>
      </c>
      <c r="E247" s="5" t="s">
        <v>3022</v>
      </c>
      <c r="F247" s="5" t="s">
        <v>3020</v>
      </c>
    </row>
    <row r="248" spans="1:6" x14ac:dyDescent="0.2">
      <c r="A248" s="4">
        <v>247</v>
      </c>
      <c r="B248" s="4">
        <v>753</v>
      </c>
      <c r="C248" s="4" t="s">
        <v>3016</v>
      </c>
      <c r="D248" s="59">
        <v>120000</v>
      </c>
      <c r="E248" s="4" t="s">
        <v>3022</v>
      </c>
      <c r="F248" s="4" t="s">
        <v>3020</v>
      </c>
    </row>
    <row r="249" spans="1:6" x14ac:dyDescent="0.2">
      <c r="A249" s="5">
        <v>248</v>
      </c>
      <c r="B249" s="5">
        <v>754</v>
      </c>
      <c r="C249" s="5" t="s">
        <v>3019</v>
      </c>
      <c r="D249" s="60">
        <v>130000</v>
      </c>
      <c r="E249" s="5" t="s">
        <v>3021</v>
      </c>
      <c r="F249" s="5" t="s">
        <v>3020</v>
      </c>
    </row>
    <row r="250" spans="1:6" x14ac:dyDescent="0.2">
      <c r="A250" s="4">
        <v>249</v>
      </c>
      <c r="B250" s="4">
        <v>757</v>
      </c>
      <c r="C250" s="4" t="s">
        <v>3016</v>
      </c>
      <c r="D250" s="59">
        <v>110000</v>
      </c>
      <c r="E250" s="4" t="s">
        <v>3021</v>
      </c>
      <c r="F250" s="4" t="s">
        <v>3018</v>
      </c>
    </row>
    <row r="251" spans="1:6" x14ac:dyDescent="0.2">
      <c r="A251" s="5">
        <v>250</v>
      </c>
      <c r="B251" s="5">
        <v>759</v>
      </c>
      <c r="C251" s="5" t="s">
        <v>3016</v>
      </c>
      <c r="D251" s="60">
        <v>130000</v>
      </c>
      <c r="E251" s="5" t="s">
        <v>3021</v>
      </c>
      <c r="F251" s="5" t="s">
        <v>3018</v>
      </c>
    </row>
    <row r="252" spans="1:6" x14ac:dyDescent="0.2">
      <c r="A252" s="4">
        <v>251</v>
      </c>
      <c r="B252" s="4">
        <v>762</v>
      </c>
      <c r="C252" s="4" t="s">
        <v>3016</v>
      </c>
      <c r="D252" s="59">
        <v>170000</v>
      </c>
      <c r="E252" s="4" t="s">
        <v>3022</v>
      </c>
      <c r="F252" s="4" t="s">
        <v>3018</v>
      </c>
    </row>
    <row r="253" spans="1:6" x14ac:dyDescent="0.2">
      <c r="A253" s="5">
        <v>252</v>
      </c>
      <c r="B253" s="5">
        <v>767</v>
      </c>
      <c r="C253" s="5" t="s">
        <v>3019</v>
      </c>
      <c r="D253" s="60">
        <v>30000</v>
      </c>
      <c r="E253" s="5" t="s">
        <v>3022</v>
      </c>
      <c r="F253" s="5" t="s">
        <v>3020</v>
      </c>
    </row>
    <row r="254" spans="1:6" x14ac:dyDescent="0.2">
      <c r="A254" s="4">
        <v>253</v>
      </c>
      <c r="B254" s="4">
        <v>770</v>
      </c>
      <c r="C254" s="4" t="s">
        <v>3019</v>
      </c>
      <c r="D254" s="59">
        <v>90000</v>
      </c>
      <c r="E254" s="4" t="s">
        <v>3024</v>
      </c>
      <c r="F254" s="4" t="s">
        <v>3018</v>
      </c>
    </row>
    <row r="255" spans="1:6" x14ac:dyDescent="0.2">
      <c r="A255" s="5">
        <v>254</v>
      </c>
      <c r="B255" s="5">
        <v>771</v>
      </c>
      <c r="C255" s="5" t="s">
        <v>3016</v>
      </c>
      <c r="D255" s="60">
        <v>60000</v>
      </c>
      <c r="E255" s="5" t="s">
        <v>3024</v>
      </c>
      <c r="F255" s="5" t="s">
        <v>3018</v>
      </c>
    </row>
    <row r="256" spans="1:6" x14ac:dyDescent="0.2">
      <c r="A256" s="4">
        <v>255</v>
      </c>
      <c r="B256" s="4">
        <v>772</v>
      </c>
      <c r="C256" s="4" t="s">
        <v>3016</v>
      </c>
      <c r="D256" s="59">
        <v>70000</v>
      </c>
      <c r="E256" s="4" t="s">
        <v>3024</v>
      </c>
      <c r="F256" s="4" t="s">
        <v>3018</v>
      </c>
    </row>
    <row r="257" spans="1:6" x14ac:dyDescent="0.2">
      <c r="A257" s="5">
        <v>256</v>
      </c>
      <c r="B257" s="5">
        <v>782</v>
      </c>
      <c r="C257" s="5" t="s">
        <v>3016</v>
      </c>
      <c r="D257" s="60">
        <v>70000</v>
      </c>
      <c r="E257" s="5" t="s">
        <v>3024</v>
      </c>
      <c r="F257" s="5" t="s">
        <v>3018</v>
      </c>
    </row>
    <row r="258" spans="1:6" x14ac:dyDescent="0.2">
      <c r="A258" s="4">
        <v>257</v>
      </c>
      <c r="B258" s="4">
        <v>783</v>
      </c>
      <c r="C258" s="4" t="s">
        <v>3016</v>
      </c>
      <c r="D258" s="59">
        <v>70000</v>
      </c>
      <c r="E258" s="4" t="s">
        <v>3024</v>
      </c>
      <c r="F258" s="4" t="s">
        <v>3018</v>
      </c>
    </row>
    <row r="259" spans="1:6" x14ac:dyDescent="0.2">
      <c r="A259" s="5">
        <v>258</v>
      </c>
      <c r="B259" s="5">
        <v>786</v>
      </c>
      <c r="C259" s="5" t="s">
        <v>3019</v>
      </c>
      <c r="D259" s="60">
        <v>120000</v>
      </c>
      <c r="E259" s="5" t="s">
        <v>3024</v>
      </c>
      <c r="F259" s="5" t="s">
        <v>3018</v>
      </c>
    </row>
    <row r="260" spans="1:6" x14ac:dyDescent="0.2">
      <c r="A260" s="4">
        <v>259</v>
      </c>
      <c r="B260" s="4">
        <v>792</v>
      </c>
      <c r="C260" s="4" t="s">
        <v>3016</v>
      </c>
      <c r="D260" s="59">
        <v>120000</v>
      </c>
      <c r="E260" s="4" t="s">
        <v>3024</v>
      </c>
      <c r="F260" s="4" t="s">
        <v>3018</v>
      </c>
    </row>
    <row r="261" spans="1:6" x14ac:dyDescent="0.2">
      <c r="A261" s="5">
        <v>260</v>
      </c>
      <c r="B261" s="5">
        <v>796</v>
      </c>
      <c r="C261" s="5" t="s">
        <v>3016</v>
      </c>
      <c r="D261" s="60">
        <v>100000</v>
      </c>
      <c r="E261" s="5" t="s">
        <v>3021</v>
      </c>
      <c r="F261" s="5" t="s">
        <v>3018</v>
      </c>
    </row>
    <row r="262" spans="1:6" x14ac:dyDescent="0.2">
      <c r="A262" s="4">
        <v>261</v>
      </c>
      <c r="B262" s="4">
        <v>797</v>
      </c>
      <c r="C262" s="4" t="s">
        <v>3016</v>
      </c>
      <c r="D262" s="59">
        <v>110000</v>
      </c>
      <c r="E262" s="4" t="s">
        <v>3017</v>
      </c>
      <c r="F262" s="4" t="s">
        <v>3018</v>
      </c>
    </row>
    <row r="263" spans="1:6" x14ac:dyDescent="0.2">
      <c r="A263" s="5">
        <v>262</v>
      </c>
      <c r="B263" s="5">
        <v>799</v>
      </c>
      <c r="C263" s="5" t="s">
        <v>3016</v>
      </c>
      <c r="D263" s="60">
        <v>130000</v>
      </c>
      <c r="E263" s="5" t="s">
        <v>3024</v>
      </c>
      <c r="F263" s="5" t="s">
        <v>3018</v>
      </c>
    </row>
    <row r="264" spans="1:6" x14ac:dyDescent="0.2">
      <c r="A264" s="4">
        <v>263</v>
      </c>
      <c r="B264" s="4">
        <v>800</v>
      </c>
      <c r="C264" s="4" t="s">
        <v>3016</v>
      </c>
      <c r="D264" s="59">
        <v>80000</v>
      </c>
      <c r="E264" s="4" t="s">
        <v>3017</v>
      </c>
      <c r="F264" s="4" t="s">
        <v>3018</v>
      </c>
    </row>
    <row r="265" spans="1:6" x14ac:dyDescent="0.2">
      <c r="A265" s="5">
        <v>264</v>
      </c>
      <c r="B265" s="5">
        <v>803</v>
      </c>
      <c r="C265" s="5" t="s">
        <v>3016</v>
      </c>
      <c r="D265" s="60">
        <v>90000</v>
      </c>
      <c r="E265" s="5" t="s">
        <v>3021</v>
      </c>
      <c r="F265" s="5" t="s">
        <v>3018</v>
      </c>
    </row>
    <row r="266" spans="1:6" x14ac:dyDescent="0.2">
      <c r="A266" s="4">
        <v>265</v>
      </c>
      <c r="B266" s="4">
        <v>806</v>
      </c>
      <c r="C266" s="4" t="s">
        <v>3019</v>
      </c>
      <c r="D266" s="59">
        <v>90000</v>
      </c>
      <c r="E266" s="4" t="s">
        <v>3021</v>
      </c>
      <c r="F266" s="4" t="s">
        <v>3020</v>
      </c>
    </row>
    <row r="267" spans="1:6" x14ac:dyDescent="0.2">
      <c r="A267" s="5">
        <v>266</v>
      </c>
      <c r="B267" s="5">
        <v>820</v>
      </c>
      <c r="C267" s="5" t="s">
        <v>3016</v>
      </c>
      <c r="D267" s="60">
        <v>90000</v>
      </c>
      <c r="E267" s="5" t="s">
        <v>3021</v>
      </c>
      <c r="F267" s="5" t="s">
        <v>3018</v>
      </c>
    </row>
    <row r="268" spans="1:6" x14ac:dyDescent="0.2">
      <c r="A268" s="4">
        <v>267</v>
      </c>
      <c r="B268" s="4">
        <v>823</v>
      </c>
      <c r="C268" s="4" t="s">
        <v>3019</v>
      </c>
      <c r="D268" s="59">
        <v>90000</v>
      </c>
      <c r="E268" s="4" t="s">
        <v>3021</v>
      </c>
      <c r="F268" s="4" t="s">
        <v>3020</v>
      </c>
    </row>
    <row r="269" spans="1:6" x14ac:dyDescent="0.2">
      <c r="A269" s="5">
        <v>268</v>
      </c>
      <c r="B269" s="5">
        <v>824</v>
      </c>
      <c r="C269" s="5" t="s">
        <v>3019</v>
      </c>
      <c r="D269" s="60">
        <v>120000</v>
      </c>
      <c r="E269" s="5" t="s">
        <v>3021</v>
      </c>
      <c r="F269" s="5" t="s">
        <v>3018</v>
      </c>
    </row>
    <row r="270" spans="1:6" x14ac:dyDescent="0.2">
      <c r="A270" s="4">
        <v>269</v>
      </c>
      <c r="B270" s="4">
        <v>825</v>
      </c>
      <c r="C270" s="4" t="s">
        <v>3016</v>
      </c>
      <c r="D270" s="59">
        <v>130000</v>
      </c>
      <c r="E270" s="4" t="s">
        <v>3024</v>
      </c>
      <c r="F270" s="4" t="s">
        <v>3018</v>
      </c>
    </row>
    <row r="271" spans="1:6" x14ac:dyDescent="0.2">
      <c r="A271" s="5">
        <v>270</v>
      </c>
      <c r="B271" s="5">
        <v>827</v>
      </c>
      <c r="C271" s="5" t="s">
        <v>3016</v>
      </c>
      <c r="D271" s="60">
        <v>130000</v>
      </c>
      <c r="E271" s="5" t="s">
        <v>3024</v>
      </c>
      <c r="F271" s="5" t="s">
        <v>3018</v>
      </c>
    </row>
    <row r="272" spans="1:6" x14ac:dyDescent="0.2">
      <c r="A272" s="4">
        <v>271</v>
      </c>
      <c r="B272" s="4">
        <v>829</v>
      </c>
      <c r="C272" s="4" t="s">
        <v>3016</v>
      </c>
      <c r="D272" s="59">
        <v>130000</v>
      </c>
      <c r="E272" s="4" t="s">
        <v>3024</v>
      </c>
      <c r="F272" s="4" t="s">
        <v>3018</v>
      </c>
    </row>
    <row r="273" spans="1:6" x14ac:dyDescent="0.2">
      <c r="A273" s="5">
        <v>272</v>
      </c>
      <c r="B273" s="5">
        <v>830</v>
      </c>
      <c r="C273" s="5" t="s">
        <v>3019</v>
      </c>
      <c r="D273" s="60">
        <v>150000</v>
      </c>
      <c r="E273" s="5" t="s">
        <v>3017</v>
      </c>
      <c r="F273" s="5" t="s">
        <v>3020</v>
      </c>
    </row>
    <row r="274" spans="1:6" x14ac:dyDescent="0.2">
      <c r="A274" s="4">
        <v>273</v>
      </c>
      <c r="B274" s="4">
        <v>833</v>
      </c>
      <c r="C274" s="4" t="s">
        <v>3019</v>
      </c>
      <c r="D274" s="59">
        <v>70000</v>
      </c>
      <c r="E274" s="4" t="s">
        <v>3021</v>
      </c>
      <c r="F274" s="4" t="s">
        <v>3018</v>
      </c>
    </row>
    <row r="275" spans="1:6" x14ac:dyDescent="0.2">
      <c r="A275" s="5">
        <v>274</v>
      </c>
      <c r="B275" s="5">
        <v>850</v>
      </c>
      <c r="C275" s="5" t="s">
        <v>3016</v>
      </c>
      <c r="D275" s="60">
        <v>90000</v>
      </c>
      <c r="E275" s="5" t="s">
        <v>3021</v>
      </c>
      <c r="F275" s="5" t="s">
        <v>3018</v>
      </c>
    </row>
    <row r="276" spans="1:6" x14ac:dyDescent="0.2">
      <c r="A276" s="4">
        <v>275</v>
      </c>
      <c r="B276" s="4">
        <v>851</v>
      </c>
      <c r="C276" s="4" t="s">
        <v>3016</v>
      </c>
      <c r="D276" s="59">
        <v>50000</v>
      </c>
      <c r="E276" s="4" t="s">
        <v>3024</v>
      </c>
      <c r="F276" s="4" t="s">
        <v>3018</v>
      </c>
    </row>
    <row r="277" spans="1:6" x14ac:dyDescent="0.2">
      <c r="A277" s="5">
        <v>276</v>
      </c>
      <c r="B277" s="5">
        <v>853</v>
      </c>
      <c r="C277" s="5" t="s">
        <v>3016</v>
      </c>
      <c r="D277" s="60">
        <v>80000</v>
      </c>
      <c r="E277" s="5" t="s">
        <v>3024</v>
      </c>
      <c r="F277" s="5" t="s">
        <v>3018</v>
      </c>
    </row>
    <row r="278" spans="1:6" x14ac:dyDescent="0.2">
      <c r="A278" s="4">
        <v>277</v>
      </c>
      <c r="B278" s="4">
        <v>854</v>
      </c>
      <c r="C278" s="4" t="s">
        <v>3016</v>
      </c>
      <c r="D278" s="59">
        <v>80000</v>
      </c>
      <c r="E278" s="4" t="s">
        <v>3021</v>
      </c>
      <c r="F278" s="4" t="s">
        <v>3018</v>
      </c>
    </row>
    <row r="279" spans="1:6" x14ac:dyDescent="0.2">
      <c r="A279" s="5">
        <v>278</v>
      </c>
      <c r="B279" s="5">
        <v>855</v>
      </c>
      <c r="C279" s="5" t="s">
        <v>3016</v>
      </c>
      <c r="D279" s="60">
        <v>80000</v>
      </c>
      <c r="E279" s="5" t="s">
        <v>3021</v>
      </c>
      <c r="F279" s="5" t="s">
        <v>3018</v>
      </c>
    </row>
    <row r="280" spans="1:6" x14ac:dyDescent="0.2">
      <c r="A280" s="4">
        <v>279</v>
      </c>
      <c r="B280" s="4">
        <v>858</v>
      </c>
      <c r="C280" s="4" t="s">
        <v>3019</v>
      </c>
      <c r="D280" s="59">
        <v>90000</v>
      </c>
      <c r="E280" s="4" t="s">
        <v>3021</v>
      </c>
      <c r="F280" s="4" t="s">
        <v>3020</v>
      </c>
    </row>
    <row r="281" spans="1:6" x14ac:dyDescent="0.2">
      <c r="A281" s="5">
        <v>280</v>
      </c>
      <c r="B281" s="5">
        <v>865</v>
      </c>
      <c r="C281" s="5" t="s">
        <v>3016</v>
      </c>
      <c r="D281" s="60">
        <v>90000</v>
      </c>
      <c r="E281" s="5" t="s">
        <v>3021</v>
      </c>
      <c r="F281" s="5" t="s">
        <v>3018</v>
      </c>
    </row>
    <row r="282" spans="1:6" x14ac:dyDescent="0.2">
      <c r="A282" s="4">
        <v>281</v>
      </c>
      <c r="B282" s="4">
        <v>868</v>
      </c>
      <c r="C282" s="4" t="s">
        <v>3016</v>
      </c>
      <c r="D282" s="59">
        <v>90000</v>
      </c>
      <c r="E282" s="4" t="s">
        <v>3021</v>
      </c>
      <c r="F282" s="4" t="s">
        <v>3018</v>
      </c>
    </row>
    <row r="283" spans="1:6" x14ac:dyDescent="0.2">
      <c r="A283" s="5">
        <v>282</v>
      </c>
      <c r="B283" s="5">
        <v>871</v>
      </c>
      <c r="C283" s="5" t="s">
        <v>3019</v>
      </c>
      <c r="D283" s="60">
        <v>110000</v>
      </c>
      <c r="E283" s="5" t="s">
        <v>3017</v>
      </c>
      <c r="F283" s="5" t="s">
        <v>3018</v>
      </c>
    </row>
    <row r="284" spans="1:6" x14ac:dyDescent="0.2">
      <c r="A284" s="4">
        <v>283</v>
      </c>
      <c r="B284" s="4">
        <v>875</v>
      </c>
      <c r="C284" s="4" t="s">
        <v>3016</v>
      </c>
      <c r="D284" s="59">
        <v>90000</v>
      </c>
      <c r="E284" s="4" t="s">
        <v>3021</v>
      </c>
      <c r="F284" s="4" t="s">
        <v>3018</v>
      </c>
    </row>
    <row r="285" spans="1:6" x14ac:dyDescent="0.2">
      <c r="A285" s="5">
        <v>284</v>
      </c>
      <c r="B285" s="5">
        <v>880</v>
      </c>
      <c r="C285" s="5" t="s">
        <v>3016</v>
      </c>
      <c r="D285" s="60">
        <v>110000</v>
      </c>
      <c r="E285" s="5" t="s">
        <v>3017</v>
      </c>
      <c r="F285" s="5" t="s">
        <v>3018</v>
      </c>
    </row>
    <row r="286" spans="1:6" x14ac:dyDescent="0.2">
      <c r="A286" s="4">
        <v>285</v>
      </c>
      <c r="B286" s="4">
        <v>885</v>
      </c>
      <c r="C286" s="4" t="s">
        <v>3016</v>
      </c>
      <c r="D286" s="59">
        <v>110000</v>
      </c>
      <c r="E286" s="4" t="s">
        <v>3017</v>
      </c>
      <c r="F286" s="4" t="s">
        <v>3018</v>
      </c>
    </row>
    <row r="287" spans="1:6" x14ac:dyDescent="0.2">
      <c r="A287" s="5">
        <v>286</v>
      </c>
      <c r="B287" s="5">
        <v>890</v>
      </c>
      <c r="C287" s="5" t="s">
        <v>3016</v>
      </c>
      <c r="D287" s="60">
        <v>120000</v>
      </c>
      <c r="E287" s="5" t="s">
        <v>3021</v>
      </c>
      <c r="F287" s="5" t="s">
        <v>3020</v>
      </c>
    </row>
    <row r="288" spans="1:6" x14ac:dyDescent="0.2">
      <c r="A288" s="4">
        <v>287</v>
      </c>
      <c r="B288" s="4">
        <v>894</v>
      </c>
      <c r="C288" s="4" t="s">
        <v>3016</v>
      </c>
      <c r="D288" s="59">
        <v>170000</v>
      </c>
      <c r="E288" s="4" t="s">
        <v>3024</v>
      </c>
      <c r="F288" s="4" t="s">
        <v>3018</v>
      </c>
    </row>
    <row r="289" spans="1:6" x14ac:dyDescent="0.2">
      <c r="A289" s="5">
        <v>288</v>
      </c>
      <c r="B289" s="5">
        <v>896</v>
      </c>
      <c r="C289" s="5" t="s">
        <v>3016</v>
      </c>
      <c r="D289" s="60">
        <v>70000</v>
      </c>
      <c r="E289" s="5" t="s">
        <v>3021</v>
      </c>
      <c r="F289" s="5" t="s">
        <v>3020</v>
      </c>
    </row>
    <row r="290" spans="1:6" x14ac:dyDescent="0.2">
      <c r="A290" s="4">
        <v>289</v>
      </c>
      <c r="B290" s="4">
        <v>898</v>
      </c>
      <c r="C290" s="4" t="s">
        <v>3016</v>
      </c>
      <c r="D290" s="59">
        <v>110000</v>
      </c>
      <c r="E290" s="4" t="s">
        <v>3017</v>
      </c>
      <c r="F290" s="4" t="s">
        <v>3018</v>
      </c>
    </row>
    <row r="291" spans="1:6" x14ac:dyDescent="0.2">
      <c r="A291" s="5">
        <v>290</v>
      </c>
      <c r="B291" s="5">
        <v>899</v>
      </c>
      <c r="C291" s="5" t="s">
        <v>3016</v>
      </c>
      <c r="D291" s="60">
        <v>130000</v>
      </c>
      <c r="E291" s="5" t="s">
        <v>3017</v>
      </c>
      <c r="F291" s="5" t="s">
        <v>3018</v>
      </c>
    </row>
    <row r="292" spans="1:6" x14ac:dyDescent="0.2">
      <c r="A292" s="4">
        <v>291</v>
      </c>
      <c r="B292" s="4">
        <v>903</v>
      </c>
      <c r="C292" s="4" t="s">
        <v>3016</v>
      </c>
      <c r="D292" s="59">
        <v>130000</v>
      </c>
      <c r="E292" s="4" t="s">
        <v>3017</v>
      </c>
      <c r="F292" s="4" t="s">
        <v>3018</v>
      </c>
    </row>
    <row r="293" spans="1:6" x14ac:dyDescent="0.2">
      <c r="A293" s="5">
        <v>292</v>
      </c>
      <c r="B293" s="5">
        <v>907</v>
      </c>
      <c r="C293" s="5" t="s">
        <v>3016</v>
      </c>
      <c r="D293" s="60">
        <v>130000</v>
      </c>
      <c r="E293" s="5" t="s">
        <v>3017</v>
      </c>
      <c r="F293" s="5" t="s">
        <v>3018</v>
      </c>
    </row>
    <row r="294" spans="1:6" x14ac:dyDescent="0.2">
      <c r="A294" s="4">
        <v>293</v>
      </c>
      <c r="B294" s="4">
        <v>910</v>
      </c>
      <c r="C294" s="4" t="s">
        <v>3019</v>
      </c>
      <c r="D294" s="59">
        <v>150000</v>
      </c>
      <c r="E294" s="4" t="s">
        <v>3021</v>
      </c>
      <c r="F294" s="4" t="s">
        <v>3020</v>
      </c>
    </row>
    <row r="295" spans="1:6" x14ac:dyDescent="0.2">
      <c r="A295" s="5">
        <v>294</v>
      </c>
      <c r="B295" s="5">
        <v>911</v>
      </c>
      <c r="C295" s="5" t="s">
        <v>3019</v>
      </c>
      <c r="D295" s="60">
        <v>60000</v>
      </c>
      <c r="E295" s="5" t="s">
        <v>3022</v>
      </c>
      <c r="F295" s="5" t="s">
        <v>3020</v>
      </c>
    </row>
    <row r="296" spans="1:6" x14ac:dyDescent="0.2">
      <c r="A296" s="4">
        <v>295</v>
      </c>
      <c r="B296" s="4">
        <v>915</v>
      </c>
      <c r="C296" s="4" t="s">
        <v>3016</v>
      </c>
      <c r="D296" s="59">
        <v>60000</v>
      </c>
      <c r="E296" s="4" t="s">
        <v>3022</v>
      </c>
      <c r="F296" s="4" t="s">
        <v>3020</v>
      </c>
    </row>
    <row r="297" spans="1:6" x14ac:dyDescent="0.2">
      <c r="A297" s="5">
        <v>296</v>
      </c>
      <c r="B297" s="5">
        <v>916</v>
      </c>
      <c r="C297" s="5" t="s">
        <v>3019</v>
      </c>
      <c r="D297" s="60">
        <v>80000</v>
      </c>
      <c r="E297" s="5" t="s">
        <v>3023</v>
      </c>
      <c r="F297" s="5" t="s">
        <v>3018</v>
      </c>
    </row>
    <row r="298" spans="1:6" x14ac:dyDescent="0.2">
      <c r="A298" s="4">
        <v>297</v>
      </c>
      <c r="B298" s="4">
        <v>918</v>
      </c>
      <c r="C298" s="4" t="s">
        <v>3019</v>
      </c>
      <c r="D298" s="59">
        <v>50000</v>
      </c>
      <c r="E298" s="4" t="s">
        <v>3024</v>
      </c>
      <c r="F298" s="4" t="s">
        <v>3018</v>
      </c>
    </row>
    <row r="299" spans="1:6" x14ac:dyDescent="0.2">
      <c r="A299" s="5">
        <v>298</v>
      </c>
      <c r="B299" s="5">
        <v>919</v>
      </c>
      <c r="C299" s="5" t="s">
        <v>3019</v>
      </c>
      <c r="D299" s="60">
        <v>70000</v>
      </c>
      <c r="E299" s="5" t="s">
        <v>3024</v>
      </c>
      <c r="F299" s="5" t="s">
        <v>3018</v>
      </c>
    </row>
    <row r="300" spans="1:6" x14ac:dyDescent="0.2">
      <c r="A300" s="4">
        <v>299</v>
      </c>
      <c r="B300" s="4">
        <v>920</v>
      </c>
      <c r="C300" s="4" t="s">
        <v>3016</v>
      </c>
      <c r="D300" s="59">
        <v>70000</v>
      </c>
      <c r="E300" s="4" t="s">
        <v>3024</v>
      </c>
      <c r="F300" s="4" t="s">
        <v>3018</v>
      </c>
    </row>
    <row r="301" spans="1:6" x14ac:dyDescent="0.2">
      <c r="A301" s="5">
        <v>300</v>
      </c>
      <c r="B301" s="5">
        <v>922</v>
      </c>
      <c r="C301" s="5" t="s">
        <v>3016</v>
      </c>
      <c r="D301" s="60">
        <v>70000</v>
      </c>
      <c r="E301" s="5" t="s">
        <v>3024</v>
      </c>
      <c r="F301" s="5" t="s">
        <v>3018</v>
      </c>
    </row>
    <row r="302" spans="1:6" x14ac:dyDescent="0.2">
      <c r="A302" s="4">
        <v>301</v>
      </c>
      <c r="B302" s="4">
        <v>925</v>
      </c>
      <c r="C302" s="4" t="s">
        <v>3016</v>
      </c>
      <c r="D302" s="59">
        <v>80000</v>
      </c>
      <c r="E302" s="4" t="s">
        <v>3021</v>
      </c>
      <c r="F302" s="4" t="s">
        <v>3020</v>
      </c>
    </row>
    <row r="303" spans="1:6" x14ac:dyDescent="0.2">
      <c r="A303" s="5">
        <v>302</v>
      </c>
      <c r="B303" s="5">
        <v>929</v>
      </c>
      <c r="C303" s="5" t="s">
        <v>3016</v>
      </c>
      <c r="D303" s="60">
        <v>80000</v>
      </c>
      <c r="E303" s="5" t="s">
        <v>3021</v>
      </c>
      <c r="F303" s="5" t="s">
        <v>3018</v>
      </c>
    </row>
    <row r="304" spans="1:6" x14ac:dyDescent="0.2">
      <c r="A304" s="4">
        <v>303</v>
      </c>
      <c r="B304" s="4">
        <v>936</v>
      </c>
      <c r="C304" s="4" t="s">
        <v>3019</v>
      </c>
      <c r="D304" s="59">
        <v>90000</v>
      </c>
      <c r="E304" s="4" t="s">
        <v>3022</v>
      </c>
      <c r="F304" s="4" t="s">
        <v>3020</v>
      </c>
    </row>
    <row r="305" spans="1:6" x14ac:dyDescent="0.2">
      <c r="A305" s="5">
        <v>304</v>
      </c>
      <c r="B305" s="5">
        <v>937</v>
      </c>
      <c r="C305" s="5" t="s">
        <v>3019</v>
      </c>
      <c r="D305" s="60">
        <v>90000</v>
      </c>
      <c r="E305" s="5" t="s">
        <v>3022</v>
      </c>
      <c r="F305" s="5" t="s">
        <v>3020</v>
      </c>
    </row>
    <row r="306" spans="1:6" x14ac:dyDescent="0.2">
      <c r="A306" s="4">
        <v>305</v>
      </c>
      <c r="B306" s="4">
        <v>940</v>
      </c>
      <c r="C306" s="4" t="s">
        <v>3016</v>
      </c>
      <c r="D306" s="59">
        <v>100000</v>
      </c>
      <c r="E306" s="4" t="s">
        <v>3021</v>
      </c>
      <c r="F306" s="4" t="s">
        <v>3018</v>
      </c>
    </row>
    <row r="307" spans="1:6" x14ac:dyDescent="0.2">
      <c r="A307" s="5">
        <v>306</v>
      </c>
      <c r="B307" s="5">
        <v>945</v>
      </c>
      <c r="C307" s="5" t="s">
        <v>3016</v>
      </c>
      <c r="D307" s="60">
        <v>110000</v>
      </c>
      <c r="E307" s="5" t="s">
        <v>3021</v>
      </c>
      <c r="F307" s="5" t="s">
        <v>3020</v>
      </c>
    </row>
    <row r="308" spans="1:6" x14ac:dyDescent="0.2">
      <c r="A308" s="4">
        <v>307</v>
      </c>
      <c r="B308" s="4">
        <v>946</v>
      </c>
      <c r="C308" s="4" t="s">
        <v>3016</v>
      </c>
      <c r="D308" s="59">
        <v>110000</v>
      </c>
      <c r="E308" s="4" t="s">
        <v>3021</v>
      </c>
      <c r="F308" s="4" t="s">
        <v>3020</v>
      </c>
    </row>
    <row r="309" spans="1:6" x14ac:dyDescent="0.2">
      <c r="A309" s="5">
        <v>308</v>
      </c>
      <c r="B309" s="5">
        <v>947</v>
      </c>
      <c r="C309" s="5" t="s">
        <v>3016</v>
      </c>
      <c r="D309" s="60">
        <v>80000</v>
      </c>
      <c r="E309" s="5" t="s">
        <v>3023</v>
      </c>
      <c r="F309" s="5" t="s">
        <v>3018</v>
      </c>
    </row>
    <row r="310" spans="1:6" x14ac:dyDescent="0.2">
      <c r="A310" s="4">
        <v>309</v>
      </c>
      <c r="B310" s="4">
        <v>949</v>
      </c>
      <c r="C310" s="4" t="s">
        <v>3016</v>
      </c>
      <c r="D310" s="59">
        <v>60000</v>
      </c>
      <c r="E310" s="4" t="s">
        <v>3022</v>
      </c>
      <c r="F310" s="4" t="s">
        <v>3020</v>
      </c>
    </row>
    <row r="311" spans="1:6" x14ac:dyDescent="0.2">
      <c r="A311" s="5">
        <v>310</v>
      </c>
      <c r="B311" s="5">
        <v>950</v>
      </c>
      <c r="C311" s="5" t="s">
        <v>3019</v>
      </c>
      <c r="D311" s="60">
        <v>60000</v>
      </c>
      <c r="E311" s="5" t="s">
        <v>3022</v>
      </c>
      <c r="F311" s="5" t="s">
        <v>3018</v>
      </c>
    </row>
    <row r="312" spans="1:6" x14ac:dyDescent="0.2">
      <c r="A312" s="4">
        <v>311</v>
      </c>
      <c r="B312" s="4">
        <v>954</v>
      </c>
      <c r="C312" s="4" t="s">
        <v>3019</v>
      </c>
      <c r="D312" s="59">
        <v>70000</v>
      </c>
      <c r="E312" s="4" t="s">
        <v>3024</v>
      </c>
      <c r="F312" s="4" t="s">
        <v>3018</v>
      </c>
    </row>
    <row r="313" spans="1:6" x14ac:dyDescent="0.2">
      <c r="A313" s="5">
        <v>312</v>
      </c>
      <c r="B313" s="5">
        <v>959</v>
      </c>
      <c r="C313" s="5" t="s">
        <v>3019</v>
      </c>
      <c r="D313" s="60">
        <v>70000</v>
      </c>
      <c r="E313" s="5" t="s">
        <v>3024</v>
      </c>
      <c r="F313" s="5" t="s">
        <v>3020</v>
      </c>
    </row>
    <row r="314" spans="1:6" x14ac:dyDescent="0.2">
      <c r="A314" s="4">
        <v>313</v>
      </c>
      <c r="B314" s="4">
        <v>960</v>
      </c>
      <c r="C314" s="4" t="s">
        <v>3019</v>
      </c>
      <c r="D314" s="59">
        <v>70000</v>
      </c>
      <c r="E314" s="4" t="s">
        <v>3024</v>
      </c>
      <c r="F314" s="4" t="s">
        <v>3018</v>
      </c>
    </row>
    <row r="315" spans="1:6" x14ac:dyDescent="0.2">
      <c r="A315" s="5">
        <v>314</v>
      </c>
      <c r="B315" s="5">
        <v>961</v>
      </c>
      <c r="C315" s="5" t="s">
        <v>3019</v>
      </c>
      <c r="D315" s="60">
        <v>70000</v>
      </c>
      <c r="E315" s="5" t="s">
        <v>3024</v>
      </c>
      <c r="F315" s="5" t="s">
        <v>3018</v>
      </c>
    </row>
    <row r="316" spans="1:6" x14ac:dyDescent="0.2">
      <c r="A316" s="4">
        <v>315</v>
      </c>
      <c r="B316" s="4">
        <v>962</v>
      </c>
      <c r="C316" s="4" t="s">
        <v>3019</v>
      </c>
      <c r="D316" s="59">
        <v>70000</v>
      </c>
      <c r="E316" s="4" t="s">
        <v>3024</v>
      </c>
      <c r="F316" s="4" t="s">
        <v>3020</v>
      </c>
    </row>
    <row r="317" spans="1:6" x14ac:dyDescent="0.2">
      <c r="A317" s="5">
        <v>316</v>
      </c>
      <c r="B317" s="5">
        <v>970</v>
      </c>
      <c r="C317" s="5" t="s">
        <v>3019</v>
      </c>
      <c r="D317" s="60">
        <v>70000</v>
      </c>
      <c r="E317" s="5" t="s">
        <v>3024</v>
      </c>
      <c r="F317" s="5" t="s">
        <v>3020</v>
      </c>
    </row>
    <row r="318" spans="1:6" x14ac:dyDescent="0.2">
      <c r="A318" s="4">
        <v>317</v>
      </c>
      <c r="B318" s="4">
        <v>972</v>
      </c>
      <c r="C318" s="4" t="s">
        <v>3016</v>
      </c>
      <c r="D318" s="59">
        <v>60000</v>
      </c>
      <c r="E318" s="4" t="s">
        <v>3024</v>
      </c>
      <c r="F318" s="4" t="s">
        <v>3018</v>
      </c>
    </row>
    <row r="319" spans="1:6" x14ac:dyDescent="0.2">
      <c r="A319" s="5">
        <v>318</v>
      </c>
      <c r="B319" s="5">
        <v>975</v>
      </c>
      <c r="C319" s="5" t="s">
        <v>3019</v>
      </c>
      <c r="D319" s="60">
        <v>40000</v>
      </c>
      <c r="E319" s="5" t="s">
        <v>3021</v>
      </c>
      <c r="F319" s="5" t="s">
        <v>3020</v>
      </c>
    </row>
    <row r="320" spans="1:6" x14ac:dyDescent="0.2">
      <c r="A320" s="4">
        <v>319</v>
      </c>
      <c r="B320" s="4">
        <v>980</v>
      </c>
      <c r="C320" s="4" t="s">
        <v>3019</v>
      </c>
      <c r="D320" s="59">
        <v>40000</v>
      </c>
      <c r="E320" s="4" t="s">
        <v>3021</v>
      </c>
      <c r="F320" s="4" t="s">
        <v>3020</v>
      </c>
    </row>
    <row r="321" spans="1:6" x14ac:dyDescent="0.2">
      <c r="A321" s="5">
        <v>320</v>
      </c>
      <c r="B321" s="5">
        <v>983</v>
      </c>
      <c r="C321" s="5" t="s">
        <v>3016</v>
      </c>
      <c r="D321" s="60">
        <v>70000</v>
      </c>
      <c r="E321" s="5" t="s">
        <v>3024</v>
      </c>
      <c r="F321" s="5" t="s">
        <v>3020</v>
      </c>
    </row>
    <row r="322" spans="1:6" x14ac:dyDescent="0.2">
      <c r="A322" s="4">
        <v>321</v>
      </c>
      <c r="B322" s="4">
        <v>993</v>
      </c>
      <c r="C322" s="4" t="s">
        <v>3016</v>
      </c>
      <c r="D322" s="59">
        <v>80000</v>
      </c>
      <c r="E322" s="4" t="s">
        <v>3024</v>
      </c>
      <c r="F322" s="4" t="s">
        <v>3018</v>
      </c>
    </row>
    <row r="323" spans="1:6" x14ac:dyDescent="0.2">
      <c r="A323" s="5">
        <v>322</v>
      </c>
      <c r="B323" s="5">
        <v>994</v>
      </c>
      <c r="C323" s="5" t="s">
        <v>3016</v>
      </c>
      <c r="D323" s="60">
        <v>90000</v>
      </c>
      <c r="E323" s="5" t="s">
        <v>3017</v>
      </c>
      <c r="F323" s="5" t="s">
        <v>3018</v>
      </c>
    </row>
    <row r="324" spans="1:6" x14ac:dyDescent="0.2">
      <c r="A324" s="4">
        <v>323</v>
      </c>
      <c r="B324" s="4">
        <v>995</v>
      </c>
      <c r="C324" s="4" t="s">
        <v>3016</v>
      </c>
      <c r="D324" s="59">
        <v>90000</v>
      </c>
      <c r="E324" s="4" t="s">
        <v>3017</v>
      </c>
      <c r="F324" s="4" t="s">
        <v>3018</v>
      </c>
    </row>
    <row r="325" spans="1:6" x14ac:dyDescent="0.2">
      <c r="A325" s="5">
        <v>324</v>
      </c>
      <c r="B325" s="5">
        <v>997</v>
      </c>
      <c r="C325" s="5" t="s">
        <v>3019</v>
      </c>
      <c r="D325" s="60">
        <v>120000</v>
      </c>
      <c r="E325" s="5" t="s">
        <v>3024</v>
      </c>
      <c r="F325" s="5" t="s">
        <v>3018</v>
      </c>
    </row>
    <row r="326" spans="1:6" x14ac:dyDescent="0.2">
      <c r="A326" s="4">
        <v>325</v>
      </c>
      <c r="B326" s="4">
        <v>999</v>
      </c>
      <c r="C326" s="4" t="s">
        <v>3016</v>
      </c>
      <c r="D326" s="59">
        <v>90000</v>
      </c>
      <c r="E326" s="4" t="s">
        <v>3017</v>
      </c>
      <c r="F326" s="4" t="s">
        <v>3018</v>
      </c>
    </row>
    <row r="327" spans="1:6" x14ac:dyDescent="0.2">
      <c r="A327" s="5">
        <v>326</v>
      </c>
      <c r="B327" s="5">
        <v>1000</v>
      </c>
      <c r="C327" s="5" t="s">
        <v>3019</v>
      </c>
      <c r="D327" s="60">
        <v>90000</v>
      </c>
      <c r="E327" s="5" t="s">
        <v>3017</v>
      </c>
      <c r="F327" s="5" t="s">
        <v>3018</v>
      </c>
    </row>
    <row r="328" spans="1:6" x14ac:dyDescent="0.2">
      <c r="A328" s="4">
        <v>327</v>
      </c>
      <c r="B328" s="4">
        <v>1005</v>
      </c>
      <c r="C328" s="4" t="s">
        <v>3016</v>
      </c>
      <c r="D328" s="59">
        <v>130000</v>
      </c>
      <c r="E328" s="4" t="s">
        <v>3017</v>
      </c>
      <c r="F328" s="4" t="s">
        <v>3018</v>
      </c>
    </row>
    <row r="329" spans="1:6" x14ac:dyDescent="0.2">
      <c r="A329" s="5">
        <v>328</v>
      </c>
      <c r="B329" s="5">
        <v>1008</v>
      </c>
      <c r="C329" s="5" t="s">
        <v>3016</v>
      </c>
      <c r="D329" s="60">
        <v>90000</v>
      </c>
      <c r="E329" s="5" t="s">
        <v>3017</v>
      </c>
      <c r="F329" s="5" t="s">
        <v>3018</v>
      </c>
    </row>
    <row r="330" spans="1:6" x14ac:dyDescent="0.2">
      <c r="A330" s="4">
        <v>329</v>
      </c>
      <c r="B330" s="4">
        <v>1009</v>
      </c>
      <c r="C330" s="4" t="s">
        <v>3016</v>
      </c>
      <c r="D330" s="59">
        <v>90000</v>
      </c>
      <c r="E330" s="4" t="s">
        <v>3017</v>
      </c>
      <c r="F330" s="4" t="s">
        <v>3018</v>
      </c>
    </row>
    <row r="331" spans="1:6" x14ac:dyDescent="0.2">
      <c r="A331" s="5">
        <v>330</v>
      </c>
      <c r="B331" s="5">
        <v>1014</v>
      </c>
      <c r="C331" s="5" t="s">
        <v>3019</v>
      </c>
      <c r="D331" s="60">
        <v>90000</v>
      </c>
      <c r="E331" s="5" t="s">
        <v>3017</v>
      </c>
      <c r="F331" s="5" t="s">
        <v>3018</v>
      </c>
    </row>
    <row r="332" spans="1:6" x14ac:dyDescent="0.2">
      <c r="A332" s="4">
        <v>331</v>
      </c>
      <c r="B332" s="4">
        <v>1015</v>
      </c>
      <c r="C332" s="4" t="s">
        <v>3016</v>
      </c>
      <c r="D332" s="59">
        <v>110000</v>
      </c>
      <c r="E332" s="4" t="s">
        <v>3024</v>
      </c>
      <c r="F332" s="4" t="s">
        <v>3018</v>
      </c>
    </row>
    <row r="333" spans="1:6" x14ac:dyDescent="0.2">
      <c r="A333" s="5">
        <v>332</v>
      </c>
      <c r="B333" s="5">
        <v>1016</v>
      </c>
      <c r="C333" s="5" t="s">
        <v>3016</v>
      </c>
      <c r="D333" s="60">
        <v>90000</v>
      </c>
      <c r="E333" s="5" t="s">
        <v>3021</v>
      </c>
      <c r="F333" s="5" t="s">
        <v>3018</v>
      </c>
    </row>
    <row r="334" spans="1:6" x14ac:dyDescent="0.2">
      <c r="A334" s="4">
        <v>333</v>
      </c>
      <c r="B334" s="4">
        <v>1018</v>
      </c>
      <c r="C334" s="4" t="s">
        <v>3019</v>
      </c>
      <c r="D334" s="59">
        <v>10000</v>
      </c>
      <c r="E334" s="4" t="s">
        <v>3024</v>
      </c>
      <c r="F334" s="4" t="s">
        <v>3018</v>
      </c>
    </row>
    <row r="335" spans="1:6" x14ac:dyDescent="0.2">
      <c r="A335" s="5">
        <v>334</v>
      </c>
      <c r="B335" s="5">
        <v>1020</v>
      </c>
      <c r="C335" s="5" t="s">
        <v>3016</v>
      </c>
      <c r="D335" s="60">
        <v>20000</v>
      </c>
      <c r="E335" s="5" t="s">
        <v>3024</v>
      </c>
      <c r="F335" s="5" t="s">
        <v>3018</v>
      </c>
    </row>
    <row r="336" spans="1:6" x14ac:dyDescent="0.2">
      <c r="A336" s="4">
        <v>335</v>
      </c>
      <c r="B336" s="4">
        <v>1023</v>
      </c>
      <c r="C336" s="4" t="s">
        <v>3016</v>
      </c>
      <c r="D336" s="59">
        <v>10000</v>
      </c>
      <c r="E336" s="4" t="s">
        <v>3017</v>
      </c>
      <c r="F336" s="4" t="s">
        <v>3018</v>
      </c>
    </row>
    <row r="337" spans="1:6" x14ac:dyDescent="0.2">
      <c r="A337" s="5">
        <v>336</v>
      </c>
      <c r="B337" s="5">
        <v>1026</v>
      </c>
      <c r="C337" s="5" t="s">
        <v>3016</v>
      </c>
      <c r="D337" s="60">
        <v>10000</v>
      </c>
      <c r="E337" s="5" t="s">
        <v>3017</v>
      </c>
      <c r="F337" s="5" t="s">
        <v>3018</v>
      </c>
    </row>
    <row r="338" spans="1:6" x14ac:dyDescent="0.2">
      <c r="A338" s="4">
        <v>337</v>
      </c>
      <c r="B338" s="4">
        <v>1027</v>
      </c>
      <c r="C338" s="4" t="s">
        <v>3016</v>
      </c>
      <c r="D338" s="59">
        <v>20000</v>
      </c>
      <c r="E338" s="4" t="s">
        <v>3024</v>
      </c>
      <c r="F338" s="4" t="s">
        <v>3018</v>
      </c>
    </row>
    <row r="339" spans="1:6" x14ac:dyDescent="0.2">
      <c r="A339" s="5">
        <v>338</v>
      </c>
      <c r="B339" s="5">
        <v>1028</v>
      </c>
      <c r="C339" s="5" t="s">
        <v>3016</v>
      </c>
      <c r="D339" s="60">
        <v>10000</v>
      </c>
      <c r="E339" s="5" t="s">
        <v>3017</v>
      </c>
      <c r="F339" s="5" t="s">
        <v>3018</v>
      </c>
    </row>
    <row r="340" spans="1:6" x14ac:dyDescent="0.2">
      <c r="A340" s="4">
        <v>339</v>
      </c>
      <c r="B340" s="4">
        <v>1035</v>
      </c>
      <c r="C340" s="4" t="s">
        <v>3016</v>
      </c>
      <c r="D340" s="59">
        <v>20000</v>
      </c>
      <c r="E340" s="4" t="s">
        <v>3024</v>
      </c>
      <c r="F340" s="4" t="s">
        <v>3018</v>
      </c>
    </row>
    <row r="341" spans="1:6" x14ac:dyDescent="0.2">
      <c r="A341" s="5">
        <v>340</v>
      </c>
      <c r="B341" s="5">
        <v>1036</v>
      </c>
      <c r="C341" s="5" t="s">
        <v>3019</v>
      </c>
      <c r="D341" s="60">
        <v>20000</v>
      </c>
      <c r="E341" s="5" t="s">
        <v>3024</v>
      </c>
      <c r="F341" s="5" t="s">
        <v>3018</v>
      </c>
    </row>
    <row r="342" spans="1:6" x14ac:dyDescent="0.2">
      <c r="A342" s="4">
        <v>341</v>
      </c>
      <c r="B342" s="4">
        <v>1038</v>
      </c>
      <c r="C342" s="4" t="s">
        <v>3016</v>
      </c>
      <c r="D342" s="59">
        <v>10000</v>
      </c>
      <c r="E342" s="4" t="s">
        <v>3024</v>
      </c>
      <c r="F342" s="4" t="s">
        <v>3018</v>
      </c>
    </row>
    <row r="343" spans="1:6" x14ac:dyDescent="0.2">
      <c r="A343" s="5">
        <v>342</v>
      </c>
      <c r="B343" s="5">
        <v>1041</v>
      </c>
      <c r="C343" s="5" t="s">
        <v>3016</v>
      </c>
      <c r="D343" s="60">
        <v>20000</v>
      </c>
      <c r="E343" s="5" t="s">
        <v>3024</v>
      </c>
      <c r="F343" s="5" t="s">
        <v>3018</v>
      </c>
    </row>
    <row r="344" spans="1:6" x14ac:dyDescent="0.2">
      <c r="A344" s="4">
        <v>343</v>
      </c>
      <c r="B344" s="4">
        <v>1042</v>
      </c>
      <c r="C344" s="4" t="s">
        <v>3016</v>
      </c>
      <c r="D344" s="59">
        <v>30000</v>
      </c>
      <c r="E344" s="4" t="s">
        <v>3024</v>
      </c>
      <c r="F344" s="4" t="s">
        <v>3018</v>
      </c>
    </row>
    <row r="345" spans="1:6" x14ac:dyDescent="0.2">
      <c r="A345" s="5">
        <v>344</v>
      </c>
      <c r="B345" s="5">
        <v>1044</v>
      </c>
      <c r="C345" s="5" t="s">
        <v>3016</v>
      </c>
      <c r="D345" s="60">
        <v>10000</v>
      </c>
      <c r="E345" s="5" t="s">
        <v>3017</v>
      </c>
      <c r="F345" s="5" t="s">
        <v>3018</v>
      </c>
    </row>
    <row r="346" spans="1:6" x14ac:dyDescent="0.2">
      <c r="A346" s="4">
        <v>345</v>
      </c>
      <c r="B346" s="4">
        <v>1047</v>
      </c>
      <c r="C346" s="4" t="s">
        <v>3016</v>
      </c>
      <c r="D346" s="59">
        <v>10000</v>
      </c>
      <c r="E346" s="4" t="s">
        <v>3021</v>
      </c>
      <c r="F346" s="4" t="s">
        <v>3018</v>
      </c>
    </row>
    <row r="347" spans="1:6" x14ac:dyDescent="0.2">
      <c r="A347" s="5">
        <v>346</v>
      </c>
      <c r="B347" s="5">
        <v>1054</v>
      </c>
      <c r="C347" s="5" t="s">
        <v>3019</v>
      </c>
      <c r="D347" s="60">
        <v>10000</v>
      </c>
      <c r="E347" s="5" t="s">
        <v>3021</v>
      </c>
      <c r="F347" s="5" t="s">
        <v>3018</v>
      </c>
    </row>
    <row r="348" spans="1:6" x14ac:dyDescent="0.2">
      <c r="A348" s="4">
        <v>347</v>
      </c>
      <c r="B348" s="4">
        <v>1060</v>
      </c>
      <c r="C348" s="4" t="s">
        <v>3019</v>
      </c>
      <c r="D348" s="59">
        <v>10000</v>
      </c>
      <c r="E348" s="4" t="s">
        <v>3021</v>
      </c>
      <c r="F348" s="4" t="s">
        <v>3018</v>
      </c>
    </row>
    <row r="349" spans="1:6" x14ac:dyDescent="0.2">
      <c r="A349" s="5">
        <v>348</v>
      </c>
      <c r="B349" s="5">
        <v>1062</v>
      </c>
      <c r="C349" s="5" t="s">
        <v>3016</v>
      </c>
      <c r="D349" s="60">
        <v>10000</v>
      </c>
      <c r="E349" s="5" t="s">
        <v>3021</v>
      </c>
      <c r="F349" s="5" t="s">
        <v>3018</v>
      </c>
    </row>
    <row r="350" spans="1:6" x14ac:dyDescent="0.2">
      <c r="A350" s="4">
        <v>349</v>
      </c>
      <c r="B350" s="4">
        <v>1065</v>
      </c>
      <c r="C350" s="4" t="s">
        <v>3016</v>
      </c>
      <c r="D350" s="59">
        <v>10000</v>
      </c>
      <c r="E350" s="4" t="s">
        <v>3021</v>
      </c>
      <c r="F350" s="4" t="s">
        <v>3018</v>
      </c>
    </row>
    <row r="351" spans="1:6" x14ac:dyDescent="0.2">
      <c r="A351" s="5">
        <v>350</v>
      </c>
      <c r="B351" s="5">
        <v>1068</v>
      </c>
      <c r="C351" s="5" t="s">
        <v>3016</v>
      </c>
      <c r="D351" s="60">
        <v>10000</v>
      </c>
      <c r="E351" s="5" t="s">
        <v>3021</v>
      </c>
      <c r="F351" s="5" t="s">
        <v>3018</v>
      </c>
    </row>
    <row r="352" spans="1:6" x14ac:dyDescent="0.2">
      <c r="A352" s="4">
        <v>351</v>
      </c>
      <c r="B352" s="4">
        <v>1069</v>
      </c>
      <c r="C352" s="4" t="s">
        <v>3016</v>
      </c>
      <c r="D352" s="59">
        <v>30000</v>
      </c>
      <c r="E352" s="4" t="s">
        <v>3024</v>
      </c>
      <c r="F352" s="4" t="s">
        <v>3018</v>
      </c>
    </row>
    <row r="353" spans="1:6" x14ac:dyDescent="0.2">
      <c r="A353" s="5">
        <v>352</v>
      </c>
      <c r="B353" s="5">
        <v>1072</v>
      </c>
      <c r="C353" s="5" t="s">
        <v>3019</v>
      </c>
      <c r="D353" s="60">
        <v>20000</v>
      </c>
      <c r="E353" s="5" t="s">
        <v>3017</v>
      </c>
      <c r="F353" s="5" t="s">
        <v>3018</v>
      </c>
    </row>
    <row r="354" spans="1:6" x14ac:dyDescent="0.2">
      <c r="A354" s="4">
        <v>353</v>
      </c>
      <c r="B354" s="4">
        <v>1075</v>
      </c>
      <c r="C354" s="4" t="s">
        <v>3016</v>
      </c>
      <c r="D354" s="59">
        <v>10000</v>
      </c>
      <c r="E354" s="4" t="s">
        <v>3021</v>
      </c>
      <c r="F354" s="4" t="s">
        <v>3018</v>
      </c>
    </row>
    <row r="355" spans="1:6" x14ac:dyDescent="0.2">
      <c r="A355" s="5">
        <v>354</v>
      </c>
      <c r="B355" s="5">
        <v>1080</v>
      </c>
      <c r="C355" s="5" t="s">
        <v>3019</v>
      </c>
      <c r="D355" s="60">
        <v>30000</v>
      </c>
      <c r="E355" s="5" t="s">
        <v>3017</v>
      </c>
      <c r="F355" s="5" t="s">
        <v>3018</v>
      </c>
    </row>
    <row r="356" spans="1:6" x14ac:dyDescent="0.2">
      <c r="A356" s="4">
        <v>355</v>
      </c>
      <c r="B356" s="4">
        <v>1083</v>
      </c>
      <c r="C356" s="4" t="s">
        <v>3016</v>
      </c>
      <c r="D356" s="59">
        <v>20000</v>
      </c>
      <c r="E356" s="4" t="s">
        <v>3021</v>
      </c>
      <c r="F356" s="4" t="s">
        <v>3018</v>
      </c>
    </row>
    <row r="357" spans="1:6" x14ac:dyDescent="0.2">
      <c r="A357" s="5">
        <v>356</v>
      </c>
      <c r="B357" s="5">
        <v>1085</v>
      </c>
      <c r="C357" s="5" t="s">
        <v>3016</v>
      </c>
      <c r="D357" s="60">
        <v>40000</v>
      </c>
      <c r="E357" s="5" t="s">
        <v>3024</v>
      </c>
      <c r="F357" s="5" t="s">
        <v>3018</v>
      </c>
    </row>
    <row r="358" spans="1:6" x14ac:dyDescent="0.2">
      <c r="A358" s="4">
        <v>357</v>
      </c>
      <c r="B358" s="4">
        <v>1086</v>
      </c>
      <c r="C358" s="4" t="s">
        <v>3019</v>
      </c>
      <c r="D358" s="59">
        <v>10000</v>
      </c>
      <c r="E358" s="4" t="s">
        <v>3021</v>
      </c>
      <c r="F358" s="4" t="s">
        <v>3020</v>
      </c>
    </row>
    <row r="359" spans="1:6" x14ac:dyDescent="0.2">
      <c r="A359" s="5">
        <v>358</v>
      </c>
      <c r="B359" s="5">
        <v>1101</v>
      </c>
      <c r="C359" s="5" t="s">
        <v>3019</v>
      </c>
      <c r="D359" s="60">
        <v>10000</v>
      </c>
      <c r="E359" s="5" t="s">
        <v>3021</v>
      </c>
      <c r="F359" s="5" t="s">
        <v>3020</v>
      </c>
    </row>
    <row r="360" spans="1:6" x14ac:dyDescent="0.2">
      <c r="A360" s="4">
        <v>359</v>
      </c>
      <c r="B360" s="4">
        <v>1103</v>
      </c>
      <c r="C360" s="4" t="s">
        <v>3019</v>
      </c>
      <c r="D360" s="59">
        <v>10000</v>
      </c>
      <c r="E360" s="4" t="s">
        <v>3021</v>
      </c>
      <c r="F360" s="4" t="s">
        <v>3020</v>
      </c>
    </row>
    <row r="361" spans="1:6" x14ac:dyDescent="0.2">
      <c r="A361" s="5">
        <v>360</v>
      </c>
      <c r="B361" s="5">
        <v>1104</v>
      </c>
      <c r="C361" s="5" t="s">
        <v>3019</v>
      </c>
      <c r="D361" s="60">
        <v>10000</v>
      </c>
      <c r="E361" s="5" t="s">
        <v>3021</v>
      </c>
      <c r="F361" s="5" t="s">
        <v>3020</v>
      </c>
    </row>
    <row r="362" spans="1:6" x14ac:dyDescent="0.2">
      <c r="A362" s="4">
        <v>361</v>
      </c>
      <c r="B362" s="4">
        <v>1106</v>
      </c>
      <c r="C362" s="4" t="s">
        <v>3019</v>
      </c>
      <c r="D362" s="59">
        <v>10000</v>
      </c>
      <c r="E362" s="4" t="s">
        <v>3021</v>
      </c>
      <c r="F362" s="4" t="s">
        <v>3018</v>
      </c>
    </row>
    <row r="363" spans="1:6" x14ac:dyDescent="0.2">
      <c r="A363" s="5">
        <v>362</v>
      </c>
      <c r="B363" s="5">
        <v>1107</v>
      </c>
      <c r="C363" s="5" t="s">
        <v>3016</v>
      </c>
      <c r="D363" s="60">
        <v>10000</v>
      </c>
      <c r="E363" s="5" t="s">
        <v>3022</v>
      </c>
      <c r="F363" s="5" t="s">
        <v>3018</v>
      </c>
    </row>
    <row r="364" spans="1:6" x14ac:dyDescent="0.2">
      <c r="A364" s="4">
        <v>363</v>
      </c>
      <c r="B364" s="4">
        <v>1108</v>
      </c>
      <c r="C364" s="4" t="s">
        <v>3016</v>
      </c>
      <c r="D364" s="59">
        <v>10000</v>
      </c>
      <c r="E364" s="4" t="s">
        <v>3022</v>
      </c>
      <c r="F364" s="4" t="s">
        <v>3020</v>
      </c>
    </row>
    <row r="365" spans="1:6" x14ac:dyDescent="0.2">
      <c r="A365" s="5">
        <v>364</v>
      </c>
      <c r="B365" s="5">
        <v>1109</v>
      </c>
      <c r="C365" s="5" t="s">
        <v>3019</v>
      </c>
      <c r="D365" s="60">
        <v>10000</v>
      </c>
      <c r="E365" s="5" t="s">
        <v>3022</v>
      </c>
      <c r="F365" s="5" t="s">
        <v>3020</v>
      </c>
    </row>
    <row r="366" spans="1:6" x14ac:dyDescent="0.2">
      <c r="A366" s="4">
        <v>365</v>
      </c>
      <c r="B366" s="4">
        <v>1112</v>
      </c>
      <c r="C366" s="4" t="s">
        <v>3019</v>
      </c>
      <c r="D366" s="59">
        <v>10000</v>
      </c>
      <c r="E366" s="4" t="s">
        <v>3022</v>
      </c>
      <c r="F366" s="4" t="s">
        <v>3020</v>
      </c>
    </row>
    <row r="367" spans="1:6" x14ac:dyDescent="0.2">
      <c r="A367" s="5">
        <v>366</v>
      </c>
      <c r="B367" s="5">
        <v>1113</v>
      </c>
      <c r="C367" s="5" t="s">
        <v>3019</v>
      </c>
      <c r="D367" s="60">
        <v>10000</v>
      </c>
      <c r="E367" s="5" t="s">
        <v>3022</v>
      </c>
      <c r="F367" s="5" t="s">
        <v>3020</v>
      </c>
    </row>
    <row r="368" spans="1:6" x14ac:dyDescent="0.2">
      <c r="A368" s="4">
        <v>367</v>
      </c>
      <c r="B368" s="4">
        <v>1117</v>
      </c>
      <c r="C368" s="4" t="s">
        <v>3016</v>
      </c>
      <c r="D368" s="59">
        <v>20000</v>
      </c>
      <c r="E368" s="4" t="s">
        <v>3017</v>
      </c>
      <c r="F368" s="4" t="s">
        <v>3018</v>
      </c>
    </row>
    <row r="369" spans="1:6" x14ac:dyDescent="0.2">
      <c r="A369" s="5">
        <v>368</v>
      </c>
      <c r="B369" s="5">
        <v>1121</v>
      </c>
      <c r="C369" s="5" t="s">
        <v>3016</v>
      </c>
      <c r="D369" s="60">
        <v>20000</v>
      </c>
      <c r="E369" s="5" t="s">
        <v>3017</v>
      </c>
      <c r="F369" s="5" t="s">
        <v>3018</v>
      </c>
    </row>
    <row r="370" spans="1:6" x14ac:dyDescent="0.2">
      <c r="A370" s="4">
        <v>369</v>
      </c>
      <c r="B370" s="4">
        <v>1123</v>
      </c>
      <c r="C370" s="4" t="s">
        <v>3019</v>
      </c>
      <c r="D370" s="59">
        <v>10000</v>
      </c>
      <c r="E370" s="4" t="s">
        <v>3022</v>
      </c>
      <c r="F370" s="4" t="s">
        <v>3020</v>
      </c>
    </row>
    <row r="371" spans="1:6" x14ac:dyDescent="0.2">
      <c r="A371" s="5">
        <v>370</v>
      </c>
      <c r="B371" s="5">
        <v>1124</v>
      </c>
      <c r="C371" s="5" t="s">
        <v>3016</v>
      </c>
      <c r="D371" s="60">
        <v>20000</v>
      </c>
      <c r="E371" s="5" t="s">
        <v>3017</v>
      </c>
      <c r="F371" s="5" t="s">
        <v>3020</v>
      </c>
    </row>
    <row r="372" spans="1:6" x14ac:dyDescent="0.2">
      <c r="A372" s="4">
        <v>371</v>
      </c>
      <c r="B372" s="4">
        <v>1127</v>
      </c>
      <c r="C372" s="4" t="s">
        <v>3016</v>
      </c>
      <c r="D372" s="59">
        <v>20000</v>
      </c>
      <c r="E372" s="4" t="s">
        <v>3017</v>
      </c>
      <c r="F372" s="4" t="s">
        <v>3018</v>
      </c>
    </row>
    <row r="373" spans="1:6" x14ac:dyDescent="0.2">
      <c r="A373" s="5">
        <v>372</v>
      </c>
      <c r="B373" s="5">
        <v>1128</v>
      </c>
      <c r="C373" s="5" t="s">
        <v>3016</v>
      </c>
      <c r="D373" s="60">
        <v>20000</v>
      </c>
      <c r="E373" s="5" t="s">
        <v>3017</v>
      </c>
      <c r="F373" s="5" t="s">
        <v>3018</v>
      </c>
    </row>
    <row r="374" spans="1:6" x14ac:dyDescent="0.2">
      <c r="A374" s="4">
        <v>373</v>
      </c>
      <c r="B374" s="4">
        <v>1129</v>
      </c>
      <c r="C374" s="4" t="s">
        <v>3019</v>
      </c>
      <c r="D374" s="59">
        <v>20000</v>
      </c>
      <c r="E374" s="4" t="s">
        <v>3017</v>
      </c>
      <c r="F374" s="4" t="s">
        <v>3018</v>
      </c>
    </row>
    <row r="375" spans="1:6" x14ac:dyDescent="0.2">
      <c r="A375" s="5">
        <v>374</v>
      </c>
      <c r="B375" s="5">
        <v>1131</v>
      </c>
      <c r="C375" s="5" t="s">
        <v>3016</v>
      </c>
      <c r="D375" s="60">
        <v>30000</v>
      </c>
      <c r="E375" s="5" t="s">
        <v>3017</v>
      </c>
      <c r="F375" s="5" t="s">
        <v>3018</v>
      </c>
    </row>
    <row r="376" spans="1:6" x14ac:dyDescent="0.2">
      <c r="A376" s="4">
        <v>375</v>
      </c>
      <c r="B376" s="4">
        <v>1132</v>
      </c>
      <c r="C376" s="4" t="s">
        <v>3019</v>
      </c>
      <c r="D376" s="59">
        <v>30000</v>
      </c>
      <c r="E376" s="4" t="s">
        <v>3017</v>
      </c>
      <c r="F376" s="4" t="s">
        <v>3018</v>
      </c>
    </row>
    <row r="377" spans="1:6" x14ac:dyDescent="0.2">
      <c r="A377" s="5">
        <v>376</v>
      </c>
      <c r="B377" s="5">
        <v>1133</v>
      </c>
      <c r="C377" s="5" t="s">
        <v>3016</v>
      </c>
      <c r="D377" s="60">
        <v>30000</v>
      </c>
      <c r="E377" s="5" t="s">
        <v>3017</v>
      </c>
      <c r="F377" s="5" t="s">
        <v>3018</v>
      </c>
    </row>
    <row r="378" spans="1:6" x14ac:dyDescent="0.2">
      <c r="A378" s="4">
        <v>377</v>
      </c>
      <c r="B378" s="4">
        <v>1136</v>
      </c>
      <c r="C378" s="4" t="s">
        <v>3019</v>
      </c>
      <c r="D378" s="59">
        <v>40000</v>
      </c>
      <c r="E378" s="4" t="s">
        <v>3024</v>
      </c>
      <c r="F378" s="4" t="s">
        <v>3018</v>
      </c>
    </row>
    <row r="379" spans="1:6" x14ac:dyDescent="0.2">
      <c r="A379" s="5">
        <v>378</v>
      </c>
      <c r="B379" s="5">
        <v>1138</v>
      </c>
      <c r="C379" s="5" t="s">
        <v>3016</v>
      </c>
      <c r="D379" s="60">
        <v>30000</v>
      </c>
      <c r="E379" s="5" t="s">
        <v>3024</v>
      </c>
      <c r="F379" s="5" t="s">
        <v>3018</v>
      </c>
    </row>
    <row r="380" spans="1:6" x14ac:dyDescent="0.2">
      <c r="A380" s="4">
        <v>379</v>
      </c>
      <c r="B380" s="4">
        <v>1142</v>
      </c>
      <c r="C380" s="4" t="s">
        <v>3019</v>
      </c>
      <c r="D380" s="59">
        <v>10000</v>
      </c>
      <c r="E380" s="4" t="s">
        <v>3022</v>
      </c>
      <c r="F380" s="4" t="s">
        <v>3020</v>
      </c>
    </row>
    <row r="381" spans="1:6" x14ac:dyDescent="0.2">
      <c r="A381" s="5">
        <v>380</v>
      </c>
      <c r="B381" s="5">
        <v>1151</v>
      </c>
      <c r="C381" s="5" t="s">
        <v>3016</v>
      </c>
      <c r="D381" s="60">
        <v>10000</v>
      </c>
      <c r="E381" s="5" t="s">
        <v>3022</v>
      </c>
      <c r="F381" s="5" t="s">
        <v>3018</v>
      </c>
    </row>
    <row r="382" spans="1:6" x14ac:dyDescent="0.2">
      <c r="A382" s="4">
        <v>381</v>
      </c>
      <c r="B382" s="4">
        <v>1155</v>
      </c>
      <c r="C382" s="4" t="s">
        <v>3019</v>
      </c>
      <c r="D382" s="59">
        <v>20000</v>
      </c>
      <c r="E382" s="4" t="s">
        <v>3021</v>
      </c>
      <c r="F382" s="4" t="s">
        <v>3018</v>
      </c>
    </row>
    <row r="383" spans="1:6" x14ac:dyDescent="0.2">
      <c r="A383" s="5">
        <v>382</v>
      </c>
      <c r="B383" s="5">
        <v>1156</v>
      </c>
      <c r="C383" s="5" t="s">
        <v>3016</v>
      </c>
      <c r="D383" s="60">
        <v>20000</v>
      </c>
      <c r="E383" s="5" t="s">
        <v>3021</v>
      </c>
      <c r="F383" s="5" t="s">
        <v>3018</v>
      </c>
    </row>
    <row r="384" spans="1:6" x14ac:dyDescent="0.2">
      <c r="A384" s="4">
        <v>383</v>
      </c>
      <c r="B384" s="4">
        <v>1159</v>
      </c>
      <c r="C384" s="4" t="s">
        <v>3016</v>
      </c>
      <c r="D384" s="59">
        <v>20000</v>
      </c>
      <c r="E384" s="4" t="s">
        <v>3021</v>
      </c>
      <c r="F384" s="4" t="s">
        <v>3018</v>
      </c>
    </row>
    <row r="385" spans="1:6" x14ac:dyDescent="0.2">
      <c r="A385" s="5">
        <v>384</v>
      </c>
      <c r="B385" s="5">
        <v>1170</v>
      </c>
      <c r="C385" s="5" t="s">
        <v>3016</v>
      </c>
      <c r="D385" s="60">
        <v>30000</v>
      </c>
      <c r="E385" s="5" t="s">
        <v>3024</v>
      </c>
      <c r="F385" s="5" t="s">
        <v>3018</v>
      </c>
    </row>
    <row r="386" spans="1:6" x14ac:dyDescent="0.2">
      <c r="A386" s="4">
        <v>385</v>
      </c>
      <c r="B386" s="4">
        <v>1178</v>
      </c>
      <c r="C386" s="4" t="s">
        <v>3016</v>
      </c>
      <c r="D386" s="59">
        <v>30000</v>
      </c>
      <c r="E386" s="4" t="s">
        <v>3017</v>
      </c>
      <c r="F386" s="4" t="s">
        <v>3018</v>
      </c>
    </row>
    <row r="387" spans="1:6" x14ac:dyDescent="0.2">
      <c r="A387" s="5">
        <v>386</v>
      </c>
      <c r="B387" s="5">
        <v>1182</v>
      </c>
      <c r="C387" s="5" t="s">
        <v>3019</v>
      </c>
      <c r="D387" s="60">
        <v>30000</v>
      </c>
      <c r="E387" s="5" t="s">
        <v>3017</v>
      </c>
      <c r="F387" s="5" t="s">
        <v>3018</v>
      </c>
    </row>
    <row r="388" spans="1:6" x14ac:dyDescent="0.2">
      <c r="A388" s="4">
        <v>387</v>
      </c>
      <c r="B388" s="4">
        <v>1183</v>
      </c>
      <c r="C388" s="4" t="s">
        <v>3016</v>
      </c>
      <c r="D388" s="59">
        <v>30000</v>
      </c>
      <c r="E388" s="4" t="s">
        <v>3017</v>
      </c>
      <c r="F388" s="4" t="s">
        <v>3018</v>
      </c>
    </row>
    <row r="389" spans="1:6" x14ac:dyDescent="0.2">
      <c r="A389" s="5">
        <v>388</v>
      </c>
      <c r="B389" s="5">
        <v>1185</v>
      </c>
      <c r="C389" s="5" t="s">
        <v>3019</v>
      </c>
      <c r="D389" s="60">
        <v>40000</v>
      </c>
      <c r="E389" s="5" t="s">
        <v>3024</v>
      </c>
      <c r="F389" s="5" t="s">
        <v>3018</v>
      </c>
    </row>
    <row r="390" spans="1:6" x14ac:dyDescent="0.2">
      <c r="A390" s="4">
        <v>389</v>
      </c>
      <c r="B390" s="4">
        <v>1186</v>
      </c>
      <c r="C390" s="4" t="s">
        <v>3016</v>
      </c>
      <c r="D390" s="59">
        <v>40000</v>
      </c>
      <c r="E390" s="4" t="s">
        <v>3024</v>
      </c>
      <c r="F390" s="4" t="s">
        <v>3018</v>
      </c>
    </row>
    <row r="391" spans="1:6" x14ac:dyDescent="0.2">
      <c r="A391" s="5">
        <v>390</v>
      </c>
      <c r="B391" s="5">
        <v>1189</v>
      </c>
      <c r="C391" s="5" t="s">
        <v>3019</v>
      </c>
      <c r="D391" s="60">
        <v>10000</v>
      </c>
      <c r="E391" s="5" t="s">
        <v>3022</v>
      </c>
      <c r="F391" s="5" t="s">
        <v>3020</v>
      </c>
    </row>
    <row r="392" spans="1:6" x14ac:dyDescent="0.2">
      <c r="A392" s="4">
        <v>391</v>
      </c>
      <c r="B392" s="4">
        <v>1191</v>
      </c>
      <c r="C392" s="4" t="s">
        <v>3019</v>
      </c>
      <c r="D392" s="59">
        <v>10000</v>
      </c>
      <c r="E392" s="4" t="s">
        <v>3022</v>
      </c>
      <c r="F392" s="4" t="s">
        <v>3020</v>
      </c>
    </row>
    <row r="393" spans="1:6" x14ac:dyDescent="0.2">
      <c r="A393" s="5">
        <v>392</v>
      </c>
      <c r="B393" s="5">
        <v>1193</v>
      </c>
      <c r="C393" s="5" t="s">
        <v>3019</v>
      </c>
      <c r="D393" s="60">
        <v>10000</v>
      </c>
      <c r="E393" s="5" t="s">
        <v>3022</v>
      </c>
      <c r="F393" s="5" t="s">
        <v>3018</v>
      </c>
    </row>
    <row r="394" spans="1:6" x14ac:dyDescent="0.2">
      <c r="A394" s="4">
        <v>393</v>
      </c>
      <c r="B394" s="4">
        <v>1194</v>
      </c>
      <c r="C394" s="4" t="s">
        <v>3019</v>
      </c>
      <c r="D394" s="59">
        <v>10000</v>
      </c>
      <c r="E394" s="4" t="s">
        <v>3022</v>
      </c>
      <c r="F394" s="4" t="s">
        <v>3018</v>
      </c>
    </row>
    <row r="395" spans="1:6" x14ac:dyDescent="0.2">
      <c r="A395" s="5">
        <v>394</v>
      </c>
      <c r="B395" s="5">
        <v>1197</v>
      </c>
      <c r="C395" s="5" t="s">
        <v>3019</v>
      </c>
      <c r="D395" s="60">
        <v>10000</v>
      </c>
      <c r="E395" s="5" t="s">
        <v>3022</v>
      </c>
      <c r="F395" s="5" t="s">
        <v>3018</v>
      </c>
    </row>
    <row r="396" spans="1:6" x14ac:dyDescent="0.2">
      <c r="A396" s="4">
        <v>395</v>
      </c>
      <c r="B396" s="4">
        <v>1199</v>
      </c>
      <c r="C396" s="4" t="s">
        <v>3019</v>
      </c>
      <c r="D396" s="59">
        <v>10000</v>
      </c>
      <c r="E396" s="4" t="s">
        <v>3022</v>
      </c>
      <c r="F396" s="4" t="s">
        <v>3018</v>
      </c>
    </row>
    <row r="397" spans="1:6" x14ac:dyDescent="0.2">
      <c r="A397" s="5">
        <v>396</v>
      </c>
      <c r="B397" s="5">
        <v>1200</v>
      </c>
      <c r="C397" s="5" t="s">
        <v>3019</v>
      </c>
      <c r="D397" s="60">
        <v>30000</v>
      </c>
      <c r="E397" s="5" t="s">
        <v>3017</v>
      </c>
      <c r="F397" s="5" t="s">
        <v>3018</v>
      </c>
    </row>
    <row r="398" spans="1:6" x14ac:dyDescent="0.2">
      <c r="A398" s="4">
        <v>397</v>
      </c>
      <c r="B398" s="4">
        <v>1202</v>
      </c>
      <c r="C398" s="4" t="s">
        <v>3016</v>
      </c>
      <c r="D398" s="59">
        <v>10000</v>
      </c>
      <c r="E398" s="4" t="s">
        <v>3022</v>
      </c>
      <c r="F398" s="4" t="s">
        <v>3020</v>
      </c>
    </row>
    <row r="399" spans="1:6" x14ac:dyDescent="0.2">
      <c r="A399" s="5">
        <v>398</v>
      </c>
      <c r="B399" s="5">
        <v>1203</v>
      </c>
      <c r="C399" s="5" t="s">
        <v>3019</v>
      </c>
      <c r="D399" s="60">
        <v>20000</v>
      </c>
      <c r="E399" s="5" t="s">
        <v>3021</v>
      </c>
      <c r="F399" s="5" t="s">
        <v>3020</v>
      </c>
    </row>
    <row r="400" spans="1:6" x14ac:dyDescent="0.2">
      <c r="A400" s="4">
        <v>399</v>
      </c>
      <c r="B400" s="4">
        <v>1211</v>
      </c>
      <c r="C400" s="4" t="s">
        <v>3019</v>
      </c>
      <c r="D400" s="59">
        <v>30000</v>
      </c>
      <c r="E400" s="4" t="s">
        <v>3017</v>
      </c>
      <c r="F400" s="4" t="s">
        <v>3018</v>
      </c>
    </row>
    <row r="401" spans="1:6" x14ac:dyDescent="0.2">
      <c r="A401" s="5">
        <v>400</v>
      </c>
      <c r="B401" s="5">
        <v>1212</v>
      </c>
      <c r="C401" s="5" t="s">
        <v>3019</v>
      </c>
      <c r="D401" s="60">
        <v>30000</v>
      </c>
      <c r="E401" s="5" t="s">
        <v>3017</v>
      </c>
      <c r="F401" s="5" t="s">
        <v>3018</v>
      </c>
    </row>
    <row r="402" spans="1:6" x14ac:dyDescent="0.2">
      <c r="A402" s="4">
        <v>401</v>
      </c>
      <c r="B402" s="4">
        <v>1213</v>
      </c>
      <c r="C402" s="4" t="s">
        <v>3019</v>
      </c>
      <c r="D402" s="59">
        <v>40000</v>
      </c>
      <c r="E402" s="4" t="s">
        <v>3024</v>
      </c>
      <c r="F402" s="4" t="s">
        <v>3018</v>
      </c>
    </row>
    <row r="403" spans="1:6" x14ac:dyDescent="0.2">
      <c r="A403" s="5">
        <v>402</v>
      </c>
      <c r="B403" s="5">
        <v>1217</v>
      </c>
      <c r="C403" s="5" t="s">
        <v>3016</v>
      </c>
      <c r="D403" s="60">
        <v>40000</v>
      </c>
      <c r="E403" s="5" t="s">
        <v>3024</v>
      </c>
      <c r="F403" s="5" t="s">
        <v>3018</v>
      </c>
    </row>
    <row r="404" spans="1:6" x14ac:dyDescent="0.2">
      <c r="A404" s="4">
        <v>403</v>
      </c>
      <c r="B404" s="4">
        <v>1226</v>
      </c>
      <c r="C404" s="4" t="s">
        <v>3016</v>
      </c>
      <c r="D404" s="59">
        <v>40000</v>
      </c>
      <c r="E404" s="4" t="s">
        <v>3024</v>
      </c>
      <c r="F404" s="4" t="s">
        <v>3018</v>
      </c>
    </row>
    <row r="405" spans="1:6" x14ac:dyDescent="0.2">
      <c r="A405" s="5">
        <v>404</v>
      </c>
      <c r="B405" s="5">
        <v>1227</v>
      </c>
      <c r="C405" s="5" t="s">
        <v>3019</v>
      </c>
      <c r="D405" s="60">
        <v>40000</v>
      </c>
      <c r="E405" s="5" t="s">
        <v>3024</v>
      </c>
      <c r="F405" s="5" t="s">
        <v>3018</v>
      </c>
    </row>
    <row r="406" spans="1:6" x14ac:dyDescent="0.2">
      <c r="A406" s="4">
        <v>405</v>
      </c>
      <c r="B406" s="4">
        <v>1228</v>
      </c>
      <c r="C406" s="4" t="s">
        <v>3019</v>
      </c>
      <c r="D406" s="59">
        <v>10000</v>
      </c>
      <c r="E406" s="4" t="s">
        <v>3021</v>
      </c>
      <c r="F406" s="4" t="s">
        <v>3020</v>
      </c>
    </row>
    <row r="407" spans="1:6" x14ac:dyDescent="0.2">
      <c r="A407" s="5">
        <v>406</v>
      </c>
      <c r="B407" s="5">
        <v>1229</v>
      </c>
      <c r="C407" s="5" t="s">
        <v>3019</v>
      </c>
      <c r="D407" s="60">
        <v>10000</v>
      </c>
      <c r="E407" s="5" t="s">
        <v>3021</v>
      </c>
      <c r="F407" s="5" t="s">
        <v>3020</v>
      </c>
    </row>
    <row r="408" spans="1:6" x14ac:dyDescent="0.2">
      <c r="A408" s="4">
        <v>407</v>
      </c>
      <c r="B408" s="4">
        <v>1233</v>
      </c>
      <c r="C408" s="4" t="s">
        <v>3016</v>
      </c>
      <c r="D408" s="59">
        <v>20000</v>
      </c>
      <c r="E408" s="4" t="s">
        <v>3021</v>
      </c>
      <c r="F408" s="4" t="s">
        <v>3018</v>
      </c>
    </row>
    <row r="409" spans="1:6" x14ac:dyDescent="0.2">
      <c r="A409" s="5">
        <v>408</v>
      </c>
      <c r="B409" s="5">
        <v>1237</v>
      </c>
      <c r="C409" s="5" t="s">
        <v>3016</v>
      </c>
      <c r="D409" s="60">
        <v>20000</v>
      </c>
      <c r="E409" s="5" t="s">
        <v>3021</v>
      </c>
      <c r="F409" s="5" t="s">
        <v>3018</v>
      </c>
    </row>
    <row r="410" spans="1:6" x14ac:dyDescent="0.2">
      <c r="A410" s="4">
        <v>409</v>
      </c>
      <c r="B410" s="4">
        <v>1238</v>
      </c>
      <c r="C410" s="4" t="s">
        <v>3016</v>
      </c>
      <c r="D410" s="59">
        <v>10000</v>
      </c>
      <c r="E410" s="4" t="s">
        <v>3022</v>
      </c>
      <c r="F410" s="4" t="s">
        <v>3020</v>
      </c>
    </row>
    <row r="411" spans="1:6" x14ac:dyDescent="0.2">
      <c r="A411" s="5">
        <v>410</v>
      </c>
      <c r="B411" s="5">
        <v>1241</v>
      </c>
      <c r="C411" s="5" t="s">
        <v>3019</v>
      </c>
      <c r="D411" s="60">
        <v>10000</v>
      </c>
      <c r="E411" s="5" t="s">
        <v>3022</v>
      </c>
      <c r="F411" s="5" t="s">
        <v>3018</v>
      </c>
    </row>
    <row r="412" spans="1:6" x14ac:dyDescent="0.2">
      <c r="A412" s="4">
        <v>411</v>
      </c>
      <c r="B412" s="4">
        <v>1246</v>
      </c>
      <c r="C412" s="4" t="s">
        <v>3016</v>
      </c>
      <c r="D412" s="59">
        <v>20000</v>
      </c>
      <c r="E412" s="4" t="s">
        <v>3021</v>
      </c>
      <c r="F412" s="4" t="s">
        <v>3018</v>
      </c>
    </row>
    <row r="413" spans="1:6" x14ac:dyDescent="0.2">
      <c r="A413" s="5">
        <v>412</v>
      </c>
      <c r="B413" s="5">
        <v>1247</v>
      </c>
      <c r="C413" s="5" t="s">
        <v>3016</v>
      </c>
      <c r="D413" s="60">
        <v>80000</v>
      </c>
      <c r="E413" s="5" t="s">
        <v>3021</v>
      </c>
      <c r="F413" s="5" t="s">
        <v>3020</v>
      </c>
    </row>
    <row r="414" spans="1:6" x14ac:dyDescent="0.2">
      <c r="A414" s="4">
        <v>413</v>
      </c>
      <c r="B414" s="4">
        <v>1250</v>
      </c>
      <c r="C414" s="4" t="s">
        <v>3019</v>
      </c>
      <c r="D414" s="59">
        <v>80000</v>
      </c>
      <c r="E414" s="4" t="s">
        <v>3021</v>
      </c>
      <c r="F414" s="4" t="s">
        <v>3018</v>
      </c>
    </row>
    <row r="415" spans="1:6" x14ac:dyDescent="0.2">
      <c r="A415" s="5">
        <v>414</v>
      </c>
      <c r="B415" s="5">
        <v>1253</v>
      </c>
      <c r="C415" s="5" t="s">
        <v>3016</v>
      </c>
      <c r="D415" s="60">
        <v>80000</v>
      </c>
      <c r="E415" s="5" t="s">
        <v>3021</v>
      </c>
      <c r="F415" s="5" t="s">
        <v>3020</v>
      </c>
    </row>
    <row r="416" spans="1:6" x14ac:dyDescent="0.2">
      <c r="A416" s="4">
        <v>415</v>
      </c>
      <c r="B416" s="4">
        <v>1254</v>
      </c>
      <c r="C416" s="4" t="s">
        <v>3019</v>
      </c>
      <c r="D416" s="59">
        <v>80000</v>
      </c>
      <c r="E416" s="4" t="s">
        <v>3021</v>
      </c>
      <c r="F416" s="4" t="s">
        <v>3018</v>
      </c>
    </row>
    <row r="417" spans="1:6" x14ac:dyDescent="0.2">
      <c r="A417" s="5">
        <v>416</v>
      </c>
      <c r="B417" s="5">
        <v>1257</v>
      </c>
      <c r="C417" s="5" t="s">
        <v>3019</v>
      </c>
      <c r="D417" s="60">
        <v>90000</v>
      </c>
      <c r="E417" s="5" t="s">
        <v>3021</v>
      </c>
      <c r="F417" s="5" t="s">
        <v>3020</v>
      </c>
    </row>
    <row r="418" spans="1:6" x14ac:dyDescent="0.2">
      <c r="A418" s="4">
        <v>417</v>
      </c>
      <c r="B418" s="4">
        <v>1259</v>
      </c>
      <c r="C418" s="4" t="s">
        <v>3016</v>
      </c>
      <c r="D418" s="59">
        <v>60000</v>
      </c>
      <c r="E418" s="4" t="s">
        <v>3023</v>
      </c>
      <c r="F418" s="4" t="s">
        <v>3018</v>
      </c>
    </row>
    <row r="419" spans="1:6" x14ac:dyDescent="0.2">
      <c r="A419" s="5">
        <v>418</v>
      </c>
      <c r="B419" s="5">
        <v>1261</v>
      </c>
      <c r="C419" s="5" t="s">
        <v>3016</v>
      </c>
      <c r="D419" s="60">
        <v>70000</v>
      </c>
      <c r="E419" s="5" t="s">
        <v>3022</v>
      </c>
      <c r="F419" s="5" t="s">
        <v>3018</v>
      </c>
    </row>
    <row r="420" spans="1:6" x14ac:dyDescent="0.2">
      <c r="A420" s="4">
        <v>419</v>
      </c>
      <c r="B420" s="4">
        <v>1265</v>
      </c>
      <c r="C420" s="4" t="s">
        <v>3019</v>
      </c>
      <c r="D420" s="59">
        <v>90000</v>
      </c>
      <c r="E420" s="4" t="s">
        <v>3021</v>
      </c>
      <c r="F420" s="4" t="s">
        <v>3020</v>
      </c>
    </row>
    <row r="421" spans="1:6" x14ac:dyDescent="0.2">
      <c r="A421" s="5">
        <v>420</v>
      </c>
      <c r="B421" s="5">
        <v>1267</v>
      </c>
      <c r="C421" s="5" t="s">
        <v>3016</v>
      </c>
      <c r="D421" s="60">
        <v>150000</v>
      </c>
      <c r="E421" s="5" t="s">
        <v>3024</v>
      </c>
      <c r="F421" s="5" t="s">
        <v>3018</v>
      </c>
    </row>
    <row r="422" spans="1:6" x14ac:dyDescent="0.2">
      <c r="A422" s="4">
        <v>421</v>
      </c>
      <c r="B422" s="4">
        <v>1271</v>
      </c>
      <c r="C422" s="4" t="s">
        <v>3016</v>
      </c>
      <c r="D422" s="59">
        <v>100000</v>
      </c>
      <c r="E422" s="4" t="s">
        <v>3017</v>
      </c>
      <c r="F422" s="4" t="s">
        <v>3018</v>
      </c>
    </row>
    <row r="423" spans="1:6" x14ac:dyDescent="0.2">
      <c r="A423" s="5">
        <v>422</v>
      </c>
      <c r="B423" s="5">
        <v>1279</v>
      </c>
      <c r="C423" s="5" t="s">
        <v>3016</v>
      </c>
      <c r="D423" s="60">
        <v>110000</v>
      </c>
      <c r="E423" s="5" t="s">
        <v>3017</v>
      </c>
      <c r="F423" s="5" t="s">
        <v>3018</v>
      </c>
    </row>
    <row r="424" spans="1:6" x14ac:dyDescent="0.2">
      <c r="A424" s="4">
        <v>423</v>
      </c>
      <c r="B424" s="4">
        <v>1280</v>
      </c>
      <c r="C424" s="4" t="s">
        <v>3016</v>
      </c>
      <c r="D424" s="59">
        <v>170000</v>
      </c>
      <c r="E424" s="4" t="s">
        <v>3017</v>
      </c>
      <c r="F424" s="4" t="s">
        <v>3018</v>
      </c>
    </row>
    <row r="425" spans="1:6" x14ac:dyDescent="0.2">
      <c r="A425" s="5">
        <v>424</v>
      </c>
      <c r="B425" s="5">
        <v>1281</v>
      </c>
      <c r="C425" s="5" t="s">
        <v>3016</v>
      </c>
      <c r="D425" s="60">
        <v>80000</v>
      </c>
      <c r="E425" s="5" t="s">
        <v>3021</v>
      </c>
      <c r="F425" s="5" t="s">
        <v>3020</v>
      </c>
    </row>
    <row r="426" spans="1:6" x14ac:dyDescent="0.2">
      <c r="A426" s="4">
        <v>425</v>
      </c>
      <c r="B426" s="4">
        <v>1282</v>
      </c>
      <c r="C426" s="4" t="s">
        <v>3016</v>
      </c>
      <c r="D426" s="59">
        <v>80000</v>
      </c>
      <c r="E426" s="4" t="s">
        <v>3021</v>
      </c>
      <c r="F426" s="4" t="s">
        <v>3018</v>
      </c>
    </row>
    <row r="427" spans="1:6" x14ac:dyDescent="0.2">
      <c r="A427" s="5">
        <v>426</v>
      </c>
      <c r="B427" s="5">
        <v>1298</v>
      </c>
      <c r="C427" s="5" t="s">
        <v>3016</v>
      </c>
      <c r="D427" s="60">
        <v>90000</v>
      </c>
      <c r="E427" s="5" t="s">
        <v>3022</v>
      </c>
      <c r="F427" s="5" t="s">
        <v>3018</v>
      </c>
    </row>
    <row r="428" spans="1:6" x14ac:dyDescent="0.2">
      <c r="A428" s="4">
        <v>427</v>
      </c>
      <c r="B428" s="4">
        <v>1303</v>
      </c>
      <c r="C428" s="4" t="s">
        <v>3016</v>
      </c>
      <c r="D428" s="59">
        <v>110000</v>
      </c>
      <c r="E428" s="4" t="s">
        <v>3017</v>
      </c>
      <c r="F428" s="4" t="s">
        <v>3018</v>
      </c>
    </row>
    <row r="429" spans="1:6" x14ac:dyDescent="0.2">
      <c r="A429" s="5">
        <v>428</v>
      </c>
      <c r="B429" s="5">
        <v>1304</v>
      </c>
      <c r="C429" s="5" t="s">
        <v>3016</v>
      </c>
      <c r="D429" s="60">
        <v>110000</v>
      </c>
      <c r="E429" s="5" t="s">
        <v>3021</v>
      </c>
      <c r="F429" s="5" t="s">
        <v>3018</v>
      </c>
    </row>
    <row r="430" spans="1:6" x14ac:dyDescent="0.2">
      <c r="A430" s="4">
        <v>429</v>
      </c>
      <c r="B430" s="4">
        <v>1305</v>
      </c>
      <c r="C430" s="4" t="s">
        <v>3019</v>
      </c>
      <c r="D430" s="59">
        <v>120000</v>
      </c>
      <c r="E430" s="4" t="s">
        <v>3017</v>
      </c>
      <c r="F430" s="4" t="s">
        <v>3018</v>
      </c>
    </row>
    <row r="431" spans="1:6" x14ac:dyDescent="0.2">
      <c r="A431" s="5">
        <v>430</v>
      </c>
      <c r="B431" s="5">
        <v>1307</v>
      </c>
      <c r="C431" s="5" t="s">
        <v>3016</v>
      </c>
      <c r="D431" s="60">
        <v>80000</v>
      </c>
      <c r="E431" s="5" t="s">
        <v>3021</v>
      </c>
      <c r="F431" s="5" t="s">
        <v>3018</v>
      </c>
    </row>
    <row r="432" spans="1:6" x14ac:dyDescent="0.2">
      <c r="A432" s="4">
        <v>431</v>
      </c>
      <c r="B432" s="4">
        <v>1314</v>
      </c>
      <c r="C432" s="4" t="s">
        <v>3016</v>
      </c>
      <c r="D432" s="59">
        <v>90000</v>
      </c>
      <c r="E432" s="4" t="s">
        <v>3022</v>
      </c>
      <c r="F432" s="4" t="s">
        <v>3018</v>
      </c>
    </row>
    <row r="433" spans="1:6" x14ac:dyDescent="0.2">
      <c r="A433" s="5">
        <v>432</v>
      </c>
      <c r="B433" s="5">
        <v>1315</v>
      </c>
      <c r="C433" s="5" t="s">
        <v>3016</v>
      </c>
      <c r="D433" s="60">
        <v>110000</v>
      </c>
      <c r="E433" s="5" t="s">
        <v>3021</v>
      </c>
      <c r="F433" s="5" t="s">
        <v>3018</v>
      </c>
    </row>
    <row r="434" spans="1:6" x14ac:dyDescent="0.2">
      <c r="A434" s="4">
        <v>433</v>
      </c>
      <c r="B434" s="4">
        <v>1316</v>
      </c>
      <c r="C434" s="4" t="s">
        <v>3016</v>
      </c>
      <c r="D434" s="59">
        <v>80000</v>
      </c>
      <c r="E434" s="4" t="s">
        <v>3022</v>
      </c>
      <c r="F434" s="4" t="s">
        <v>3018</v>
      </c>
    </row>
    <row r="435" spans="1:6" x14ac:dyDescent="0.2">
      <c r="A435" s="5">
        <v>434</v>
      </c>
      <c r="B435" s="5">
        <v>1338</v>
      </c>
      <c r="C435" s="5" t="s">
        <v>3016</v>
      </c>
      <c r="D435" s="60">
        <v>80000</v>
      </c>
      <c r="E435" s="5" t="s">
        <v>3022</v>
      </c>
      <c r="F435" s="5" t="s">
        <v>3020</v>
      </c>
    </row>
    <row r="436" spans="1:6" x14ac:dyDescent="0.2">
      <c r="A436" s="4">
        <v>435</v>
      </c>
      <c r="B436" s="4">
        <v>1340</v>
      </c>
      <c r="C436" s="4" t="s">
        <v>3016</v>
      </c>
      <c r="D436" s="59">
        <v>170000</v>
      </c>
      <c r="E436" s="4" t="s">
        <v>3021</v>
      </c>
      <c r="F436" s="4" t="s">
        <v>3018</v>
      </c>
    </row>
    <row r="437" spans="1:6" x14ac:dyDescent="0.2">
      <c r="A437" s="5">
        <v>436</v>
      </c>
      <c r="B437" s="5">
        <v>1341</v>
      </c>
      <c r="C437" s="5" t="s">
        <v>3019</v>
      </c>
      <c r="D437" s="60">
        <v>100000</v>
      </c>
      <c r="E437" s="5" t="s">
        <v>3021</v>
      </c>
      <c r="F437" s="5" t="s">
        <v>3018</v>
      </c>
    </row>
    <row r="438" spans="1:6" x14ac:dyDescent="0.2">
      <c r="A438" s="4">
        <v>437</v>
      </c>
      <c r="B438" s="4">
        <v>1347</v>
      </c>
      <c r="C438" s="4" t="s">
        <v>3016</v>
      </c>
      <c r="D438" s="59">
        <v>160000</v>
      </c>
      <c r="E438" s="4" t="s">
        <v>3021</v>
      </c>
      <c r="F438" s="4" t="s">
        <v>3020</v>
      </c>
    </row>
    <row r="439" spans="1:6" x14ac:dyDescent="0.2">
      <c r="A439" s="5">
        <v>438</v>
      </c>
      <c r="B439" s="5">
        <v>1350</v>
      </c>
      <c r="C439" s="5" t="s">
        <v>3016</v>
      </c>
      <c r="D439" s="60">
        <v>90000</v>
      </c>
      <c r="E439" s="5" t="s">
        <v>3022</v>
      </c>
      <c r="F439" s="5" t="s">
        <v>3018</v>
      </c>
    </row>
    <row r="440" spans="1:6" x14ac:dyDescent="0.2">
      <c r="A440" s="4">
        <v>439</v>
      </c>
      <c r="B440" s="4">
        <v>1351</v>
      </c>
      <c r="C440" s="4" t="s">
        <v>3016</v>
      </c>
      <c r="D440" s="59">
        <v>130000</v>
      </c>
      <c r="E440" s="4" t="s">
        <v>3022</v>
      </c>
      <c r="F440" s="4" t="s">
        <v>3018</v>
      </c>
    </row>
    <row r="441" spans="1:6" x14ac:dyDescent="0.2">
      <c r="A441" s="5">
        <v>440</v>
      </c>
      <c r="B441" s="5">
        <v>1352</v>
      </c>
      <c r="C441" s="5" t="s">
        <v>3016</v>
      </c>
      <c r="D441" s="60">
        <v>90000</v>
      </c>
      <c r="E441" s="5" t="s">
        <v>3022</v>
      </c>
      <c r="F441" s="5" t="s">
        <v>3020</v>
      </c>
    </row>
    <row r="442" spans="1:6" x14ac:dyDescent="0.2">
      <c r="A442" s="4">
        <v>441</v>
      </c>
      <c r="B442" s="4">
        <v>1354</v>
      </c>
      <c r="C442" s="4" t="s">
        <v>3016</v>
      </c>
      <c r="D442" s="59">
        <v>80000</v>
      </c>
      <c r="E442" s="4" t="s">
        <v>3023</v>
      </c>
      <c r="F442" s="4" t="s">
        <v>3020</v>
      </c>
    </row>
    <row r="443" spans="1:6" x14ac:dyDescent="0.2">
      <c r="A443" s="5">
        <v>442</v>
      </c>
      <c r="B443" s="5">
        <v>1357</v>
      </c>
      <c r="C443" s="5" t="s">
        <v>3016</v>
      </c>
      <c r="D443" s="60">
        <v>90000</v>
      </c>
      <c r="E443" s="5" t="s">
        <v>3023</v>
      </c>
      <c r="F443" s="5" t="s">
        <v>3020</v>
      </c>
    </row>
    <row r="444" spans="1:6" x14ac:dyDescent="0.2">
      <c r="A444" s="4">
        <v>443</v>
      </c>
      <c r="B444" s="4">
        <v>1360</v>
      </c>
      <c r="C444" s="4" t="s">
        <v>3016</v>
      </c>
      <c r="D444" s="59">
        <v>90000</v>
      </c>
      <c r="E444" s="4" t="s">
        <v>3023</v>
      </c>
      <c r="F444" s="4" t="s">
        <v>3018</v>
      </c>
    </row>
    <row r="445" spans="1:6" x14ac:dyDescent="0.2">
      <c r="A445" s="5">
        <v>444</v>
      </c>
      <c r="B445" s="5">
        <v>1361</v>
      </c>
      <c r="C445" s="5" t="s">
        <v>3019</v>
      </c>
      <c r="D445" s="60">
        <v>60000</v>
      </c>
      <c r="E445" s="5" t="s">
        <v>3017</v>
      </c>
      <c r="F445" s="5" t="s">
        <v>3020</v>
      </c>
    </row>
    <row r="446" spans="1:6" x14ac:dyDescent="0.2">
      <c r="A446" s="4">
        <v>445</v>
      </c>
      <c r="B446" s="4">
        <v>1363</v>
      </c>
      <c r="C446" s="4" t="s">
        <v>3016</v>
      </c>
      <c r="D446" s="59">
        <v>70000</v>
      </c>
      <c r="E446" s="4" t="s">
        <v>3017</v>
      </c>
      <c r="F446" s="4" t="s">
        <v>3018</v>
      </c>
    </row>
    <row r="447" spans="1:6" x14ac:dyDescent="0.2">
      <c r="A447" s="5">
        <v>446</v>
      </c>
      <c r="B447" s="5">
        <v>1364</v>
      </c>
      <c r="C447" s="5" t="s">
        <v>3019</v>
      </c>
      <c r="D447" s="60">
        <v>70000</v>
      </c>
      <c r="E447" s="5" t="s">
        <v>3017</v>
      </c>
      <c r="F447" s="5" t="s">
        <v>3020</v>
      </c>
    </row>
    <row r="448" spans="1:6" x14ac:dyDescent="0.2">
      <c r="A448" s="4">
        <v>447</v>
      </c>
      <c r="B448" s="4">
        <v>1367</v>
      </c>
      <c r="C448" s="4" t="s">
        <v>3019</v>
      </c>
      <c r="D448" s="59">
        <v>70000</v>
      </c>
      <c r="E448" s="4" t="s">
        <v>3017</v>
      </c>
      <c r="F448" s="4" t="s">
        <v>3020</v>
      </c>
    </row>
    <row r="449" spans="1:6" x14ac:dyDescent="0.2">
      <c r="A449" s="5">
        <v>448</v>
      </c>
      <c r="B449" s="5">
        <v>1368</v>
      </c>
      <c r="C449" s="5" t="s">
        <v>3016</v>
      </c>
      <c r="D449" s="60">
        <v>70000</v>
      </c>
      <c r="E449" s="5" t="s">
        <v>3017</v>
      </c>
      <c r="F449" s="5" t="s">
        <v>3018</v>
      </c>
    </row>
    <row r="450" spans="1:6" x14ac:dyDescent="0.2">
      <c r="A450" s="4">
        <v>449</v>
      </c>
      <c r="B450" s="4">
        <v>1369</v>
      </c>
      <c r="C450" s="4" t="s">
        <v>3019</v>
      </c>
      <c r="D450" s="59">
        <v>80000</v>
      </c>
      <c r="E450" s="4" t="s">
        <v>3017</v>
      </c>
      <c r="F450" s="4" t="s">
        <v>3018</v>
      </c>
    </row>
    <row r="451" spans="1:6" x14ac:dyDescent="0.2">
      <c r="A451" s="5">
        <v>450</v>
      </c>
      <c r="B451" s="5">
        <v>1374</v>
      </c>
      <c r="C451" s="5" t="s">
        <v>3016</v>
      </c>
      <c r="D451" s="60">
        <v>80000</v>
      </c>
      <c r="E451" s="5" t="s">
        <v>3017</v>
      </c>
      <c r="F451" s="5" t="s">
        <v>3018</v>
      </c>
    </row>
    <row r="452" spans="1:6" x14ac:dyDescent="0.2">
      <c r="A452" s="4">
        <v>451</v>
      </c>
      <c r="B452" s="4">
        <v>1380</v>
      </c>
      <c r="C452" s="4" t="s">
        <v>3019</v>
      </c>
      <c r="D452" s="59">
        <v>130000</v>
      </c>
      <c r="E452" s="4" t="s">
        <v>3022</v>
      </c>
      <c r="F452" s="4" t="s">
        <v>3018</v>
      </c>
    </row>
    <row r="453" spans="1:6" x14ac:dyDescent="0.2">
      <c r="A453" s="5">
        <v>452</v>
      </c>
      <c r="B453" s="5">
        <v>1383</v>
      </c>
      <c r="C453" s="5" t="s">
        <v>3019</v>
      </c>
      <c r="D453" s="60">
        <v>70000</v>
      </c>
      <c r="E453" s="5" t="s">
        <v>3017</v>
      </c>
      <c r="F453" s="5" t="s">
        <v>3020</v>
      </c>
    </row>
    <row r="454" spans="1:6" x14ac:dyDescent="0.2">
      <c r="A454" s="4">
        <v>453</v>
      </c>
      <c r="B454" s="4">
        <v>1384</v>
      </c>
      <c r="C454" s="4" t="s">
        <v>3019</v>
      </c>
      <c r="D454" s="59">
        <v>80000</v>
      </c>
      <c r="E454" s="4" t="s">
        <v>3017</v>
      </c>
      <c r="F454" s="4" t="s">
        <v>3020</v>
      </c>
    </row>
    <row r="455" spans="1:6" x14ac:dyDescent="0.2">
      <c r="A455" s="5">
        <v>454</v>
      </c>
      <c r="B455" s="5">
        <v>1389</v>
      </c>
      <c r="C455" s="5" t="s">
        <v>3019</v>
      </c>
      <c r="D455" s="60">
        <v>80000</v>
      </c>
      <c r="E455" s="5" t="s">
        <v>3017</v>
      </c>
      <c r="F455" s="5" t="s">
        <v>3020</v>
      </c>
    </row>
    <row r="456" spans="1:6" x14ac:dyDescent="0.2">
      <c r="A456" s="4">
        <v>455</v>
      </c>
      <c r="B456" s="4">
        <v>1390</v>
      </c>
      <c r="C456" s="4" t="s">
        <v>3019</v>
      </c>
      <c r="D456" s="59">
        <v>80000</v>
      </c>
      <c r="E456" s="4" t="s">
        <v>3017</v>
      </c>
      <c r="F456" s="4" t="s">
        <v>3020</v>
      </c>
    </row>
    <row r="457" spans="1:6" x14ac:dyDescent="0.2">
      <c r="A457" s="5">
        <v>456</v>
      </c>
      <c r="B457" s="5">
        <v>1391</v>
      </c>
      <c r="C457" s="5" t="s">
        <v>3016</v>
      </c>
      <c r="D457" s="60">
        <v>100000</v>
      </c>
      <c r="E457" s="5" t="s">
        <v>3022</v>
      </c>
      <c r="F457" s="5" t="s">
        <v>3018</v>
      </c>
    </row>
    <row r="458" spans="1:6" x14ac:dyDescent="0.2">
      <c r="A458" s="4">
        <v>457</v>
      </c>
      <c r="B458" s="4">
        <v>1402</v>
      </c>
      <c r="C458" s="4" t="s">
        <v>3016</v>
      </c>
      <c r="D458" s="59">
        <v>120000</v>
      </c>
      <c r="E458" s="4" t="s">
        <v>3023</v>
      </c>
      <c r="F458" s="4" t="s">
        <v>3018</v>
      </c>
    </row>
    <row r="459" spans="1:6" x14ac:dyDescent="0.2">
      <c r="A459" s="5">
        <v>458</v>
      </c>
      <c r="B459" s="5">
        <v>1405</v>
      </c>
      <c r="C459" s="5" t="s">
        <v>3016</v>
      </c>
      <c r="D459" s="60">
        <v>90000</v>
      </c>
      <c r="E459" s="5" t="s">
        <v>3017</v>
      </c>
      <c r="F459" s="5" t="s">
        <v>3018</v>
      </c>
    </row>
    <row r="460" spans="1:6" x14ac:dyDescent="0.2">
      <c r="A460" s="4">
        <v>459</v>
      </c>
      <c r="B460" s="4">
        <v>1410</v>
      </c>
      <c r="C460" s="4" t="s">
        <v>3016</v>
      </c>
      <c r="D460" s="59">
        <v>100000</v>
      </c>
      <c r="E460" s="4" t="s">
        <v>3022</v>
      </c>
      <c r="F460" s="4" t="s">
        <v>3018</v>
      </c>
    </row>
    <row r="461" spans="1:6" x14ac:dyDescent="0.2">
      <c r="A461" s="5">
        <v>460</v>
      </c>
      <c r="B461" s="5">
        <v>1412</v>
      </c>
      <c r="C461" s="5" t="s">
        <v>3019</v>
      </c>
      <c r="D461" s="60">
        <v>80000</v>
      </c>
      <c r="E461" s="5" t="s">
        <v>3017</v>
      </c>
      <c r="F461" s="5" t="s">
        <v>3020</v>
      </c>
    </row>
    <row r="462" spans="1:6" x14ac:dyDescent="0.2">
      <c r="A462" s="4">
        <v>461</v>
      </c>
      <c r="B462" s="4">
        <v>1413</v>
      </c>
      <c r="C462" s="4" t="s">
        <v>3019</v>
      </c>
      <c r="D462" s="59">
        <v>90000</v>
      </c>
      <c r="E462" s="4" t="s">
        <v>3017</v>
      </c>
      <c r="F462" s="4" t="s">
        <v>3020</v>
      </c>
    </row>
    <row r="463" spans="1:6" x14ac:dyDescent="0.2">
      <c r="A463" s="5">
        <v>462</v>
      </c>
      <c r="B463" s="5">
        <v>1416</v>
      </c>
      <c r="C463" s="5" t="s">
        <v>3019</v>
      </c>
      <c r="D463" s="60">
        <v>90000</v>
      </c>
      <c r="E463" s="5" t="s">
        <v>3017</v>
      </c>
      <c r="F463" s="5" t="s">
        <v>3020</v>
      </c>
    </row>
    <row r="464" spans="1:6" x14ac:dyDescent="0.2">
      <c r="A464" s="4">
        <v>463</v>
      </c>
      <c r="B464" s="4">
        <v>1418</v>
      </c>
      <c r="C464" s="4" t="s">
        <v>3016</v>
      </c>
      <c r="D464" s="59">
        <v>110000</v>
      </c>
      <c r="E464" s="4" t="s">
        <v>3022</v>
      </c>
      <c r="F464" s="4" t="s">
        <v>3018</v>
      </c>
    </row>
    <row r="465" spans="1:6" x14ac:dyDescent="0.2">
      <c r="A465" s="5">
        <v>464</v>
      </c>
      <c r="B465" s="5">
        <v>1419</v>
      </c>
      <c r="C465" s="5" t="s">
        <v>3016</v>
      </c>
      <c r="D465" s="60">
        <v>110000</v>
      </c>
      <c r="E465" s="5" t="s">
        <v>3022</v>
      </c>
      <c r="F465" s="5" t="s">
        <v>3020</v>
      </c>
    </row>
    <row r="466" spans="1:6" x14ac:dyDescent="0.2">
      <c r="A466" s="4">
        <v>465</v>
      </c>
      <c r="B466" s="4">
        <v>1424</v>
      </c>
      <c r="C466" s="4" t="s">
        <v>3016</v>
      </c>
      <c r="D466" s="59">
        <v>90000</v>
      </c>
      <c r="E466" s="4" t="s">
        <v>3017</v>
      </c>
      <c r="F466" s="4" t="s">
        <v>3018</v>
      </c>
    </row>
    <row r="467" spans="1:6" x14ac:dyDescent="0.2">
      <c r="A467" s="5">
        <v>466</v>
      </c>
      <c r="B467" s="5">
        <v>1425</v>
      </c>
      <c r="C467" s="5" t="s">
        <v>3016</v>
      </c>
      <c r="D467" s="60">
        <v>90000</v>
      </c>
      <c r="E467" s="5" t="s">
        <v>3017</v>
      </c>
      <c r="F467" s="5" t="s">
        <v>3020</v>
      </c>
    </row>
    <row r="468" spans="1:6" x14ac:dyDescent="0.2">
      <c r="A468" s="4">
        <v>467</v>
      </c>
      <c r="B468" s="4">
        <v>1427</v>
      </c>
      <c r="C468" s="4" t="s">
        <v>3016</v>
      </c>
      <c r="D468" s="59">
        <v>150000</v>
      </c>
      <c r="E468" s="4" t="s">
        <v>3023</v>
      </c>
      <c r="F468" s="4" t="s">
        <v>3018</v>
      </c>
    </row>
    <row r="469" spans="1:6" x14ac:dyDescent="0.2">
      <c r="A469" s="5">
        <v>468</v>
      </c>
      <c r="B469" s="5">
        <v>1432</v>
      </c>
      <c r="C469" s="5" t="s">
        <v>3016</v>
      </c>
      <c r="D469" s="60">
        <v>170000</v>
      </c>
      <c r="E469" s="5" t="s">
        <v>3024</v>
      </c>
      <c r="F469" s="5" t="s">
        <v>3018</v>
      </c>
    </row>
    <row r="470" spans="1:6" x14ac:dyDescent="0.2">
      <c r="A470" s="4">
        <v>469</v>
      </c>
      <c r="B470" s="4">
        <v>1433</v>
      </c>
      <c r="C470" s="4" t="s">
        <v>3016</v>
      </c>
      <c r="D470" s="59">
        <v>40000</v>
      </c>
      <c r="E470" s="4" t="s">
        <v>3017</v>
      </c>
      <c r="F470" s="4" t="s">
        <v>3018</v>
      </c>
    </row>
    <row r="471" spans="1:6" x14ac:dyDescent="0.2">
      <c r="A471" s="5">
        <v>470</v>
      </c>
      <c r="B471" s="5">
        <v>1438</v>
      </c>
      <c r="C471" s="5" t="s">
        <v>3019</v>
      </c>
      <c r="D471" s="60">
        <v>10000</v>
      </c>
      <c r="E471" s="5" t="s">
        <v>3023</v>
      </c>
      <c r="F471" s="5" t="s">
        <v>3020</v>
      </c>
    </row>
    <row r="472" spans="1:6" x14ac:dyDescent="0.2">
      <c r="A472" s="4">
        <v>471</v>
      </c>
      <c r="B472" s="4">
        <v>1439</v>
      </c>
      <c r="C472" s="4" t="s">
        <v>3019</v>
      </c>
      <c r="D472" s="59">
        <v>20000</v>
      </c>
      <c r="E472" s="4" t="s">
        <v>3023</v>
      </c>
      <c r="F472" s="4" t="s">
        <v>3020</v>
      </c>
    </row>
    <row r="473" spans="1:6" x14ac:dyDescent="0.2">
      <c r="A473" s="5">
        <v>472</v>
      </c>
      <c r="B473" s="5">
        <v>1442</v>
      </c>
      <c r="C473" s="5" t="s">
        <v>3019</v>
      </c>
      <c r="D473" s="60">
        <v>30000</v>
      </c>
      <c r="E473" s="5" t="s">
        <v>3021</v>
      </c>
      <c r="F473" s="5" t="s">
        <v>3018</v>
      </c>
    </row>
    <row r="474" spans="1:6" x14ac:dyDescent="0.2">
      <c r="A474" s="4">
        <v>473</v>
      </c>
      <c r="B474" s="4">
        <v>1450</v>
      </c>
      <c r="C474" s="4" t="s">
        <v>3019</v>
      </c>
      <c r="D474" s="59">
        <v>60000</v>
      </c>
      <c r="E474" s="4" t="s">
        <v>3017</v>
      </c>
      <c r="F474" s="4" t="s">
        <v>3018</v>
      </c>
    </row>
    <row r="475" spans="1:6" x14ac:dyDescent="0.2">
      <c r="A475" s="5">
        <v>474</v>
      </c>
      <c r="B475" s="5">
        <v>1459</v>
      </c>
      <c r="C475" s="5" t="s">
        <v>3019</v>
      </c>
      <c r="D475" s="60">
        <v>20000</v>
      </c>
      <c r="E475" s="5" t="s">
        <v>3023</v>
      </c>
      <c r="F475" s="5" t="s">
        <v>3020</v>
      </c>
    </row>
    <row r="476" spans="1:6" x14ac:dyDescent="0.2">
      <c r="A476" s="4">
        <v>475</v>
      </c>
      <c r="B476" s="4">
        <v>1461</v>
      </c>
      <c r="C476" s="4" t="s">
        <v>3019</v>
      </c>
      <c r="D476" s="59">
        <v>20000</v>
      </c>
      <c r="E476" s="4" t="s">
        <v>3023</v>
      </c>
      <c r="F476" s="4" t="s">
        <v>3018</v>
      </c>
    </row>
    <row r="477" spans="1:6" x14ac:dyDescent="0.2">
      <c r="A477" s="5">
        <v>476</v>
      </c>
      <c r="B477" s="5">
        <v>1466</v>
      </c>
      <c r="C477" s="5" t="s">
        <v>3019</v>
      </c>
      <c r="D477" s="60">
        <v>30000</v>
      </c>
      <c r="E477" s="5" t="s">
        <v>3022</v>
      </c>
      <c r="F477" s="5" t="s">
        <v>3020</v>
      </c>
    </row>
    <row r="478" spans="1:6" x14ac:dyDescent="0.2">
      <c r="A478" s="4">
        <v>477</v>
      </c>
      <c r="B478" s="4">
        <v>1469</v>
      </c>
      <c r="C478" s="4" t="s">
        <v>3016</v>
      </c>
      <c r="D478" s="59">
        <v>40000</v>
      </c>
      <c r="E478" s="4" t="s">
        <v>3017</v>
      </c>
      <c r="F478" s="4" t="s">
        <v>3018</v>
      </c>
    </row>
    <row r="479" spans="1:6" x14ac:dyDescent="0.2">
      <c r="A479" s="5">
        <v>478</v>
      </c>
      <c r="B479" s="5">
        <v>1471</v>
      </c>
      <c r="C479" s="5" t="s">
        <v>3019</v>
      </c>
      <c r="D479" s="60">
        <v>30000</v>
      </c>
      <c r="E479" s="5" t="s">
        <v>3022</v>
      </c>
      <c r="F479" s="5" t="s">
        <v>3020</v>
      </c>
    </row>
    <row r="480" spans="1:6" x14ac:dyDescent="0.2">
      <c r="A480" s="4">
        <v>479</v>
      </c>
      <c r="B480" s="4">
        <v>1472</v>
      </c>
      <c r="C480" s="4" t="s">
        <v>3019</v>
      </c>
      <c r="D480" s="59">
        <v>30000</v>
      </c>
      <c r="E480" s="4" t="s">
        <v>3022</v>
      </c>
      <c r="F480" s="4" t="s">
        <v>3020</v>
      </c>
    </row>
    <row r="481" spans="1:6" x14ac:dyDescent="0.2">
      <c r="A481" s="5">
        <v>480</v>
      </c>
      <c r="B481" s="5">
        <v>1473</v>
      </c>
      <c r="C481" s="5" t="s">
        <v>3016</v>
      </c>
      <c r="D481" s="60">
        <v>40000</v>
      </c>
      <c r="E481" s="5" t="s">
        <v>3017</v>
      </c>
      <c r="F481" s="5" t="s">
        <v>3018</v>
      </c>
    </row>
    <row r="482" spans="1:6" x14ac:dyDescent="0.2">
      <c r="A482" s="4">
        <v>481</v>
      </c>
      <c r="B482" s="4">
        <v>1481</v>
      </c>
      <c r="C482" s="4" t="s">
        <v>3016</v>
      </c>
      <c r="D482" s="59">
        <v>40000</v>
      </c>
      <c r="E482" s="4" t="s">
        <v>3017</v>
      </c>
      <c r="F482" s="4" t="s">
        <v>3018</v>
      </c>
    </row>
    <row r="483" spans="1:6" x14ac:dyDescent="0.2">
      <c r="A483" s="5">
        <v>482</v>
      </c>
      <c r="B483" s="5">
        <v>1482</v>
      </c>
      <c r="C483" s="5" t="s">
        <v>3016</v>
      </c>
      <c r="D483" s="60">
        <v>40000</v>
      </c>
      <c r="E483" s="5" t="s">
        <v>3017</v>
      </c>
      <c r="F483" s="5" t="s">
        <v>3018</v>
      </c>
    </row>
    <row r="484" spans="1:6" x14ac:dyDescent="0.2">
      <c r="A484" s="4">
        <v>483</v>
      </c>
      <c r="B484" s="4">
        <v>1484</v>
      </c>
      <c r="C484" s="4" t="s">
        <v>3019</v>
      </c>
      <c r="D484" s="59">
        <v>30000</v>
      </c>
      <c r="E484" s="4" t="s">
        <v>3022</v>
      </c>
      <c r="F484" s="4" t="s">
        <v>3020</v>
      </c>
    </row>
    <row r="485" spans="1:6" x14ac:dyDescent="0.2">
      <c r="A485" s="5">
        <v>484</v>
      </c>
      <c r="B485" s="5">
        <v>1485</v>
      </c>
      <c r="C485" s="5" t="s">
        <v>3016</v>
      </c>
      <c r="D485" s="60">
        <v>40000</v>
      </c>
      <c r="E485" s="5" t="s">
        <v>3017</v>
      </c>
      <c r="F485" s="5" t="s">
        <v>3018</v>
      </c>
    </row>
    <row r="486" spans="1:6" x14ac:dyDescent="0.2">
      <c r="A486" s="4">
        <v>485</v>
      </c>
      <c r="B486" s="4">
        <v>1492</v>
      </c>
      <c r="C486" s="4" t="s">
        <v>3019</v>
      </c>
      <c r="D486" s="59">
        <v>40000</v>
      </c>
      <c r="E486" s="4" t="s">
        <v>3021</v>
      </c>
      <c r="F486" s="4" t="s">
        <v>3018</v>
      </c>
    </row>
    <row r="487" spans="1:6" x14ac:dyDescent="0.2">
      <c r="A487" s="5">
        <v>486</v>
      </c>
      <c r="B487" s="5">
        <v>1494</v>
      </c>
      <c r="C487" s="5" t="s">
        <v>3016</v>
      </c>
      <c r="D487" s="60">
        <v>40000</v>
      </c>
      <c r="E487" s="5" t="s">
        <v>3021</v>
      </c>
      <c r="F487" s="5" t="s">
        <v>3020</v>
      </c>
    </row>
    <row r="488" spans="1:6" x14ac:dyDescent="0.2">
      <c r="A488" s="4">
        <v>487</v>
      </c>
      <c r="B488" s="4">
        <v>1497</v>
      </c>
      <c r="C488" s="4" t="s">
        <v>3019</v>
      </c>
      <c r="D488" s="59">
        <v>10000</v>
      </c>
      <c r="E488" s="4" t="s">
        <v>3023</v>
      </c>
      <c r="F488" s="4" t="s">
        <v>3018</v>
      </c>
    </row>
    <row r="489" spans="1:6" x14ac:dyDescent="0.2">
      <c r="A489" s="5">
        <v>488</v>
      </c>
      <c r="B489" s="5">
        <v>1499</v>
      </c>
      <c r="C489" s="5" t="s">
        <v>3019</v>
      </c>
      <c r="D489" s="60">
        <v>10000</v>
      </c>
      <c r="E489" s="5" t="s">
        <v>3023</v>
      </c>
      <c r="F489" s="5" t="s">
        <v>3020</v>
      </c>
    </row>
    <row r="490" spans="1:6" x14ac:dyDescent="0.2">
      <c r="A490" s="4">
        <v>489</v>
      </c>
      <c r="B490" s="4">
        <v>1502</v>
      </c>
      <c r="C490" s="4" t="s">
        <v>3019</v>
      </c>
      <c r="D490" s="59">
        <v>20000</v>
      </c>
      <c r="E490" s="4" t="s">
        <v>3023</v>
      </c>
      <c r="F490" s="4" t="s">
        <v>3018</v>
      </c>
    </row>
    <row r="491" spans="1:6" x14ac:dyDescent="0.2">
      <c r="A491" s="5">
        <v>490</v>
      </c>
      <c r="B491" s="5">
        <v>1505</v>
      </c>
      <c r="C491" s="5" t="s">
        <v>3019</v>
      </c>
      <c r="D491" s="60">
        <v>20000</v>
      </c>
      <c r="E491" s="5" t="s">
        <v>3023</v>
      </c>
      <c r="F491" s="5" t="s">
        <v>3020</v>
      </c>
    </row>
    <row r="492" spans="1:6" x14ac:dyDescent="0.2">
      <c r="A492" s="4">
        <v>491</v>
      </c>
      <c r="B492" s="4">
        <v>1511</v>
      </c>
      <c r="C492" s="4" t="s">
        <v>3019</v>
      </c>
      <c r="D492" s="59">
        <v>20000</v>
      </c>
      <c r="E492" s="4" t="s">
        <v>3023</v>
      </c>
      <c r="F492" s="4" t="s">
        <v>3020</v>
      </c>
    </row>
    <row r="493" spans="1:6" x14ac:dyDescent="0.2">
      <c r="A493" s="5">
        <v>492</v>
      </c>
      <c r="B493" s="5">
        <v>1519</v>
      </c>
      <c r="C493" s="5" t="s">
        <v>3016</v>
      </c>
      <c r="D493" s="60">
        <v>20000</v>
      </c>
      <c r="E493" s="5" t="s">
        <v>3023</v>
      </c>
      <c r="F493" s="5" t="s">
        <v>3020</v>
      </c>
    </row>
    <row r="494" spans="1:6" x14ac:dyDescent="0.2">
      <c r="A494" s="4">
        <v>493</v>
      </c>
      <c r="B494" s="4">
        <v>1522</v>
      </c>
      <c r="C494" s="4" t="s">
        <v>3019</v>
      </c>
      <c r="D494" s="59">
        <v>30000</v>
      </c>
      <c r="E494" s="4" t="s">
        <v>3022</v>
      </c>
      <c r="F494" s="4" t="s">
        <v>3020</v>
      </c>
    </row>
    <row r="495" spans="1:6" x14ac:dyDescent="0.2">
      <c r="A495" s="5">
        <v>494</v>
      </c>
      <c r="B495" s="5">
        <v>1526</v>
      </c>
      <c r="C495" s="5" t="s">
        <v>3019</v>
      </c>
      <c r="D495" s="60">
        <v>40000</v>
      </c>
      <c r="E495" s="5" t="s">
        <v>3021</v>
      </c>
      <c r="F495" s="5" t="s">
        <v>3018</v>
      </c>
    </row>
    <row r="496" spans="1:6" x14ac:dyDescent="0.2">
      <c r="A496" s="4">
        <v>495</v>
      </c>
      <c r="B496" s="4">
        <v>1527</v>
      </c>
      <c r="C496" s="4" t="s">
        <v>3019</v>
      </c>
      <c r="D496" s="59">
        <v>40000</v>
      </c>
      <c r="E496" s="4" t="s">
        <v>3021</v>
      </c>
      <c r="F496" s="4" t="s">
        <v>3018</v>
      </c>
    </row>
    <row r="497" spans="1:6" x14ac:dyDescent="0.2">
      <c r="A497" s="5">
        <v>496</v>
      </c>
      <c r="B497" s="5">
        <v>1528</v>
      </c>
      <c r="C497" s="5" t="s">
        <v>3019</v>
      </c>
      <c r="D497" s="60">
        <v>40000</v>
      </c>
      <c r="E497" s="5" t="s">
        <v>3021</v>
      </c>
      <c r="F497" s="5" t="s">
        <v>3018</v>
      </c>
    </row>
    <row r="498" spans="1:6" x14ac:dyDescent="0.2">
      <c r="A498" s="4">
        <v>497</v>
      </c>
      <c r="B498" s="4">
        <v>1531</v>
      </c>
      <c r="C498" s="4" t="s">
        <v>3019</v>
      </c>
      <c r="D498" s="59">
        <v>40000</v>
      </c>
      <c r="E498" s="4" t="s">
        <v>3021</v>
      </c>
      <c r="F498" s="4" t="s">
        <v>3018</v>
      </c>
    </row>
    <row r="499" spans="1:6" x14ac:dyDescent="0.2">
      <c r="A499" s="5">
        <v>498</v>
      </c>
      <c r="B499" s="5">
        <v>1533</v>
      </c>
      <c r="C499" s="5" t="s">
        <v>3019</v>
      </c>
      <c r="D499" s="60">
        <v>40000</v>
      </c>
      <c r="E499" s="5" t="s">
        <v>3021</v>
      </c>
      <c r="F499" s="5" t="s">
        <v>3018</v>
      </c>
    </row>
    <row r="500" spans="1:6" x14ac:dyDescent="0.2">
      <c r="A500" s="4">
        <v>499</v>
      </c>
      <c r="B500" s="4">
        <v>1548</v>
      </c>
      <c r="C500" s="4" t="s">
        <v>3019</v>
      </c>
      <c r="D500" s="59">
        <v>40000</v>
      </c>
      <c r="E500" s="4" t="s">
        <v>3021</v>
      </c>
      <c r="F500" s="4" t="s">
        <v>3018</v>
      </c>
    </row>
    <row r="501" spans="1:6" x14ac:dyDescent="0.2">
      <c r="A501" s="5">
        <v>500</v>
      </c>
      <c r="B501" s="5">
        <v>1551</v>
      </c>
      <c r="C501" s="5" t="s">
        <v>3019</v>
      </c>
      <c r="D501" s="60">
        <v>40000</v>
      </c>
      <c r="E501" s="5" t="s">
        <v>3021</v>
      </c>
      <c r="F501" s="5" t="s">
        <v>3018</v>
      </c>
    </row>
    <row r="502" spans="1:6" x14ac:dyDescent="0.2">
      <c r="A502" s="4">
        <v>501</v>
      </c>
      <c r="B502" s="4">
        <v>1552</v>
      </c>
      <c r="C502" s="4" t="s">
        <v>3019</v>
      </c>
      <c r="D502" s="59">
        <v>40000</v>
      </c>
      <c r="E502" s="4" t="s">
        <v>3024</v>
      </c>
      <c r="F502" s="4" t="s">
        <v>3018</v>
      </c>
    </row>
    <row r="503" spans="1:6" x14ac:dyDescent="0.2">
      <c r="A503" s="5">
        <v>502</v>
      </c>
      <c r="B503" s="5">
        <v>1553</v>
      </c>
      <c r="C503" s="5" t="s">
        <v>3019</v>
      </c>
      <c r="D503" s="60">
        <v>40000</v>
      </c>
      <c r="E503" s="5" t="s">
        <v>3021</v>
      </c>
      <c r="F503" s="5" t="s">
        <v>3018</v>
      </c>
    </row>
    <row r="504" spans="1:6" x14ac:dyDescent="0.2">
      <c r="A504" s="4">
        <v>503</v>
      </c>
      <c r="B504" s="4">
        <v>1554</v>
      </c>
      <c r="C504" s="4" t="s">
        <v>3019</v>
      </c>
      <c r="D504" s="59">
        <v>40000</v>
      </c>
      <c r="E504" s="4" t="s">
        <v>3021</v>
      </c>
      <c r="F504" s="4" t="s">
        <v>3018</v>
      </c>
    </row>
    <row r="505" spans="1:6" x14ac:dyDescent="0.2">
      <c r="A505" s="5">
        <v>504</v>
      </c>
      <c r="B505" s="5">
        <v>1556</v>
      </c>
      <c r="C505" s="5" t="s">
        <v>3016</v>
      </c>
      <c r="D505" s="60">
        <v>50000</v>
      </c>
      <c r="E505" s="5" t="s">
        <v>3024</v>
      </c>
      <c r="F505" s="5" t="s">
        <v>3018</v>
      </c>
    </row>
    <row r="506" spans="1:6" x14ac:dyDescent="0.2">
      <c r="A506" s="4">
        <v>505</v>
      </c>
      <c r="B506" s="4">
        <v>1557</v>
      </c>
      <c r="C506" s="4" t="s">
        <v>3016</v>
      </c>
      <c r="D506" s="59">
        <v>40000</v>
      </c>
      <c r="E506" s="4" t="s">
        <v>3017</v>
      </c>
      <c r="F506" s="4" t="s">
        <v>3018</v>
      </c>
    </row>
    <row r="507" spans="1:6" x14ac:dyDescent="0.2">
      <c r="A507" s="5">
        <v>506</v>
      </c>
      <c r="B507" s="5">
        <v>1559</v>
      </c>
      <c r="C507" s="5" t="s">
        <v>3019</v>
      </c>
      <c r="D507" s="60">
        <v>60000</v>
      </c>
      <c r="E507" s="5" t="s">
        <v>3024</v>
      </c>
      <c r="F507" s="5" t="s">
        <v>3018</v>
      </c>
    </row>
    <row r="508" spans="1:6" x14ac:dyDescent="0.2">
      <c r="A508" s="4">
        <v>507</v>
      </c>
      <c r="B508" s="4">
        <v>1561</v>
      </c>
      <c r="C508" s="4" t="s">
        <v>3019</v>
      </c>
      <c r="D508" s="59">
        <v>60000</v>
      </c>
      <c r="E508" s="4" t="s">
        <v>3024</v>
      </c>
      <c r="F508" s="4" t="s">
        <v>3020</v>
      </c>
    </row>
    <row r="509" spans="1:6" x14ac:dyDescent="0.2">
      <c r="A509" s="5">
        <v>508</v>
      </c>
      <c r="B509" s="5">
        <v>1574</v>
      </c>
      <c r="C509" s="5" t="s">
        <v>3019</v>
      </c>
      <c r="D509" s="60">
        <v>60000</v>
      </c>
      <c r="E509" s="5" t="s">
        <v>3024</v>
      </c>
      <c r="F509" s="5" t="s">
        <v>3018</v>
      </c>
    </row>
    <row r="510" spans="1:6" x14ac:dyDescent="0.2">
      <c r="A510" s="4">
        <v>509</v>
      </c>
      <c r="B510" s="4">
        <v>1580</v>
      </c>
      <c r="C510" s="4" t="s">
        <v>3019</v>
      </c>
      <c r="D510" s="59">
        <v>60000</v>
      </c>
      <c r="E510" s="4" t="s">
        <v>3024</v>
      </c>
      <c r="F510" s="4" t="s">
        <v>3018</v>
      </c>
    </row>
    <row r="511" spans="1:6" x14ac:dyDescent="0.2">
      <c r="A511" s="5">
        <v>510</v>
      </c>
      <c r="B511" s="5">
        <v>1590</v>
      </c>
      <c r="C511" s="5" t="s">
        <v>3016</v>
      </c>
      <c r="D511" s="60">
        <v>30000</v>
      </c>
      <c r="E511" s="5" t="s">
        <v>3017</v>
      </c>
      <c r="F511" s="5" t="s">
        <v>3018</v>
      </c>
    </row>
    <row r="512" spans="1:6" x14ac:dyDescent="0.2">
      <c r="A512" s="4">
        <v>511</v>
      </c>
      <c r="B512" s="4">
        <v>1593</v>
      </c>
      <c r="C512" s="4" t="s">
        <v>3016</v>
      </c>
      <c r="D512" s="59">
        <v>30000</v>
      </c>
      <c r="E512" s="4" t="s">
        <v>3017</v>
      </c>
      <c r="F512" s="4" t="s">
        <v>3018</v>
      </c>
    </row>
    <row r="513" spans="1:6" x14ac:dyDescent="0.2">
      <c r="A513" s="5">
        <v>512</v>
      </c>
      <c r="B513" s="5">
        <v>1595</v>
      </c>
      <c r="C513" s="5" t="s">
        <v>3016</v>
      </c>
      <c r="D513" s="60">
        <v>30000</v>
      </c>
      <c r="E513" s="5" t="s">
        <v>3017</v>
      </c>
      <c r="F513" s="5" t="s">
        <v>3018</v>
      </c>
    </row>
    <row r="514" spans="1:6" x14ac:dyDescent="0.2">
      <c r="A514" s="4">
        <v>513</v>
      </c>
      <c r="B514" s="4">
        <v>1602</v>
      </c>
      <c r="C514" s="4" t="s">
        <v>3019</v>
      </c>
      <c r="D514" s="59">
        <v>20000</v>
      </c>
      <c r="E514" s="4" t="s">
        <v>3023</v>
      </c>
      <c r="F514" s="4" t="s">
        <v>3018</v>
      </c>
    </row>
    <row r="515" spans="1:6" x14ac:dyDescent="0.2">
      <c r="A515" s="5">
        <v>514</v>
      </c>
      <c r="B515" s="5">
        <v>1603</v>
      </c>
      <c r="C515" s="5" t="s">
        <v>3019</v>
      </c>
      <c r="D515" s="60">
        <v>20000</v>
      </c>
      <c r="E515" s="5" t="s">
        <v>3023</v>
      </c>
      <c r="F515" s="5" t="s">
        <v>3020</v>
      </c>
    </row>
    <row r="516" spans="1:6" x14ac:dyDescent="0.2">
      <c r="A516" s="4">
        <v>515</v>
      </c>
      <c r="B516" s="4">
        <v>1606</v>
      </c>
      <c r="C516" s="4" t="s">
        <v>3016</v>
      </c>
      <c r="D516" s="59">
        <v>30000</v>
      </c>
      <c r="E516" s="4" t="s">
        <v>3022</v>
      </c>
      <c r="F516" s="4" t="s">
        <v>3018</v>
      </c>
    </row>
    <row r="517" spans="1:6" x14ac:dyDescent="0.2">
      <c r="A517" s="5">
        <v>516</v>
      </c>
      <c r="B517" s="5">
        <v>1607</v>
      </c>
      <c r="C517" s="5" t="s">
        <v>3016</v>
      </c>
      <c r="D517" s="60">
        <v>30000</v>
      </c>
      <c r="E517" s="5" t="s">
        <v>3022</v>
      </c>
      <c r="F517" s="5" t="s">
        <v>3018</v>
      </c>
    </row>
    <row r="518" spans="1:6" x14ac:dyDescent="0.2">
      <c r="A518" s="4">
        <v>517</v>
      </c>
      <c r="B518" s="4">
        <v>1609</v>
      </c>
      <c r="C518" s="4" t="s">
        <v>3016</v>
      </c>
      <c r="D518" s="59">
        <v>30000</v>
      </c>
      <c r="E518" s="4" t="s">
        <v>3022</v>
      </c>
      <c r="F518" s="4" t="s">
        <v>3018</v>
      </c>
    </row>
    <row r="519" spans="1:6" x14ac:dyDescent="0.2">
      <c r="A519" s="5">
        <v>518</v>
      </c>
      <c r="B519" s="5">
        <v>1614</v>
      </c>
      <c r="C519" s="5" t="s">
        <v>3016</v>
      </c>
      <c r="D519" s="60">
        <v>40000</v>
      </c>
      <c r="E519" s="5" t="s">
        <v>3021</v>
      </c>
      <c r="F519" s="5" t="s">
        <v>3018</v>
      </c>
    </row>
    <row r="520" spans="1:6" x14ac:dyDescent="0.2">
      <c r="A520" s="4">
        <v>519</v>
      </c>
      <c r="B520" s="4">
        <v>1618</v>
      </c>
      <c r="C520" s="4" t="s">
        <v>3016</v>
      </c>
      <c r="D520" s="59">
        <v>40000</v>
      </c>
      <c r="E520" s="4" t="s">
        <v>3021</v>
      </c>
      <c r="F520" s="4" t="s">
        <v>3018</v>
      </c>
    </row>
    <row r="521" spans="1:6" x14ac:dyDescent="0.2">
      <c r="A521" s="5">
        <v>520</v>
      </c>
      <c r="B521" s="5">
        <v>1620</v>
      </c>
      <c r="C521" s="5" t="s">
        <v>3016</v>
      </c>
      <c r="D521" s="60">
        <v>40000</v>
      </c>
      <c r="E521" s="5" t="s">
        <v>3021</v>
      </c>
      <c r="F521" s="5" t="s">
        <v>3018</v>
      </c>
    </row>
    <row r="522" spans="1:6" x14ac:dyDescent="0.2">
      <c r="A522" s="4">
        <v>521</v>
      </c>
      <c r="B522" s="4">
        <v>1623</v>
      </c>
      <c r="C522" s="4" t="s">
        <v>3016</v>
      </c>
      <c r="D522" s="59">
        <v>40000</v>
      </c>
      <c r="E522" s="4" t="s">
        <v>3021</v>
      </c>
      <c r="F522" s="4" t="s">
        <v>3018</v>
      </c>
    </row>
    <row r="523" spans="1:6" x14ac:dyDescent="0.2">
      <c r="A523" s="5">
        <v>522</v>
      </c>
      <c r="B523" s="5">
        <v>1625</v>
      </c>
      <c r="C523" s="5" t="s">
        <v>3016</v>
      </c>
      <c r="D523" s="60">
        <v>40000</v>
      </c>
      <c r="E523" s="5" t="s">
        <v>3021</v>
      </c>
      <c r="F523" s="5" t="s">
        <v>3018</v>
      </c>
    </row>
    <row r="524" spans="1:6" x14ac:dyDescent="0.2">
      <c r="A524" s="4">
        <v>523</v>
      </c>
      <c r="B524" s="4">
        <v>1627</v>
      </c>
      <c r="C524" s="4" t="s">
        <v>3016</v>
      </c>
      <c r="D524" s="59">
        <v>80000</v>
      </c>
      <c r="E524" s="4" t="s">
        <v>3024</v>
      </c>
      <c r="F524" s="4" t="s">
        <v>3018</v>
      </c>
    </row>
    <row r="525" spans="1:6" x14ac:dyDescent="0.2">
      <c r="A525" s="5">
        <v>524</v>
      </c>
      <c r="B525" s="5">
        <v>1632</v>
      </c>
      <c r="C525" s="5" t="s">
        <v>3016</v>
      </c>
      <c r="D525" s="60">
        <v>40000</v>
      </c>
      <c r="E525" s="5" t="s">
        <v>3021</v>
      </c>
      <c r="F525" s="5" t="s">
        <v>3018</v>
      </c>
    </row>
    <row r="526" spans="1:6" x14ac:dyDescent="0.2">
      <c r="A526" s="4">
        <v>525</v>
      </c>
      <c r="B526" s="4">
        <v>1633</v>
      </c>
      <c r="C526" s="4" t="s">
        <v>3016</v>
      </c>
      <c r="D526" s="59">
        <v>40000</v>
      </c>
      <c r="E526" s="4" t="s">
        <v>3021</v>
      </c>
      <c r="F526" s="4" t="s">
        <v>3018</v>
      </c>
    </row>
    <row r="527" spans="1:6" x14ac:dyDescent="0.2">
      <c r="A527" s="5">
        <v>526</v>
      </c>
      <c r="B527" s="5">
        <v>1634</v>
      </c>
      <c r="C527" s="5" t="s">
        <v>3016</v>
      </c>
      <c r="D527" s="60">
        <v>40000</v>
      </c>
      <c r="E527" s="5" t="s">
        <v>3021</v>
      </c>
      <c r="F527" s="5" t="s">
        <v>3018</v>
      </c>
    </row>
    <row r="528" spans="1:6" x14ac:dyDescent="0.2">
      <c r="A528" s="4">
        <v>527</v>
      </c>
      <c r="B528" s="4">
        <v>1636</v>
      </c>
      <c r="C528" s="4" t="s">
        <v>3016</v>
      </c>
      <c r="D528" s="59">
        <v>40000</v>
      </c>
      <c r="E528" s="4" t="s">
        <v>3021</v>
      </c>
      <c r="F528" s="4" t="s">
        <v>3018</v>
      </c>
    </row>
    <row r="529" spans="1:6" x14ac:dyDescent="0.2">
      <c r="A529" s="5">
        <v>528</v>
      </c>
      <c r="B529" s="5">
        <v>1639</v>
      </c>
      <c r="C529" s="5" t="s">
        <v>3016</v>
      </c>
      <c r="D529" s="60">
        <v>40000</v>
      </c>
      <c r="E529" s="5" t="s">
        <v>3021</v>
      </c>
      <c r="F529" s="5" t="s">
        <v>3018</v>
      </c>
    </row>
    <row r="530" spans="1:6" x14ac:dyDescent="0.2">
      <c r="A530" s="4">
        <v>529</v>
      </c>
      <c r="B530" s="4">
        <v>1644</v>
      </c>
      <c r="C530" s="4" t="s">
        <v>3016</v>
      </c>
      <c r="D530" s="59">
        <v>40000</v>
      </c>
      <c r="E530" s="4" t="s">
        <v>3021</v>
      </c>
      <c r="F530" s="4" t="s">
        <v>3018</v>
      </c>
    </row>
    <row r="531" spans="1:6" x14ac:dyDescent="0.2">
      <c r="A531" s="5">
        <v>530</v>
      </c>
      <c r="B531" s="5">
        <v>1646</v>
      </c>
      <c r="C531" s="5" t="s">
        <v>3016</v>
      </c>
      <c r="D531" s="60">
        <v>40000</v>
      </c>
      <c r="E531" s="5" t="s">
        <v>3021</v>
      </c>
      <c r="F531" s="5" t="s">
        <v>3018</v>
      </c>
    </row>
    <row r="532" spans="1:6" x14ac:dyDescent="0.2">
      <c r="A532" s="4">
        <v>531</v>
      </c>
      <c r="B532" s="4">
        <v>1648</v>
      </c>
      <c r="C532" s="4" t="s">
        <v>3016</v>
      </c>
      <c r="D532" s="59">
        <v>40000</v>
      </c>
      <c r="E532" s="4" t="s">
        <v>3021</v>
      </c>
      <c r="F532" s="4" t="s">
        <v>3018</v>
      </c>
    </row>
    <row r="533" spans="1:6" x14ac:dyDescent="0.2">
      <c r="A533" s="5">
        <v>532</v>
      </c>
      <c r="B533" s="5">
        <v>1649</v>
      </c>
      <c r="C533" s="5" t="s">
        <v>3016</v>
      </c>
      <c r="D533" s="60">
        <v>40000</v>
      </c>
      <c r="E533" s="5" t="s">
        <v>3021</v>
      </c>
      <c r="F533" s="5" t="s">
        <v>3018</v>
      </c>
    </row>
    <row r="534" spans="1:6" x14ac:dyDescent="0.2">
      <c r="A534" s="4">
        <v>533</v>
      </c>
      <c r="B534" s="4">
        <v>1650</v>
      </c>
      <c r="C534" s="4" t="s">
        <v>3016</v>
      </c>
      <c r="D534" s="59">
        <v>40000</v>
      </c>
      <c r="E534" s="4" t="s">
        <v>3021</v>
      </c>
      <c r="F534" s="4" t="s">
        <v>3018</v>
      </c>
    </row>
    <row r="535" spans="1:6" x14ac:dyDescent="0.2">
      <c r="A535" s="5">
        <v>534</v>
      </c>
      <c r="B535" s="5">
        <v>1653</v>
      </c>
      <c r="C535" s="5" t="s">
        <v>3016</v>
      </c>
      <c r="D535" s="60">
        <v>40000</v>
      </c>
      <c r="E535" s="5" t="s">
        <v>3021</v>
      </c>
      <c r="F535" s="5" t="s">
        <v>3018</v>
      </c>
    </row>
    <row r="536" spans="1:6" x14ac:dyDescent="0.2">
      <c r="A536" s="4">
        <v>535</v>
      </c>
      <c r="B536" s="4">
        <v>1665</v>
      </c>
      <c r="C536" s="4" t="s">
        <v>3019</v>
      </c>
      <c r="D536" s="59">
        <v>60000</v>
      </c>
      <c r="E536" s="4" t="s">
        <v>3024</v>
      </c>
      <c r="F536" s="4" t="s">
        <v>3018</v>
      </c>
    </row>
    <row r="537" spans="1:6" x14ac:dyDescent="0.2">
      <c r="A537" s="5">
        <v>536</v>
      </c>
      <c r="B537" s="5">
        <v>1670</v>
      </c>
      <c r="C537" s="5" t="s">
        <v>3016</v>
      </c>
      <c r="D537" s="60">
        <v>60000</v>
      </c>
      <c r="E537" s="5" t="s">
        <v>3024</v>
      </c>
      <c r="F537" s="5" t="s">
        <v>3018</v>
      </c>
    </row>
    <row r="538" spans="1:6" x14ac:dyDescent="0.2">
      <c r="A538" s="4">
        <v>537</v>
      </c>
      <c r="B538" s="4">
        <v>1671</v>
      </c>
      <c r="C538" s="4" t="s">
        <v>3016</v>
      </c>
      <c r="D538" s="59">
        <v>60000</v>
      </c>
      <c r="E538" s="4" t="s">
        <v>3024</v>
      </c>
      <c r="F538" s="4" t="s">
        <v>3018</v>
      </c>
    </row>
    <row r="539" spans="1:6" x14ac:dyDescent="0.2">
      <c r="A539" s="5">
        <v>538</v>
      </c>
      <c r="B539" s="5">
        <v>1672</v>
      </c>
      <c r="C539" s="5" t="s">
        <v>3016</v>
      </c>
      <c r="D539" s="60">
        <v>60000</v>
      </c>
      <c r="E539" s="5" t="s">
        <v>3024</v>
      </c>
      <c r="F539" s="5" t="s">
        <v>3018</v>
      </c>
    </row>
    <row r="540" spans="1:6" x14ac:dyDescent="0.2">
      <c r="A540" s="4">
        <v>539</v>
      </c>
      <c r="B540" s="4">
        <v>1679</v>
      </c>
      <c r="C540" s="4" t="s">
        <v>3019</v>
      </c>
      <c r="D540" s="59">
        <v>60000</v>
      </c>
      <c r="E540" s="4" t="s">
        <v>3024</v>
      </c>
      <c r="F540" s="4" t="s">
        <v>3020</v>
      </c>
    </row>
    <row r="541" spans="1:6" x14ac:dyDescent="0.2">
      <c r="A541" s="5">
        <v>540</v>
      </c>
      <c r="B541" s="5">
        <v>1680</v>
      </c>
      <c r="C541" s="5" t="s">
        <v>3016</v>
      </c>
      <c r="D541" s="60">
        <v>60000</v>
      </c>
      <c r="E541" s="5" t="s">
        <v>3024</v>
      </c>
      <c r="F541" s="5" t="s">
        <v>3018</v>
      </c>
    </row>
    <row r="542" spans="1:6" x14ac:dyDescent="0.2">
      <c r="A542" s="4">
        <v>541</v>
      </c>
      <c r="B542" s="4">
        <v>1682</v>
      </c>
      <c r="C542" s="4" t="s">
        <v>3019</v>
      </c>
      <c r="D542" s="59">
        <v>60000</v>
      </c>
      <c r="E542" s="4" t="s">
        <v>3024</v>
      </c>
      <c r="F542" s="4" t="s">
        <v>3018</v>
      </c>
    </row>
    <row r="543" spans="1:6" x14ac:dyDescent="0.2">
      <c r="A543" s="5">
        <v>542</v>
      </c>
      <c r="B543" s="5">
        <v>1683</v>
      </c>
      <c r="C543" s="5" t="s">
        <v>3019</v>
      </c>
      <c r="D543" s="60">
        <v>60000</v>
      </c>
      <c r="E543" s="5" t="s">
        <v>3024</v>
      </c>
      <c r="F543" s="5" t="s">
        <v>3020</v>
      </c>
    </row>
    <row r="544" spans="1:6" x14ac:dyDescent="0.2">
      <c r="A544" s="4">
        <v>543</v>
      </c>
      <c r="B544" s="4">
        <v>1686</v>
      </c>
      <c r="C544" s="4" t="s">
        <v>3019</v>
      </c>
      <c r="D544" s="59">
        <v>20000</v>
      </c>
      <c r="E544" s="4" t="s">
        <v>3021</v>
      </c>
      <c r="F544" s="4" t="s">
        <v>3020</v>
      </c>
    </row>
    <row r="545" spans="1:6" x14ac:dyDescent="0.2">
      <c r="A545" s="5">
        <v>544</v>
      </c>
      <c r="B545" s="5">
        <v>1689</v>
      </c>
      <c r="C545" s="5" t="s">
        <v>3016</v>
      </c>
      <c r="D545" s="60">
        <v>20000</v>
      </c>
      <c r="E545" s="5" t="s">
        <v>3021</v>
      </c>
      <c r="F545" s="5" t="s">
        <v>3018</v>
      </c>
    </row>
    <row r="546" spans="1:6" x14ac:dyDescent="0.2">
      <c r="A546" s="4">
        <v>545</v>
      </c>
      <c r="B546" s="4">
        <v>1690</v>
      </c>
      <c r="C546" s="4" t="s">
        <v>3016</v>
      </c>
      <c r="D546" s="59">
        <v>30000</v>
      </c>
      <c r="E546" s="4" t="s">
        <v>3017</v>
      </c>
      <c r="F546" s="4" t="s">
        <v>3018</v>
      </c>
    </row>
    <row r="547" spans="1:6" x14ac:dyDescent="0.2">
      <c r="A547" s="5">
        <v>546</v>
      </c>
      <c r="B547" s="5">
        <v>1692</v>
      </c>
      <c r="C547" s="5" t="s">
        <v>3016</v>
      </c>
      <c r="D547" s="60">
        <v>30000</v>
      </c>
      <c r="E547" s="5" t="s">
        <v>3017</v>
      </c>
      <c r="F547" s="5" t="s">
        <v>3018</v>
      </c>
    </row>
    <row r="548" spans="1:6" x14ac:dyDescent="0.2">
      <c r="A548" s="4">
        <v>547</v>
      </c>
      <c r="B548" s="4">
        <v>1693</v>
      </c>
      <c r="C548" s="4" t="s">
        <v>3016</v>
      </c>
      <c r="D548" s="59">
        <v>30000</v>
      </c>
      <c r="E548" s="4" t="s">
        <v>3017</v>
      </c>
      <c r="F548" s="4" t="s">
        <v>3018</v>
      </c>
    </row>
    <row r="549" spans="1:6" x14ac:dyDescent="0.2">
      <c r="A549" s="5">
        <v>548</v>
      </c>
      <c r="B549" s="5">
        <v>1697</v>
      </c>
      <c r="C549" s="5" t="s">
        <v>3016</v>
      </c>
      <c r="D549" s="60">
        <v>40000</v>
      </c>
      <c r="E549" s="5" t="s">
        <v>3024</v>
      </c>
      <c r="F549" s="5" t="s">
        <v>3018</v>
      </c>
    </row>
    <row r="550" spans="1:6" x14ac:dyDescent="0.2">
      <c r="A550" s="4">
        <v>549</v>
      </c>
      <c r="B550" s="4">
        <v>1699</v>
      </c>
      <c r="C550" s="4" t="s">
        <v>3019</v>
      </c>
      <c r="D550" s="59">
        <v>40000</v>
      </c>
      <c r="E550" s="4" t="s">
        <v>3024</v>
      </c>
      <c r="F550" s="4" t="s">
        <v>3018</v>
      </c>
    </row>
    <row r="551" spans="1:6" x14ac:dyDescent="0.2">
      <c r="A551" s="5">
        <v>550</v>
      </c>
      <c r="B551" s="5">
        <v>1702</v>
      </c>
      <c r="C551" s="5" t="s">
        <v>3016</v>
      </c>
      <c r="D551" s="60">
        <v>40000</v>
      </c>
      <c r="E551" s="5" t="s">
        <v>3017</v>
      </c>
      <c r="F551" s="5" t="s">
        <v>3018</v>
      </c>
    </row>
    <row r="552" spans="1:6" x14ac:dyDescent="0.2">
      <c r="A552" s="4">
        <v>551</v>
      </c>
      <c r="B552" s="4">
        <v>1708</v>
      </c>
      <c r="C552" s="4" t="s">
        <v>3019</v>
      </c>
      <c r="D552" s="59">
        <v>40000</v>
      </c>
      <c r="E552" s="4" t="s">
        <v>3017</v>
      </c>
      <c r="F552" s="4" t="s">
        <v>3018</v>
      </c>
    </row>
    <row r="553" spans="1:6" x14ac:dyDescent="0.2">
      <c r="A553" s="5">
        <v>552</v>
      </c>
      <c r="B553" s="5">
        <v>1709</v>
      </c>
      <c r="C553" s="5" t="s">
        <v>3019</v>
      </c>
      <c r="D553" s="60">
        <v>10000</v>
      </c>
      <c r="E553" s="5" t="s">
        <v>3022</v>
      </c>
      <c r="F553" s="5" t="s">
        <v>3018</v>
      </c>
    </row>
    <row r="554" spans="1:6" x14ac:dyDescent="0.2">
      <c r="A554" s="4">
        <v>553</v>
      </c>
      <c r="B554" s="4">
        <v>1711</v>
      </c>
      <c r="C554" s="4" t="s">
        <v>3019</v>
      </c>
      <c r="D554" s="59">
        <v>20000</v>
      </c>
      <c r="E554" s="4" t="s">
        <v>3021</v>
      </c>
      <c r="F554" s="4" t="s">
        <v>3020</v>
      </c>
    </row>
    <row r="555" spans="1:6" x14ac:dyDescent="0.2">
      <c r="A555" s="5">
        <v>554</v>
      </c>
      <c r="B555" s="5">
        <v>1712</v>
      </c>
      <c r="C555" s="5" t="s">
        <v>3016</v>
      </c>
      <c r="D555" s="60">
        <v>20000</v>
      </c>
      <c r="E555" s="5" t="s">
        <v>3021</v>
      </c>
      <c r="F555" s="5" t="s">
        <v>3018</v>
      </c>
    </row>
    <row r="556" spans="1:6" x14ac:dyDescent="0.2">
      <c r="A556" s="4">
        <v>555</v>
      </c>
      <c r="B556" s="4">
        <v>1713</v>
      </c>
      <c r="C556" s="4" t="s">
        <v>3019</v>
      </c>
      <c r="D556" s="59">
        <v>10000</v>
      </c>
      <c r="E556" s="4" t="s">
        <v>3022</v>
      </c>
      <c r="F556" s="4" t="s">
        <v>3018</v>
      </c>
    </row>
    <row r="557" spans="1:6" x14ac:dyDescent="0.2">
      <c r="A557" s="5">
        <v>556</v>
      </c>
      <c r="B557" s="5">
        <v>1718</v>
      </c>
      <c r="C557" s="5" t="s">
        <v>3016</v>
      </c>
      <c r="D557" s="60">
        <v>40000</v>
      </c>
      <c r="E557" s="5" t="s">
        <v>3017</v>
      </c>
      <c r="F557" s="5" t="s">
        <v>3018</v>
      </c>
    </row>
    <row r="558" spans="1:6" x14ac:dyDescent="0.2">
      <c r="A558" s="4">
        <v>557</v>
      </c>
      <c r="B558" s="4">
        <v>1719</v>
      </c>
      <c r="C558" s="4" t="s">
        <v>3016</v>
      </c>
      <c r="D558" s="59">
        <v>20000</v>
      </c>
      <c r="E558" s="4" t="s">
        <v>3021</v>
      </c>
      <c r="F558" s="4" t="s">
        <v>3018</v>
      </c>
    </row>
    <row r="559" spans="1:6" x14ac:dyDescent="0.2">
      <c r="A559" s="5">
        <v>558</v>
      </c>
      <c r="B559" s="5">
        <v>1721</v>
      </c>
      <c r="C559" s="5" t="s">
        <v>3019</v>
      </c>
      <c r="D559" s="60">
        <v>30000</v>
      </c>
      <c r="E559" s="5" t="s">
        <v>3017</v>
      </c>
      <c r="F559" s="5" t="s">
        <v>3020</v>
      </c>
    </row>
    <row r="560" spans="1:6" x14ac:dyDescent="0.2">
      <c r="A560" s="4">
        <v>559</v>
      </c>
      <c r="B560" s="4">
        <v>1723</v>
      </c>
      <c r="C560" s="4" t="s">
        <v>3019</v>
      </c>
      <c r="D560" s="59">
        <v>30000</v>
      </c>
      <c r="E560" s="4" t="s">
        <v>3017</v>
      </c>
      <c r="F560" s="4" t="s">
        <v>3020</v>
      </c>
    </row>
    <row r="561" spans="1:6" x14ac:dyDescent="0.2">
      <c r="A561" s="5">
        <v>560</v>
      </c>
      <c r="B561" s="5">
        <v>1725</v>
      </c>
      <c r="C561" s="5" t="s">
        <v>3019</v>
      </c>
      <c r="D561" s="60">
        <v>30000</v>
      </c>
      <c r="E561" s="5" t="s">
        <v>3017</v>
      </c>
      <c r="F561" s="5" t="s">
        <v>3020</v>
      </c>
    </row>
    <row r="562" spans="1:6" x14ac:dyDescent="0.2">
      <c r="A562" s="4">
        <v>561</v>
      </c>
      <c r="B562" s="4">
        <v>1727</v>
      </c>
      <c r="C562" s="4" t="s">
        <v>3019</v>
      </c>
      <c r="D562" s="59">
        <v>30000</v>
      </c>
      <c r="E562" s="4" t="s">
        <v>3017</v>
      </c>
      <c r="F562" s="4" t="s">
        <v>3020</v>
      </c>
    </row>
    <row r="563" spans="1:6" x14ac:dyDescent="0.2">
      <c r="A563" s="5">
        <v>562</v>
      </c>
      <c r="B563" s="5">
        <v>1728</v>
      </c>
      <c r="C563" s="5" t="s">
        <v>3019</v>
      </c>
      <c r="D563" s="60">
        <v>10000</v>
      </c>
      <c r="E563" s="5" t="s">
        <v>3023</v>
      </c>
      <c r="F563" s="5" t="s">
        <v>3018</v>
      </c>
    </row>
    <row r="564" spans="1:6" x14ac:dyDescent="0.2">
      <c r="A564" s="4">
        <v>563</v>
      </c>
      <c r="B564" s="4">
        <v>1730</v>
      </c>
      <c r="C564" s="4" t="s">
        <v>3016</v>
      </c>
      <c r="D564" s="59">
        <v>20000</v>
      </c>
      <c r="E564" s="4" t="s">
        <v>3022</v>
      </c>
      <c r="F564" s="4" t="s">
        <v>3018</v>
      </c>
    </row>
    <row r="565" spans="1:6" x14ac:dyDescent="0.2">
      <c r="A565" s="5">
        <v>564</v>
      </c>
      <c r="B565" s="5">
        <v>1733</v>
      </c>
      <c r="C565" s="5" t="s">
        <v>3019</v>
      </c>
      <c r="D565" s="60">
        <v>20000</v>
      </c>
      <c r="E565" s="5" t="s">
        <v>3022</v>
      </c>
      <c r="F565" s="5" t="s">
        <v>3020</v>
      </c>
    </row>
    <row r="566" spans="1:6" x14ac:dyDescent="0.2">
      <c r="A566" s="4">
        <v>565</v>
      </c>
      <c r="B566" s="4">
        <v>1734</v>
      </c>
      <c r="C566" s="4" t="s">
        <v>3019</v>
      </c>
      <c r="D566" s="59">
        <v>20000</v>
      </c>
      <c r="E566" s="4" t="s">
        <v>3022</v>
      </c>
      <c r="F566" s="4" t="s">
        <v>3020</v>
      </c>
    </row>
    <row r="567" spans="1:6" x14ac:dyDescent="0.2">
      <c r="A567" s="5">
        <v>566</v>
      </c>
      <c r="B567" s="5">
        <v>1735</v>
      </c>
      <c r="C567" s="5" t="s">
        <v>3019</v>
      </c>
      <c r="D567" s="60">
        <v>20000</v>
      </c>
      <c r="E567" s="5" t="s">
        <v>3022</v>
      </c>
      <c r="F567" s="5" t="s">
        <v>3018</v>
      </c>
    </row>
    <row r="568" spans="1:6" x14ac:dyDescent="0.2">
      <c r="A568" s="4">
        <v>567</v>
      </c>
      <c r="B568" s="4">
        <v>1737</v>
      </c>
      <c r="C568" s="4" t="s">
        <v>3016</v>
      </c>
      <c r="D568" s="59">
        <v>40000</v>
      </c>
      <c r="E568" s="4" t="s">
        <v>3017</v>
      </c>
      <c r="F568" s="4" t="s">
        <v>3018</v>
      </c>
    </row>
    <row r="569" spans="1:6" x14ac:dyDescent="0.2">
      <c r="A569" s="5">
        <v>568</v>
      </c>
      <c r="B569" s="5">
        <v>1738</v>
      </c>
      <c r="C569" s="5" t="s">
        <v>3016</v>
      </c>
      <c r="D569" s="60">
        <v>40000</v>
      </c>
      <c r="E569" s="5" t="s">
        <v>3017</v>
      </c>
      <c r="F569" s="5" t="s">
        <v>3018</v>
      </c>
    </row>
    <row r="570" spans="1:6" x14ac:dyDescent="0.2">
      <c r="A570" s="4">
        <v>569</v>
      </c>
      <c r="B570" s="4">
        <v>1743</v>
      </c>
      <c r="C570" s="4" t="s">
        <v>3019</v>
      </c>
      <c r="D570" s="59">
        <v>20000</v>
      </c>
      <c r="E570" s="4" t="s">
        <v>3022</v>
      </c>
      <c r="F570" s="4" t="s">
        <v>3018</v>
      </c>
    </row>
    <row r="571" spans="1:6" x14ac:dyDescent="0.2">
      <c r="A571" s="5">
        <v>570</v>
      </c>
      <c r="B571" s="5">
        <v>1745</v>
      </c>
      <c r="C571" s="5" t="s">
        <v>3016</v>
      </c>
      <c r="D571" s="60">
        <v>30000</v>
      </c>
      <c r="E571" s="5" t="s">
        <v>3017</v>
      </c>
      <c r="F571" s="5" t="s">
        <v>3018</v>
      </c>
    </row>
    <row r="572" spans="1:6" x14ac:dyDescent="0.2">
      <c r="A572" s="4">
        <v>571</v>
      </c>
      <c r="B572" s="4">
        <v>1748</v>
      </c>
      <c r="C572" s="4" t="s">
        <v>3016</v>
      </c>
      <c r="D572" s="59">
        <v>30000</v>
      </c>
      <c r="E572" s="4" t="s">
        <v>3017</v>
      </c>
      <c r="F572" s="4" t="s">
        <v>3018</v>
      </c>
    </row>
    <row r="573" spans="1:6" x14ac:dyDescent="0.2">
      <c r="A573" s="5">
        <v>572</v>
      </c>
      <c r="B573" s="5">
        <v>1749</v>
      </c>
      <c r="C573" s="5" t="s">
        <v>3016</v>
      </c>
      <c r="D573" s="60">
        <v>30000</v>
      </c>
      <c r="E573" s="5" t="s">
        <v>3017</v>
      </c>
      <c r="F573" s="5" t="s">
        <v>3018</v>
      </c>
    </row>
    <row r="574" spans="1:6" x14ac:dyDescent="0.2">
      <c r="A574" s="4">
        <v>573</v>
      </c>
      <c r="B574" s="4">
        <v>1754</v>
      </c>
      <c r="C574" s="4" t="s">
        <v>3016</v>
      </c>
      <c r="D574" s="59">
        <v>30000</v>
      </c>
      <c r="E574" s="4" t="s">
        <v>3017</v>
      </c>
      <c r="F574" s="4" t="s">
        <v>3018</v>
      </c>
    </row>
    <row r="575" spans="1:6" x14ac:dyDescent="0.2">
      <c r="A575" s="5">
        <v>574</v>
      </c>
      <c r="B575" s="5">
        <v>1764</v>
      </c>
      <c r="C575" s="5" t="s">
        <v>3019</v>
      </c>
      <c r="D575" s="60">
        <v>20000</v>
      </c>
      <c r="E575" s="5" t="s">
        <v>3022</v>
      </c>
      <c r="F575" s="5" t="s">
        <v>3018</v>
      </c>
    </row>
    <row r="576" spans="1:6" x14ac:dyDescent="0.2">
      <c r="A576" s="4">
        <v>575</v>
      </c>
      <c r="B576" s="4">
        <v>1765</v>
      </c>
      <c r="C576" s="4" t="s">
        <v>3019</v>
      </c>
      <c r="D576" s="59">
        <v>20000</v>
      </c>
      <c r="E576" s="4" t="s">
        <v>3022</v>
      </c>
      <c r="F576" s="4" t="s">
        <v>3018</v>
      </c>
    </row>
    <row r="577" spans="1:6" x14ac:dyDescent="0.2">
      <c r="A577" s="5">
        <v>576</v>
      </c>
      <c r="B577" s="5">
        <v>1767</v>
      </c>
      <c r="C577" s="5" t="s">
        <v>3019</v>
      </c>
      <c r="D577" s="60">
        <v>20000</v>
      </c>
      <c r="E577" s="5" t="s">
        <v>3022</v>
      </c>
      <c r="F577" s="5" t="s">
        <v>3018</v>
      </c>
    </row>
    <row r="578" spans="1:6" x14ac:dyDescent="0.2">
      <c r="A578" s="4">
        <v>577</v>
      </c>
      <c r="B578" s="4">
        <v>1771</v>
      </c>
      <c r="C578" s="4" t="s">
        <v>3016</v>
      </c>
      <c r="D578" s="59">
        <v>30000</v>
      </c>
      <c r="E578" s="4" t="s">
        <v>3017</v>
      </c>
      <c r="F578" s="4" t="s">
        <v>3018</v>
      </c>
    </row>
    <row r="579" spans="1:6" x14ac:dyDescent="0.2">
      <c r="A579" s="5">
        <v>578</v>
      </c>
      <c r="B579" s="5">
        <v>1775</v>
      </c>
      <c r="C579" s="5" t="s">
        <v>3016</v>
      </c>
      <c r="D579" s="60">
        <v>30000</v>
      </c>
      <c r="E579" s="5" t="s">
        <v>3017</v>
      </c>
      <c r="F579" s="5" t="s">
        <v>3018</v>
      </c>
    </row>
    <row r="580" spans="1:6" x14ac:dyDescent="0.2">
      <c r="A580" s="4">
        <v>579</v>
      </c>
      <c r="B580" s="4">
        <v>1776</v>
      </c>
      <c r="C580" s="4" t="s">
        <v>3019</v>
      </c>
      <c r="D580" s="59">
        <v>10000</v>
      </c>
      <c r="E580" s="4" t="s">
        <v>3023</v>
      </c>
      <c r="F580" s="4" t="s">
        <v>3018</v>
      </c>
    </row>
    <row r="581" spans="1:6" x14ac:dyDescent="0.2">
      <c r="A581" s="5">
        <v>580</v>
      </c>
      <c r="B581" s="5">
        <v>1777</v>
      </c>
      <c r="C581" s="5" t="s">
        <v>3019</v>
      </c>
      <c r="D581" s="60">
        <v>20000</v>
      </c>
      <c r="E581" s="5" t="s">
        <v>3022</v>
      </c>
      <c r="F581" s="5" t="s">
        <v>3018</v>
      </c>
    </row>
    <row r="582" spans="1:6" x14ac:dyDescent="0.2">
      <c r="A582" s="4">
        <v>581</v>
      </c>
      <c r="B582" s="4">
        <v>1778</v>
      </c>
      <c r="C582" s="4" t="s">
        <v>3016</v>
      </c>
      <c r="D582" s="59">
        <v>30000</v>
      </c>
      <c r="E582" s="4" t="s">
        <v>3017</v>
      </c>
      <c r="F582" s="4" t="s">
        <v>3018</v>
      </c>
    </row>
    <row r="583" spans="1:6" x14ac:dyDescent="0.2">
      <c r="A583" s="5">
        <v>582</v>
      </c>
      <c r="B583" s="5">
        <v>1781</v>
      </c>
      <c r="C583" s="5" t="s">
        <v>3016</v>
      </c>
      <c r="D583" s="60">
        <v>40000</v>
      </c>
      <c r="E583" s="5" t="s">
        <v>3017</v>
      </c>
      <c r="F583" s="5" t="s">
        <v>3018</v>
      </c>
    </row>
    <row r="584" spans="1:6" x14ac:dyDescent="0.2">
      <c r="A584" s="4">
        <v>583</v>
      </c>
      <c r="B584" s="4">
        <v>1782</v>
      </c>
      <c r="C584" s="4" t="s">
        <v>3019</v>
      </c>
      <c r="D584" s="59">
        <v>30000</v>
      </c>
      <c r="E584" s="4" t="s">
        <v>3021</v>
      </c>
      <c r="F584" s="4" t="s">
        <v>3018</v>
      </c>
    </row>
    <row r="585" spans="1:6" x14ac:dyDescent="0.2">
      <c r="A585" s="5">
        <v>584</v>
      </c>
      <c r="B585" s="5">
        <v>1788</v>
      </c>
      <c r="C585" s="5" t="s">
        <v>3019</v>
      </c>
      <c r="D585" s="60">
        <v>30000</v>
      </c>
      <c r="E585" s="5" t="s">
        <v>3021</v>
      </c>
      <c r="F585" s="5" t="s">
        <v>3018</v>
      </c>
    </row>
    <row r="586" spans="1:6" x14ac:dyDescent="0.2">
      <c r="A586" s="4">
        <v>585</v>
      </c>
      <c r="B586" s="4">
        <v>1793</v>
      </c>
      <c r="C586" s="4" t="s">
        <v>3016</v>
      </c>
      <c r="D586" s="59">
        <v>40000</v>
      </c>
      <c r="E586" s="4" t="s">
        <v>3017</v>
      </c>
      <c r="F586" s="4" t="s">
        <v>3018</v>
      </c>
    </row>
    <row r="587" spans="1:6" x14ac:dyDescent="0.2">
      <c r="A587" s="5">
        <v>586</v>
      </c>
      <c r="B587" s="5">
        <v>1802</v>
      </c>
      <c r="C587" s="5" t="s">
        <v>3016</v>
      </c>
      <c r="D587" s="60">
        <v>40000</v>
      </c>
      <c r="E587" s="5" t="s">
        <v>3017</v>
      </c>
      <c r="F587" s="5" t="s">
        <v>3018</v>
      </c>
    </row>
    <row r="588" spans="1:6" x14ac:dyDescent="0.2">
      <c r="A588" s="4">
        <v>587</v>
      </c>
      <c r="B588" s="4">
        <v>1808</v>
      </c>
      <c r="C588" s="4" t="s">
        <v>3016</v>
      </c>
      <c r="D588" s="59">
        <v>40000</v>
      </c>
      <c r="E588" s="4" t="s">
        <v>3017</v>
      </c>
      <c r="F588" s="4" t="s">
        <v>3018</v>
      </c>
    </row>
    <row r="589" spans="1:6" x14ac:dyDescent="0.2">
      <c r="A589" s="5">
        <v>588</v>
      </c>
      <c r="B589" s="5">
        <v>1814</v>
      </c>
      <c r="C589" s="5" t="s">
        <v>3019</v>
      </c>
      <c r="D589" s="60">
        <v>30000</v>
      </c>
      <c r="E589" s="5" t="s">
        <v>3021</v>
      </c>
      <c r="F589" s="5" t="s">
        <v>3018</v>
      </c>
    </row>
    <row r="590" spans="1:6" x14ac:dyDescent="0.2">
      <c r="A590" s="4">
        <v>589</v>
      </c>
      <c r="B590" s="4">
        <v>1815</v>
      </c>
      <c r="C590" s="4" t="s">
        <v>3016</v>
      </c>
      <c r="D590" s="59">
        <v>30000</v>
      </c>
      <c r="E590" s="4" t="s">
        <v>3021</v>
      </c>
      <c r="F590" s="4" t="s">
        <v>3020</v>
      </c>
    </row>
    <row r="591" spans="1:6" x14ac:dyDescent="0.2">
      <c r="A591" s="5">
        <v>590</v>
      </c>
      <c r="B591" s="5">
        <v>1816</v>
      </c>
      <c r="C591" s="5" t="s">
        <v>3016</v>
      </c>
      <c r="D591" s="60">
        <v>40000</v>
      </c>
      <c r="E591" s="5" t="s">
        <v>3017</v>
      </c>
      <c r="F591" s="5" t="s">
        <v>3018</v>
      </c>
    </row>
    <row r="592" spans="1:6" x14ac:dyDescent="0.2">
      <c r="A592" s="4">
        <v>591</v>
      </c>
      <c r="B592" s="4">
        <v>1818</v>
      </c>
      <c r="C592" s="4" t="s">
        <v>3019</v>
      </c>
      <c r="D592" s="59">
        <v>30000</v>
      </c>
      <c r="E592" s="4" t="s">
        <v>3021</v>
      </c>
      <c r="F592" s="4" t="s">
        <v>3018</v>
      </c>
    </row>
    <row r="593" spans="1:6" x14ac:dyDescent="0.2">
      <c r="A593" s="5">
        <v>592</v>
      </c>
      <c r="B593" s="5">
        <v>1821</v>
      </c>
      <c r="C593" s="5" t="s">
        <v>3019</v>
      </c>
      <c r="D593" s="60">
        <v>30000</v>
      </c>
      <c r="E593" s="5" t="s">
        <v>3021</v>
      </c>
      <c r="F593" s="5" t="s">
        <v>3018</v>
      </c>
    </row>
    <row r="594" spans="1:6" x14ac:dyDescent="0.2">
      <c r="A594" s="4">
        <v>593</v>
      </c>
      <c r="B594" s="4">
        <v>1826</v>
      </c>
      <c r="C594" s="4" t="s">
        <v>3019</v>
      </c>
      <c r="D594" s="59">
        <v>20000</v>
      </c>
      <c r="E594" s="4" t="s">
        <v>3022</v>
      </c>
      <c r="F594" s="4" t="s">
        <v>3020</v>
      </c>
    </row>
    <row r="595" spans="1:6" x14ac:dyDescent="0.2">
      <c r="A595" s="5">
        <v>594</v>
      </c>
      <c r="B595" s="5">
        <v>1827</v>
      </c>
      <c r="C595" s="5" t="s">
        <v>3019</v>
      </c>
      <c r="D595" s="60">
        <v>20000</v>
      </c>
      <c r="E595" s="5" t="s">
        <v>3022</v>
      </c>
      <c r="F595" s="5" t="s">
        <v>3018</v>
      </c>
    </row>
    <row r="596" spans="1:6" x14ac:dyDescent="0.2">
      <c r="A596" s="4">
        <v>595</v>
      </c>
      <c r="B596" s="4">
        <v>1828</v>
      </c>
      <c r="C596" s="4" t="s">
        <v>3019</v>
      </c>
      <c r="D596" s="59">
        <v>20000</v>
      </c>
      <c r="E596" s="4" t="s">
        <v>3022</v>
      </c>
      <c r="F596" s="4" t="s">
        <v>3018</v>
      </c>
    </row>
    <row r="597" spans="1:6" x14ac:dyDescent="0.2">
      <c r="A597" s="5">
        <v>596</v>
      </c>
      <c r="B597" s="5">
        <v>1829</v>
      </c>
      <c r="C597" s="5" t="s">
        <v>3019</v>
      </c>
      <c r="D597" s="60">
        <v>20000</v>
      </c>
      <c r="E597" s="5" t="s">
        <v>3022</v>
      </c>
      <c r="F597" s="5" t="s">
        <v>3018</v>
      </c>
    </row>
    <row r="598" spans="1:6" x14ac:dyDescent="0.2">
      <c r="A598" s="4">
        <v>597</v>
      </c>
      <c r="B598" s="4">
        <v>1836</v>
      </c>
      <c r="C598" s="4" t="s">
        <v>3016</v>
      </c>
      <c r="D598" s="59">
        <v>40000</v>
      </c>
      <c r="E598" s="4" t="s">
        <v>3017</v>
      </c>
      <c r="F598" s="4" t="s">
        <v>3018</v>
      </c>
    </row>
    <row r="599" spans="1:6" x14ac:dyDescent="0.2">
      <c r="A599" s="5">
        <v>598</v>
      </c>
      <c r="B599" s="5">
        <v>1837</v>
      </c>
      <c r="C599" s="5" t="s">
        <v>3019</v>
      </c>
      <c r="D599" s="60">
        <v>30000</v>
      </c>
      <c r="E599" s="5" t="s">
        <v>3021</v>
      </c>
      <c r="F599" s="5" t="s">
        <v>3018</v>
      </c>
    </row>
    <row r="600" spans="1:6" x14ac:dyDescent="0.2">
      <c r="A600" s="4">
        <v>599</v>
      </c>
      <c r="B600" s="4">
        <v>1840</v>
      </c>
      <c r="C600" s="4" t="s">
        <v>3019</v>
      </c>
      <c r="D600" s="59">
        <v>30000</v>
      </c>
      <c r="E600" s="4" t="s">
        <v>3021</v>
      </c>
      <c r="F600" s="4" t="s">
        <v>3018</v>
      </c>
    </row>
    <row r="601" spans="1:6" x14ac:dyDescent="0.2">
      <c r="A601" s="5">
        <v>600</v>
      </c>
      <c r="B601" s="5">
        <v>1849</v>
      </c>
      <c r="C601" s="5" t="s">
        <v>3019</v>
      </c>
      <c r="D601" s="60">
        <v>20000</v>
      </c>
      <c r="E601" s="5" t="s">
        <v>3022</v>
      </c>
      <c r="F601" s="5" t="s">
        <v>3020</v>
      </c>
    </row>
    <row r="602" spans="1:6" x14ac:dyDescent="0.2">
      <c r="A602" s="4">
        <v>601</v>
      </c>
      <c r="B602" s="4">
        <v>1852</v>
      </c>
      <c r="C602" s="4" t="s">
        <v>3019</v>
      </c>
      <c r="D602" s="59">
        <v>30000</v>
      </c>
      <c r="E602" s="4" t="s">
        <v>3021</v>
      </c>
      <c r="F602" s="4" t="s">
        <v>3020</v>
      </c>
    </row>
    <row r="603" spans="1:6" x14ac:dyDescent="0.2">
      <c r="A603" s="5">
        <v>602</v>
      </c>
      <c r="B603" s="5">
        <v>1854</v>
      </c>
      <c r="C603" s="5" t="s">
        <v>3019</v>
      </c>
      <c r="D603" s="60">
        <v>30000</v>
      </c>
      <c r="E603" s="5" t="s">
        <v>3021</v>
      </c>
      <c r="F603" s="5" t="s">
        <v>3018</v>
      </c>
    </row>
    <row r="604" spans="1:6" x14ac:dyDescent="0.2">
      <c r="A604" s="4">
        <v>603</v>
      </c>
      <c r="B604" s="4">
        <v>1860</v>
      </c>
      <c r="C604" s="4" t="s">
        <v>3019</v>
      </c>
      <c r="D604" s="59">
        <v>30000</v>
      </c>
      <c r="E604" s="4" t="s">
        <v>3021</v>
      </c>
      <c r="F604" s="4" t="s">
        <v>3020</v>
      </c>
    </row>
    <row r="605" spans="1:6" x14ac:dyDescent="0.2">
      <c r="A605" s="5">
        <v>604</v>
      </c>
      <c r="B605" s="5">
        <v>1869</v>
      </c>
      <c r="C605" s="5" t="s">
        <v>3019</v>
      </c>
      <c r="D605" s="60">
        <v>30000</v>
      </c>
      <c r="E605" s="5" t="s">
        <v>3021</v>
      </c>
      <c r="F605" s="5" t="s">
        <v>3020</v>
      </c>
    </row>
    <row r="606" spans="1:6" x14ac:dyDescent="0.2">
      <c r="A606" s="4">
        <v>605</v>
      </c>
      <c r="B606" s="4">
        <v>1873</v>
      </c>
      <c r="C606" s="4" t="s">
        <v>3019</v>
      </c>
      <c r="D606" s="59">
        <v>30000</v>
      </c>
      <c r="E606" s="4" t="s">
        <v>3021</v>
      </c>
      <c r="F606" s="4" t="s">
        <v>3018</v>
      </c>
    </row>
    <row r="607" spans="1:6" x14ac:dyDescent="0.2">
      <c r="A607" s="5">
        <v>606</v>
      </c>
      <c r="B607" s="5">
        <v>1875</v>
      </c>
      <c r="C607" s="5" t="s">
        <v>3019</v>
      </c>
      <c r="D607" s="60">
        <v>20000</v>
      </c>
      <c r="E607" s="5" t="s">
        <v>3022</v>
      </c>
      <c r="F607" s="5" t="s">
        <v>3020</v>
      </c>
    </row>
    <row r="608" spans="1:6" x14ac:dyDescent="0.2">
      <c r="A608" s="4">
        <v>607</v>
      </c>
      <c r="B608" s="4">
        <v>1882</v>
      </c>
      <c r="C608" s="4" t="s">
        <v>3019</v>
      </c>
      <c r="D608" s="59">
        <v>10000</v>
      </c>
      <c r="E608" s="4" t="s">
        <v>3023</v>
      </c>
      <c r="F608" s="4" t="s">
        <v>3020</v>
      </c>
    </row>
    <row r="609" spans="1:6" x14ac:dyDescent="0.2">
      <c r="A609" s="5">
        <v>608</v>
      </c>
      <c r="B609" s="5">
        <v>1885</v>
      </c>
      <c r="C609" s="5" t="s">
        <v>3019</v>
      </c>
      <c r="D609" s="60">
        <v>20000</v>
      </c>
      <c r="E609" s="5" t="s">
        <v>3022</v>
      </c>
      <c r="F609" s="5" t="s">
        <v>3018</v>
      </c>
    </row>
    <row r="610" spans="1:6" x14ac:dyDescent="0.2">
      <c r="A610" s="4">
        <v>609</v>
      </c>
      <c r="B610" s="4">
        <v>1889</v>
      </c>
      <c r="C610" s="4" t="s">
        <v>3019</v>
      </c>
      <c r="D610" s="59">
        <v>20000</v>
      </c>
      <c r="E610" s="4" t="s">
        <v>3022</v>
      </c>
      <c r="F610" s="4" t="s">
        <v>3020</v>
      </c>
    </row>
    <row r="611" spans="1:6" x14ac:dyDescent="0.2">
      <c r="A611" s="5">
        <v>610</v>
      </c>
      <c r="B611" s="5">
        <v>1891</v>
      </c>
      <c r="C611" s="5" t="s">
        <v>3019</v>
      </c>
      <c r="D611" s="60">
        <v>30000</v>
      </c>
      <c r="E611" s="5" t="s">
        <v>3021</v>
      </c>
      <c r="F611" s="5" t="s">
        <v>3020</v>
      </c>
    </row>
    <row r="612" spans="1:6" x14ac:dyDescent="0.2">
      <c r="A612" s="4">
        <v>611</v>
      </c>
      <c r="B612" s="4">
        <v>1893</v>
      </c>
      <c r="C612" s="4" t="s">
        <v>3019</v>
      </c>
      <c r="D612" s="59">
        <v>30000</v>
      </c>
      <c r="E612" s="4" t="s">
        <v>3021</v>
      </c>
      <c r="F612" s="4" t="s">
        <v>3020</v>
      </c>
    </row>
    <row r="613" spans="1:6" x14ac:dyDescent="0.2">
      <c r="A613" s="5">
        <v>612</v>
      </c>
      <c r="B613" s="5">
        <v>1894</v>
      </c>
      <c r="C613" s="5" t="s">
        <v>3016</v>
      </c>
      <c r="D613" s="60">
        <v>20000</v>
      </c>
      <c r="E613" s="5" t="s">
        <v>3023</v>
      </c>
      <c r="F613" s="5" t="s">
        <v>3020</v>
      </c>
    </row>
    <row r="614" spans="1:6" x14ac:dyDescent="0.2">
      <c r="A614" s="4">
        <v>613</v>
      </c>
      <c r="B614" s="4">
        <v>1906</v>
      </c>
      <c r="C614" s="4" t="s">
        <v>3019</v>
      </c>
      <c r="D614" s="59">
        <v>20000</v>
      </c>
      <c r="E614" s="4" t="s">
        <v>3023</v>
      </c>
      <c r="F614" s="4" t="s">
        <v>3020</v>
      </c>
    </row>
    <row r="615" spans="1:6" x14ac:dyDescent="0.2">
      <c r="A615" s="5">
        <v>614</v>
      </c>
      <c r="B615" s="5">
        <v>1907</v>
      </c>
      <c r="C615" s="5" t="s">
        <v>3019</v>
      </c>
      <c r="D615" s="60">
        <v>30000</v>
      </c>
      <c r="E615" s="5" t="s">
        <v>3021</v>
      </c>
      <c r="F615" s="5" t="s">
        <v>3020</v>
      </c>
    </row>
    <row r="616" spans="1:6" x14ac:dyDescent="0.2">
      <c r="A616" s="4">
        <v>615</v>
      </c>
      <c r="B616" s="4">
        <v>1910</v>
      </c>
      <c r="C616" s="4" t="s">
        <v>3019</v>
      </c>
      <c r="D616" s="59">
        <v>30000</v>
      </c>
      <c r="E616" s="4" t="s">
        <v>3021</v>
      </c>
      <c r="F616" s="4" t="s">
        <v>3020</v>
      </c>
    </row>
    <row r="617" spans="1:6" x14ac:dyDescent="0.2">
      <c r="A617" s="5">
        <v>616</v>
      </c>
      <c r="B617" s="5">
        <v>1916</v>
      </c>
      <c r="C617" s="5" t="s">
        <v>3016</v>
      </c>
      <c r="D617" s="60">
        <v>40000</v>
      </c>
      <c r="E617" s="5" t="s">
        <v>3017</v>
      </c>
      <c r="F617" s="5" t="s">
        <v>3018</v>
      </c>
    </row>
    <row r="618" spans="1:6" x14ac:dyDescent="0.2">
      <c r="A618" s="4">
        <v>617</v>
      </c>
      <c r="B618" s="4">
        <v>1917</v>
      </c>
      <c r="C618" s="4" t="s">
        <v>3016</v>
      </c>
      <c r="D618" s="59">
        <v>40000</v>
      </c>
      <c r="E618" s="4" t="s">
        <v>3017</v>
      </c>
      <c r="F618" s="4" t="s">
        <v>3018</v>
      </c>
    </row>
    <row r="619" spans="1:6" x14ac:dyDescent="0.2">
      <c r="A619" s="5">
        <v>618</v>
      </c>
      <c r="B619" s="5">
        <v>1918</v>
      </c>
      <c r="C619" s="5" t="s">
        <v>3019</v>
      </c>
      <c r="D619" s="60">
        <v>60000</v>
      </c>
      <c r="E619" s="5" t="s">
        <v>3024</v>
      </c>
      <c r="F619" s="5" t="s">
        <v>3020</v>
      </c>
    </row>
    <row r="620" spans="1:6" x14ac:dyDescent="0.2">
      <c r="A620" s="4">
        <v>619</v>
      </c>
      <c r="B620" s="4">
        <v>1919</v>
      </c>
      <c r="C620" s="4" t="s">
        <v>3016</v>
      </c>
      <c r="D620" s="59">
        <v>60000</v>
      </c>
      <c r="E620" s="4" t="s">
        <v>3024</v>
      </c>
      <c r="F620" s="4" t="s">
        <v>3018</v>
      </c>
    </row>
    <row r="621" spans="1:6" x14ac:dyDescent="0.2">
      <c r="A621" s="5">
        <v>620</v>
      </c>
      <c r="B621" s="5">
        <v>1927</v>
      </c>
      <c r="C621" s="5" t="s">
        <v>3019</v>
      </c>
      <c r="D621" s="60">
        <v>50000</v>
      </c>
      <c r="E621" s="5" t="s">
        <v>3024</v>
      </c>
      <c r="F621" s="5" t="s">
        <v>3018</v>
      </c>
    </row>
    <row r="622" spans="1:6" x14ac:dyDescent="0.2">
      <c r="A622" s="4">
        <v>621</v>
      </c>
      <c r="B622" s="4">
        <v>1928</v>
      </c>
      <c r="C622" s="4" t="s">
        <v>3019</v>
      </c>
      <c r="D622" s="59">
        <v>50000</v>
      </c>
      <c r="E622" s="4" t="s">
        <v>3024</v>
      </c>
      <c r="F622" s="4" t="s">
        <v>3018</v>
      </c>
    </row>
    <row r="623" spans="1:6" x14ac:dyDescent="0.2">
      <c r="A623" s="5">
        <v>622</v>
      </c>
      <c r="B623" s="5">
        <v>1933</v>
      </c>
      <c r="C623" s="5" t="s">
        <v>3019</v>
      </c>
      <c r="D623" s="60">
        <v>50000</v>
      </c>
      <c r="E623" s="5" t="s">
        <v>3024</v>
      </c>
      <c r="F623" s="5" t="s">
        <v>3020</v>
      </c>
    </row>
    <row r="624" spans="1:6" x14ac:dyDescent="0.2">
      <c r="A624" s="4">
        <v>623</v>
      </c>
      <c r="B624" s="4">
        <v>1934</v>
      </c>
      <c r="C624" s="4" t="s">
        <v>3016</v>
      </c>
      <c r="D624" s="59">
        <v>50000</v>
      </c>
      <c r="E624" s="4" t="s">
        <v>3024</v>
      </c>
      <c r="F624" s="4" t="s">
        <v>3018</v>
      </c>
    </row>
    <row r="625" spans="1:6" x14ac:dyDescent="0.2">
      <c r="A625" s="5">
        <v>624</v>
      </c>
      <c r="B625" s="5">
        <v>1935</v>
      </c>
      <c r="C625" s="5" t="s">
        <v>3019</v>
      </c>
      <c r="D625" s="60">
        <v>50000</v>
      </c>
      <c r="E625" s="5" t="s">
        <v>3024</v>
      </c>
      <c r="F625" s="5" t="s">
        <v>3018</v>
      </c>
    </row>
    <row r="626" spans="1:6" x14ac:dyDescent="0.2">
      <c r="A626" s="4">
        <v>625</v>
      </c>
      <c r="B626" s="4">
        <v>1938</v>
      </c>
      <c r="C626" s="4" t="s">
        <v>3019</v>
      </c>
      <c r="D626" s="59">
        <v>50000</v>
      </c>
      <c r="E626" s="4" t="s">
        <v>3024</v>
      </c>
      <c r="F626" s="4" t="s">
        <v>3018</v>
      </c>
    </row>
    <row r="627" spans="1:6" x14ac:dyDescent="0.2">
      <c r="A627" s="5">
        <v>626</v>
      </c>
      <c r="B627" s="5">
        <v>1940</v>
      </c>
      <c r="C627" s="5" t="s">
        <v>3016</v>
      </c>
      <c r="D627" s="60">
        <v>50000</v>
      </c>
      <c r="E627" s="5" t="s">
        <v>3024</v>
      </c>
      <c r="F627" s="5" t="s">
        <v>3018</v>
      </c>
    </row>
    <row r="628" spans="1:6" x14ac:dyDescent="0.2">
      <c r="A628" s="4">
        <v>627</v>
      </c>
      <c r="B628" s="4">
        <v>1946</v>
      </c>
      <c r="C628" s="4" t="s">
        <v>3016</v>
      </c>
      <c r="D628" s="59">
        <v>50000</v>
      </c>
      <c r="E628" s="4" t="s">
        <v>3024</v>
      </c>
      <c r="F628" s="4" t="s">
        <v>3018</v>
      </c>
    </row>
    <row r="629" spans="1:6" x14ac:dyDescent="0.2">
      <c r="A629" s="5">
        <v>628</v>
      </c>
      <c r="B629" s="5">
        <v>1949</v>
      </c>
      <c r="C629" s="5" t="s">
        <v>3016</v>
      </c>
      <c r="D629" s="60">
        <v>60000</v>
      </c>
      <c r="E629" s="5" t="s">
        <v>3024</v>
      </c>
      <c r="F629" s="5" t="s">
        <v>3018</v>
      </c>
    </row>
    <row r="630" spans="1:6" x14ac:dyDescent="0.2">
      <c r="A630" s="4">
        <v>629</v>
      </c>
      <c r="B630" s="4">
        <v>1950</v>
      </c>
      <c r="C630" s="4" t="s">
        <v>3019</v>
      </c>
      <c r="D630" s="59">
        <v>40000</v>
      </c>
      <c r="E630" s="4" t="s">
        <v>3024</v>
      </c>
      <c r="F630" s="4" t="s">
        <v>3018</v>
      </c>
    </row>
    <row r="631" spans="1:6" x14ac:dyDescent="0.2">
      <c r="A631" s="5">
        <v>630</v>
      </c>
      <c r="B631" s="5">
        <v>1956</v>
      </c>
      <c r="C631" s="5" t="s">
        <v>3019</v>
      </c>
      <c r="D631" s="60">
        <v>40000</v>
      </c>
      <c r="E631" s="5" t="s">
        <v>3022</v>
      </c>
      <c r="F631" s="5" t="s">
        <v>3018</v>
      </c>
    </row>
    <row r="632" spans="1:6" x14ac:dyDescent="0.2">
      <c r="A632" s="4">
        <v>631</v>
      </c>
      <c r="B632" s="4">
        <v>1957</v>
      </c>
      <c r="C632" s="4" t="s">
        <v>3016</v>
      </c>
      <c r="D632" s="59">
        <v>60000</v>
      </c>
      <c r="E632" s="4" t="s">
        <v>3024</v>
      </c>
      <c r="F632" s="4" t="s">
        <v>3018</v>
      </c>
    </row>
    <row r="633" spans="1:6" x14ac:dyDescent="0.2">
      <c r="A633" s="5">
        <v>632</v>
      </c>
      <c r="B633" s="5">
        <v>1958</v>
      </c>
      <c r="C633" s="5" t="s">
        <v>3016</v>
      </c>
      <c r="D633" s="60">
        <v>60000</v>
      </c>
      <c r="E633" s="5" t="s">
        <v>3024</v>
      </c>
      <c r="F633" s="5" t="s">
        <v>3018</v>
      </c>
    </row>
    <row r="634" spans="1:6" x14ac:dyDescent="0.2">
      <c r="A634" s="4">
        <v>633</v>
      </c>
      <c r="B634" s="4">
        <v>1959</v>
      </c>
      <c r="C634" s="4" t="s">
        <v>3016</v>
      </c>
      <c r="D634" s="59">
        <v>60000</v>
      </c>
      <c r="E634" s="4" t="s">
        <v>3024</v>
      </c>
      <c r="F634" s="4" t="s">
        <v>3018</v>
      </c>
    </row>
    <row r="635" spans="1:6" x14ac:dyDescent="0.2">
      <c r="A635" s="5">
        <v>634</v>
      </c>
      <c r="B635" s="5">
        <v>1962</v>
      </c>
      <c r="C635" s="5" t="s">
        <v>3016</v>
      </c>
      <c r="D635" s="60">
        <v>40000</v>
      </c>
      <c r="E635" s="5" t="s">
        <v>3017</v>
      </c>
      <c r="F635" s="5" t="s">
        <v>3018</v>
      </c>
    </row>
    <row r="636" spans="1:6" x14ac:dyDescent="0.2">
      <c r="A636" s="4">
        <v>635</v>
      </c>
      <c r="B636" s="4">
        <v>1967</v>
      </c>
      <c r="C636" s="4" t="s">
        <v>3016</v>
      </c>
      <c r="D636" s="59">
        <v>60000</v>
      </c>
      <c r="E636" s="4" t="s">
        <v>3024</v>
      </c>
      <c r="F636" s="4" t="s">
        <v>3018</v>
      </c>
    </row>
    <row r="637" spans="1:6" x14ac:dyDescent="0.2">
      <c r="A637" s="5">
        <v>636</v>
      </c>
      <c r="B637" s="5">
        <v>1971</v>
      </c>
      <c r="C637" s="5" t="s">
        <v>3016</v>
      </c>
      <c r="D637" s="60">
        <v>60000</v>
      </c>
      <c r="E637" s="5" t="s">
        <v>3024</v>
      </c>
      <c r="F637" s="5" t="s">
        <v>3018</v>
      </c>
    </row>
    <row r="638" spans="1:6" x14ac:dyDescent="0.2">
      <c r="A638" s="4">
        <v>637</v>
      </c>
      <c r="B638" s="4">
        <v>1972</v>
      </c>
      <c r="C638" s="4" t="s">
        <v>3019</v>
      </c>
      <c r="D638" s="59">
        <v>60000</v>
      </c>
      <c r="E638" s="4" t="s">
        <v>3024</v>
      </c>
      <c r="F638" s="4" t="s">
        <v>3018</v>
      </c>
    </row>
    <row r="639" spans="1:6" x14ac:dyDescent="0.2">
      <c r="A639" s="5">
        <v>638</v>
      </c>
      <c r="B639" s="5">
        <v>1974</v>
      </c>
      <c r="C639" s="5" t="s">
        <v>3016</v>
      </c>
      <c r="D639" s="60">
        <v>70000</v>
      </c>
      <c r="E639" s="5" t="s">
        <v>3024</v>
      </c>
      <c r="F639" s="5" t="s">
        <v>3018</v>
      </c>
    </row>
    <row r="640" spans="1:6" x14ac:dyDescent="0.2">
      <c r="A640" s="4">
        <v>639</v>
      </c>
      <c r="B640" s="4">
        <v>1976</v>
      </c>
      <c r="C640" s="4" t="s">
        <v>3016</v>
      </c>
      <c r="D640" s="59">
        <v>70000</v>
      </c>
      <c r="E640" s="4" t="s">
        <v>3024</v>
      </c>
      <c r="F640" s="4" t="s">
        <v>3018</v>
      </c>
    </row>
    <row r="641" spans="1:6" x14ac:dyDescent="0.2">
      <c r="A641" s="5">
        <v>640</v>
      </c>
      <c r="B641" s="5">
        <v>1979</v>
      </c>
      <c r="C641" s="5" t="s">
        <v>3016</v>
      </c>
      <c r="D641" s="60">
        <v>70000</v>
      </c>
      <c r="E641" s="5" t="s">
        <v>3024</v>
      </c>
      <c r="F641" s="5" t="s">
        <v>3018</v>
      </c>
    </row>
    <row r="642" spans="1:6" x14ac:dyDescent="0.2">
      <c r="A642" s="4">
        <v>641</v>
      </c>
      <c r="B642" s="4">
        <v>1984</v>
      </c>
      <c r="C642" s="4" t="s">
        <v>3016</v>
      </c>
      <c r="D642" s="59">
        <v>50000</v>
      </c>
      <c r="E642" s="4" t="s">
        <v>3017</v>
      </c>
      <c r="F642" s="4" t="s">
        <v>3018</v>
      </c>
    </row>
    <row r="643" spans="1:6" x14ac:dyDescent="0.2">
      <c r="A643" s="5">
        <v>642</v>
      </c>
      <c r="B643" s="5">
        <v>1986</v>
      </c>
      <c r="C643" s="5" t="s">
        <v>3016</v>
      </c>
      <c r="D643" s="60">
        <v>50000</v>
      </c>
      <c r="E643" s="5" t="s">
        <v>3017</v>
      </c>
      <c r="F643" s="5" t="s">
        <v>3018</v>
      </c>
    </row>
    <row r="644" spans="1:6" x14ac:dyDescent="0.2">
      <c r="A644" s="4">
        <v>643</v>
      </c>
      <c r="B644" s="4">
        <v>1988</v>
      </c>
      <c r="C644" s="4" t="s">
        <v>3016</v>
      </c>
      <c r="D644" s="59">
        <v>50000</v>
      </c>
      <c r="E644" s="4" t="s">
        <v>3017</v>
      </c>
      <c r="F644" s="4" t="s">
        <v>3018</v>
      </c>
    </row>
    <row r="645" spans="1:6" x14ac:dyDescent="0.2">
      <c r="A645" s="5">
        <v>644</v>
      </c>
      <c r="B645" s="5">
        <v>1989</v>
      </c>
      <c r="C645" s="5" t="s">
        <v>3016</v>
      </c>
      <c r="D645" s="60">
        <v>50000</v>
      </c>
      <c r="E645" s="5" t="s">
        <v>3017</v>
      </c>
      <c r="F645" s="5" t="s">
        <v>3018</v>
      </c>
    </row>
    <row r="646" spans="1:6" x14ac:dyDescent="0.2">
      <c r="A646" s="4">
        <v>645</v>
      </c>
      <c r="B646" s="4">
        <v>1991</v>
      </c>
      <c r="C646" s="4" t="s">
        <v>3019</v>
      </c>
      <c r="D646" s="59">
        <v>40000</v>
      </c>
      <c r="E646" s="4" t="s">
        <v>3017</v>
      </c>
      <c r="F646" s="4" t="s">
        <v>3018</v>
      </c>
    </row>
    <row r="647" spans="1:6" x14ac:dyDescent="0.2">
      <c r="A647" s="5">
        <v>646</v>
      </c>
      <c r="B647" s="5">
        <v>1997</v>
      </c>
      <c r="C647" s="5" t="s">
        <v>3019</v>
      </c>
      <c r="D647" s="60">
        <v>40000</v>
      </c>
      <c r="E647" s="5" t="s">
        <v>3017</v>
      </c>
      <c r="F647" s="5" t="s">
        <v>3018</v>
      </c>
    </row>
    <row r="648" spans="1:6" x14ac:dyDescent="0.2">
      <c r="A648" s="4">
        <v>647</v>
      </c>
      <c r="B648" s="4">
        <v>1998</v>
      </c>
      <c r="C648" s="4" t="s">
        <v>3019</v>
      </c>
      <c r="D648" s="59">
        <v>40000</v>
      </c>
      <c r="E648" s="4" t="s">
        <v>3017</v>
      </c>
      <c r="F648" s="4" t="s">
        <v>3018</v>
      </c>
    </row>
    <row r="649" spans="1:6" x14ac:dyDescent="0.2">
      <c r="A649" s="5">
        <v>648</v>
      </c>
      <c r="B649" s="5">
        <v>2004</v>
      </c>
      <c r="C649" s="5" t="s">
        <v>3019</v>
      </c>
      <c r="D649" s="60">
        <v>40000</v>
      </c>
      <c r="E649" s="5" t="s">
        <v>3017</v>
      </c>
      <c r="F649" s="5" t="s">
        <v>3020</v>
      </c>
    </row>
    <row r="650" spans="1:6" x14ac:dyDescent="0.2">
      <c r="A650" s="4">
        <v>649</v>
      </c>
      <c r="B650" s="4">
        <v>2006</v>
      </c>
      <c r="C650" s="4" t="s">
        <v>3019</v>
      </c>
      <c r="D650" s="59">
        <v>60000</v>
      </c>
      <c r="E650" s="4" t="s">
        <v>3024</v>
      </c>
      <c r="F650" s="4" t="s">
        <v>3018</v>
      </c>
    </row>
    <row r="651" spans="1:6" x14ac:dyDescent="0.2">
      <c r="A651" s="5">
        <v>650</v>
      </c>
      <c r="B651" s="5">
        <v>2014</v>
      </c>
      <c r="C651" s="5" t="s">
        <v>3016</v>
      </c>
      <c r="D651" s="60">
        <v>60000</v>
      </c>
      <c r="E651" s="5" t="s">
        <v>3024</v>
      </c>
      <c r="F651" s="5" t="s">
        <v>3018</v>
      </c>
    </row>
    <row r="652" spans="1:6" x14ac:dyDescent="0.2">
      <c r="A652" s="4">
        <v>651</v>
      </c>
      <c r="B652" s="4">
        <v>2016</v>
      </c>
      <c r="C652" s="4" t="s">
        <v>3016</v>
      </c>
      <c r="D652" s="59">
        <v>60000</v>
      </c>
      <c r="E652" s="4" t="s">
        <v>3024</v>
      </c>
      <c r="F652" s="4" t="s">
        <v>3018</v>
      </c>
    </row>
    <row r="653" spans="1:6" x14ac:dyDescent="0.2">
      <c r="A653" s="5">
        <v>652</v>
      </c>
      <c r="B653" s="5">
        <v>2020</v>
      </c>
      <c r="C653" s="5" t="s">
        <v>3016</v>
      </c>
      <c r="D653" s="60">
        <v>60000</v>
      </c>
      <c r="E653" s="5" t="s">
        <v>3024</v>
      </c>
      <c r="F653" s="5" t="s">
        <v>3018</v>
      </c>
    </row>
    <row r="654" spans="1:6" x14ac:dyDescent="0.2">
      <c r="A654" s="4">
        <v>653</v>
      </c>
      <c r="B654" s="4">
        <v>2030</v>
      </c>
      <c r="C654" s="4" t="s">
        <v>3016</v>
      </c>
      <c r="D654" s="59">
        <v>60000</v>
      </c>
      <c r="E654" s="4" t="s">
        <v>3024</v>
      </c>
      <c r="F654" s="4" t="s">
        <v>3018</v>
      </c>
    </row>
    <row r="655" spans="1:6" x14ac:dyDescent="0.2">
      <c r="A655" s="5">
        <v>654</v>
      </c>
      <c r="B655" s="5">
        <v>2035</v>
      </c>
      <c r="C655" s="5" t="s">
        <v>3019</v>
      </c>
      <c r="D655" s="60">
        <v>60000</v>
      </c>
      <c r="E655" s="5" t="s">
        <v>3024</v>
      </c>
      <c r="F655" s="5" t="s">
        <v>3018</v>
      </c>
    </row>
    <row r="656" spans="1:6" x14ac:dyDescent="0.2">
      <c r="A656" s="4">
        <v>655</v>
      </c>
      <c r="B656" s="4">
        <v>2037</v>
      </c>
      <c r="C656" s="4" t="s">
        <v>3016</v>
      </c>
      <c r="D656" s="59">
        <v>60000</v>
      </c>
      <c r="E656" s="4" t="s">
        <v>3024</v>
      </c>
      <c r="F656" s="4" t="s">
        <v>3018</v>
      </c>
    </row>
    <row r="657" spans="1:6" x14ac:dyDescent="0.2">
      <c r="A657" s="5">
        <v>656</v>
      </c>
      <c r="B657" s="5">
        <v>2038</v>
      </c>
      <c r="C657" s="5" t="s">
        <v>3019</v>
      </c>
      <c r="D657" s="60">
        <v>70000</v>
      </c>
      <c r="E657" s="5" t="s">
        <v>3024</v>
      </c>
      <c r="F657" s="5" t="s">
        <v>3018</v>
      </c>
    </row>
    <row r="658" spans="1:6" x14ac:dyDescent="0.2">
      <c r="A658" s="4">
        <v>657</v>
      </c>
      <c r="B658" s="4">
        <v>2044</v>
      </c>
      <c r="C658" s="4" t="s">
        <v>3016</v>
      </c>
      <c r="D658" s="59">
        <v>70000</v>
      </c>
      <c r="E658" s="4" t="s">
        <v>3024</v>
      </c>
      <c r="F658" s="4" t="s">
        <v>3018</v>
      </c>
    </row>
    <row r="659" spans="1:6" x14ac:dyDescent="0.2">
      <c r="A659" s="5">
        <v>658</v>
      </c>
      <c r="B659" s="5">
        <v>2046</v>
      </c>
      <c r="C659" s="5" t="s">
        <v>3016</v>
      </c>
      <c r="D659" s="60">
        <v>70000</v>
      </c>
      <c r="E659" s="5" t="s">
        <v>3024</v>
      </c>
      <c r="F659" s="5" t="s">
        <v>3018</v>
      </c>
    </row>
    <row r="660" spans="1:6" x14ac:dyDescent="0.2">
      <c r="A660" s="4">
        <v>659</v>
      </c>
      <c r="B660" s="4">
        <v>2049</v>
      </c>
      <c r="C660" s="4" t="s">
        <v>3016</v>
      </c>
      <c r="D660" s="59">
        <v>60000</v>
      </c>
      <c r="E660" s="4" t="s">
        <v>3024</v>
      </c>
      <c r="F660" s="4" t="s">
        <v>3018</v>
      </c>
    </row>
    <row r="661" spans="1:6" x14ac:dyDescent="0.2">
      <c r="A661" s="5">
        <v>660</v>
      </c>
      <c r="B661" s="5">
        <v>2052</v>
      </c>
      <c r="C661" s="5" t="s">
        <v>3019</v>
      </c>
      <c r="D661" s="60">
        <v>60000</v>
      </c>
      <c r="E661" s="5" t="s">
        <v>3024</v>
      </c>
      <c r="F661" s="5" t="s">
        <v>3018</v>
      </c>
    </row>
    <row r="662" spans="1:6" x14ac:dyDescent="0.2">
      <c r="A662" s="4">
        <v>661</v>
      </c>
      <c r="B662" s="4">
        <v>2058</v>
      </c>
      <c r="C662" s="4" t="s">
        <v>3016</v>
      </c>
      <c r="D662" s="59">
        <v>60000</v>
      </c>
      <c r="E662" s="4" t="s">
        <v>3024</v>
      </c>
      <c r="F662" s="4" t="s">
        <v>3018</v>
      </c>
    </row>
    <row r="663" spans="1:6" x14ac:dyDescent="0.2">
      <c r="A663" s="5">
        <v>662</v>
      </c>
      <c r="B663" s="5">
        <v>2059</v>
      </c>
      <c r="C663" s="5" t="s">
        <v>3019</v>
      </c>
      <c r="D663" s="60">
        <v>60000</v>
      </c>
      <c r="E663" s="5" t="s">
        <v>3024</v>
      </c>
      <c r="F663" s="5" t="s">
        <v>3018</v>
      </c>
    </row>
    <row r="664" spans="1:6" x14ac:dyDescent="0.2">
      <c r="A664" s="4">
        <v>663</v>
      </c>
      <c r="B664" s="4">
        <v>2061</v>
      </c>
      <c r="C664" s="4" t="s">
        <v>3019</v>
      </c>
      <c r="D664" s="59">
        <v>60000</v>
      </c>
      <c r="E664" s="4" t="s">
        <v>3024</v>
      </c>
      <c r="F664" s="4" t="s">
        <v>3018</v>
      </c>
    </row>
    <row r="665" spans="1:6" x14ac:dyDescent="0.2">
      <c r="A665" s="5">
        <v>664</v>
      </c>
      <c r="B665" s="5">
        <v>2062</v>
      </c>
      <c r="C665" s="5" t="s">
        <v>3016</v>
      </c>
      <c r="D665" s="60">
        <v>70000</v>
      </c>
      <c r="E665" s="5" t="s">
        <v>3024</v>
      </c>
      <c r="F665" s="5" t="s">
        <v>3018</v>
      </c>
    </row>
    <row r="666" spans="1:6" x14ac:dyDescent="0.2">
      <c r="A666" s="4">
        <v>665</v>
      </c>
      <c r="B666" s="4">
        <v>2063</v>
      </c>
      <c r="C666" s="4" t="s">
        <v>3019</v>
      </c>
      <c r="D666" s="59">
        <v>70000</v>
      </c>
      <c r="E666" s="4" t="s">
        <v>3024</v>
      </c>
      <c r="F666" s="4" t="s">
        <v>3018</v>
      </c>
    </row>
    <row r="667" spans="1:6" x14ac:dyDescent="0.2">
      <c r="A667" s="5">
        <v>666</v>
      </c>
      <c r="B667" s="5">
        <v>2066</v>
      </c>
      <c r="C667" s="5" t="s">
        <v>3016</v>
      </c>
      <c r="D667" s="60">
        <v>70000</v>
      </c>
      <c r="E667" s="5" t="s">
        <v>3024</v>
      </c>
      <c r="F667" s="5" t="s">
        <v>3018</v>
      </c>
    </row>
    <row r="668" spans="1:6" x14ac:dyDescent="0.2">
      <c r="A668" s="4">
        <v>667</v>
      </c>
      <c r="B668" s="4">
        <v>2069</v>
      </c>
      <c r="C668" s="4" t="s">
        <v>3016</v>
      </c>
      <c r="D668" s="59">
        <v>80000</v>
      </c>
      <c r="E668" s="4" t="s">
        <v>3024</v>
      </c>
      <c r="F668" s="4" t="s">
        <v>3018</v>
      </c>
    </row>
    <row r="669" spans="1:6" x14ac:dyDescent="0.2">
      <c r="A669" s="5">
        <v>668</v>
      </c>
      <c r="B669" s="5">
        <v>2070</v>
      </c>
      <c r="C669" s="5" t="s">
        <v>3016</v>
      </c>
      <c r="D669" s="60">
        <v>70000</v>
      </c>
      <c r="E669" s="5" t="s">
        <v>3017</v>
      </c>
      <c r="F669" s="5" t="s">
        <v>3018</v>
      </c>
    </row>
    <row r="670" spans="1:6" x14ac:dyDescent="0.2">
      <c r="A670" s="4">
        <v>669</v>
      </c>
      <c r="B670" s="4">
        <v>2071</v>
      </c>
      <c r="C670" s="4" t="s">
        <v>3019</v>
      </c>
      <c r="D670" s="59">
        <v>70000</v>
      </c>
      <c r="E670" s="4" t="s">
        <v>3017</v>
      </c>
      <c r="F670" s="4" t="s">
        <v>3018</v>
      </c>
    </row>
    <row r="671" spans="1:6" x14ac:dyDescent="0.2">
      <c r="A671" s="5">
        <v>670</v>
      </c>
      <c r="B671" s="5">
        <v>2072</v>
      </c>
      <c r="C671" s="5" t="s">
        <v>3019</v>
      </c>
      <c r="D671" s="60">
        <v>70000</v>
      </c>
      <c r="E671" s="5" t="s">
        <v>3017</v>
      </c>
      <c r="F671" s="5" t="s">
        <v>3018</v>
      </c>
    </row>
    <row r="672" spans="1:6" x14ac:dyDescent="0.2">
      <c r="A672" s="4">
        <v>671</v>
      </c>
      <c r="B672" s="4">
        <v>2073</v>
      </c>
      <c r="C672" s="4" t="s">
        <v>3019</v>
      </c>
      <c r="D672" s="59">
        <v>70000</v>
      </c>
      <c r="E672" s="4" t="s">
        <v>3017</v>
      </c>
      <c r="F672" s="4" t="s">
        <v>3018</v>
      </c>
    </row>
    <row r="673" spans="1:6" x14ac:dyDescent="0.2">
      <c r="A673" s="5">
        <v>672</v>
      </c>
      <c r="B673" s="5">
        <v>2081</v>
      </c>
      <c r="C673" s="5" t="s">
        <v>3019</v>
      </c>
      <c r="D673" s="60">
        <v>60000</v>
      </c>
      <c r="E673" s="5" t="s">
        <v>3017</v>
      </c>
      <c r="F673" s="5" t="s">
        <v>3020</v>
      </c>
    </row>
    <row r="674" spans="1:6" x14ac:dyDescent="0.2">
      <c r="A674" s="4">
        <v>673</v>
      </c>
      <c r="B674" s="4">
        <v>2089</v>
      </c>
      <c r="C674" s="4" t="s">
        <v>3016</v>
      </c>
      <c r="D674" s="59">
        <v>60000</v>
      </c>
      <c r="E674" s="4" t="s">
        <v>3017</v>
      </c>
      <c r="F674" s="4" t="s">
        <v>3018</v>
      </c>
    </row>
    <row r="675" spans="1:6" x14ac:dyDescent="0.2">
      <c r="A675" s="5">
        <v>674</v>
      </c>
      <c r="B675" s="5">
        <v>2094</v>
      </c>
      <c r="C675" s="5" t="s">
        <v>3019</v>
      </c>
      <c r="D675" s="60">
        <v>60000</v>
      </c>
      <c r="E675" s="5" t="s">
        <v>3017</v>
      </c>
      <c r="F675" s="5" t="s">
        <v>3018</v>
      </c>
    </row>
    <row r="676" spans="1:6" x14ac:dyDescent="0.2">
      <c r="A676" s="4">
        <v>675</v>
      </c>
      <c r="B676" s="4">
        <v>2097</v>
      </c>
      <c r="C676" s="4" t="s">
        <v>3016</v>
      </c>
      <c r="D676" s="59">
        <v>60000</v>
      </c>
      <c r="E676" s="4" t="s">
        <v>3024</v>
      </c>
      <c r="F676" s="4" t="s">
        <v>3018</v>
      </c>
    </row>
    <row r="677" spans="1:6" x14ac:dyDescent="0.2">
      <c r="A677" s="5">
        <v>676</v>
      </c>
      <c r="B677" s="5">
        <v>2098</v>
      </c>
      <c r="C677" s="5" t="s">
        <v>3019</v>
      </c>
      <c r="D677" s="60">
        <v>70000</v>
      </c>
      <c r="E677" s="5" t="s">
        <v>3024</v>
      </c>
      <c r="F677" s="5" t="s">
        <v>3018</v>
      </c>
    </row>
    <row r="678" spans="1:6" x14ac:dyDescent="0.2">
      <c r="A678" s="4">
        <v>677</v>
      </c>
      <c r="B678" s="4">
        <v>2099</v>
      </c>
      <c r="C678" s="4" t="s">
        <v>3016</v>
      </c>
      <c r="D678" s="59">
        <v>80000</v>
      </c>
      <c r="E678" s="4" t="s">
        <v>3024</v>
      </c>
      <c r="F678" s="4" t="s">
        <v>3018</v>
      </c>
    </row>
    <row r="679" spans="1:6" x14ac:dyDescent="0.2">
      <c r="A679" s="5">
        <v>678</v>
      </c>
      <c r="B679" s="5">
        <v>2107</v>
      </c>
      <c r="C679" s="5" t="s">
        <v>3019</v>
      </c>
      <c r="D679" s="60">
        <v>60000</v>
      </c>
      <c r="E679" s="5" t="s">
        <v>3024</v>
      </c>
      <c r="F679" s="5" t="s">
        <v>3018</v>
      </c>
    </row>
    <row r="680" spans="1:6" x14ac:dyDescent="0.2">
      <c r="A680" s="4">
        <v>679</v>
      </c>
      <c r="B680" s="4">
        <v>2108</v>
      </c>
      <c r="C680" s="4" t="s">
        <v>3016</v>
      </c>
      <c r="D680" s="59">
        <v>70000</v>
      </c>
      <c r="E680" s="4" t="s">
        <v>3024</v>
      </c>
      <c r="F680" s="4" t="s">
        <v>3018</v>
      </c>
    </row>
    <row r="681" spans="1:6" x14ac:dyDescent="0.2">
      <c r="A681" s="5">
        <v>680</v>
      </c>
      <c r="B681" s="5">
        <v>2114</v>
      </c>
      <c r="C681" s="5" t="s">
        <v>3016</v>
      </c>
      <c r="D681" s="60">
        <v>70000</v>
      </c>
      <c r="E681" s="5" t="s">
        <v>3024</v>
      </c>
      <c r="F681" s="5" t="s">
        <v>3018</v>
      </c>
    </row>
    <row r="682" spans="1:6" x14ac:dyDescent="0.2">
      <c r="A682" s="4">
        <v>681</v>
      </c>
      <c r="B682" s="4">
        <v>2115</v>
      </c>
      <c r="C682" s="4" t="s">
        <v>3016</v>
      </c>
      <c r="D682" s="59">
        <v>70000</v>
      </c>
      <c r="E682" s="4" t="s">
        <v>3024</v>
      </c>
      <c r="F682" s="4" t="s">
        <v>3018</v>
      </c>
    </row>
    <row r="683" spans="1:6" x14ac:dyDescent="0.2">
      <c r="A683" s="5">
        <v>682</v>
      </c>
      <c r="B683" s="5">
        <v>2117</v>
      </c>
      <c r="C683" s="5" t="s">
        <v>3016</v>
      </c>
      <c r="D683" s="60">
        <v>70000</v>
      </c>
      <c r="E683" s="5" t="s">
        <v>3024</v>
      </c>
      <c r="F683" s="5" t="s">
        <v>3018</v>
      </c>
    </row>
    <row r="684" spans="1:6" x14ac:dyDescent="0.2">
      <c r="A684" s="4">
        <v>683</v>
      </c>
      <c r="B684" s="4">
        <v>2122</v>
      </c>
      <c r="C684" s="4" t="s">
        <v>3016</v>
      </c>
      <c r="D684" s="59">
        <v>70000</v>
      </c>
      <c r="E684" s="4" t="s">
        <v>3024</v>
      </c>
      <c r="F684" s="4" t="s">
        <v>3020</v>
      </c>
    </row>
    <row r="685" spans="1:6" x14ac:dyDescent="0.2">
      <c r="A685" s="5">
        <v>684</v>
      </c>
      <c r="B685" s="5">
        <v>2124</v>
      </c>
      <c r="C685" s="5" t="s">
        <v>3016</v>
      </c>
      <c r="D685" s="60">
        <v>80000</v>
      </c>
      <c r="E685" s="5" t="s">
        <v>3024</v>
      </c>
      <c r="F685" s="5" t="s">
        <v>3018</v>
      </c>
    </row>
    <row r="686" spans="1:6" x14ac:dyDescent="0.2">
      <c r="A686" s="4">
        <v>685</v>
      </c>
      <c r="B686" s="4">
        <v>2127</v>
      </c>
      <c r="C686" s="4" t="s">
        <v>3019</v>
      </c>
      <c r="D686" s="59">
        <v>40000</v>
      </c>
      <c r="E686" s="4" t="s">
        <v>3017</v>
      </c>
      <c r="F686" s="4" t="s">
        <v>3020</v>
      </c>
    </row>
    <row r="687" spans="1:6" x14ac:dyDescent="0.2">
      <c r="A687" s="5">
        <v>686</v>
      </c>
      <c r="B687" s="5">
        <v>2131</v>
      </c>
      <c r="C687" s="5" t="s">
        <v>3016</v>
      </c>
      <c r="D687" s="60">
        <v>40000</v>
      </c>
      <c r="E687" s="5" t="s">
        <v>3017</v>
      </c>
      <c r="F687" s="5" t="s">
        <v>3020</v>
      </c>
    </row>
    <row r="688" spans="1:6" x14ac:dyDescent="0.2">
      <c r="A688" s="4">
        <v>687</v>
      </c>
      <c r="B688" s="4">
        <v>2132</v>
      </c>
      <c r="C688" s="4" t="s">
        <v>3019</v>
      </c>
      <c r="D688" s="59">
        <v>40000</v>
      </c>
      <c r="E688" s="4" t="s">
        <v>3017</v>
      </c>
      <c r="F688" s="4" t="s">
        <v>3020</v>
      </c>
    </row>
    <row r="689" spans="1:6" x14ac:dyDescent="0.2">
      <c r="A689" s="5">
        <v>688</v>
      </c>
      <c r="B689" s="5">
        <v>2135</v>
      </c>
      <c r="C689" s="5" t="s">
        <v>3019</v>
      </c>
      <c r="D689" s="60">
        <v>40000</v>
      </c>
      <c r="E689" s="5" t="s">
        <v>3017</v>
      </c>
      <c r="F689" s="5" t="s">
        <v>3020</v>
      </c>
    </row>
    <row r="690" spans="1:6" x14ac:dyDescent="0.2">
      <c r="A690" s="4">
        <v>689</v>
      </c>
      <c r="B690" s="4">
        <v>2137</v>
      </c>
      <c r="C690" s="4" t="s">
        <v>3019</v>
      </c>
      <c r="D690" s="59">
        <v>80000</v>
      </c>
      <c r="E690" s="4" t="s">
        <v>3017</v>
      </c>
      <c r="F690" s="4" t="s">
        <v>3018</v>
      </c>
    </row>
    <row r="691" spans="1:6" x14ac:dyDescent="0.2">
      <c r="A691" s="5">
        <v>690</v>
      </c>
      <c r="B691" s="5">
        <v>2139</v>
      </c>
      <c r="C691" s="5" t="s">
        <v>3016</v>
      </c>
      <c r="D691" s="60">
        <v>80000</v>
      </c>
      <c r="E691" s="5" t="s">
        <v>3017</v>
      </c>
      <c r="F691" s="5" t="s">
        <v>3018</v>
      </c>
    </row>
    <row r="692" spans="1:6" x14ac:dyDescent="0.2">
      <c r="A692" s="4">
        <v>691</v>
      </c>
      <c r="B692" s="4">
        <v>2141</v>
      </c>
      <c r="C692" s="4" t="s">
        <v>3016</v>
      </c>
      <c r="D692" s="59">
        <v>60000</v>
      </c>
      <c r="E692" s="4" t="s">
        <v>3024</v>
      </c>
      <c r="F692" s="4" t="s">
        <v>3018</v>
      </c>
    </row>
    <row r="693" spans="1:6" x14ac:dyDescent="0.2">
      <c r="A693" s="5">
        <v>692</v>
      </c>
      <c r="B693" s="5">
        <v>2143</v>
      </c>
      <c r="C693" s="5" t="s">
        <v>3019</v>
      </c>
      <c r="D693" s="60">
        <v>40000</v>
      </c>
      <c r="E693" s="5" t="s">
        <v>3017</v>
      </c>
      <c r="F693" s="5" t="s">
        <v>3020</v>
      </c>
    </row>
    <row r="694" spans="1:6" x14ac:dyDescent="0.2">
      <c r="A694" s="4">
        <v>693</v>
      </c>
      <c r="B694" s="4">
        <v>2145</v>
      </c>
      <c r="C694" s="4" t="s">
        <v>3016</v>
      </c>
      <c r="D694" s="59">
        <v>40000</v>
      </c>
      <c r="E694" s="4" t="s">
        <v>3017</v>
      </c>
      <c r="F694" s="4" t="s">
        <v>3020</v>
      </c>
    </row>
    <row r="695" spans="1:6" x14ac:dyDescent="0.2">
      <c r="A695" s="5">
        <v>694</v>
      </c>
      <c r="B695" s="5">
        <v>2146</v>
      </c>
      <c r="C695" s="5" t="s">
        <v>3019</v>
      </c>
      <c r="D695" s="60">
        <v>50000</v>
      </c>
      <c r="E695" s="5" t="s">
        <v>3017</v>
      </c>
      <c r="F695" s="5" t="s">
        <v>3020</v>
      </c>
    </row>
    <row r="696" spans="1:6" x14ac:dyDescent="0.2">
      <c r="A696" s="4">
        <v>695</v>
      </c>
      <c r="B696" s="4">
        <v>2151</v>
      </c>
      <c r="C696" s="4" t="s">
        <v>3016</v>
      </c>
      <c r="D696" s="59">
        <v>50000</v>
      </c>
      <c r="E696" s="4" t="s">
        <v>3017</v>
      </c>
      <c r="F696" s="4" t="s">
        <v>3018</v>
      </c>
    </row>
    <row r="697" spans="1:6" x14ac:dyDescent="0.2">
      <c r="A697" s="5">
        <v>696</v>
      </c>
      <c r="B697" s="5">
        <v>2157</v>
      </c>
      <c r="C697" s="5" t="s">
        <v>3016</v>
      </c>
      <c r="D697" s="60">
        <v>50000</v>
      </c>
      <c r="E697" s="5" t="s">
        <v>3017</v>
      </c>
      <c r="F697" s="5" t="s">
        <v>3018</v>
      </c>
    </row>
    <row r="698" spans="1:6" x14ac:dyDescent="0.2">
      <c r="A698" s="4">
        <v>697</v>
      </c>
      <c r="B698" s="4">
        <v>2159</v>
      </c>
      <c r="C698" s="4" t="s">
        <v>3019</v>
      </c>
      <c r="D698" s="59">
        <v>50000</v>
      </c>
      <c r="E698" s="4" t="s">
        <v>3017</v>
      </c>
      <c r="F698" s="4" t="s">
        <v>3018</v>
      </c>
    </row>
    <row r="699" spans="1:6" x14ac:dyDescent="0.2">
      <c r="A699" s="5">
        <v>698</v>
      </c>
      <c r="B699" s="5">
        <v>2162</v>
      </c>
      <c r="C699" s="5" t="s">
        <v>3016</v>
      </c>
      <c r="D699" s="60">
        <v>50000</v>
      </c>
      <c r="E699" s="5" t="s">
        <v>3017</v>
      </c>
      <c r="F699" s="5" t="s">
        <v>3018</v>
      </c>
    </row>
    <row r="700" spans="1:6" x14ac:dyDescent="0.2">
      <c r="A700" s="4">
        <v>699</v>
      </c>
      <c r="B700" s="4">
        <v>2164</v>
      </c>
      <c r="C700" s="4" t="s">
        <v>3016</v>
      </c>
      <c r="D700" s="59">
        <v>50000</v>
      </c>
      <c r="E700" s="4" t="s">
        <v>3017</v>
      </c>
      <c r="F700" s="4" t="s">
        <v>3018</v>
      </c>
    </row>
    <row r="701" spans="1:6" x14ac:dyDescent="0.2">
      <c r="A701" s="5">
        <v>700</v>
      </c>
      <c r="B701" s="5">
        <v>2165</v>
      </c>
      <c r="C701" s="5" t="s">
        <v>3019</v>
      </c>
      <c r="D701" s="60">
        <v>60000</v>
      </c>
      <c r="E701" s="5" t="s">
        <v>3017</v>
      </c>
      <c r="F701" s="5" t="s">
        <v>3020</v>
      </c>
    </row>
    <row r="702" spans="1:6" x14ac:dyDescent="0.2">
      <c r="A702" s="4">
        <v>701</v>
      </c>
      <c r="B702" s="4">
        <v>2178</v>
      </c>
      <c r="C702" s="4" t="s">
        <v>3019</v>
      </c>
      <c r="D702" s="59">
        <v>60000</v>
      </c>
      <c r="E702" s="4" t="s">
        <v>3017</v>
      </c>
      <c r="F702" s="4" t="s">
        <v>3020</v>
      </c>
    </row>
    <row r="703" spans="1:6" x14ac:dyDescent="0.2">
      <c r="A703" s="5">
        <v>702</v>
      </c>
      <c r="B703" s="5">
        <v>2183</v>
      </c>
      <c r="C703" s="5" t="s">
        <v>3016</v>
      </c>
      <c r="D703" s="60">
        <v>60000</v>
      </c>
      <c r="E703" s="5" t="s">
        <v>3017</v>
      </c>
      <c r="F703" s="5" t="s">
        <v>3018</v>
      </c>
    </row>
    <row r="704" spans="1:6" x14ac:dyDescent="0.2">
      <c r="A704" s="4">
        <v>703</v>
      </c>
      <c r="B704" s="4">
        <v>2187</v>
      </c>
      <c r="C704" s="4" t="s">
        <v>3019</v>
      </c>
      <c r="D704" s="59">
        <v>60000</v>
      </c>
      <c r="E704" s="4" t="s">
        <v>3017</v>
      </c>
      <c r="F704" s="4" t="s">
        <v>3018</v>
      </c>
    </row>
    <row r="705" spans="1:6" x14ac:dyDescent="0.2">
      <c r="A705" s="5">
        <v>704</v>
      </c>
      <c r="B705" s="5">
        <v>2189</v>
      </c>
      <c r="C705" s="5" t="s">
        <v>3019</v>
      </c>
      <c r="D705" s="60">
        <v>60000</v>
      </c>
      <c r="E705" s="5" t="s">
        <v>3017</v>
      </c>
      <c r="F705" s="5" t="s">
        <v>3020</v>
      </c>
    </row>
    <row r="706" spans="1:6" x14ac:dyDescent="0.2">
      <c r="A706" s="4">
        <v>705</v>
      </c>
      <c r="B706" s="4">
        <v>2190</v>
      </c>
      <c r="C706" s="4" t="s">
        <v>3019</v>
      </c>
      <c r="D706" s="59">
        <v>60000</v>
      </c>
      <c r="E706" s="4" t="s">
        <v>3017</v>
      </c>
      <c r="F706" s="4" t="s">
        <v>3020</v>
      </c>
    </row>
    <row r="707" spans="1:6" x14ac:dyDescent="0.2">
      <c r="A707" s="5">
        <v>706</v>
      </c>
      <c r="B707" s="5">
        <v>2193</v>
      </c>
      <c r="C707" s="5" t="s">
        <v>3019</v>
      </c>
      <c r="D707" s="60">
        <v>60000</v>
      </c>
      <c r="E707" s="5" t="s">
        <v>3024</v>
      </c>
      <c r="F707" s="5" t="s">
        <v>3018</v>
      </c>
    </row>
    <row r="708" spans="1:6" x14ac:dyDescent="0.2">
      <c r="A708" s="4">
        <v>707</v>
      </c>
      <c r="B708" s="4">
        <v>2196</v>
      </c>
      <c r="C708" s="4" t="s">
        <v>3016</v>
      </c>
      <c r="D708" s="59">
        <v>60000</v>
      </c>
      <c r="E708" s="4" t="s">
        <v>3017</v>
      </c>
      <c r="F708" s="4" t="s">
        <v>3018</v>
      </c>
    </row>
    <row r="709" spans="1:6" x14ac:dyDescent="0.2">
      <c r="A709" s="5">
        <v>708</v>
      </c>
      <c r="B709" s="5">
        <v>2197</v>
      </c>
      <c r="C709" s="5" t="s">
        <v>3019</v>
      </c>
      <c r="D709" s="60">
        <v>60000</v>
      </c>
      <c r="E709" s="5" t="s">
        <v>3017</v>
      </c>
      <c r="F709" s="5" t="s">
        <v>3018</v>
      </c>
    </row>
    <row r="710" spans="1:6" x14ac:dyDescent="0.2">
      <c r="A710" s="4">
        <v>709</v>
      </c>
      <c r="B710" s="4">
        <v>2198</v>
      </c>
      <c r="C710" s="4" t="s">
        <v>3019</v>
      </c>
      <c r="D710" s="59">
        <v>60000</v>
      </c>
      <c r="E710" s="4" t="s">
        <v>3017</v>
      </c>
      <c r="F710" s="4" t="s">
        <v>3018</v>
      </c>
    </row>
    <row r="711" spans="1:6" x14ac:dyDescent="0.2">
      <c r="A711" s="5">
        <v>710</v>
      </c>
      <c r="B711" s="5">
        <v>2201</v>
      </c>
      <c r="C711" s="5" t="s">
        <v>3019</v>
      </c>
      <c r="D711" s="60">
        <v>60000</v>
      </c>
      <c r="E711" s="5" t="s">
        <v>3024</v>
      </c>
      <c r="F711" s="5" t="s">
        <v>3020</v>
      </c>
    </row>
    <row r="712" spans="1:6" x14ac:dyDescent="0.2">
      <c r="A712" s="4">
        <v>711</v>
      </c>
      <c r="B712" s="4">
        <v>2202</v>
      </c>
      <c r="C712" s="4" t="s">
        <v>3016</v>
      </c>
      <c r="D712" s="59">
        <v>40000</v>
      </c>
      <c r="E712" s="4" t="s">
        <v>3022</v>
      </c>
      <c r="F712" s="4" t="s">
        <v>3018</v>
      </c>
    </row>
    <row r="713" spans="1:6" x14ac:dyDescent="0.2">
      <c r="A713" s="5">
        <v>712</v>
      </c>
      <c r="B713" s="5">
        <v>2203</v>
      </c>
      <c r="C713" s="5" t="s">
        <v>3019</v>
      </c>
      <c r="D713" s="60">
        <v>70000</v>
      </c>
      <c r="E713" s="5" t="s">
        <v>3017</v>
      </c>
      <c r="F713" s="5" t="s">
        <v>3020</v>
      </c>
    </row>
    <row r="714" spans="1:6" x14ac:dyDescent="0.2">
      <c r="A714" s="4">
        <v>713</v>
      </c>
      <c r="B714" s="4">
        <v>2204</v>
      </c>
      <c r="C714" s="4" t="s">
        <v>3016</v>
      </c>
      <c r="D714" s="59">
        <v>70000</v>
      </c>
      <c r="E714" s="4" t="s">
        <v>3021</v>
      </c>
      <c r="F714" s="4" t="s">
        <v>3018</v>
      </c>
    </row>
    <row r="715" spans="1:6" x14ac:dyDescent="0.2">
      <c r="A715" s="5">
        <v>714</v>
      </c>
      <c r="B715" s="5">
        <v>2206</v>
      </c>
      <c r="C715" s="5" t="s">
        <v>3016</v>
      </c>
      <c r="D715" s="60">
        <v>70000</v>
      </c>
      <c r="E715" s="5" t="s">
        <v>3021</v>
      </c>
      <c r="F715" s="5" t="s">
        <v>3018</v>
      </c>
    </row>
    <row r="716" spans="1:6" x14ac:dyDescent="0.2">
      <c r="A716" s="4">
        <v>715</v>
      </c>
      <c r="B716" s="4">
        <v>2209</v>
      </c>
      <c r="C716" s="4" t="s">
        <v>3016</v>
      </c>
      <c r="D716" s="59">
        <v>70000</v>
      </c>
      <c r="E716" s="4" t="s">
        <v>3021</v>
      </c>
      <c r="F716" s="4" t="s">
        <v>3018</v>
      </c>
    </row>
    <row r="717" spans="1:6" x14ac:dyDescent="0.2">
      <c r="A717" s="5">
        <v>716</v>
      </c>
      <c r="B717" s="5">
        <v>2212</v>
      </c>
      <c r="C717" s="5" t="s">
        <v>3016</v>
      </c>
      <c r="D717" s="60">
        <v>70000</v>
      </c>
      <c r="E717" s="5" t="s">
        <v>3021</v>
      </c>
      <c r="F717" s="5" t="s">
        <v>3018</v>
      </c>
    </row>
    <row r="718" spans="1:6" x14ac:dyDescent="0.2">
      <c r="A718" s="4">
        <v>717</v>
      </c>
      <c r="B718" s="4">
        <v>2215</v>
      </c>
      <c r="C718" s="4" t="s">
        <v>3019</v>
      </c>
      <c r="D718" s="59">
        <v>40000</v>
      </c>
      <c r="E718" s="4" t="s">
        <v>3022</v>
      </c>
      <c r="F718" s="4" t="s">
        <v>3018</v>
      </c>
    </row>
    <row r="719" spans="1:6" x14ac:dyDescent="0.2">
      <c r="A719" s="5">
        <v>718</v>
      </c>
      <c r="B719" s="5">
        <v>2216</v>
      </c>
      <c r="C719" s="5" t="s">
        <v>3016</v>
      </c>
      <c r="D719" s="60">
        <v>60000</v>
      </c>
      <c r="E719" s="5" t="s">
        <v>3021</v>
      </c>
      <c r="F719" s="5" t="s">
        <v>3020</v>
      </c>
    </row>
    <row r="720" spans="1:6" x14ac:dyDescent="0.2">
      <c r="A720" s="4">
        <v>719</v>
      </c>
      <c r="B720" s="4">
        <v>2220</v>
      </c>
      <c r="C720" s="4" t="s">
        <v>3016</v>
      </c>
      <c r="D720" s="59">
        <v>60000</v>
      </c>
      <c r="E720" s="4" t="s">
        <v>3021</v>
      </c>
      <c r="F720" s="4" t="s">
        <v>3018</v>
      </c>
    </row>
    <row r="721" spans="1:6" x14ac:dyDescent="0.2">
      <c r="A721" s="5">
        <v>720</v>
      </c>
      <c r="B721" s="5">
        <v>2225</v>
      </c>
      <c r="C721" s="5" t="s">
        <v>3016</v>
      </c>
      <c r="D721" s="60">
        <v>40000</v>
      </c>
      <c r="E721" s="5" t="s">
        <v>3022</v>
      </c>
      <c r="F721" s="5" t="s">
        <v>3018</v>
      </c>
    </row>
    <row r="722" spans="1:6" x14ac:dyDescent="0.2">
      <c r="A722" s="4">
        <v>721</v>
      </c>
      <c r="B722" s="4">
        <v>2240</v>
      </c>
      <c r="C722" s="4" t="s">
        <v>3016</v>
      </c>
      <c r="D722" s="59">
        <v>40000</v>
      </c>
      <c r="E722" s="4" t="s">
        <v>3022</v>
      </c>
      <c r="F722" s="4" t="s">
        <v>3018</v>
      </c>
    </row>
    <row r="723" spans="1:6" x14ac:dyDescent="0.2">
      <c r="A723" s="5">
        <v>722</v>
      </c>
      <c r="B723" s="5">
        <v>2250</v>
      </c>
      <c r="C723" s="5" t="s">
        <v>3016</v>
      </c>
      <c r="D723" s="60">
        <v>40000</v>
      </c>
      <c r="E723" s="5" t="s">
        <v>3022</v>
      </c>
      <c r="F723" s="5" t="s">
        <v>3018</v>
      </c>
    </row>
    <row r="724" spans="1:6" x14ac:dyDescent="0.2">
      <c r="A724" s="4">
        <v>723</v>
      </c>
      <c r="B724" s="4">
        <v>2254</v>
      </c>
      <c r="C724" s="4" t="s">
        <v>3016</v>
      </c>
      <c r="D724" s="59">
        <v>60000</v>
      </c>
      <c r="E724" s="4" t="s">
        <v>3021</v>
      </c>
      <c r="F724" s="4" t="s">
        <v>3018</v>
      </c>
    </row>
    <row r="725" spans="1:6" x14ac:dyDescent="0.2">
      <c r="A725" s="5">
        <v>724</v>
      </c>
      <c r="B725" s="5">
        <v>2256</v>
      </c>
      <c r="C725" s="5" t="s">
        <v>3019</v>
      </c>
      <c r="D725" s="60">
        <v>70000</v>
      </c>
      <c r="E725" s="5" t="s">
        <v>3021</v>
      </c>
      <c r="F725" s="5" t="s">
        <v>3020</v>
      </c>
    </row>
    <row r="726" spans="1:6" x14ac:dyDescent="0.2">
      <c r="A726" s="4">
        <v>725</v>
      </c>
      <c r="B726" s="4">
        <v>2257</v>
      </c>
      <c r="C726" s="4" t="s">
        <v>3019</v>
      </c>
      <c r="D726" s="59">
        <v>70000</v>
      </c>
      <c r="E726" s="4" t="s">
        <v>3021</v>
      </c>
      <c r="F726" s="4" t="s">
        <v>3020</v>
      </c>
    </row>
    <row r="727" spans="1:6" x14ac:dyDescent="0.2">
      <c r="A727" s="5">
        <v>726</v>
      </c>
      <c r="B727" s="5">
        <v>2258</v>
      </c>
      <c r="C727" s="5" t="s">
        <v>3019</v>
      </c>
      <c r="D727" s="60">
        <v>70000</v>
      </c>
      <c r="E727" s="5" t="s">
        <v>3021</v>
      </c>
      <c r="F727" s="5" t="s">
        <v>3020</v>
      </c>
    </row>
    <row r="728" spans="1:6" x14ac:dyDescent="0.2">
      <c r="A728" s="4">
        <v>727</v>
      </c>
      <c r="B728" s="4">
        <v>2260</v>
      </c>
      <c r="C728" s="4" t="s">
        <v>3019</v>
      </c>
      <c r="D728" s="59">
        <v>70000</v>
      </c>
      <c r="E728" s="4" t="s">
        <v>3021</v>
      </c>
      <c r="F728" s="4" t="s">
        <v>3020</v>
      </c>
    </row>
    <row r="729" spans="1:6" x14ac:dyDescent="0.2">
      <c r="A729" s="5">
        <v>728</v>
      </c>
      <c r="B729" s="5">
        <v>2264</v>
      </c>
      <c r="C729" s="5" t="s">
        <v>3019</v>
      </c>
      <c r="D729" s="60">
        <v>60000</v>
      </c>
      <c r="E729" s="5" t="s">
        <v>3024</v>
      </c>
      <c r="F729" s="5" t="s">
        <v>3020</v>
      </c>
    </row>
    <row r="730" spans="1:6" x14ac:dyDescent="0.2">
      <c r="A730" s="4">
        <v>729</v>
      </c>
      <c r="B730" s="4">
        <v>2265</v>
      </c>
      <c r="C730" s="4" t="s">
        <v>3016</v>
      </c>
      <c r="D730" s="59">
        <v>60000</v>
      </c>
      <c r="E730" s="4" t="s">
        <v>3021</v>
      </c>
      <c r="F730" s="4" t="s">
        <v>3018</v>
      </c>
    </row>
    <row r="731" spans="1:6" x14ac:dyDescent="0.2">
      <c r="A731" s="5">
        <v>730</v>
      </c>
      <c r="B731" s="5">
        <v>2266</v>
      </c>
      <c r="C731" s="5" t="s">
        <v>3016</v>
      </c>
      <c r="D731" s="60">
        <v>60000</v>
      </c>
      <c r="E731" s="5" t="s">
        <v>3021</v>
      </c>
      <c r="F731" s="5" t="s">
        <v>3018</v>
      </c>
    </row>
    <row r="732" spans="1:6" x14ac:dyDescent="0.2">
      <c r="A732" s="4">
        <v>731</v>
      </c>
      <c r="B732" s="4">
        <v>2268</v>
      </c>
      <c r="C732" s="4" t="s">
        <v>3016</v>
      </c>
      <c r="D732" s="59">
        <v>60000</v>
      </c>
      <c r="E732" s="4" t="s">
        <v>3021</v>
      </c>
      <c r="F732" s="4" t="s">
        <v>3018</v>
      </c>
    </row>
    <row r="733" spans="1:6" x14ac:dyDescent="0.2">
      <c r="A733" s="5">
        <v>732</v>
      </c>
      <c r="B733" s="5">
        <v>2270</v>
      </c>
      <c r="C733" s="5" t="s">
        <v>3016</v>
      </c>
      <c r="D733" s="60">
        <v>60000</v>
      </c>
      <c r="E733" s="5" t="s">
        <v>3021</v>
      </c>
      <c r="F733" s="5" t="s">
        <v>3018</v>
      </c>
    </row>
    <row r="734" spans="1:6" x14ac:dyDescent="0.2">
      <c r="A734" s="4">
        <v>733</v>
      </c>
      <c r="B734" s="4">
        <v>2272</v>
      </c>
      <c r="C734" s="4" t="s">
        <v>3016</v>
      </c>
      <c r="D734" s="59">
        <v>60000</v>
      </c>
      <c r="E734" s="4" t="s">
        <v>3021</v>
      </c>
      <c r="F734" s="4" t="s">
        <v>3018</v>
      </c>
    </row>
    <row r="735" spans="1:6" x14ac:dyDescent="0.2">
      <c r="A735" s="5">
        <v>734</v>
      </c>
      <c r="B735" s="5">
        <v>2273</v>
      </c>
      <c r="C735" s="5" t="s">
        <v>3016</v>
      </c>
      <c r="D735" s="60">
        <v>60000</v>
      </c>
      <c r="E735" s="5" t="s">
        <v>3021</v>
      </c>
      <c r="F735" s="5" t="s">
        <v>3018</v>
      </c>
    </row>
    <row r="736" spans="1:6" x14ac:dyDescent="0.2">
      <c r="A736" s="4">
        <v>735</v>
      </c>
      <c r="B736" s="4">
        <v>2274</v>
      </c>
      <c r="C736" s="4" t="s">
        <v>3016</v>
      </c>
      <c r="D736" s="59">
        <v>60000</v>
      </c>
      <c r="E736" s="4" t="s">
        <v>3021</v>
      </c>
      <c r="F736" s="4" t="s">
        <v>3020</v>
      </c>
    </row>
    <row r="737" spans="1:6" x14ac:dyDescent="0.2">
      <c r="A737" s="5">
        <v>736</v>
      </c>
      <c r="B737" s="5">
        <v>2276</v>
      </c>
      <c r="C737" s="5" t="s">
        <v>3016</v>
      </c>
      <c r="D737" s="60">
        <v>60000</v>
      </c>
      <c r="E737" s="5" t="s">
        <v>3021</v>
      </c>
      <c r="F737" s="5" t="s">
        <v>3018</v>
      </c>
    </row>
    <row r="738" spans="1:6" x14ac:dyDescent="0.2">
      <c r="A738" s="4">
        <v>737</v>
      </c>
      <c r="B738" s="4">
        <v>2279</v>
      </c>
      <c r="C738" s="4" t="s">
        <v>3016</v>
      </c>
      <c r="D738" s="59">
        <v>60000</v>
      </c>
      <c r="E738" s="4" t="s">
        <v>3021</v>
      </c>
      <c r="F738" s="4" t="s">
        <v>3020</v>
      </c>
    </row>
    <row r="739" spans="1:6" x14ac:dyDescent="0.2">
      <c r="A739" s="5">
        <v>738</v>
      </c>
      <c r="B739" s="5">
        <v>2281</v>
      </c>
      <c r="C739" s="5" t="s">
        <v>3016</v>
      </c>
      <c r="D739" s="60">
        <v>60000</v>
      </c>
      <c r="E739" s="5" t="s">
        <v>3017</v>
      </c>
      <c r="F739" s="5" t="s">
        <v>3018</v>
      </c>
    </row>
    <row r="740" spans="1:6" x14ac:dyDescent="0.2">
      <c r="A740" s="4">
        <v>739</v>
      </c>
      <c r="B740" s="4">
        <v>2282</v>
      </c>
      <c r="C740" s="4" t="s">
        <v>3016</v>
      </c>
      <c r="D740" s="59">
        <v>60000</v>
      </c>
      <c r="E740" s="4" t="s">
        <v>3017</v>
      </c>
      <c r="F740" s="4" t="s">
        <v>3018</v>
      </c>
    </row>
    <row r="741" spans="1:6" x14ac:dyDescent="0.2">
      <c r="A741" s="5">
        <v>740</v>
      </c>
      <c r="B741" s="5">
        <v>2283</v>
      </c>
      <c r="C741" s="5" t="s">
        <v>3016</v>
      </c>
      <c r="D741" s="60">
        <v>70000</v>
      </c>
      <c r="E741" s="5" t="s">
        <v>3024</v>
      </c>
      <c r="F741" s="5" t="s">
        <v>3018</v>
      </c>
    </row>
    <row r="742" spans="1:6" x14ac:dyDescent="0.2">
      <c r="A742" s="4">
        <v>741</v>
      </c>
      <c r="B742" s="4">
        <v>2285</v>
      </c>
      <c r="C742" s="4" t="s">
        <v>3016</v>
      </c>
      <c r="D742" s="59">
        <v>70000</v>
      </c>
      <c r="E742" s="4" t="s">
        <v>3024</v>
      </c>
      <c r="F742" s="4" t="s">
        <v>3020</v>
      </c>
    </row>
    <row r="743" spans="1:6" x14ac:dyDescent="0.2">
      <c r="A743" s="5">
        <v>742</v>
      </c>
      <c r="B743" s="5">
        <v>2286</v>
      </c>
      <c r="C743" s="5" t="s">
        <v>3016</v>
      </c>
      <c r="D743" s="60">
        <v>80000</v>
      </c>
      <c r="E743" s="5" t="s">
        <v>3024</v>
      </c>
      <c r="F743" s="5" t="s">
        <v>3018</v>
      </c>
    </row>
    <row r="744" spans="1:6" x14ac:dyDescent="0.2">
      <c r="A744" s="4">
        <v>743</v>
      </c>
      <c r="B744" s="4">
        <v>2287</v>
      </c>
      <c r="C744" s="4" t="s">
        <v>3019</v>
      </c>
      <c r="D744" s="59">
        <v>60000</v>
      </c>
      <c r="E744" s="4" t="s">
        <v>3017</v>
      </c>
      <c r="F744" s="4" t="s">
        <v>3020</v>
      </c>
    </row>
    <row r="745" spans="1:6" x14ac:dyDescent="0.2">
      <c r="A745" s="5">
        <v>744</v>
      </c>
      <c r="B745" s="5">
        <v>2289</v>
      </c>
      <c r="C745" s="5" t="s">
        <v>3016</v>
      </c>
      <c r="D745" s="60">
        <v>60000</v>
      </c>
      <c r="E745" s="5" t="s">
        <v>3017</v>
      </c>
      <c r="F745" s="5" t="s">
        <v>3018</v>
      </c>
    </row>
    <row r="746" spans="1:6" x14ac:dyDescent="0.2">
      <c r="A746" s="4">
        <v>745</v>
      </c>
      <c r="B746" s="4">
        <v>2290</v>
      </c>
      <c r="C746" s="4" t="s">
        <v>3016</v>
      </c>
      <c r="D746" s="59">
        <v>60000</v>
      </c>
      <c r="E746" s="4" t="s">
        <v>3017</v>
      </c>
      <c r="F746" s="4" t="s">
        <v>3018</v>
      </c>
    </row>
    <row r="747" spans="1:6" x14ac:dyDescent="0.2">
      <c r="A747" s="5">
        <v>746</v>
      </c>
      <c r="B747" s="5">
        <v>2302</v>
      </c>
      <c r="C747" s="5" t="s">
        <v>3016</v>
      </c>
      <c r="D747" s="60">
        <v>60000</v>
      </c>
      <c r="E747" s="5" t="s">
        <v>3017</v>
      </c>
      <c r="F747" s="5" t="s">
        <v>3018</v>
      </c>
    </row>
    <row r="748" spans="1:6" x14ac:dyDescent="0.2">
      <c r="A748" s="4">
        <v>747</v>
      </c>
      <c r="B748" s="4">
        <v>2303</v>
      </c>
      <c r="C748" s="4" t="s">
        <v>3019</v>
      </c>
      <c r="D748" s="59">
        <v>60000</v>
      </c>
      <c r="E748" s="4" t="s">
        <v>3017</v>
      </c>
      <c r="F748" s="4" t="s">
        <v>3018</v>
      </c>
    </row>
    <row r="749" spans="1:6" x14ac:dyDescent="0.2">
      <c r="A749" s="5">
        <v>748</v>
      </c>
      <c r="B749" s="5">
        <v>2305</v>
      </c>
      <c r="C749" s="5" t="s">
        <v>3016</v>
      </c>
      <c r="D749" s="60">
        <v>70000</v>
      </c>
      <c r="E749" s="5" t="s">
        <v>3024</v>
      </c>
      <c r="F749" s="5" t="s">
        <v>3018</v>
      </c>
    </row>
    <row r="750" spans="1:6" x14ac:dyDescent="0.2">
      <c r="A750" s="4">
        <v>749</v>
      </c>
      <c r="B750" s="4">
        <v>2308</v>
      </c>
      <c r="C750" s="4" t="s">
        <v>3016</v>
      </c>
      <c r="D750" s="59">
        <v>70000</v>
      </c>
      <c r="E750" s="4" t="s">
        <v>3024</v>
      </c>
      <c r="F750" s="4" t="s">
        <v>3018</v>
      </c>
    </row>
    <row r="751" spans="1:6" x14ac:dyDescent="0.2">
      <c r="A751" s="5">
        <v>750</v>
      </c>
      <c r="B751" s="5">
        <v>2323</v>
      </c>
      <c r="C751" s="5" t="s">
        <v>3016</v>
      </c>
      <c r="D751" s="60">
        <v>80000</v>
      </c>
      <c r="E751" s="5" t="s">
        <v>3024</v>
      </c>
      <c r="F751" s="5" t="s">
        <v>3020</v>
      </c>
    </row>
    <row r="752" spans="1:6" x14ac:dyDescent="0.2">
      <c r="A752" s="4">
        <v>751</v>
      </c>
      <c r="B752" s="4">
        <v>2330</v>
      </c>
      <c r="C752" s="4" t="s">
        <v>3016</v>
      </c>
      <c r="D752" s="59">
        <v>60000</v>
      </c>
      <c r="E752" s="4" t="s">
        <v>3017</v>
      </c>
      <c r="F752" s="4" t="s">
        <v>3018</v>
      </c>
    </row>
    <row r="753" spans="1:6" x14ac:dyDescent="0.2">
      <c r="A753" s="5">
        <v>752</v>
      </c>
      <c r="B753" s="5">
        <v>2333</v>
      </c>
      <c r="C753" s="5" t="s">
        <v>3016</v>
      </c>
      <c r="D753" s="60">
        <v>80000</v>
      </c>
      <c r="E753" s="5" t="s">
        <v>3024</v>
      </c>
      <c r="F753" s="5" t="s">
        <v>3018</v>
      </c>
    </row>
    <row r="754" spans="1:6" x14ac:dyDescent="0.2">
      <c r="A754" s="4">
        <v>753</v>
      </c>
      <c r="B754" s="4">
        <v>2334</v>
      </c>
      <c r="C754" s="4" t="s">
        <v>3016</v>
      </c>
      <c r="D754" s="59">
        <v>80000</v>
      </c>
      <c r="E754" s="4" t="s">
        <v>3024</v>
      </c>
      <c r="F754" s="4" t="s">
        <v>3018</v>
      </c>
    </row>
    <row r="755" spans="1:6" x14ac:dyDescent="0.2">
      <c r="A755" s="5">
        <v>754</v>
      </c>
      <c r="B755" s="5">
        <v>2338</v>
      </c>
      <c r="C755" s="5" t="s">
        <v>3016</v>
      </c>
      <c r="D755" s="60">
        <v>80000</v>
      </c>
      <c r="E755" s="5" t="s">
        <v>3024</v>
      </c>
      <c r="F755" s="5" t="s">
        <v>3018</v>
      </c>
    </row>
    <row r="756" spans="1:6" x14ac:dyDescent="0.2">
      <c r="A756" s="4">
        <v>755</v>
      </c>
      <c r="B756" s="4">
        <v>2339</v>
      </c>
      <c r="C756" s="4" t="s">
        <v>3016</v>
      </c>
      <c r="D756" s="59">
        <v>90000</v>
      </c>
      <c r="E756" s="4" t="s">
        <v>3017</v>
      </c>
      <c r="F756" s="4" t="s">
        <v>3018</v>
      </c>
    </row>
    <row r="757" spans="1:6" x14ac:dyDescent="0.2">
      <c r="A757" s="5">
        <v>756</v>
      </c>
      <c r="B757" s="5">
        <v>2345</v>
      </c>
      <c r="C757" s="5" t="s">
        <v>3016</v>
      </c>
      <c r="D757" s="60">
        <v>60000</v>
      </c>
      <c r="E757" s="5" t="s">
        <v>3017</v>
      </c>
      <c r="F757" s="5" t="s">
        <v>3018</v>
      </c>
    </row>
    <row r="758" spans="1:6" x14ac:dyDescent="0.2">
      <c r="A758" s="4">
        <v>757</v>
      </c>
      <c r="B758" s="4">
        <v>2346</v>
      </c>
      <c r="C758" s="4" t="s">
        <v>3019</v>
      </c>
      <c r="D758" s="59">
        <v>60000</v>
      </c>
      <c r="E758" s="4" t="s">
        <v>3017</v>
      </c>
      <c r="F758" s="4" t="s">
        <v>3020</v>
      </c>
    </row>
    <row r="759" spans="1:6" x14ac:dyDescent="0.2">
      <c r="A759" s="5">
        <v>758</v>
      </c>
      <c r="B759" s="5">
        <v>2351</v>
      </c>
      <c r="C759" s="5" t="s">
        <v>3016</v>
      </c>
      <c r="D759" s="60">
        <v>70000</v>
      </c>
      <c r="E759" s="5" t="s">
        <v>3017</v>
      </c>
      <c r="F759" s="5" t="s">
        <v>3018</v>
      </c>
    </row>
    <row r="760" spans="1:6" x14ac:dyDescent="0.2">
      <c r="A760" s="4">
        <v>759</v>
      </c>
      <c r="B760" s="4">
        <v>2352</v>
      </c>
      <c r="C760" s="4" t="s">
        <v>3016</v>
      </c>
      <c r="D760" s="59">
        <v>70000</v>
      </c>
      <c r="E760" s="4" t="s">
        <v>3017</v>
      </c>
      <c r="F760" s="4" t="s">
        <v>3018</v>
      </c>
    </row>
    <row r="761" spans="1:6" x14ac:dyDescent="0.2">
      <c r="A761" s="5">
        <v>760</v>
      </c>
      <c r="B761" s="5">
        <v>2353</v>
      </c>
      <c r="C761" s="5" t="s">
        <v>3016</v>
      </c>
      <c r="D761" s="60">
        <v>110000</v>
      </c>
      <c r="E761" s="5" t="s">
        <v>3024</v>
      </c>
      <c r="F761" s="5" t="s">
        <v>3020</v>
      </c>
    </row>
    <row r="762" spans="1:6" x14ac:dyDescent="0.2">
      <c r="A762" s="4">
        <v>761</v>
      </c>
      <c r="B762" s="4">
        <v>2355</v>
      </c>
      <c r="C762" s="4" t="s">
        <v>3016</v>
      </c>
      <c r="D762" s="59">
        <v>70000</v>
      </c>
      <c r="E762" s="4" t="s">
        <v>3017</v>
      </c>
      <c r="F762" s="4" t="s">
        <v>3018</v>
      </c>
    </row>
    <row r="763" spans="1:6" x14ac:dyDescent="0.2">
      <c r="A763" s="5">
        <v>762</v>
      </c>
      <c r="B763" s="5">
        <v>2356</v>
      </c>
      <c r="C763" s="5" t="s">
        <v>3019</v>
      </c>
      <c r="D763" s="60">
        <v>70000</v>
      </c>
      <c r="E763" s="5" t="s">
        <v>3017</v>
      </c>
      <c r="F763" s="5" t="s">
        <v>3018</v>
      </c>
    </row>
    <row r="764" spans="1:6" x14ac:dyDescent="0.2">
      <c r="A764" s="4">
        <v>763</v>
      </c>
      <c r="B764" s="4">
        <v>2358</v>
      </c>
      <c r="C764" s="4" t="s">
        <v>3016</v>
      </c>
      <c r="D764" s="59">
        <v>70000</v>
      </c>
      <c r="E764" s="4" t="s">
        <v>3017</v>
      </c>
      <c r="F764" s="4" t="s">
        <v>3018</v>
      </c>
    </row>
    <row r="765" spans="1:6" x14ac:dyDescent="0.2">
      <c r="A765" s="5">
        <v>764</v>
      </c>
      <c r="B765" s="5">
        <v>2359</v>
      </c>
      <c r="C765" s="5" t="s">
        <v>3016</v>
      </c>
      <c r="D765" s="60">
        <v>80000</v>
      </c>
      <c r="E765" s="5" t="s">
        <v>3024</v>
      </c>
      <c r="F765" s="5" t="s">
        <v>3018</v>
      </c>
    </row>
    <row r="766" spans="1:6" x14ac:dyDescent="0.2">
      <c r="A766" s="4">
        <v>765</v>
      </c>
      <c r="B766" s="4">
        <v>2361</v>
      </c>
      <c r="C766" s="4" t="s">
        <v>3019</v>
      </c>
      <c r="D766" s="59">
        <v>80000</v>
      </c>
      <c r="E766" s="4" t="s">
        <v>3024</v>
      </c>
      <c r="F766" s="4" t="s">
        <v>3018</v>
      </c>
    </row>
    <row r="767" spans="1:6" x14ac:dyDescent="0.2">
      <c r="A767" s="5">
        <v>766</v>
      </c>
      <c r="B767" s="5">
        <v>2363</v>
      </c>
      <c r="C767" s="5" t="s">
        <v>3016</v>
      </c>
      <c r="D767" s="60">
        <v>80000</v>
      </c>
      <c r="E767" s="5" t="s">
        <v>3017</v>
      </c>
      <c r="F767" s="5" t="s">
        <v>3018</v>
      </c>
    </row>
    <row r="768" spans="1:6" x14ac:dyDescent="0.2">
      <c r="A768" s="4">
        <v>767</v>
      </c>
      <c r="B768" s="4">
        <v>2369</v>
      </c>
      <c r="C768" s="4" t="s">
        <v>3019</v>
      </c>
      <c r="D768" s="59">
        <v>90000</v>
      </c>
      <c r="E768" s="4" t="s">
        <v>3017</v>
      </c>
      <c r="F768" s="4" t="s">
        <v>3020</v>
      </c>
    </row>
    <row r="769" spans="1:6" x14ac:dyDescent="0.2">
      <c r="A769" s="5">
        <v>768</v>
      </c>
      <c r="B769" s="5">
        <v>2372</v>
      </c>
      <c r="C769" s="5" t="s">
        <v>3019</v>
      </c>
      <c r="D769" s="60">
        <v>90000</v>
      </c>
      <c r="E769" s="5" t="s">
        <v>3017</v>
      </c>
      <c r="F769" s="5" t="s">
        <v>3020</v>
      </c>
    </row>
    <row r="770" spans="1:6" x14ac:dyDescent="0.2">
      <c r="A770" s="4">
        <v>769</v>
      </c>
      <c r="B770" s="4">
        <v>2376</v>
      </c>
      <c r="C770" s="4" t="s">
        <v>3016</v>
      </c>
      <c r="D770" s="59">
        <v>90000</v>
      </c>
      <c r="E770" s="4" t="s">
        <v>3017</v>
      </c>
      <c r="F770" s="4" t="s">
        <v>3018</v>
      </c>
    </row>
    <row r="771" spans="1:6" x14ac:dyDescent="0.2">
      <c r="A771" s="5">
        <v>770</v>
      </c>
      <c r="B771" s="5">
        <v>2379</v>
      </c>
      <c r="C771" s="5" t="s">
        <v>3019</v>
      </c>
      <c r="D771" s="60">
        <v>50000</v>
      </c>
      <c r="E771" s="5" t="s">
        <v>3024</v>
      </c>
      <c r="F771" s="5" t="s">
        <v>3018</v>
      </c>
    </row>
    <row r="772" spans="1:6" x14ac:dyDescent="0.2">
      <c r="A772" s="4">
        <v>771</v>
      </c>
      <c r="B772" s="4">
        <v>2380</v>
      </c>
      <c r="C772" s="4" t="s">
        <v>3019</v>
      </c>
      <c r="D772" s="59">
        <v>50000</v>
      </c>
      <c r="E772" s="4" t="s">
        <v>3024</v>
      </c>
      <c r="F772" s="4" t="s">
        <v>3020</v>
      </c>
    </row>
    <row r="773" spans="1:6" x14ac:dyDescent="0.2">
      <c r="A773" s="5">
        <v>772</v>
      </c>
      <c r="B773" s="5">
        <v>2382</v>
      </c>
      <c r="C773" s="5" t="s">
        <v>3019</v>
      </c>
      <c r="D773" s="60">
        <v>50000</v>
      </c>
      <c r="E773" s="5" t="s">
        <v>3024</v>
      </c>
      <c r="F773" s="5" t="s">
        <v>3020</v>
      </c>
    </row>
    <row r="774" spans="1:6" x14ac:dyDescent="0.2">
      <c r="A774" s="4">
        <v>773</v>
      </c>
      <c r="B774" s="4">
        <v>2385</v>
      </c>
      <c r="C774" s="4" t="s">
        <v>3016</v>
      </c>
      <c r="D774" s="59">
        <v>50000</v>
      </c>
      <c r="E774" s="4" t="s">
        <v>3024</v>
      </c>
      <c r="F774" s="4" t="s">
        <v>3018</v>
      </c>
    </row>
    <row r="775" spans="1:6" x14ac:dyDescent="0.2">
      <c r="A775" s="5">
        <v>774</v>
      </c>
      <c r="B775" s="5">
        <v>2391</v>
      </c>
      <c r="C775" s="5" t="s">
        <v>3019</v>
      </c>
      <c r="D775" s="60">
        <v>50000</v>
      </c>
      <c r="E775" s="5" t="s">
        <v>3024</v>
      </c>
      <c r="F775" s="5" t="s">
        <v>3018</v>
      </c>
    </row>
    <row r="776" spans="1:6" x14ac:dyDescent="0.2">
      <c r="A776" s="4">
        <v>775</v>
      </c>
      <c r="B776" s="4">
        <v>2393</v>
      </c>
      <c r="C776" s="4" t="s">
        <v>3016</v>
      </c>
      <c r="D776" s="59">
        <v>50000</v>
      </c>
      <c r="E776" s="4" t="s">
        <v>3024</v>
      </c>
      <c r="F776" s="4" t="s">
        <v>3018</v>
      </c>
    </row>
    <row r="777" spans="1:6" x14ac:dyDescent="0.2">
      <c r="A777" s="5">
        <v>776</v>
      </c>
      <c r="B777" s="5">
        <v>2394</v>
      </c>
      <c r="C777" s="5" t="s">
        <v>3019</v>
      </c>
      <c r="D777" s="60">
        <v>50000</v>
      </c>
      <c r="E777" s="5" t="s">
        <v>3024</v>
      </c>
      <c r="F777" s="5" t="s">
        <v>3018</v>
      </c>
    </row>
    <row r="778" spans="1:6" x14ac:dyDescent="0.2">
      <c r="A778" s="4">
        <v>777</v>
      </c>
      <c r="B778" s="4">
        <v>2395</v>
      </c>
      <c r="C778" s="4" t="s">
        <v>3016</v>
      </c>
      <c r="D778" s="59">
        <v>50000</v>
      </c>
      <c r="E778" s="4" t="s">
        <v>3024</v>
      </c>
      <c r="F778" s="4" t="s">
        <v>3018</v>
      </c>
    </row>
    <row r="779" spans="1:6" x14ac:dyDescent="0.2">
      <c r="A779" s="5">
        <v>778</v>
      </c>
      <c r="B779" s="5">
        <v>2398</v>
      </c>
      <c r="C779" s="5" t="s">
        <v>3019</v>
      </c>
      <c r="D779" s="60">
        <v>40000</v>
      </c>
      <c r="E779" s="5" t="s">
        <v>3024</v>
      </c>
      <c r="F779" s="5" t="s">
        <v>3018</v>
      </c>
    </row>
    <row r="780" spans="1:6" x14ac:dyDescent="0.2">
      <c r="A780" s="4">
        <v>779</v>
      </c>
      <c r="B780" s="4">
        <v>2417</v>
      </c>
      <c r="C780" s="4" t="s">
        <v>3019</v>
      </c>
      <c r="D780" s="59">
        <v>60000</v>
      </c>
      <c r="E780" s="4" t="s">
        <v>3024</v>
      </c>
      <c r="F780" s="4" t="s">
        <v>3018</v>
      </c>
    </row>
    <row r="781" spans="1:6" x14ac:dyDescent="0.2">
      <c r="A781" s="5">
        <v>780</v>
      </c>
      <c r="B781" s="5">
        <v>2418</v>
      </c>
      <c r="C781" s="5" t="s">
        <v>3019</v>
      </c>
      <c r="D781" s="60">
        <v>60000</v>
      </c>
      <c r="E781" s="5" t="s">
        <v>3024</v>
      </c>
      <c r="F781" s="5" t="s">
        <v>3018</v>
      </c>
    </row>
    <row r="782" spans="1:6" x14ac:dyDescent="0.2">
      <c r="A782" s="4">
        <v>781</v>
      </c>
      <c r="B782" s="4">
        <v>2419</v>
      </c>
      <c r="C782" s="4" t="s">
        <v>3019</v>
      </c>
      <c r="D782" s="59">
        <v>60000</v>
      </c>
      <c r="E782" s="4" t="s">
        <v>3024</v>
      </c>
      <c r="F782" s="4" t="s">
        <v>3018</v>
      </c>
    </row>
    <row r="783" spans="1:6" x14ac:dyDescent="0.2">
      <c r="A783" s="5">
        <v>782</v>
      </c>
      <c r="B783" s="5">
        <v>2420</v>
      </c>
      <c r="C783" s="5" t="s">
        <v>3016</v>
      </c>
      <c r="D783" s="60">
        <v>60000</v>
      </c>
      <c r="E783" s="5" t="s">
        <v>3024</v>
      </c>
      <c r="F783" s="5" t="s">
        <v>3018</v>
      </c>
    </row>
    <row r="784" spans="1:6" x14ac:dyDescent="0.2">
      <c r="A784" s="4">
        <v>783</v>
      </c>
      <c r="B784" s="4">
        <v>2422</v>
      </c>
      <c r="C784" s="4" t="s">
        <v>3016</v>
      </c>
      <c r="D784" s="59">
        <v>60000</v>
      </c>
      <c r="E784" s="4" t="s">
        <v>3024</v>
      </c>
      <c r="F784" s="4" t="s">
        <v>3018</v>
      </c>
    </row>
    <row r="785" spans="1:6" x14ac:dyDescent="0.2">
      <c r="A785" s="5">
        <v>784</v>
      </c>
      <c r="B785" s="5">
        <v>2423</v>
      </c>
      <c r="C785" s="5" t="s">
        <v>3016</v>
      </c>
      <c r="D785" s="60">
        <v>60000</v>
      </c>
      <c r="E785" s="5" t="s">
        <v>3024</v>
      </c>
      <c r="F785" s="5" t="s">
        <v>3018</v>
      </c>
    </row>
    <row r="786" spans="1:6" x14ac:dyDescent="0.2">
      <c r="A786" s="4">
        <v>785</v>
      </c>
      <c r="B786" s="4">
        <v>2426</v>
      </c>
      <c r="C786" s="4" t="s">
        <v>3016</v>
      </c>
      <c r="D786" s="59">
        <v>40000</v>
      </c>
      <c r="E786" s="4" t="s">
        <v>3024</v>
      </c>
      <c r="F786" s="4" t="s">
        <v>3018</v>
      </c>
    </row>
    <row r="787" spans="1:6" x14ac:dyDescent="0.2">
      <c r="A787" s="5">
        <v>786</v>
      </c>
      <c r="B787" s="5">
        <v>2427</v>
      </c>
      <c r="C787" s="5" t="s">
        <v>3016</v>
      </c>
      <c r="D787" s="60">
        <v>40000</v>
      </c>
      <c r="E787" s="5" t="s">
        <v>3017</v>
      </c>
      <c r="F787" s="5" t="s">
        <v>3018</v>
      </c>
    </row>
    <row r="788" spans="1:6" x14ac:dyDescent="0.2">
      <c r="A788" s="4">
        <v>787</v>
      </c>
      <c r="B788" s="4">
        <v>2430</v>
      </c>
      <c r="C788" s="4" t="s">
        <v>3019</v>
      </c>
      <c r="D788" s="59">
        <v>60000</v>
      </c>
      <c r="E788" s="4" t="s">
        <v>3024</v>
      </c>
      <c r="F788" s="4" t="s">
        <v>3018</v>
      </c>
    </row>
    <row r="789" spans="1:6" x14ac:dyDescent="0.2">
      <c r="A789" s="5">
        <v>788</v>
      </c>
      <c r="B789" s="5">
        <v>2431</v>
      </c>
      <c r="C789" s="5" t="s">
        <v>3016</v>
      </c>
      <c r="D789" s="60">
        <v>60000</v>
      </c>
      <c r="E789" s="5" t="s">
        <v>3024</v>
      </c>
      <c r="F789" s="5" t="s">
        <v>3018</v>
      </c>
    </row>
    <row r="790" spans="1:6" x14ac:dyDescent="0.2">
      <c r="A790" s="4">
        <v>789</v>
      </c>
      <c r="B790" s="4">
        <v>2432</v>
      </c>
      <c r="C790" s="4" t="s">
        <v>3019</v>
      </c>
      <c r="D790" s="59">
        <v>70000</v>
      </c>
      <c r="E790" s="4" t="s">
        <v>3024</v>
      </c>
      <c r="F790" s="4" t="s">
        <v>3018</v>
      </c>
    </row>
    <row r="791" spans="1:6" x14ac:dyDescent="0.2">
      <c r="A791" s="5">
        <v>790</v>
      </c>
      <c r="B791" s="5">
        <v>2433</v>
      </c>
      <c r="C791" s="5" t="s">
        <v>3016</v>
      </c>
      <c r="D791" s="60">
        <v>50000</v>
      </c>
      <c r="E791" s="5" t="s">
        <v>3017</v>
      </c>
      <c r="F791" s="5" t="s">
        <v>3018</v>
      </c>
    </row>
    <row r="792" spans="1:6" x14ac:dyDescent="0.2">
      <c r="A792" s="4">
        <v>791</v>
      </c>
      <c r="B792" s="4">
        <v>2437</v>
      </c>
      <c r="C792" s="4" t="s">
        <v>3016</v>
      </c>
      <c r="D792" s="59">
        <v>50000</v>
      </c>
      <c r="E792" s="4" t="s">
        <v>3017</v>
      </c>
      <c r="F792" s="4" t="s">
        <v>3018</v>
      </c>
    </row>
    <row r="793" spans="1:6" x14ac:dyDescent="0.2">
      <c r="A793" s="5">
        <v>792</v>
      </c>
      <c r="B793" s="5">
        <v>2441</v>
      </c>
      <c r="C793" s="5" t="s">
        <v>3016</v>
      </c>
      <c r="D793" s="60">
        <v>60000</v>
      </c>
      <c r="E793" s="5" t="s">
        <v>3024</v>
      </c>
      <c r="F793" s="5" t="s">
        <v>3018</v>
      </c>
    </row>
    <row r="794" spans="1:6" x14ac:dyDescent="0.2">
      <c r="A794" s="4">
        <v>793</v>
      </c>
      <c r="B794" s="4">
        <v>2442</v>
      </c>
      <c r="C794" s="4" t="s">
        <v>3016</v>
      </c>
      <c r="D794" s="59">
        <v>40000</v>
      </c>
      <c r="E794" s="4" t="s">
        <v>3017</v>
      </c>
      <c r="F794" s="4" t="s">
        <v>3018</v>
      </c>
    </row>
    <row r="795" spans="1:6" x14ac:dyDescent="0.2">
      <c r="A795" s="5">
        <v>794</v>
      </c>
      <c r="B795" s="5">
        <v>2443</v>
      </c>
      <c r="C795" s="5" t="s">
        <v>3016</v>
      </c>
      <c r="D795" s="60">
        <v>40000</v>
      </c>
      <c r="E795" s="5" t="s">
        <v>3017</v>
      </c>
      <c r="F795" s="5" t="s">
        <v>3018</v>
      </c>
    </row>
    <row r="796" spans="1:6" x14ac:dyDescent="0.2">
      <c r="A796" s="4">
        <v>795</v>
      </c>
      <c r="B796" s="4">
        <v>2448</v>
      </c>
      <c r="C796" s="4" t="s">
        <v>3019</v>
      </c>
      <c r="D796" s="59">
        <v>40000</v>
      </c>
      <c r="E796" s="4" t="s">
        <v>3017</v>
      </c>
      <c r="F796" s="4" t="s">
        <v>3018</v>
      </c>
    </row>
    <row r="797" spans="1:6" x14ac:dyDescent="0.2">
      <c r="A797" s="5">
        <v>796</v>
      </c>
      <c r="B797" s="5">
        <v>2450</v>
      </c>
      <c r="C797" s="5" t="s">
        <v>3019</v>
      </c>
      <c r="D797" s="60">
        <v>40000</v>
      </c>
      <c r="E797" s="5" t="s">
        <v>3017</v>
      </c>
      <c r="F797" s="5" t="s">
        <v>3018</v>
      </c>
    </row>
    <row r="798" spans="1:6" x14ac:dyDescent="0.2">
      <c r="A798" s="4">
        <v>797</v>
      </c>
      <c r="B798" s="4">
        <v>2454</v>
      </c>
      <c r="C798" s="4" t="s">
        <v>3019</v>
      </c>
      <c r="D798" s="59">
        <v>40000</v>
      </c>
      <c r="E798" s="4" t="s">
        <v>3017</v>
      </c>
      <c r="F798" s="4" t="s">
        <v>3020</v>
      </c>
    </row>
    <row r="799" spans="1:6" x14ac:dyDescent="0.2">
      <c r="A799" s="5">
        <v>798</v>
      </c>
      <c r="B799" s="5">
        <v>2456</v>
      </c>
      <c r="C799" s="5" t="s">
        <v>3019</v>
      </c>
      <c r="D799" s="60">
        <v>40000</v>
      </c>
      <c r="E799" s="5" t="s">
        <v>3017</v>
      </c>
      <c r="F799" s="5" t="s">
        <v>3018</v>
      </c>
    </row>
    <row r="800" spans="1:6" x14ac:dyDescent="0.2">
      <c r="A800" s="4">
        <v>799</v>
      </c>
      <c r="B800" s="4">
        <v>2457</v>
      </c>
      <c r="C800" s="4" t="s">
        <v>3016</v>
      </c>
      <c r="D800" s="59">
        <v>40000</v>
      </c>
      <c r="E800" s="4" t="s">
        <v>3017</v>
      </c>
      <c r="F800" s="4" t="s">
        <v>3018</v>
      </c>
    </row>
    <row r="801" spans="1:6" x14ac:dyDescent="0.2">
      <c r="A801" s="5">
        <v>800</v>
      </c>
      <c r="B801" s="5">
        <v>2458</v>
      </c>
      <c r="C801" s="5" t="s">
        <v>3016</v>
      </c>
      <c r="D801" s="60">
        <v>40000</v>
      </c>
      <c r="E801" s="5" t="s">
        <v>3017</v>
      </c>
      <c r="F801" s="5" t="s">
        <v>3018</v>
      </c>
    </row>
    <row r="802" spans="1:6" x14ac:dyDescent="0.2">
      <c r="A802" s="4">
        <v>801</v>
      </c>
      <c r="B802" s="4">
        <v>2460</v>
      </c>
      <c r="C802" s="4" t="s">
        <v>3016</v>
      </c>
      <c r="D802" s="59">
        <v>60000</v>
      </c>
      <c r="E802" s="4" t="s">
        <v>3024</v>
      </c>
      <c r="F802" s="4" t="s">
        <v>3018</v>
      </c>
    </row>
    <row r="803" spans="1:6" x14ac:dyDescent="0.2">
      <c r="A803" s="5">
        <v>802</v>
      </c>
      <c r="B803" s="5">
        <v>2464</v>
      </c>
      <c r="C803" s="5" t="s">
        <v>3016</v>
      </c>
      <c r="D803" s="60">
        <v>60000</v>
      </c>
      <c r="E803" s="5" t="s">
        <v>3024</v>
      </c>
      <c r="F803" s="5" t="s">
        <v>3018</v>
      </c>
    </row>
    <row r="804" spans="1:6" x14ac:dyDescent="0.2">
      <c r="A804" s="4">
        <v>803</v>
      </c>
      <c r="B804" s="4">
        <v>2466</v>
      </c>
      <c r="C804" s="4" t="s">
        <v>3016</v>
      </c>
      <c r="D804" s="59">
        <v>60000</v>
      </c>
      <c r="E804" s="4" t="s">
        <v>3024</v>
      </c>
      <c r="F804" s="4" t="s">
        <v>3018</v>
      </c>
    </row>
    <row r="805" spans="1:6" x14ac:dyDescent="0.2">
      <c r="A805" s="5">
        <v>804</v>
      </c>
      <c r="B805" s="5">
        <v>2468</v>
      </c>
      <c r="C805" s="5" t="s">
        <v>3019</v>
      </c>
      <c r="D805" s="60">
        <v>60000</v>
      </c>
      <c r="E805" s="5" t="s">
        <v>3024</v>
      </c>
      <c r="F805" s="5" t="s">
        <v>3018</v>
      </c>
    </row>
    <row r="806" spans="1:6" x14ac:dyDescent="0.2">
      <c r="A806" s="4">
        <v>805</v>
      </c>
      <c r="B806" s="4">
        <v>2472</v>
      </c>
      <c r="C806" s="4" t="s">
        <v>3016</v>
      </c>
      <c r="D806" s="59">
        <v>60000</v>
      </c>
      <c r="E806" s="4" t="s">
        <v>3024</v>
      </c>
      <c r="F806" s="4" t="s">
        <v>3018</v>
      </c>
    </row>
    <row r="807" spans="1:6" x14ac:dyDescent="0.2">
      <c r="A807" s="5">
        <v>806</v>
      </c>
      <c r="B807" s="5">
        <v>2481</v>
      </c>
      <c r="C807" s="5" t="s">
        <v>3016</v>
      </c>
      <c r="D807" s="60">
        <v>70000</v>
      </c>
      <c r="E807" s="5" t="s">
        <v>3024</v>
      </c>
      <c r="F807" s="5" t="s">
        <v>3018</v>
      </c>
    </row>
    <row r="808" spans="1:6" x14ac:dyDescent="0.2">
      <c r="A808" s="4">
        <v>807</v>
      </c>
      <c r="B808" s="4">
        <v>2484</v>
      </c>
      <c r="C808" s="4" t="s">
        <v>3016</v>
      </c>
      <c r="D808" s="59">
        <v>70000</v>
      </c>
      <c r="E808" s="4" t="s">
        <v>3024</v>
      </c>
      <c r="F808" s="4" t="s">
        <v>3018</v>
      </c>
    </row>
    <row r="809" spans="1:6" x14ac:dyDescent="0.2">
      <c r="A809" s="5">
        <v>808</v>
      </c>
      <c r="B809" s="5">
        <v>2486</v>
      </c>
      <c r="C809" s="5" t="s">
        <v>3016</v>
      </c>
      <c r="D809" s="60">
        <v>70000</v>
      </c>
      <c r="E809" s="5" t="s">
        <v>3024</v>
      </c>
      <c r="F809" s="5" t="s">
        <v>3018</v>
      </c>
    </row>
    <row r="810" spans="1:6" x14ac:dyDescent="0.2">
      <c r="A810" s="4">
        <v>809</v>
      </c>
      <c r="B810" s="4">
        <v>2487</v>
      </c>
      <c r="C810" s="4" t="s">
        <v>3016</v>
      </c>
      <c r="D810" s="59">
        <v>60000</v>
      </c>
      <c r="E810" s="4" t="s">
        <v>3024</v>
      </c>
      <c r="F810" s="4" t="s">
        <v>3018</v>
      </c>
    </row>
    <row r="811" spans="1:6" x14ac:dyDescent="0.2">
      <c r="A811" s="5">
        <v>810</v>
      </c>
      <c r="B811" s="5">
        <v>2488</v>
      </c>
      <c r="C811" s="5" t="s">
        <v>3016</v>
      </c>
      <c r="D811" s="60">
        <v>60000</v>
      </c>
      <c r="E811" s="5" t="s">
        <v>3017</v>
      </c>
      <c r="F811" s="5" t="s">
        <v>3018</v>
      </c>
    </row>
    <row r="812" spans="1:6" x14ac:dyDescent="0.2">
      <c r="A812" s="4">
        <v>811</v>
      </c>
      <c r="B812" s="4">
        <v>2489</v>
      </c>
      <c r="C812" s="4" t="s">
        <v>3019</v>
      </c>
      <c r="D812" s="59">
        <v>40000</v>
      </c>
      <c r="E812" s="4" t="s">
        <v>3017</v>
      </c>
      <c r="F812" s="4" t="s">
        <v>3020</v>
      </c>
    </row>
    <row r="813" spans="1:6" x14ac:dyDescent="0.2">
      <c r="A813" s="5">
        <v>812</v>
      </c>
      <c r="B813" s="5">
        <v>2490</v>
      </c>
      <c r="C813" s="5" t="s">
        <v>3019</v>
      </c>
      <c r="D813" s="60">
        <v>40000</v>
      </c>
      <c r="E813" s="5" t="s">
        <v>3017</v>
      </c>
      <c r="F813" s="5" t="s">
        <v>3018</v>
      </c>
    </row>
    <row r="814" spans="1:6" x14ac:dyDescent="0.2">
      <c r="A814" s="4">
        <v>813</v>
      </c>
      <c r="B814" s="4">
        <v>2491</v>
      </c>
      <c r="C814" s="4" t="s">
        <v>3016</v>
      </c>
      <c r="D814" s="59">
        <v>40000</v>
      </c>
      <c r="E814" s="4" t="s">
        <v>3017</v>
      </c>
      <c r="F814" s="4" t="s">
        <v>3020</v>
      </c>
    </row>
    <row r="815" spans="1:6" x14ac:dyDescent="0.2">
      <c r="A815" s="5">
        <v>814</v>
      </c>
      <c r="B815" s="5">
        <v>2495</v>
      </c>
      <c r="C815" s="5" t="s">
        <v>3016</v>
      </c>
      <c r="D815" s="60">
        <v>40000</v>
      </c>
      <c r="E815" s="5" t="s">
        <v>3017</v>
      </c>
      <c r="F815" s="5" t="s">
        <v>3020</v>
      </c>
    </row>
    <row r="816" spans="1:6" x14ac:dyDescent="0.2">
      <c r="A816" s="4">
        <v>815</v>
      </c>
      <c r="B816" s="4">
        <v>2498</v>
      </c>
      <c r="C816" s="4" t="s">
        <v>3016</v>
      </c>
      <c r="D816" s="59">
        <v>60000</v>
      </c>
      <c r="E816" s="4" t="s">
        <v>3024</v>
      </c>
      <c r="F816" s="4" t="s">
        <v>3018</v>
      </c>
    </row>
    <row r="817" spans="1:6" x14ac:dyDescent="0.2">
      <c r="A817" s="5">
        <v>816</v>
      </c>
      <c r="B817" s="5">
        <v>2499</v>
      </c>
      <c r="C817" s="5" t="s">
        <v>3016</v>
      </c>
      <c r="D817" s="60">
        <v>70000</v>
      </c>
      <c r="E817" s="5" t="s">
        <v>3024</v>
      </c>
      <c r="F817" s="5" t="s">
        <v>3018</v>
      </c>
    </row>
    <row r="818" spans="1:6" x14ac:dyDescent="0.2">
      <c r="A818" s="4">
        <v>817</v>
      </c>
      <c r="B818" s="4">
        <v>2500</v>
      </c>
      <c r="C818" s="4" t="s">
        <v>3016</v>
      </c>
      <c r="D818" s="59">
        <v>70000</v>
      </c>
      <c r="E818" s="4" t="s">
        <v>3024</v>
      </c>
      <c r="F818" s="4" t="s">
        <v>3018</v>
      </c>
    </row>
    <row r="819" spans="1:6" x14ac:dyDescent="0.2">
      <c r="A819" s="5">
        <v>818</v>
      </c>
      <c r="B819" s="5">
        <v>2502</v>
      </c>
      <c r="C819" s="5" t="s">
        <v>3019</v>
      </c>
      <c r="D819" s="60">
        <v>70000</v>
      </c>
      <c r="E819" s="5" t="s">
        <v>3024</v>
      </c>
      <c r="F819" s="5" t="s">
        <v>3018</v>
      </c>
    </row>
    <row r="820" spans="1:6" x14ac:dyDescent="0.2">
      <c r="A820" s="4">
        <v>819</v>
      </c>
      <c r="B820" s="4">
        <v>2506</v>
      </c>
      <c r="C820" s="4" t="s">
        <v>3016</v>
      </c>
      <c r="D820" s="59">
        <v>70000</v>
      </c>
      <c r="E820" s="4" t="s">
        <v>3024</v>
      </c>
      <c r="F820" s="4" t="s">
        <v>3018</v>
      </c>
    </row>
    <row r="821" spans="1:6" x14ac:dyDescent="0.2">
      <c r="A821" s="5">
        <v>820</v>
      </c>
      <c r="B821" s="5">
        <v>2507</v>
      </c>
      <c r="C821" s="5" t="s">
        <v>3016</v>
      </c>
      <c r="D821" s="60">
        <v>70000</v>
      </c>
      <c r="E821" s="5" t="s">
        <v>3017</v>
      </c>
      <c r="F821" s="5" t="s">
        <v>3018</v>
      </c>
    </row>
    <row r="822" spans="1:6" x14ac:dyDescent="0.2">
      <c r="A822" s="4">
        <v>821</v>
      </c>
      <c r="B822" s="4">
        <v>2508</v>
      </c>
      <c r="C822" s="4" t="s">
        <v>3016</v>
      </c>
      <c r="D822" s="59">
        <v>60000</v>
      </c>
      <c r="E822" s="4" t="s">
        <v>3024</v>
      </c>
      <c r="F822" s="4" t="s">
        <v>3018</v>
      </c>
    </row>
    <row r="823" spans="1:6" x14ac:dyDescent="0.2">
      <c r="A823" s="5">
        <v>822</v>
      </c>
      <c r="B823" s="5">
        <v>2509</v>
      </c>
      <c r="C823" s="5" t="s">
        <v>3016</v>
      </c>
      <c r="D823" s="60">
        <v>60000</v>
      </c>
      <c r="E823" s="5" t="s">
        <v>3024</v>
      </c>
      <c r="F823" s="5" t="s">
        <v>3018</v>
      </c>
    </row>
    <row r="824" spans="1:6" x14ac:dyDescent="0.2">
      <c r="A824" s="4">
        <v>823</v>
      </c>
      <c r="B824" s="4">
        <v>2512</v>
      </c>
      <c r="C824" s="4" t="s">
        <v>3016</v>
      </c>
      <c r="D824" s="59">
        <v>60000</v>
      </c>
      <c r="E824" s="4" t="s">
        <v>3024</v>
      </c>
      <c r="F824" s="4" t="s">
        <v>3018</v>
      </c>
    </row>
    <row r="825" spans="1:6" x14ac:dyDescent="0.2">
      <c r="A825" s="5">
        <v>824</v>
      </c>
      <c r="B825" s="5">
        <v>2516</v>
      </c>
      <c r="C825" s="5" t="s">
        <v>3016</v>
      </c>
      <c r="D825" s="60">
        <v>70000</v>
      </c>
      <c r="E825" s="5" t="s">
        <v>3024</v>
      </c>
      <c r="F825" s="5" t="s">
        <v>3018</v>
      </c>
    </row>
    <row r="826" spans="1:6" x14ac:dyDescent="0.2">
      <c r="A826" s="4">
        <v>825</v>
      </c>
      <c r="B826" s="4">
        <v>2520</v>
      </c>
      <c r="C826" s="4" t="s">
        <v>3016</v>
      </c>
      <c r="D826" s="59">
        <v>70000</v>
      </c>
      <c r="E826" s="4" t="s">
        <v>3024</v>
      </c>
      <c r="F826" s="4" t="s">
        <v>3018</v>
      </c>
    </row>
    <row r="827" spans="1:6" x14ac:dyDescent="0.2">
      <c r="A827" s="5">
        <v>826</v>
      </c>
      <c r="B827" s="5">
        <v>2521</v>
      </c>
      <c r="C827" s="5" t="s">
        <v>3019</v>
      </c>
      <c r="D827" s="60">
        <v>70000</v>
      </c>
      <c r="E827" s="5" t="s">
        <v>3024</v>
      </c>
      <c r="F827" s="5" t="s">
        <v>3018</v>
      </c>
    </row>
    <row r="828" spans="1:6" x14ac:dyDescent="0.2">
      <c r="A828" s="4">
        <v>827</v>
      </c>
      <c r="B828" s="4">
        <v>2522</v>
      </c>
      <c r="C828" s="4" t="s">
        <v>3016</v>
      </c>
      <c r="D828" s="59">
        <v>70000</v>
      </c>
      <c r="E828" s="4" t="s">
        <v>3024</v>
      </c>
      <c r="F828" s="4" t="s">
        <v>3018</v>
      </c>
    </row>
    <row r="829" spans="1:6" x14ac:dyDescent="0.2">
      <c r="A829" s="5">
        <v>828</v>
      </c>
      <c r="B829" s="5">
        <v>2526</v>
      </c>
      <c r="C829" s="5" t="s">
        <v>3016</v>
      </c>
      <c r="D829" s="60">
        <v>60000</v>
      </c>
      <c r="E829" s="5" t="s">
        <v>3024</v>
      </c>
      <c r="F829" s="5" t="s">
        <v>3018</v>
      </c>
    </row>
    <row r="830" spans="1:6" x14ac:dyDescent="0.2">
      <c r="A830" s="4">
        <v>829</v>
      </c>
      <c r="B830" s="4">
        <v>2527</v>
      </c>
      <c r="C830" s="4" t="s">
        <v>3016</v>
      </c>
      <c r="D830" s="59">
        <v>70000</v>
      </c>
      <c r="E830" s="4" t="s">
        <v>3024</v>
      </c>
      <c r="F830" s="4" t="s">
        <v>3018</v>
      </c>
    </row>
    <row r="831" spans="1:6" x14ac:dyDescent="0.2">
      <c r="A831" s="5">
        <v>830</v>
      </c>
      <c r="B831" s="5">
        <v>2530</v>
      </c>
      <c r="C831" s="5" t="s">
        <v>3016</v>
      </c>
      <c r="D831" s="60">
        <v>70000</v>
      </c>
      <c r="E831" s="5" t="s">
        <v>3024</v>
      </c>
      <c r="F831" s="5" t="s">
        <v>3018</v>
      </c>
    </row>
    <row r="832" spans="1:6" x14ac:dyDescent="0.2">
      <c r="A832" s="4">
        <v>831</v>
      </c>
      <c r="B832" s="4">
        <v>2531</v>
      </c>
      <c r="C832" s="4" t="s">
        <v>3016</v>
      </c>
      <c r="D832" s="59">
        <v>80000</v>
      </c>
      <c r="E832" s="4" t="s">
        <v>3024</v>
      </c>
      <c r="F832" s="4" t="s">
        <v>3018</v>
      </c>
    </row>
    <row r="833" spans="1:6" x14ac:dyDescent="0.2">
      <c r="A833" s="5">
        <v>832</v>
      </c>
      <c r="B833" s="5">
        <v>2534</v>
      </c>
      <c r="C833" s="5" t="s">
        <v>3016</v>
      </c>
      <c r="D833" s="60">
        <v>80000</v>
      </c>
      <c r="E833" s="5" t="s">
        <v>3024</v>
      </c>
      <c r="F833" s="5" t="s">
        <v>3018</v>
      </c>
    </row>
    <row r="834" spans="1:6" x14ac:dyDescent="0.2">
      <c r="A834" s="4">
        <v>833</v>
      </c>
      <c r="B834" s="4">
        <v>2539</v>
      </c>
      <c r="C834" s="4" t="s">
        <v>3019</v>
      </c>
      <c r="D834" s="59">
        <v>40000</v>
      </c>
      <c r="E834" s="4" t="s">
        <v>3017</v>
      </c>
      <c r="F834" s="4" t="s">
        <v>3020</v>
      </c>
    </row>
    <row r="835" spans="1:6" x14ac:dyDescent="0.2">
      <c r="A835" s="5">
        <v>834</v>
      </c>
      <c r="B835" s="5">
        <v>2540</v>
      </c>
      <c r="C835" s="5" t="s">
        <v>3016</v>
      </c>
      <c r="D835" s="60">
        <v>80000</v>
      </c>
      <c r="E835" s="5" t="s">
        <v>3017</v>
      </c>
      <c r="F835" s="5" t="s">
        <v>3018</v>
      </c>
    </row>
    <row r="836" spans="1:6" x14ac:dyDescent="0.2">
      <c r="A836" s="4">
        <v>835</v>
      </c>
      <c r="B836" s="4">
        <v>2543</v>
      </c>
      <c r="C836" s="4" t="s">
        <v>3019</v>
      </c>
      <c r="D836" s="59">
        <v>80000</v>
      </c>
      <c r="E836" s="4" t="s">
        <v>3017</v>
      </c>
      <c r="F836" s="4" t="s">
        <v>3020</v>
      </c>
    </row>
    <row r="837" spans="1:6" x14ac:dyDescent="0.2">
      <c r="A837" s="5">
        <v>836</v>
      </c>
      <c r="B837" s="5">
        <v>2545</v>
      </c>
      <c r="C837" s="5" t="s">
        <v>3019</v>
      </c>
      <c r="D837" s="60">
        <v>80000</v>
      </c>
      <c r="E837" s="5" t="s">
        <v>3017</v>
      </c>
      <c r="F837" s="5" t="s">
        <v>3018</v>
      </c>
    </row>
    <row r="838" spans="1:6" x14ac:dyDescent="0.2">
      <c r="A838" s="4">
        <v>837</v>
      </c>
      <c r="B838" s="4">
        <v>2547</v>
      </c>
      <c r="C838" s="4" t="s">
        <v>3016</v>
      </c>
      <c r="D838" s="59">
        <v>80000</v>
      </c>
      <c r="E838" s="4" t="s">
        <v>3017</v>
      </c>
      <c r="F838" s="4" t="s">
        <v>3018</v>
      </c>
    </row>
    <row r="839" spans="1:6" x14ac:dyDescent="0.2">
      <c r="A839" s="5">
        <v>838</v>
      </c>
      <c r="B839" s="5">
        <v>2548</v>
      </c>
      <c r="C839" s="5" t="s">
        <v>3019</v>
      </c>
      <c r="D839" s="60">
        <v>80000</v>
      </c>
      <c r="E839" s="5" t="s">
        <v>3017</v>
      </c>
      <c r="F839" s="5" t="s">
        <v>3018</v>
      </c>
    </row>
    <row r="840" spans="1:6" x14ac:dyDescent="0.2">
      <c r="A840" s="4">
        <v>839</v>
      </c>
      <c r="B840" s="4">
        <v>2549</v>
      </c>
      <c r="C840" s="4" t="s">
        <v>3019</v>
      </c>
      <c r="D840" s="59">
        <v>80000</v>
      </c>
      <c r="E840" s="4" t="s">
        <v>3017</v>
      </c>
      <c r="F840" s="4" t="s">
        <v>3020</v>
      </c>
    </row>
    <row r="841" spans="1:6" x14ac:dyDescent="0.2">
      <c r="A841" s="5">
        <v>840</v>
      </c>
      <c r="B841" s="5">
        <v>2551</v>
      </c>
      <c r="C841" s="5" t="s">
        <v>3019</v>
      </c>
      <c r="D841" s="60">
        <v>60000</v>
      </c>
      <c r="E841" s="5" t="s">
        <v>3024</v>
      </c>
      <c r="F841" s="5" t="s">
        <v>3018</v>
      </c>
    </row>
    <row r="842" spans="1:6" x14ac:dyDescent="0.2">
      <c r="A842" s="4">
        <v>841</v>
      </c>
      <c r="B842" s="4">
        <v>2553</v>
      </c>
      <c r="C842" s="4" t="s">
        <v>3016</v>
      </c>
      <c r="D842" s="59">
        <v>60000</v>
      </c>
      <c r="E842" s="4" t="s">
        <v>3024</v>
      </c>
      <c r="F842" s="4" t="s">
        <v>3018</v>
      </c>
    </row>
    <row r="843" spans="1:6" x14ac:dyDescent="0.2">
      <c r="A843" s="5">
        <v>842</v>
      </c>
      <c r="B843" s="5">
        <v>2555</v>
      </c>
      <c r="C843" s="5" t="s">
        <v>3016</v>
      </c>
      <c r="D843" s="60">
        <v>40000</v>
      </c>
      <c r="E843" s="5" t="s">
        <v>3017</v>
      </c>
      <c r="F843" s="5" t="s">
        <v>3020</v>
      </c>
    </row>
    <row r="844" spans="1:6" x14ac:dyDescent="0.2">
      <c r="A844" s="4">
        <v>843</v>
      </c>
      <c r="B844" s="4">
        <v>2561</v>
      </c>
      <c r="C844" s="4" t="s">
        <v>3019</v>
      </c>
      <c r="D844" s="59">
        <v>50000</v>
      </c>
      <c r="E844" s="4" t="s">
        <v>3017</v>
      </c>
      <c r="F844" s="4" t="s">
        <v>3018</v>
      </c>
    </row>
    <row r="845" spans="1:6" x14ac:dyDescent="0.2">
      <c r="A845" s="5">
        <v>844</v>
      </c>
      <c r="B845" s="5">
        <v>2563</v>
      </c>
      <c r="C845" s="5" t="s">
        <v>3019</v>
      </c>
      <c r="D845" s="60">
        <v>50000</v>
      </c>
      <c r="E845" s="5" t="s">
        <v>3017</v>
      </c>
      <c r="F845" s="5" t="s">
        <v>3020</v>
      </c>
    </row>
    <row r="846" spans="1:6" x14ac:dyDescent="0.2">
      <c r="A846" s="4">
        <v>845</v>
      </c>
      <c r="B846" s="4">
        <v>2570</v>
      </c>
      <c r="C846" s="4" t="s">
        <v>3019</v>
      </c>
      <c r="D846" s="59">
        <v>50000</v>
      </c>
      <c r="E846" s="4" t="s">
        <v>3017</v>
      </c>
      <c r="F846" s="4" t="s">
        <v>3018</v>
      </c>
    </row>
    <row r="847" spans="1:6" x14ac:dyDescent="0.2">
      <c r="A847" s="5">
        <v>846</v>
      </c>
      <c r="B847" s="5">
        <v>2571</v>
      </c>
      <c r="C847" s="5" t="s">
        <v>3019</v>
      </c>
      <c r="D847" s="60">
        <v>30000</v>
      </c>
      <c r="E847" s="5" t="s">
        <v>3022</v>
      </c>
      <c r="F847" s="5" t="s">
        <v>3020</v>
      </c>
    </row>
    <row r="848" spans="1:6" x14ac:dyDescent="0.2">
      <c r="A848" s="4">
        <v>847</v>
      </c>
      <c r="B848" s="4">
        <v>2578</v>
      </c>
      <c r="C848" s="4" t="s">
        <v>3019</v>
      </c>
      <c r="D848" s="59">
        <v>50000</v>
      </c>
      <c r="E848" s="4" t="s">
        <v>3017</v>
      </c>
      <c r="F848" s="4" t="s">
        <v>3018</v>
      </c>
    </row>
    <row r="849" spans="1:6" x14ac:dyDescent="0.2">
      <c r="A849" s="5">
        <v>848</v>
      </c>
      <c r="B849" s="5">
        <v>2579</v>
      </c>
      <c r="C849" s="5" t="s">
        <v>3019</v>
      </c>
      <c r="D849" s="60">
        <v>50000</v>
      </c>
      <c r="E849" s="5" t="s">
        <v>3017</v>
      </c>
      <c r="F849" s="5" t="s">
        <v>3020</v>
      </c>
    </row>
    <row r="850" spans="1:6" x14ac:dyDescent="0.2">
      <c r="A850" s="4">
        <v>849</v>
      </c>
      <c r="B850" s="4">
        <v>2583</v>
      </c>
      <c r="C850" s="4" t="s">
        <v>3016</v>
      </c>
      <c r="D850" s="59">
        <v>50000</v>
      </c>
      <c r="E850" s="4" t="s">
        <v>3017</v>
      </c>
      <c r="F850" s="4" t="s">
        <v>3018</v>
      </c>
    </row>
    <row r="851" spans="1:6" x14ac:dyDescent="0.2">
      <c r="A851" s="5">
        <v>850</v>
      </c>
      <c r="B851" s="5">
        <v>2584</v>
      </c>
      <c r="C851" s="5" t="s">
        <v>3019</v>
      </c>
      <c r="D851" s="60">
        <v>50000</v>
      </c>
      <c r="E851" s="5" t="s">
        <v>3017</v>
      </c>
      <c r="F851" s="5" t="s">
        <v>3018</v>
      </c>
    </row>
    <row r="852" spans="1:6" x14ac:dyDescent="0.2">
      <c r="A852" s="4">
        <v>851</v>
      </c>
      <c r="B852" s="4">
        <v>2587</v>
      </c>
      <c r="C852" s="4" t="s">
        <v>3019</v>
      </c>
      <c r="D852" s="59">
        <v>50000</v>
      </c>
      <c r="E852" s="4" t="s">
        <v>3017</v>
      </c>
      <c r="F852" s="4" t="s">
        <v>3018</v>
      </c>
    </row>
    <row r="853" spans="1:6" x14ac:dyDescent="0.2">
      <c r="A853" s="5">
        <v>852</v>
      </c>
      <c r="B853" s="5">
        <v>2593</v>
      </c>
      <c r="C853" s="5" t="s">
        <v>3019</v>
      </c>
      <c r="D853" s="60">
        <v>60000</v>
      </c>
      <c r="E853" s="5" t="s">
        <v>3017</v>
      </c>
      <c r="F853" s="5" t="s">
        <v>3018</v>
      </c>
    </row>
    <row r="854" spans="1:6" x14ac:dyDescent="0.2">
      <c r="A854" s="4">
        <v>853</v>
      </c>
      <c r="B854" s="4">
        <v>2601</v>
      </c>
      <c r="C854" s="4" t="s">
        <v>3019</v>
      </c>
      <c r="D854" s="59">
        <v>60000</v>
      </c>
      <c r="E854" s="4" t="s">
        <v>3017</v>
      </c>
      <c r="F854" s="4" t="s">
        <v>3020</v>
      </c>
    </row>
    <row r="855" spans="1:6" x14ac:dyDescent="0.2">
      <c r="A855" s="5">
        <v>854</v>
      </c>
      <c r="B855" s="5">
        <v>2603</v>
      </c>
      <c r="C855" s="5" t="s">
        <v>3019</v>
      </c>
      <c r="D855" s="60">
        <v>60000</v>
      </c>
      <c r="E855" s="5" t="s">
        <v>3017</v>
      </c>
      <c r="F855" s="5" t="s">
        <v>3018</v>
      </c>
    </row>
    <row r="856" spans="1:6" x14ac:dyDescent="0.2">
      <c r="A856" s="4">
        <v>855</v>
      </c>
      <c r="B856" s="4">
        <v>2604</v>
      </c>
      <c r="C856" s="4" t="s">
        <v>3019</v>
      </c>
      <c r="D856" s="59">
        <v>60000</v>
      </c>
      <c r="E856" s="4" t="s">
        <v>3024</v>
      </c>
      <c r="F856" s="4" t="s">
        <v>3020</v>
      </c>
    </row>
    <row r="857" spans="1:6" x14ac:dyDescent="0.2">
      <c r="A857" s="5">
        <v>856</v>
      </c>
      <c r="B857" s="5">
        <v>2610</v>
      </c>
      <c r="C857" s="5" t="s">
        <v>3016</v>
      </c>
      <c r="D857" s="60">
        <v>60000</v>
      </c>
      <c r="E857" s="5" t="s">
        <v>3017</v>
      </c>
      <c r="F857" s="5" t="s">
        <v>3018</v>
      </c>
    </row>
    <row r="858" spans="1:6" x14ac:dyDescent="0.2">
      <c r="A858" s="4">
        <v>857</v>
      </c>
      <c r="B858" s="4">
        <v>2613</v>
      </c>
      <c r="C858" s="4" t="s">
        <v>3016</v>
      </c>
      <c r="D858" s="59">
        <v>60000</v>
      </c>
      <c r="E858" s="4" t="s">
        <v>3024</v>
      </c>
      <c r="F858" s="4" t="s">
        <v>3018</v>
      </c>
    </row>
    <row r="859" spans="1:6" x14ac:dyDescent="0.2">
      <c r="A859" s="5">
        <v>858</v>
      </c>
      <c r="B859" s="5">
        <v>2616</v>
      </c>
      <c r="C859" s="5" t="s">
        <v>3019</v>
      </c>
      <c r="D859" s="60">
        <v>60000</v>
      </c>
      <c r="E859" s="5" t="s">
        <v>3024</v>
      </c>
      <c r="F859" s="5" t="s">
        <v>3020</v>
      </c>
    </row>
    <row r="860" spans="1:6" x14ac:dyDescent="0.2">
      <c r="A860" s="4">
        <v>859</v>
      </c>
      <c r="B860" s="4">
        <v>2617</v>
      </c>
      <c r="C860" s="4" t="s">
        <v>3016</v>
      </c>
      <c r="D860" s="59">
        <v>40000</v>
      </c>
      <c r="E860" s="4" t="s">
        <v>3022</v>
      </c>
      <c r="F860" s="4" t="s">
        <v>3018</v>
      </c>
    </row>
    <row r="861" spans="1:6" x14ac:dyDescent="0.2">
      <c r="A861" s="5">
        <v>860</v>
      </c>
      <c r="B861" s="5">
        <v>2618</v>
      </c>
      <c r="C861" s="5" t="s">
        <v>3016</v>
      </c>
      <c r="D861" s="60">
        <v>70000</v>
      </c>
      <c r="E861" s="5" t="s">
        <v>3021</v>
      </c>
      <c r="F861" s="5" t="s">
        <v>3018</v>
      </c>
    </row>
    <row r="862" spans="1:6" x14ac:dyDescent="0.2">
      <c r="A862" s="4">
        <v>861</v>
      </c>
      <c r="B862" s="4">
        <v>2619</v>
      </c>
      <c r="C862" s="4" t="s">
        <v>3016</v>
      </c>
      <c r="D862" s="59">
        <v>70000</v>
      </c>
      <c r="E862" s="4" t="s">
        <v>3021</v>
      </c>
      <c r="F862" s="4" t="s">
        <v>3018</v>
      </c>
    </row>
    <row r="863" spans="1:6" x14ac:dyDescent="0.2">
      <c r="A863" s="5">
        <v>862</v>
      </c>
      <c r="B863" s="5">
        <v>2620</v>
      </c>
      <c r="C863" s="5" t="s">
        <v>3016</v>
      </c>
      <c r="D863" s="60">
        <v>70000</v>
      </c>
      <c r="E863" s="5" t="s">
        <v>3021</v>
      </c>
      <c r="F863" s="5" t="s">
        <v>3018</v>
      </c>
    </row>
    <row r="864" spans="1:6" x14ac:dyDescent="0.2">
      <c r="A864" s="4">
        <v>863</v>
      </c>
      <c r="B864" s="4">
        <v>2621</v>
      </c>
      <c r="C864" s="4" t="s">
        <v>3019</v>
      </c>
      <c r="D864" s="59">
        <v>40000</v>
      </c>
      <c r="E864" s="4" t="s">
        <v>3022</v>
      </c>
      <c r="F864" s="4" t="s">
        <v>3018</v>
      </c>
    </row>
    <row r="865" spans="1:6" x14ac:dyDescent="0.2">
      <c r="A865" s="5">
        <v>864</v>
      </c>
      <c r="B865" s="5">
        <v>2626</v>
      </c>
      <c r="C865" s="5" t="s">
        <v>3016</v>
      </c>
      <c r="D865" s="60">
        <v>60000</v>
      </c>
      <c r="E865" s="5" t="s">
        <v>3021</v>
      </c>
      <c r="F865" s="5" t="s">
        <v>3018</v>
      </c>
    </row>
    <row r="866" spans="1:6" x14ac:dyDescent="0.2">
      <c r="A866" s="4">
        <v>865</v>
      </c>
      <c r="B866" s="4">
        <v>2628</v>
      </c>
      <c r="C866" s="4" t="s">
        <v>3016</v>
      </c>
      <c r="D866" s="59">
        <v>60000</v>
      </c>
      <c r="E866" s="4" t="s">
        <v>3021</v>
      </c>
      <c r="F866" s="4" t="s">
        <v>3018</v>
      </c>
    </row>
    <row r="867" spans="1:6" x14ac:dyDescent="0.2">
      <c r="A867" s="5">
        <v>866</v>
      </c>
      <c r="B867" s="5">
        <v>2630</v>
      </c>
      <c r="C867" s="5" t="s">
        <v>3016</v>
      </c>
      <c r="D867" s="60">
        <v>60000</v>
      </c>
      <c r="E867" s="5" t="s">
        <v>3021</v>
      </c>
      <c r="F867" s="5" t="s">
        <v>3018</v>
      </c>
    </row>
    <row r="868" spans="1:6" x14ac:dyDescent="0.2">
      <c r="A868" s="4">
        <v>867</v>
      </c>
      <c r="B868" s="4">
        <v>2638</v>
      </c>
      <c r="C868" s="4" t="s">
        <v>3016</v>
      </c>
      <c r="D868" s="59">
        <v>60000</v>
      </c>
      <c r="E868" s="4" t="s">
        <v>3021</v>
      </c>
      <c r="F868" s="4" t="s">
        <v>3020</v>
      </c>
    </row>
    <row r="869" spans="1:6" x14ac:dyDescent="0.2">
      <c r="A869" s="5">
        <v>868</v>
      </c>
      <c r="B869" s="5">
        <v>2639</v>
      </c>
      <c r="C869" s="5" t="s">
        <v>3016</v>
      </c>
      <c r="D869" s="60">
        <v>40000</v>
      </c>
      <c r="E869" s="5" t="s">
        <v>3022</v>
      </c>
      <c r="F869" s="5" t="s">
        <v>3018</v>
      </c>
    </row>
    <row r="870" spans="1:6" x14ac:dyDescent="0.2">
      <c r="A870" s="4">
        <v>869</v>
      </c>
      <c r="B870" s="4">
        <v>2647</v>
      </c>
      <c r="C870" s="4" t="s">
        <v>3019</v>
      </c>
      <c r="D870" s="59">
        <v>70000</v>
      </c>
      <c r="E870" s="4" t="s">
        <v>3021</v>
      </c>
      <c r="F870" s="4" t="s">
        <v>3018</v>
      </c>
    </row>
    <row r="871" spans="1:6" x14ac:dyDescent="0.2">
      <c r="A871" s="5">
        <v>870</v>
      </c>
      <c r="B871" s="5">
        <v>2649</v>
      </c>
      <c r="C871" s="5" t="s">
        <v>3019</v>
      </c>
      <c r="D871" s="60">
        <v>70000</v>
      </c>
      <c r="E871" s="5" t="s">
        <v>3021</v>
      </c>
      <c r="F871" s="5" t="s">
        <v>3020</v>
      </c>
    </row>
    <row r="872" spans="1:6" x14ac:dyDescent="0.2">
      <c r="A872" s="4">
        <v>871</v>
      </c>
      <c r="B872" s="4">
        <v>2650</v>
      </c>
      <c r="C872" s="4" t="s">
        <v>3019</v>
      </c>
      <c r="D872" s="59">
        <v>70000</v>
      </c>
      <c r="E872" s="4" t="s">
        <v>3021</v>
      </c>
      <c r="F872" s="4" t="s">
        <v>3020</v>
      </c>
    </row>
    <row r="873" spans="1:6" x14ac:dyDescent="0.2">
      <c r="A873" s="5">
        <v>872</v>
      </c>
      <c r="B873" s="5">
        <v>2652</v>
      </c>
      <c r="C873" s="5" t="s">
        <v>3019</v>
      </c>
      <c r="D873" s="60">
        <v>70000</v>
      </c>
      <c r="E873" s="5" t="s">
        <v>3021</v>
      </c>
      <c r="F873" s="5" t="s">
        <v>3020</v>
      </c>
    </row>
    <row r="874" spans="1:6" x14ac:dyDescent="0.2">
      <c r="A874" s="4">
        <v>873</v>
      </c>
      <c r="B874" s="4">
        <v>2653</v>
      </c>
      <c r="C874" s="4" t="s">
        <v>3019</v>
      </c>
      <c r="D874" s="59">
        <v>60000</v>
      </c>
      <c r="E874" s="4" t="s">
        <v>3024</v>
      </c>
      <c r="F874" s="4" t="s">
        <v>3020</v>
      </c>
    </row>
    <row r="875" spans="1:6" x14ac:dyDescent="0.2">
      <c r="A875" s="5">
        <v>874</v>
      </c>
      <c r="B875" s="5">
        <v>2655</v>
      </c>
      <c r="C875" s="5" t="s">
        <v>3016</v>
      </c>
      <c r="D875" s="60">
        <v>60000</v>
      </c>
      <c r="E875" s="5" t="s">
        <v>3024</v>
      </c>
      <c r="F875" s="5" t="s">
        <v>3020</v>
      </c>
    </row>
    <row r="876" spans="1:6" x14ac:dyDescent="0.2">
      <c r="A876" s="4">
        <v>875</v>
      </c>
      <c r="B876" s="4">
        <v>2667</v>
      </c>
      <c r="C876" s="4" t="s">
        <v>3019</v>
      </c>
      <c r="D876" s="59">
        <v>60000</v>
      </c>
      <c r="E876" s="4" t="s">
        <v>3017</v>
      </c>
      <c r="F876" s="4" t="s">
        <v>3020</v>
      </c>
    </row>
    <row r="877" spans="1:6" x14ac:dyDescent="0.2">
      <c r="A877" s="5">
        <v>876</v>
      </c>
      <c r="B877" s="5">
        <v>2668</v>
      </c>
      <c r="C877" s="5" t="s">
        <v>3016</v>
      </c>
      <c r="D877" s="60">
        <v>60000</v>
      </c>
      <c r="E877" s="5" t="s">
        <v>3021</v>
      </c>
      <c r="F877" s="5" t="s">
        <v>3020</v>
      </c>
    </row>
    <row r="878" spans="1:6" x14ac:dyDescent="0.2">
      <c r="A878" s="4">
        <v>877</v>
      </c>
      <c r="B878" s="4">
        <v>2670</v>
      </c>
      <c r="C878" s="4" t="s">
        <v>3016</v>
      </c>
      <c r="D878" s="59">
        <v>60000</v>
      </c>
      <c r="E878" s="4" t="s">
        <v>3021</v>
      </c>
      <c r="F878" s="4" t="s">
        <v>3018</v>
      </c>
    </row>
    <row r="879" spans="1:6" x14ac:dyDescent="0.2">
      <c r="A879" s="5">
        <v>878</v>
      </c>
      <c r="B879" s="5">
        <v>2671</v>
      </c>
      <c r="C879" s="5" t="s">
        <v>3016</v>
      </c>
      <c r="D879" s="60">
        <v>60000</v>
      </c>
      <c r="E879" s="5" t="s">
        <v>3021</v>
      </c>
      <c r="F879" s="5" t="s">
        <v>3018</v>
      </c>
    </row>
    <row r="880" spans="1:6" x14ac:dyDescent="0.2">
      <c r="A880" s="4">
        <v>879</v>
      </c>
      <c r="B880" s="4">
        <v>2677</v>
      </c>
      <c r="C880" s="4" t="s">
        <v>3016</v>
      </c>
      <c r="D880" s="59">
        <v>60000</v>
      </c>
      <c r="E880" s="4" t="s">
        <v>3021</v>
      </c>
      <c r="F880" s="4" t="s">
        <v>3018</v>
      </c>
    </row>
    <row r="881" spans="1:6" x14ac:dyDescent="0.2">
      <c r="A881" s="5">
        <v>880</v>
      </c>
      <c r="B881" s="5">
        <v>2684</v>
      </c>
      <c r="C881" s="5" t="s">
        <v>3016</v>
      </c>
      <c r="D881" s="60">
        <v>60000</v>
      </c>
      <c r="E881" s="5" t="s">
        <v>3021</v>
      </c>
      <c r="F881" s="5" t="s">
        <v>3018</v>
      </c>
    </row>
    <row r="882" spans="1:6" x14ac:dyDescent="0.2">
      <c r="A882" s="4">
        <v>881</v>
      </c>
      <c r="B882" s="4">
        <v>2685</v>
      </c>
      <c r="C882" s="4" t="s">
        <v>3016</v>
      </c>
      <c r="D882" s="59">
        <v>60000</v>
      </c>
      <c r="E882" s="4" t="s">
        <v>3021</v>
      </c>
      <c r="F882" s="4" t="s">
        <v>3018</v>
      </c>
    </row>
    <row r="883" spans="1:6" x14ac:dyDescent="0.2">
      <c r="A883" s="5">
        <v>882</v>
      </c>
      <c r="B883" s="5">
        <v>2689</v>
      </c>
      <c r="C883" s="5" t="s">
        <v>3016</v>
      </c>
      <c r="D883" s="60">
        <v>60000</v>
      </c>
      <c r="E883" s="5" t="s">
        <v>3017</v>
      </c>
      <c r="F883" s="5" t="s">
        <v>3018</v>
      </c>
    </row>
    <row r="884" spans="1:6" x14ac:dyDescent="0.2">
      <c r="A884" s="4">
        <v>883</v>
      </c>
      <c r="B884" s="4">
        <v>2693</v>
      </c>
      <c r="C884" s="4" t="s">
        <v>3016</v>
      </c>
      <c r="D884" s="59">
        <v>60000</v>
      </c>
      <c r="E884" s="4" t="s">
        <v>3017</v>
      </c>
      <c r="F884" s="4" t="s">
        <v>3018</v>
      </c>
    </row>
    <row r="885" spans="1:6" x14ac:dyDescent="0.2">
      <c r="A885" s="5">
        <v>884</v>
      </c>
      <c r="B885" s="5">
        <v>2696</v>
      </c>
      <c r="C885" s="5" t="s">
        <v>3016</v>
      </c>
      <c r="D885" s="60">
        <v>70000</v>
      </c>
      <c r="E885" s="5" t="s">
        <v>3024</v>
      </c>
      <c r="F885" s="5" t="s">
        <v>3018</v>
      </c>
    </row>
    <row r="886" spans="1:6" x14ac:dyDescent="0.2">
      <c r="A886" s="4">
        <v>885</v>
      </c>
      <c r="B886" s="4">
        <v>2697</v>
      </c>
      <c r="C886" s="4" t="s">
        <v>3016</v>
      </c>
      <c r="D886" s="59">
        <v>80000</v>
      </c>
      <c r="E886" s="4" t="s">
        <v>3024</v>
      </c>
      <c r="F886" s="4" t="s">
        <v>3018</v>
      </c>
    </row>
    <row r="887" spans="1:6" x14ac:dyDescent="0.2">
      <c r="A887" s="5">
        <v>886</v>
      </c>
      <c r="B887" s="5">
        <v>2699</v>
      </c>
      <c r="C887" s="5" t="s">
        <v>3016</v>
      </c>
      <c r="D887" s="60">
        <v>80000</v>
      </c>
      <c r="E887" s="5" t="s">
        <v>3024</v>
      </c>
      <c r="F887" s="5" t="s">
        <v>3018</v>
      </c>
    </row>
    <row r="888" spans="1:6" x14ac:dyDescent="0.2">
      <c r="A888" s="4">
        <v>887</v>
      </c>
      <c r="B888" s="4">
        <v>2704</v>
      </c>
      <c r="C888" s="4" t="s">
        <v>3016</v>
      </c>
      <c r="D888" s="59">
        <v>60000</v>
      </c>
      <c r="E888" s="4" t="s">
        <v>3017</v>
      </c>
      <c r="F888" s="4" t="s">
        <v>3018</v>
      </c>
    </row>
    <row r="889" spans="1:6" x14ac:dyDescent="0.2">
      <c r="A889" s="5">
        <v>888</v>
      </c>
      <c r="B889" s="5">
        <v>2709</v>
      </c>
      <c r="C889" s="5" t="s">
        <v>3016</v>
      </c>
      <c r="D889" s="60">
        <v>60000</v>
      </c>
      <c r="E889" s="5" t="s">
        <v>3017</v>
      </c>
      <c r="F889" s="5" t="s">
        <v>3018</v>
      </c>
    </row>
    <row r="890" spans="1:6" x14ac:dyDescent="0.2">
      <c r="A890" s="4">
        <v>889</v>
      </c>
      <c r="B890" s="4">
        <v>2713</v>
      </c>
      <c r="C890" s="4" t="s">
        <v>3016</v>
      </c>
      <c r="D890" s="59">
        <v>60000</v>
      </c>
      <c r="E890" s="4" t="s">
        <v>3017</v>
      </c>
      <c r="F890" s="4" t="s">
        <v>3018</v>
      </c>
    </row>
    <row r="891" spans="1:6" x14ac:dyDescent="0.2">
      <c r="A891" s="5">
        <v>890</v>
      </c>
      <c r="B891" s="5">
        <v>2715</v>
      </c>
      <c r="C891" s="5" t="s">
        <v>3019</v>
      </c>
      <c r="D891" s="60">
        <v>60000</v>
      </c>
      <c r="E891" s="5" t="s">
        <v>3017</v>
      </c>
      <c r="F891" s="5" t="s">
        <v>3018</v>
      </c>
    </row>
    <row r="892" spans="1:6" x14ac:dyDescent="0.2">
      <c r="A892" s="4">
        <v>891</v>
      </c>
      <c r="B892" s="4">
        <v>2718</v>
      </c>
      <c r="C892" s="4" t="s">
        <v>3016</v>
      </c>
      <c r="D892" s="59">
        <v>70000</v>
      </c>
      <c r="E892" s="4" t="s">
        <v>3024</v>
      </c>
      <c r="F892" s="4" t="s">
        <v>3018</v>
      </c>
    </row>
    <row r="893" spans="1:6" x14ac:dyDescent="0.2">
      <c r="A893" s="5">
        <v>892</v>
      </c>
      <c r="B893" s="5">
        <v>2720</v>
      </c>
      <c r="C893" s="5" t="s">
        <v>3016</v>
      </c>
      <c r="D893" s="60">
        <v>70000</v>
      </c>
      <c r="E893" s="5" t="s">
        <v>3024</v>
      </c>
      <c r="F893" s="5" t="s">
        <v>3018</v>
      </c>
    </row>
    <row r="894" spans="1:6" x14ac:dyDescent="0.2">
      <c r="A894" s="4">
        <v>893</v>
      </c>
      <c r="B894" s="4">
        <v>2724</v>
      </c>
      <c r="C894" s="4" t="s">
        <v>3016</v>
      </c>
      <c r="D894" s="59">
        <v>90000</v>
      </c>
      <c r="E894" s="4" t="s">
        <v>3024</v>
      </c>
      <c r="F894" s="4" t="s">
        <v>3018</v>
      </c>
    </row>
    <row r="895" spans="1:6" x14ac:dyDescent="0.2">
      <c r="A895" s="5">
        <v>894</v>
      </c>
      <c r="B895" s="5">
        <v>2725</v>
      </c>
      <c r="C895" s="5" t="s">
        <v>3016</v>
      </c>
      <c r="D895" s="60">
        <v>90000</v>
      </c>
      <c r="E895" s="5" t="s">
        <v>3024</v>
      </c>
      <c r="F895" s="5" t="s">
        <v>3018</v>
      </c>
    </row>
    <row r="896" spans="1:6" x14ac:dyDescent="0.2">
      <c r="A896" s="4">
        <v>895</v>
      </c>
      <c r="B896" s="4">
        <v>2729</v>
      </c>
      <c r="C896" s="4" t="s">
        <v>3016</v>
      </c>
      <c r="D896" s="59">
        <v>100000</v>
      </c>
      <c r="E896" s="4" t="s">
        <v>3024</v>
      </c>
      <c r="F896" s="4" t="s">
        <v>3018</v>
      </c>
    </row>
    <row r="897" spans="1:6" x14ac:dyDescent="0.2">
      <c r="A897" s="5">
        <v>896</v>
      </c>
      <c r="B897" s="5">
        <v>2737</v>
      </c>
      <c r="C897" s="5" t="s">
        <v>3016</v>
      </c>
      <c r="D897" s="60">
        <v>100000</v>
      </c>
      <c r="E897" s="5" t="s">
        <v>3024</v>
      </c>
      <c r="F897" s="5" t="s">
        <v>3018</v>
      </c>
    </row>
    <row r="898" spans="1:6" x14ac:dyDescent="0.2">
      <c r="A898" s="4">
        <v>897</v>
      </c>
      <c r="B898" s="4">
        <v>2738</v>
      </c>
      <c r="C898" s="4" t="s">
        <v>3016</v>
      </c>
      <c r="D898" s="59">
        <v>100000</v>
      </c>
      <c r="E898" s="4" t="s">
        <v>3024</v>
      </c>
      <c r="F898" s="4" t="s">
        <v>3018</v>
      </c>
    </row>
    <row r="899" spans="1:6" x14ac:dyDescent="0.2">
      <c r="A899" s="5">
        <v>898</v>
      </c>
      <c r="B899" s="5">
        <v>2741</v>
      </c>
      <c r="C899" s="5" t="s">
        <v>3019</v>
      </c>
      <c r="D899" s="60">
        <v>60000</v>
      </c>
      <c r="E899" s="5" t="s">
        <v>3017</v>
      </c>
      <c r="F899" s="5" t="s">
        <v>3020</v>
      </c>
    </row>
    <row r="900" spans="1:6" x14ac:dyDescent="0.2">
      <c r="A900" s="4">
        <v>899</v>
      </c>
      <c r="B900" s="4">
        <v>2745</v>
      </c>
      <c r="C900" s="4" t="s">
        <v>3016</v>
      </c>
      <c r="D900" s="59">
        <v>80000</v>
      </c>
      <c r="E900" s="4" t="s">
        <v>3024</v>
      </c>
      <c r="F900" s="4" t="s">
        <v>3018</v>
      </c>
    </row>
    <row r="901" spans="1:6" x14ac:dyDescent="0.2">
      <c r="A901" s="5">
        <v>900</v>
      </c>
      <c r="B901" s="5">
        <v>2747</v>
      </c>
      <c r="C901" s="5" t="s">
        <v>3019</v>
      </c>
      <c r="D901" s="60">
        <v>80000</v>
      </c>
      <c r="E901" s="5" t="s">
        <v>3024</v>
      </c>
      <c r="F901" s="5" t="s">
        <v>3018</v>
      </c>
    </row>
    <row r="902" spans="1:6" x14ac:dyDescent="0.2">
      <c r="A902" s="4">
        <v>901</v>
      </c>
      <c r="B902" s="4">
        <v>2750</v>
      </c>
      <c r="C902" s="4" t="s">
        <v>3019</v>
      </c>
      <c r="D902" s="59">
        <v>90000</v>
      </c>
      <c r="E902" s="4" t="s">
        <v>3017</v>
      </c>
      <c r="F902" s="4" t="s">
        <v>3018</v>
      </c>
    </row>
    <row r="903" spans="1:6" x14ac:dyDescent="0.2">
      <c r="A903" s="5">
        <v>902</v>
      </c>
      <c r="B903" s="5">
        <v>2760</v>
      </c>
      <c r="C903" s="5" t="s">
        <v>3019</v>
      </c>
      <c r="D903" s="60">
        <v>60000</v>
      </c>
      <c r="E903" s="5" t="s">
        <v>3017</v>
      </c>
      <c r="F903" s="5" t="s">
        <v>3020</v>
      </c>
    </row>
    <row r="904" spans="1:6" x14ac:dyDescent="0.2">
      <c r="A904" s="4">
        <v>903</v>
      </c>
      <c r="B904" s="4">
        <v>2764</v>
      </c>
      <c r="C904" s="4" t="s">
        <v>3016</v>
      </c>
      <c r="D904" s="59">
        <v>70000</v>
      </c>
      <c r="E904" s="4" t="s">
        <v>3017</v>
      </c>
      <c r="F904" s="4" t="s">
        <v>3018</v>
      </c>
    </row>
    <row r="905" spans="1:6" x14ac:dyDescent="0.2">
      <c r="A905" s="5">
        <v>904</v>
      </c>
      <c r="B905" s="5">
        <v>2765</v>
      </c>
      <c r="C905" s="5" t="s">
        <v>3019</v>
      </c>
      <c r="D905" s="60">
        <v>110000</v>
      </c>
      <c r="E905" s="5" t="s">
        <v>3024</v>
      </c>
      <c r="F905" s="5" t="s">
        <v>3018</v>
      </c>
    </row>
    <row r="906" spans="1:6" x14ac:dyDescent="0.2">
      <c r="A906" s="4">
        <v>905</v>
      </c>
      <c r="B906" s="4">
        <v>2770</v>
      </c>
      <c r="C906" s="4" t="s">
        <v>3019</v>
      </c>
      <c r="D906" s="59">
        <v>110000</v>
      </c>
      <c r="E906" s="4" t="s">
        <v>3024</v>
      </c>
      <c r="F906" s="4" t="s">
        <v>3018</v>
      </c>
    </row>
    <row r="907" spans="1:6" x14ac:dyDescent="0.2">
      <c r="A907" s="5">
        <v>906</v>
      </c>
      <c r="B907" s="5">
        <v>2771</v>
      </c>
      <c r="C907" s="5" t="s">
        <v>3019</v>
      </c>
      <c r="D907" s="60">
        <v>110000</v>
      </c>
      <c r="E907" s="5" t="s">
        <v>3024</v>
      </c>
      <c r="F907" s="5" t="s">
        <v>3018</v>
      </c>
    </row>
    <row r="908" spans="1:6" x14ac:dyDescent="0.2">
      <c r="A908" s="4">
        <v>907</v>
      </c>
      <c r="B908" s="4">
        <v>2773</v>
      </c>
      <c r="C908" s="4" t="s">
        <v>3016</v>
      </c>
      <c r="D908" s="59">
        <v>80000</v>
      </c>
      <c r="E908" s="4" t="s">
        <v>3024</v>
      </c>
      <c r="F908" s="4" t="s">
        <v>3018</v>
      </c>
    </row>
    <row r="909" spans="1:6" x14ac:dyDescent="0.2">
      <c r="A909" s="5">
        <v>908</v>
      </c>
      <c r="B909" s="5">
        <v>2775</v>
      </c>
      <c r="C909" s="5" t="s">
        <v>3019</v>
      </c>
      <c r="D909" s="60">
        <v>80000</v>
      </c>
      <c r="E909" s="5" t="s">
        <v>3024</v>
      </c>
      <c r="F909" s="5" t="s">
        <v>3018</v>
      </c>
    </row>
    <row r="910" spans="1:6" x14ac:dyDescent="0.2">
      <c r="A910" s="4">
        <v>909</v>
      </c>
      <c r="B910" s="4">
        <v>2776</v>
      </c>
      <c r="C910" s="4" t="s">
        <v>3019</v>
      </c>
      <c r="D910" s="59">
        <v>80000</v>
      </c>
      <c r="E910" s="4" t="s">
        <v>3024</v>
      </c>
      <c r="F910" s="4" t="s">
        <v>3018</v>
      </c>
    </row>
    <row r="911" spans="1:6" x14ac:dyDescent="0.2">
      <c r="A911" s="5">
        <v>910</v>
      </c>
      <c r="B911" s="5">
        <v>2778</v>
      </c>
      <c r="C911" s="5" t="s">
        <v>3016</v>
      </c>
      <c r="D911" s="60">
        <v>80000</v>
      </c>
      <c r="E911" s="5" t="s">
        <v>3024</v>
      </c>
      <c r="F911" s="5" t="s">
        <v>3020</v>
      </c>
    </row>
    <row r="912" spans="1:6" x14ac:dyDescent="0.2">
      <c r="A912" s="4">
        <v>911</v>
      </c>
      <c r="B912" s="4">
        <v>2779</v>
      </c>
      <c r="C912" s="4" t="s">
        <v>3016</v>
      </c>
      <c r="D912" s="59">
        <v>80000</v>
      </c>
      <c r="E912" s="4" t="s">
        <v>3024</v>
      </c>
      <c r="F912" s="4" t="s">
        <v>3018</v>
      </c>
    </row>
    <row r="913" spans="1:6" x14ac:dyDescent="0.2">
      <c r="A913" s="5">
        <v>912</v>
      </c>
      <c r="B913" s="5">
        <v>2781</v>
      </c>
      <c r="C913" s="5" t="s">
        <v>3016</v>
      </c>
      <c r="D913" s="60">
        <v>80000</v>
      </c>
      <c r="E913" s="5" t="s">
        <v>3024</v>
      </c>
      <c r="F913" s="5" t="s">
        <v>3018</v>
      </c>
    </row>
    <row r="914" spans="1:6" x14ac:dyDescent="0.2">
      <c r="A914" s="4">
        <v>913</v>
      </c>
      <c r="B914" s="4">
        <v>2787</v>
      </c>
      <c r="C914" s="4" t="s">
        <v>3019</v>
      </c>
      <c r="D914" s="59">
        <v>60000</v>
      </c>
      <c r="E914" s="4" t="s">
        <v>3017</v>
      </c>
      <c r="F914" s="4" t="s">
        <v>3018</v>
      </c>
    </row>
    <row r="915" spans="1:6" x14ac:dyDescent="0.2">
      <c r="A915" s="5">
        <v>914</v>
      </c>
      <c r="B915" s="5">
        <v>2791</v>
      </c>
      <c r="C915" s="5" t="s">
        <v>3016</v>
      </c>
      <c r="D915" s="60">
        <v>60000</v>
      </c>
      <c r="E915" s="5" t="s">
        <v>3017</v>
      </c>
      <c r="F915" s="5" t="s">
        <v>3018</v>
      </c>
    </row>
    <row r="916" spans="1:6" x14ac:dyDescent="0.2">
      <c r="A916" s="4">
        <v>915</v>
      </c>
      <c r="B916" s="4">
        <v>2794</v>
      </c>
      <c r="C916" s="4" t="s">
        <v>3019</v>
      </c>
      <c r="D916" s="59">
        <v>70000</v>
      </c>
      <c r="E916" s="4" t="s">
        <v>3017</v>
      </c>
      <c r="F916" s="4" t="s">
        <v>3020</v>
      </c>
    </row>
    <row r="917" spans="1:6" x14ac:dyDescent="0.2">
      <c r="A917" s="5">
        <v>916</v>
      </c>
      <c r="B917" s="5">
        <v>2795</v>
      </c>
      <c r="C917" s="5" t="s">
        <v>3019</v>
      </c>
      <c r="D917" s="60">
        <v>70000</v>
      </c>
      <c r="E917" s="5" t="s">
        <v>3017</v>
      </c>
      <c r="F917" s="5" t="s">
        <v>3018</v>
      </c>
    </row>
    <row r="918" spans="1:6" x14ac:dyDescent="0.2">
      <c r="A918" s="4">
        <v>917</v>
      </c>
      <c r="B918" s="4">
        <v>2796</v>
      </c>
      <c r="C918" s="4" t="s">
        <v>3019</v>
      </c>
      <c r="D918" s="59">
        <v>70000</v>
      </c>
      <c r="E918" s="4" t="s">
        <v>3017</v>
      </c>
      <c r="F918" s="4" t="s">
        <v>3020</v>
      </c>
    </row>
    <row r="919" spans="1:6" x14ac:dyDescent="0.2">
      <c r="A919" s="5">
        <v>918</v>
      </c>
      <c r="B919" s="5">
        <v>2797</v>
      </c>
      <c r="C919" s="5" t="s">
        <v>3019</v>
      </c>
      <c r="D919" s="60">
        <v>70000</v>
      </c>
      <c r="E919" s="5" t="s">
        <v>3017</v>
      </c>
      <c r="F919" s="5" t="s">
        <v>3018</v>
      </c>
    </row>
    <row r="920" spans="1:6" x14ac:dyDescent="0.2">
      <c r="A920" s="4">
        <v>919</v>
      </c>
      <c r="B920" s="4">
        <v>2801</v>
      </c>
      <c r="C920" s="4" t="s">
        <v>3016</v>
      </c>
      <c r="D920" s="59">
        <v>60000</v>
      </c>
      <c r="E920" s="4" t="s">
        <v>3017</v>
      </c>
      <c r="F920" s="4" t="s">
        <v>3018</v>
      </c>
    </row>
    <row r="921" spans="1:6" x14ac:dyDescent="0.2">
      <c r="A921" s="5">
        <v>920</v>
      </c>
      <c r="B921" s="5">
        <v>2803</v>
      </c>
      <c r="C921" s="5" t="s">
        <v>3016</v>
      </c>
      <c r="D921" s="60">
        <v>60000</v>
      </c>
      <c r="E921" s="5" t="s">
        <v>3017</v>
      </c>
      <c r="F921" s="5" t="s">
        <v>3018</v>
      </c>
    </row>
    <row r="922" spans="1:6" x14ac:dyDescent="0.2">
      <c r="A922" s="4">
        <v>921</v>
      </c>
      <c r="B922" s="4">
        <v>2813</v>
      </c>
      <c r="C922" s="4" t="s">
        <v>3019</v>
      </c>
      <c r="D922" s="59">
        <v>60000</v>
      </c>
      <c r="E922" s="4" t="s">
        <v>3017</v>
      </c>
      <c r="F922" s="4" t="s">
        <v>3018</v>
      </c>
    </row>
    <row r="923" spans="1:6" x14ac:dyDescent="0.2">
      <c r="A923" s="5">
        <v>922</v>
      </c>
      <c r="B923" s="5">
        <v>2817</v>
      </c>
      <c r="C923" s="5" t="s">
        <v>3016</v>
      </c>
      <c r="D923" s="60">
        <v>60000</v>
      </c>
      <c r="E923" s="5" t="s">
        <v>3017</v>
      </c>
      <c r="F923" s="5" t="s">
        <v>3018</v>
      </c>
    </row>
    <row r="924" spans="1:6" x14ac:dyDescent="0.2">
      <c r="A924" s="4">
        <v>923</v>
      </c>
      <c r="B924" s="4">
        <v>2820</v>
      </c>
      <c r="C924" s="4" t="s">
        <v>3019</v>
      </c>
      <c r="D924" s="59">
        <v>90000</v>
      </c>
      <c r="E924" s="4" t="s">
        <v>3021</v>
      </c>
      <c r="F924" s="4" t="s">
        <v>3020</v>
      </c>
    </row>
    <row r="925" spans="1:6" x14ac:dyDescent="0.2">
      <c r="A925" s="5">
        <v>924</v>
      </c>
      <c r="B925" s="5">
        <v>2823</v>
      </c>
      <c r="C925" s="5" t="s">
        <v>3016</v>
      </c>
      <c r="D925" s="60">
        <v>60000</v>
      </c>
      <c r="E925" s="5" t="s">
        <v>3021</v>
      </c>
      <c r="F925" s="5" t="s">
        <v>3020</v>
      </c>
    </row>
    <row r="926" spans="1:6" x14ac:dyDescent="0.2">
      <c r="A926" s="4">
        <v>925</v>
      </c>
      <c r="B926" s="4">
        <v>2825</v>
      </c>
      <c r="C926" s="4" t="s">
        <v>3019</v>
      </c>
      <c r="D926" s="59">
        <v>60000</v>
      </c>
      <c r="E926" s="4" t="s">
        <v>3021</v>
      </c>
      <c r="F926" s="4" t="s">
        <v>3020</v>
      </c>
    </row>
    <row r="927" spans="1:6" x14ac:dyDescent="0.2">
      <c r="A927" s="5">
        <v>926</v>
      </c>
      <c r="B927" s="5">
        <v>2828</v>
      </c>
      <c r="C927" s="5" t="s">
        <v>3019</v>
      </c>
      <c r="D927" s="60">
        <v>40000</v>
      </c>
      <c r="E927" s="5" t="s">
        <v>3021</v>
      </c>
      <c r="F927" s="5" t="s">
        <v>3018</v>
      </c>
    </row>
    <row r="928" spans="1:6" x14ac:dyDescent="0.2">
      <c r="A928" s="4">
        <v>927</v>
      </c>
      <c r="B928" s="4">
        <v>2833</v>
      </c>
      <c r="C928" s="4" t="s">
        <v>3019</v>
      </c>
      <c r="D928" s="59">
        <v>40000</v>
      </c>
      <c r="E928" s="4" t="s">
        <v>3021</v>
      </c>
      <c r="F928" s="4" t="s">
        <v>3020</v>
      </c>
    </row>
    <row r="929" spans="1:6" x14ac:dyDescent="0.2">
      <c r="A929" s="5">
        <v>928</v>
      </c>
      <c r="B929" s="5">
        <v>2837</v>
      </c>
      <c r="C929" s="5" t="s">
        <v>3019</v>
      </c>
      <c r="D929" s="60">
        <v>40000</v>
      </c>
      <c r="E929" s="5" t="s">
        <v>3021</v>
      </c>
      <c r="F929" s="5" t="s">
        <v>3020</v>
      </c>
    </row>
    <row r="930" spans="1:6" x14ac:dyDescent="0.2">
      <c r="A930" s="4">
        <v>929</v>
      </c>
      <c r="B930" s="4">
        <v>2840</v>
      </c>
      <c r="C930" s="4" t="s">
        <v>3016</v>
      </c>
      <c r="D930" s="59">
        <v>60000</v>
      </c>
      <c r="E930" s="4" t="s">
        <v>3021</v>
      </c>
      <c r="F930" s="4" t="s">
        <v>3018</v>
      </c>
    </row>
    <row r="931" spans="1:6" x14ac:dyDescent="0.2">
      <c r="A931" s="5">
        <v>930</v>
      </c>
      <c r="B931" s="5">
        <v>2847</v>
      </c>
      <c r="C931" s="5" t="s">
        <v>3019</v>
      </c>
      <c r="D931" s="60">
        <v>30000</v>
      </c>
      <c r="E931" s="5" t="s">
        <v>3021</v>
      </c>
      <c r="F931" s="5" t="s">
        <v>3018</v>
      </c>
    </row>
    <row r="932" spans="1:6" x14ac:dyDescent="0.2">
      <c r="A932" s="4">
        <v>931</v>
      </c>
      <c r="B932" s="4">
        <v>2848</v>
      </c>
      <c r="C932" s="4" t="s">
        <v>3016</v>
      </c>
      <c r="D932" s="59">
        <v>20000</v>
      </c>
      <c r="E932" s="4" t="s">
        <v>3022</v>
      </c>
      <c r="F932" s="4" t="s">
        <v>3020</v>
      </c>
    </row>
    <row r="933" spans="1:6" x14ac:dyDescent="0.2">
      <c r="A933" s="5">
        <v>932</v>
      </c>
      <c r="B933" s="5">
        <v>2851</v>
      </c>
      <c r="C933" s="5" t="s">
        <v>3019</v>
      </c>
      <c r="D933" s="60">
        <v>70000</v>
      </c>
      <c r="E933" s="5" t="s">
        <v>3021</v>
      </c>
      <c r="F933" s="5" t="s">
        <v>3018</v>
      </c>
    </row>
    <row r="934" spans="1:6" x14ac:dyDescent="0.2">
      <c r="A934" s="4">
        <v>933</v>
      </c>
      <c r="B934" s="4">
        <v>2855</v>
      </c>
      <c r="C934" s="4" t="s">
        <v>3016</v>
      </c>
      <c r="D934" s="59">
        <v>70000</v>
      </c>
      <c r="E934" s="4" t="s">
        <v>3021</v>
      </c>
      <c r="F934" s="4" t="s">
        <v>3020</v>
      </c>
    </row>
    <row r="935" spans="1:6" x14ac:dyDescent="0.2">
      <c r="A935" s="5">
        <v>934</v>
      </c>
      <c r="B935" s="5">
        <v>2858</v>
      </c>
      <c r="C935" s="5" t="s">
        <v>3019</v>
      </c>
      <c r="D935" s="60">
        <v>40000</v>
      </c>
      <c r="E935" s="5" t="s">
        <v>3023</v>
      </c>
      <c r="F935" s="5" t="s">
        <v>3020</v>
      </c>
    </row>
    <row r="936" spans="1:6" x14ac:dyDescent="0.2">
      <c r="A936" s="4">
        <v>935</v>
      </c>
      <c r="B936" s="4">
        <v>2859</v>
      </c>
      <c r="C936" s="4" t="s">
        <v>3019</v>
      </c>
      <c r="D936" s="59">
        <v>40000</v>
      </c>
      <c r="E936" s="4" t="s">
        <v>3023</v>
      </c>
      <c r="F936" s="4" t="s">
        <v>3018</v>
      </c>
    </row>
    <row r="937" spans="1:6" x14ac:dyDescent="0.2">
      <c r="A937" s="5">
        <v>936</v>
      </c>
      <c r="B937" s="5">
        <v>2861</v>
      </c>
      <c r="C937" s="5" t="s">
        <v>3019</v>
      </c>
      <c r="D937" s="60">
        <v>30000</v>
      </c>
      <c r="E937" s="5" t="s">
        <v>3021</v>
      </c>
      <c r="F937" s="5" t="s">
        <v>3018</v>
      </c>
    </row>
    <row r="938" spans="1:6" x14ac:dyDescent="0.2">
      <c r="A938" s="4">
        <v>937</v>
      </c>
      <c r="B938" s="4">
        <v>2862</v>
      </c>
      <c r="C938" s="4" t="s">
        <v>3016</v>
      </c>
      <c r="D938" s="59">
        <v>30000</v>
      </c>
      <c r="E938" s="4" t="s">
        <v>3021</v>
      </c>
      <c r="F938" s="4" t="s">
        <v>3018</v>
      </c>
    </row>
    <row r="939" spans="1:6" x14ac:dyDescent="0.2">
      <c r="A939" s="5">
        <v>938</v>
      </c>
      <c r="B939" s="5">
        <v>2865</v>
      </c>
      <c r="C939" s="5" t="s">
        <v>3016</v>
      </c>
      <c r="D939" s="60">
        <v>30000</v>
      </c>
      <c r="E939" s="5" t="s">
        <v>3021</v>
      </c>
      <c r="F939" s="5" t="s">
        <v>3020</v>
      </c>
    </row>
    <row r="940" spans="1:6" x14ac:dyDescent="0.2">
      <c r="A940" s="4">
        <v>939</v>
      </c>
      <c r="B940" s="4">
        <v>2867</v>
      </c>
      <c r="C940" s="4" t="s">
        <v>3016</v>
      </c>
      <c r="D940" s="59">
        <v>60000</v>
      </c>
      <c r="E940" s="4" t="s">
        <v>3021</v>
      </c>
      <c r="F940" s="4" t="s">
        <v>3018</v>
      </c>
    </row>
    <row r="941" spans="1:6" x14ac:dyDescent="0.2">
      <c r="A941" s="5">
        <v>940</v>
      </c>
      <c r="B941" s="5">
        <v>2868</v>
      </c>
      <c r="C941" s="5" t="s">
        <v>3019</v>
      </c>
      <c r="D941" s="60">
        <v>60000</v>
      </c>
      <c r="E941" s="5" t="s">
        <v>3021</v>
      </c>
      <c r="F941" s="5" t="s">
        <v>3020</v>
      </c>
    </row>
    <row r="942" spans="1:6" x14ac:dyDescent="0.2">
      <c r="A942" s="4">
        <v>941</v>
      </c>
      <c r="B942" s="4">
        <v>2873</v>
      </c>
      <c r="C942" s="4" t="s">
        <v>3016</v>
      </c>
      <c r="D942" s="59">
        <v>100000</v>
      </c>
      <c r="E942" s="4" t="s">
        <v>3017</v>
      </c>
      <c r="F942" s="4" t="s">
        <v>3018</v>
      </c>
    </row>
    <row r="943" spans="1:6" x14ac:dyDescent="0.2">
      <c r="A943" s="5">
        <v>942</v>
      </c>
      <c r="B943" s="5">
        <v>2874</v>
      </c>
      <c r="C943" s="5" t="s">
        <v>3019</v>
      </c>
      <c r="D943" s="60">
        <v>60000</v>
      </c>
      <c r="E943" s="5" t="s">
        <v>3021</v>
      </c>
      <c r="F943" s="5" t="s">
        <v>3018</v>
      </c>
    </row>
    <row r="944" spans="1:6" x14ac:dyDescent="0.2">
      <c r="A944" s="4">
        <v>943</v>
      </c>
      <c r="B944" s="4">
        <v>2877</v>
      </c>
      <c r="C944" s="4" t="s">
        <v>3016</v>
      </c>
      <c r="D944" s="59">
        <v>20000</v>
      </c>
      <c r="E944" s="4" t="s">
        <v>3023</v>
      </c>
      <c r="F944" s="4" t="s">
        <v>3018</v>
      </c>
    </row>
    <row r="945" spans="1:6" x14ac:dyDescent="0.2">
      <c r="A945" s="5">
        <v>944</v>
      </c>
      <c r="B945" s="5">
        <v>2878</v>
      </c>
      <c r="C945" s="5" t="s">
        <v>3016</v>
      </c>
      <c r="D945" s="60">
        <v>20000</v>
      </c>
      <c r="E945" s="5" t="s">
        <v>3023</v>
      </c>
      <c r="F945" s="5" t="s">
        <v>3018</v>
      </c>
    </row>
    <row r="946" spans="1:6" x14ac:dyDescent="0.2">
      <c r="A946" s="4">
        <v>945</v>
      </c>
      <c r="B946" s="4">
        <v>2880</v>
      </c>
      <c r="C946" s="4" t="s">
        <v>3019</v>
      </c>
      <c r="D946" s="59">
        <v>30000</v>
      </c>
      <c r="E946" s="4" t="s">
        <v>3021</v>
      </c>
      <c r="F946" s="4" t="s">
        <v>3020</v>
      </c>
    </row>
    <row r="947" spans="1:6" x14ac:dyDescent="0.2">
      <c r="A947" s="5">
        <v>946</v>
      </c>
      <c r="B947" s="5">
        <v>2882</v>
      </c>
      <c r="C947" s="5" t="s">
        <v>3016</v>
      </c>
      <c r="D947" s="60">
        <v>20000</v>
      </c>
      <c r="E947" s="5" t="s">
        <v>3021</v>
      </c>
      <c r="F947" s="5" t="s">
        <v>3020</v>
      </c>
    </row>
    <row r="948" spans="1:6" x14ac:dyDescent="0.2">
      <c r="A948" s="4">
        <v>947</v>
      </c>
      <c r="B948" s="4">
        <v>2883</v>
      </c>
      <c r="C948" s="4" t="s">
        <v>3019</v>
      </c>
      <c r="D948" s="59">
        <v>30000</v>
      </c>
      <c r="E948" s="4" t="s">
        <v>3022</v>
      </c>
      <c r="F948" s="4" t="s">
        <v>3018</v>
      </c>
    </row>
    <row r="949" spans="1:6" x14ac:dyDescent="0.2">
      <c r="A949" s="5">
        <v>948</v>
      </c>
      <c r="B949" s="5">
        <v>2884</v>
      </c>
      <c r="C949" s="5" t="s">
        <v>3019</v>
      </c>
      <c r="D949" s="60">
        <v>30000</v>
      </c>
      <c r="E949" s="5" t="s">
        <v>3022</v>
      </c>
      <c r="F949" s="5" t="s">
        <v>3020</v>
      </c>
    </row>
    <row r="950" spans="1:6" x14ac:dyDescent="0.2">
      <c r="A950" s="4">
        <v>949</v>
      </c>
      <c r="B950" s="4">
        <v>2885</v>
      </c>
      <c r="C950" s="4" t="s">
        <v>3016</v>
      </c>
      <c r="D950" s="59">
        <v>30000</v>
      </c>
      <c r="E950" s="4" t="s">
        <v>3022</v>
      </c>
      <c r="F950" s="4" t="s">
        <v>3018</v>
      </c>
    </row>
    <row r="951" spans="1:6" x14ac:dyDescent="0.2">
      <c r="A951" s="5">
        <v>950</v>
      </c>
      <c r="B951" s="5">
        <v>2886</v>
      </c>
      <c r="C951" s="5" t="s">
        <v>3019</v>
      </c>
      <c r="D951" s="60">
        <v>70000</v>
      </c>
      <c r="E951" s="5" t="s">
        <v>3021</v>
      </c>
      <c r="F951" s="5" t="s">
        <v>3018</v>
      </c>
    </row>
    <row r="952" spans="1:6" x14ac:dyDescent="0.2">
      <c r="A952" s="4">
        <v>951</v>
      </c>
      <c r="B952" s="4">
        <v>2892</v>
      </c>
      <c r="C952" s="4" t="s">
        <v>3016</v>
      </c>
      <c r="D952" s="59">
        <v>70000</v>
      </c>
      <c r="E952" s="4" t="s">
        <v>3021</v>
      </c>
      <c r="F952" s="4" t="s">
        <v>3018</v>
      </c>
    </row>
    <row r="953" spans="1:6" x14ac:dyDescent="0.2">
      <c r="A953" s="5">
        <v>952</v>
      </c>
      <c r="B953" s="5">
        <v>2893</v>
      </c>
      <c r="C953" s="5" t="s">
        <v>3016</v>
      </c>
      <c r="D953" s="60">
        <v>40000</v>
      </c>
      <c r="E953" s="5" t="s">
        <v>3021</v>
      </c>
      <c r="F953" s="5" t="s">
        <v>3018</v>
      </c>
    </row>
    <row r="954" spans="1:6" x14ac:dyDescent="0.2">
      <c r="A954" s="4">
        <v>953</v>
      </c>
      <c r="B954" s="4">
        <v>2896</v>
      </c>
      <c r="C954" s="4" t="s">
        <v>3019</v>
      </c>
      <c r="D954" s="59">
        <v>80000</v>
      </c>
      <c r="E954" s="4" t="s">
        <v>3021</v>
      </c>
      <c r="F954" s="4" t="s">
        <v>3020</v>
      </c>
    </row>
    <row r="955" spans="1:6" x14ac:dyDescent="0.2">
      <c r="A955" s="5">
        <v>954</v>
      </c>
      <c r="B955" s="5">
        <v>2897</v>
      </c>
      <c r="C955" s="5" t="s">
        <v>3019</v>
      </c>
      <c r="D955" s="60">
        <v>40000</v>
      </c>
      <c r="E955" s="5" t="s">
        <v>3022</v>
      </c>
      <c r="F955" s="5" t="s">
        <v>3020</v>
      </c>
    </row>
    <row r="956" spans="1:6" x14ac:dyDescent="0.2">
      <c r="A956" s="4">
        <v>955</v>
      </c>
      <c r="B956" s="4">
        <v>2903</v>
      </c>
      <c r="C956" s="4" t="s">
        <v>3016</v>
      </c>
      <c r="D956" s="59">
        <v>60000</v>
      </c>
      <c r="E956" s="4" t="s">
        <v>3021</v>
      </c>
      <c r="F956" s="4" t="s">
        <v>3018</v>
      </c>
    </row>
    <row r="957" spans="1:6" x14ac:dyDescent="0.2">
      <c r="A957" s="5">
        <v>956</v>
      </c>
      <c r="B957" s="5">
        <v>2908</v>
      </c>
      <c r="C957" s="5" t="s">
        <v>3019</v>
      </c>
      <c r="D957" s="60">
        <v>60000</v>
      </c>
      <c r="E957" s="5" t="s">
        <v>3021</v>
      </c>
      <c r="F957" s="5" t="s">
        <v>3018</v>
      </c>
    </row>
    <row r="958" spans="1:6" x14ac:dyDescent="0.2">
      <c r="A958" s="4">
        <v>957</v>
      </c>
      <c r="B958" s="4">
        <v>2912</v>
      </c>
      <c r="C958" s="4" t="s">
        <v>3019</v>
      </c>
      <c r="D958" s="59">
        <v>40000</v>
      </c>
      <c r="E958" s="4" t="s">
        <v>3022</v>
      </c>
      <c r="F958" s="4" t="s">
        <v>3018</v>
      </c>
    </row>
    <row r="959" spans="1:6" x14ac:dyDescent="0.2">
      <c r="A959" s="5">
        <v>958</v>
      </c>
      <c r="B959" s="5">
        <v>2920</v>
      </c>
      <c r="C959" s="5" t="s">
        <v>3019</v>
      </c>
      <c r="D959" s="60">
        <v>60000</v>
      </c>
      <c r="E959" s="5" t="s">
        <v>3021</v>
      </c>
      <c r="F959" s="5" t="s">
        <v>3020</v>
      </c>
    </row>
    <row r="960" spans="1:6" x14ac:dyDescent="0.2">
      <c r="A960" s="4">
        <v>959</v>
      </c>
      <c r="B960" s="4">
        <v>2923</v>
      </c>
      <c r="C960" s="4" t="s">
        <v>3019</v>
      </c>
      <c r="D960" s="59">
        <v>70000</v>
      </c>
      <c r="E960" s="4" t="s">
        <v>3021</v>
      </c>
      <c r="F960" s="4" t="s">
        <v>3018</v>
      </c>
    </row>
    <row r="961" spans="1:6" x14ac:dyDescent="0.2">
      <c r="A961" s="5">
        <v>960</v>
      </c>
      <c r="B961" s="5">
        <v>2924</v>
      </c>
      <c r="C961" s="5" t="s">
        <v>3019</v>
      </c>
      <c r="D961" s="60">
        <v>70000</v>
      </c>
      <c r="E961" s="5" t="s">
        <v>3021</v>
      </c>
      <c r="F961" s="5" t="s">
        <v>3020</v>
      </c>
    </row>
    <row r="962" spans="1:6" x14ac:dyDescent="0.2">
      <c r="A962" s="4">
        <v>961</v>
      </c>
      <c r="B962" s="4">
        <v>2928</v>
      </c>
      <c r="C962" s="4" t="s">
        <v>3019</v>
      </c>
      <c r="D962" s="59">
        <v>70000</v>
      </c>
      <c r="E962" s="4" t="s">
        <v>3021</v>
      </c>
      <c r="F962" s="4" t="s">
        <v>3020</v>
      </c>
    </row>
    <row r="963" spans="1:6" x14ac:dyDescent="0.2">
      <c r="A963" s="5">
        <v>962</v>
      </c>
      <c r="B963" s="5">
        <v>2931</v>
      </c>
      <c r="C963" s="5" t="s">
        <v>3019</v>
      </c>
      <c r="D963" s="60">
        <v>70000</v>
      </c>
      <c r="E963" s="5" t="s">
        <v>3021</v>
      </c>
      <c r="F963" s="5" t="s">
        <v>3018</v>
      </c>
    </row>
    <row r="964" spans="1:6" x14ac:dyDescent="0.2">
      <c r="A964" s="4">
        <v>963</v>
      </c>
      <c r="B964" s="4">
        <v>2932</v>
      </c>
      <c r="C964" s="4" t="s">
        <v>3019</v>
      </c>
      <c r="D964" s="59">
        <v>60000</v>
      </c>
      <c r="E964" s="4" t="s">
        <v>3021</v>
      </c>
      <c r="F964" s="4" t="s">
        <v>3020</v>
      </c>
    </row>
    <row r="965" spans="1:6" x14ac:dyDescent="0.2">
      <c r="A965" s="5">
        <v>964</v>
      </c>
      <c r="B965" s="5">
        <v>2935</v>
      </c>
      <c r="C965" s="5" t="s">
        <v>3016</v>
      </c>
      <c r="D965" s="60">
        <v>80000</v>
      </c>
      <c r="E965" s="5" t="s">
        <v>3022</v>
      </c>
      <c r="F965" s="5" t="s">
        <v>3020</v>
      </c>
    </row>
    <row r="966" spans="1:6" x14ac:dyDescent="0.2">
      <c r="A966" s="4">
        <v>965</v>
      </c>
      <c r="B966" s="4">
        <v>2938</v>
      </c>
      <c r="C966" s="4" t="s">
        <v>3019</v>
      </c>
      <c r="D966" s="59">
        <v>70000</v>
      </c>
      <c r="E966" s="4" t="s">
        <v>3022</v>
      </c>
      <c r="F966" s="4" t="s">
        <v>3020</v>
      </c>
    </row>
    <row r="967" spans="1:6" x14ac:dyDescent="0.2">
      <c r="A967" s="5">
        <v>966</v>
      </c>
      <c r="B967" s="5">
        <v>2941</v>
      </c>
      <c r="C967" s="5" t="s">
        <v>3019</v>
      </c>
      <c r="D967" s="60">
        <v>70000</v>
      </c>
      <c r="E967" s="5" t="s">
        <v>3022</v>
      </c>
      <c r="F967" s="5" t="s">
        <v>3018</v>
      </c>
    </row>
    <row r="968" spans="1:6" x14ac:dyDescent="0.2">
      <c r="A968" s="4">
        <v>967</v>
      </c>
      <c r="B968" s="4">
        <v>2944</v>
      </c>
      <c r="C968" s="4" t="s">
        <v>3019</v>
      </c>
      <c r="D968" s="59">
        <v>70000</v>
      </c>
      <c r="E968" s="4" t="s">
        <v>3022</v>
      </c>
      <c r="F968" s="4" t="s">
        <v>3018</v>
      </c>
    </row>
    <row r="969" spans="1:6" x14ac:dyDescent="0.2">
      <c r="A969" s="5">
        <v>968</v>
      </c>
      <c r="B969" s="5">
        <v>2947</v>
      </c>
      <c r="C969" s="5" t="s">
        <v>3019</v>
      </c>
      <c r="D969" s="60">
        <v>80000</v>
      </c>
      <c r="E969" s="5" t="s">
        <v>3022</v>
      </c>
      <c r="F969" s="5" t="s">
        <v>3018</v>
      </c>
    </row>
    <row r="970" spans="1:6" x14ac:dyDescent="0.2">
      <c r="A970" s="4">
        <v>969</v>
      </c>
      <c r="B970" s="4">
        <v>2951</v>
      </c>
      <c r="C970" s="4" t="s">
        <v>3019</v>
      </c>
      <c r="D970" s="59">
        <v>130000</v>
      </c>
      <c r="E970" s="4" t="s">
        <v>3024</v>
      </c>
      <c r="F970" s="4" t="s">
        <v>3020</v>
      </c>
    </row>
    <row r="971" spans="1:6" x14ac:dyDescent="0.2">
      <c r="A971" s="5">
        <v>970</v>
      </c>
      <c r="B971" s="5">
        <v>2952</v>
      </c>
      <c r="C971" s="5" t="s">
        <v>3019</v>
      </c>
      <c r="D971" s="60">
        <v>130000</v>
      </c>
      <c r="E971" s="5" t="s">
        <v>3024</v>
      </c>
      <c r="F971" s="5" t="s">
        <v>3020</v>
      </c>
    </row>
    <row r="972" spans="1:6" x14ac:dyDescent="0.2">
      <c r="A972" s="4">
        <v>971</v>
      </c>
      <c r="B972" s="4">
        <v>2954</v>
      </c>
      <c r="C972" s="4" t="s">
        <v>3019</v>
      </c>
      <c r="D972" s="59">
        <v>80000</v>
      </c>
      <c r="E972" s="4" t="s">
        <v>3017</v>
      </c>
      <c r="F972" s="4" t="s">
        <v>3020</v>
      </c>
    </row>
    <row r="973" spans="1:6" x14ac:dyDescent="0.2">
      <c r="A973" s="5">
        <v>972</v>
      </c>
      <c r="B973" s="5">
        <v>2957</v>
      </c>
      <c r="C973" s="5" t="s">
        <v>3019</v>
      </c>
      <c r="D973" s="60">
        <v>80000</v>
      </c>
      <c r="E973" s="5" t="s">
        <v>3017</v>
      </c>
      <c r="F973" s="5" t="s">
        <v>3020</v>
      </c>
    </row>
    <row r="974" spans="1:6" x14ac:dyDescent="0.2">
      <c r="A974" s="4">
        <v>973</v>
      </c>
      <c r="B974" s="4">
        <v>2958</v>
      </c>
      <c r="C974" s="4" t="s">
        <v>3016</v>
      </c>
      <c r="D974" s="59">
        <v>60000</v>
      </c>
      <c r="E974" s="4" t="s">
        <v>3021</v>
      </c>
      <c r="F974" s="4" t="s">
        <v>3020</v>
      </c>
    </row>
    <row r="975" spans="1:6" x14ac:dyDescent="0.2">
      <c r="A975" s="5">
        <v>974</v>
      </c>
      <c r="B975" s="5">
        <v>2960</v>
      </c>
      <c r="C975" s="5" t="s">
        <v>3019</v>
      </c>
      <c r="D975" s="60">
        <v>60000</v>
      </c>
      <c r="E975" s="5" t="s">
        <v>3021</v>
      </c>
      <c r="F975" s="5" t="s">
        <v>3020</v>
      </c>
    </row>
    <row r="976" spans="1:6" x14ac:dyDescent="0.2">
      <c r="A976" s="4">
        <v>975</v>
      </c>
      <c r="B976" s="4">
        <v>2962</v>
      </c>
      <c r="C976" s="4" t="s">
        <v>3019</v>
      </c>
      <c r="D976" s="59">
        <v>60000</v>
      </c>
      <c r="E976" s="4" t="s">
        <v>3021</v>
      </c>
      <c r="F976" s="4" t="s">
        <v>3020</v>
      </c>
    </row>
    <row r="977" spans="1:6" x14ac:dyDescent="0.2">
      <c r="A977" s="5">
        <v>976</v>
      </c>
      <c r="B977" s="5">
        <v>2963</v>
      </c>
      <c r="C977" s="5" t="s">
        <v>3019</v>
      </c>
      <c r="D977" s="60">
        <v>60000</v>
      </c>
      <c r="E977" s="5" t="s">
        <v>3022</v>
      </c>
      <c r="F977" s="5" t="s">
        <v>3020</v>
      </c>
    </row>
    <row r="978" spans="1:6" x14ac:dyDescent="0.2">
      <c r="A978" s="4">
        <v>977</v>
      </c>
      <c r="B978" s="4">
        <v>2964</v>
      </c>
      <c r="C978" s="4" t="s">
        <v>3019</v>
      </c>
      <c r="D978" s="59">
        <v>120000</v>
      </c>
      <c r="E978" s="4" t="s">
        <v>3017</v>
      </c>
      <c r="F978" s="4" t="s">
        <v>3020</v>
      </c>
    </row>
    <row r="979" spans="1:6" x14ac:dyDescent="0.2">
      <c r="A979" s="5">
        <v>978</v>
      </c>
      <c r="B979" s="5">
        <v>2968</v>
      </c>
      <c r="C979" s="5" t="s">
        <v>3016</v>
      </c>
      <c r="D979" s="60">
        <v>130000</v>
      </c>
      <c r="E979" s="5" t="s">
        <v>3024</v>
      </c>
      <c r="F979" s="5" t="s">
        <v>3018</v>
      </c>
    </row>
    <row r="980" spans="1:6" x14ac:dyDescent="0.2">
      <c r="A980" s="4">
        <v>979</v>
      </c>
      <c r="B980" s="4">
        <v>2973</v>
      </c>
      <c r="C980" s="4" t="s">
        <v>3016</v>
      </c>
      <c r="D980" s="59">
        <v>130000</v>
      </c>
      <c r="E980" s="4" t="s">
        <v>3024</v>
      </c>
      <c r="F980" s="4" t="s">
        <v>3018</v>
      </c>
    </row>
    <row r="981" spans="1:6" x14ac:dyDescent="0.2">
      <c r="A981" s="5">
        <v>980</v>
      </c>
      <c r="B981" s="5">
        <v>2976</v>
      </c>
      <c r="C981" s="5" t="s">
        <v>3016</v>
      </c>
      <c r="D981" s="60">
        <v>80000</v>
      </c>
      <c r="E981" s="5" t="s">
        <v>3023</v>
      </c>
      <c r="F981" s="5" t="s">
        <v>3020</v>
      </c>
    </row>
    <row r="982" spans="1:6" x14ac:dyDescent="0.2">
      <c r="A982" s="4">
        <v>981</v>
      </c>
      <c r="B982" s="4">
        <v>2979</v>
      </c>
      <c r="C982" s="4" t="s">
        <v>3019</v>
      </c>
      <c r="D982" s="59">
        <v>60000</v>
      </c>
      <c r="E982" s="4" t="s">
        <v>3022</v>
      </c>
      <c r="F982" s="4" t="s">
        <v>3020</v>
      </c>
    </row>
    <row r="983" spans="1:6" x14ac:dyDescent="0.2">
      <c r="A983" s="5">
        <v>982</v>
      </c>
      <c r="B983" s="5">
        <v>2980</v>
      </c>
      <c r="C983" s="5" t="s">
        <v>3019</v>
      </c>
      <c r="D983" s="60">
        <v>60000</v>
      </c>
      <c r="E983" s="5" t="s">
        <v>3022</v>
      </c>
      <c r="F983" s="5" t="s">
        <v>3020</v>
      </c>
    </row>
    <row r="984" spans="1:6" x14ac:dyDescent="0.2">
      <c r="A984" s="4">
        <v>983</v>
      </c>
      <c r="B984" s="4">
        <v>2987</v>
      </c>
      <c r="C984" s="4" t="s">
        <v>3019</v>
      </c>
      <c r="D984" s="59">
        <v>60000</v>
      </c>
      <c r="E984" s="4" t="s">
        <v>3022</v>
      </c>
      <c r="F984" s="4" t="s">
        <v>3018</v>
      </c>
    </row>
    <row r="985" spans="1:6" x14ac:dyDescent="0.2">
      <c r="A985" s="5">
        <v>984</v>
      </c>
      <c r="B985" s="5">
        <v>2991</v>
      </c>
      <c r="C985" s="5" t="s">
        <v>3016</v>
      </c>
      <c r="D985" s="60">
        <v>70000</v>
      </c>
      <c r="E985" s="5" t="s">
        <v>3021</v>
      </c>
      <c r="F985" s="5" t="s">
        <v>3018</v>
      </c>
    </row>
    <row r="986" spans="1:6" x14ac:dyDescent="0.2">
      <c r="A986" s="4">
        <v>985</v>
      </c>
      <c r="B986" s="4">
        <v>2992</v>
      </c>
      <c r="C986" s="4" t="s">
        <v>3016</v>
      </c>
      <c r="D986" s="59">
        <v>80000</v>
      </c>
      <c r="E986" s="4" t="s">
        <v>3017</v>
      </c>
      <c r="F986" s="4" t="s">
        <v>3018</v>
      </c>
    </row>
    <row r="987" spans="1:6" x14ac:dyDescent="0.2">
      <c r="A987" s="5">
        <v>986</v>
      </c>
      <c r="B987" s="5">
        <v>2999</v>
      </c>
      <c r="C987" s="5" t="s">
        <v>3016</v>
      </c>
      <c r="D987" s="60">
        <v>80000</v>
      </c>
      <c r="E987" s="5" t="s">
        <v>3017</v>
      </c>
      <c r="F987" s="5" t="s">
        <v>3020</v>
      </c>
    </row>
    <row r="988" spans="1:6" x14ac:dyDescent="0.2">
      <c r="A988" s="4">
        <v>987</v>
      </c>
      <c r="B988" s="4">
        <v>3000</v>
      </c>
      <c r="C988" s="4" t="s">
        <v>3019</v>
      </c>
      <c r="D988" s="59">
        <v>70000</v>
      </c>
      <c r="E988" s="4" t="s">
        <v>3017</v>
      </c>
      <c r="F988" s="4" t="s">
        <v>3018</v>
      </c>
    </row>
    <row r="989" spans="1:6" x14ac:dyDescent="0.2">
      <c r="A989" s="5">
        <v>988</v>
      </c>
      <c r="B989" s="5">
        <v>3001</v>
      </c>
      <c r="C989" s="5" t="s">
        <v>3016</v>
      </c>
      <c r="D989" s="60">
        <v>90000</v>
      </c>
      <c r="E989" s="5" t="s">
        <v>3017</v>
      </c>
      <c r="F989" s="5" t="s">
        <v>3018</v>
      </c>
    </row>
    <row r="990" spans="1:6" x14ac:dyDescent="0.2">
      <c r="A990" s="4">
        <v>989</v>
      </c>
      <c r="B990" s="4">
        <v>3003</v>
      </c>
      <c r="C990" s="4" t="s">
        <v>3019</v>
      </c>
      <c r="D990" s="59">
        <v>70000</v>
      </c>
      <c r="E990" s="4" t="s">
        <v>3021</v>
      </c>
      <c r="F990" s="4" t="s">
        <v>3018</v>
      </c>
    </row>
    <row r="991" spans="1:6" x14ac:dyDescent="0.2">
      <c r="A991" s="5">
        <v>990</v>
      </c>
      <c r="B991" s="5">
        <v>3004</v>
      </c>
      <c r="C991" s="5" t="s">
        <v>3019</v>
      </c>
      <c r="D991" s="60">
        <v>70000</v>
      </c>
      <c r="E991" s="5" t="s">
        <v>3021</v>
      </c>
      <c r="F991" s="5" t="s">
        <v>3018</v>
      </c>
    </row>
    <row r="992" spans="1:6" x14ac:dyDescent="0.2">
      <c r="A992" s="4">
        <v>991</v>
      </c>
      <c r="B992" s="4">
        <v>3005</v>
      </c>
      <c r="C992" s="4" t="s">
        <v>3019</v>
      </c>
      <c r="D992" s="59">
        <v>70000</v>
      </c>
      <c r="E992" s="4" t="s">
        <v>3021</v>
      </c>
      <c r="F992" s="4" t="s">
        <v>3018</v>
      </c>
    </row>
    <row r="993" spans="1:6" x14ac:dyDescent="0.2">
      <c r="A993" s="5">
        <v>992</v>
      </c>
      <c r="B993" s="5">
        <v>3006</v>
      </c>
      <c r="C993" s="5" t="s">
        <v>3016</v>
      </c>
      <c r="D993" s="60">
        <v>60000</v>
      </c>
      <c r="E993" s="5" t="s">
        <v>3017</v>
      </c>
      <c r="F993" s="5" t="s">
        <v>3018</v>
      </c>
    </row>
    <row r="994" spans="1:6" x14ac:dyDescent="0.2">
      <c r="A994" s="4">
        <v>993</v>
      </c>
      <c r="B994" s="4">
        <v>3008</v>
      </c>
      <c r="C994" s="4" t="s">
        <v>3019</v>
      </c>
      <c r="D994" s="59">
        <v>60000</v>
      </c>
      <c r="E994" s="4" t="s">
        <v>3021</v>
      </c>
      <c r="F994" s="4" t="s">
        <v>3018</v>
      </c>
    </row>
    <row r="995" spans="1:6" x14ac:dyDescent="0.2">
      <c r="A995" s="5">
        <v>994</v>
      </c>
      <c r="B995" s="5">
        <v>3011</v>
      </c>
      <c r="C995" s="5" t="s">
        <v>3019</v>
      </c>
      <c r="D995" s="60">
        <v>60000</v>
      </c>
      <c r="E995" s="5" t="s">
        <v>3021</v>
      </c>
      <c r="F995" s="5" t="s">
        <v>3020</v>
      </c>
    </row>
    <row r="996" spans="1:6" x14ac:dyDescent="0.2">
      <c r="A996" s="4">
        <v>995</v>
      </c>
      <c r="B996" s="4">
        <v>3012</v>
      </c>
      <c r="C996" s="4" t="s">
        <v>3019</v>
      </c>
      <c r="D996" s="59">
        <v>110000</v>
      </c>
      <c r="E996" s="4" t="s">
        <v>3024</v>
      </c>
      <c r="F996" s="4" t="s">
        <v>3020</v>
      </c>
    </row>
    <row r="997" spans="1:6" x14ac:dyDescent="0.2">
      <c r="A997" s="5">
        <v>996</v>
      </c>
      <c r="B997" s="5">
        <v>3017</v>
      </c>
      <c r="C997" s="5" t="s">
        <v>3016</v>
      </c>
      <c r="D997" s="60">
        <v>60000</v>
      </c>
      <c r="E997" s="5" t="s">
        <v>3021</v>
      </c>
      <c r="F997" s="5" t="s">
        <v>3018</v>
      </c>
    </row>
    <row r="998" spans="1:6" x14ac:dyDescent="0.2">
      <c r="A998" s="4">
        <v>997</v>
      </c>
      <c r="B998" s="4">
        <v>3035</v>
      </c>
      <c r="C998" s="4" t="s">
        <v>3019</v>
      </c>
      <c r="D998" s="59">
        <v>60000</v>
      </c>
      <c r="E998" s="4" t="s">
        <v>3021</v>
      </c>
      <c r="F998" s="4" t="s">
        <v>3018</v>
      </c>
    </row>
    <row r="999" spans="1:6" x14ac:dyDescent="0.2">
      <c r="A999" s="5">
        <v>998</v>
      </c>
      <c r="B999" s="5">
        <v>3036</v>
      </c>
      <c r="C999" s="5" t="s">
        <v>3016</v>
      </c>
      <c r="D999" s="60">
        <v>60000</v>
      </c>
      <c r="E999" s="5" t="s">
        <v>3021</v>
      </c>
      <c r="F999" s="5" t="s">
        <v>3018</v>
      </c>
    </row>
    <row r="1000" spans="1:6" x14ac:dyDescent="0.2">
      <c r="A1000" s="4">
        <v>999</v>
      </c>
      <c r="B1000" s="4">
        <v>3041</v>
      </c>
      <c r="C1000" s="4" t="s">
        <v>3016</v>
      </c>
      <c r="D1000" s="59">
        <v>60000</v>
      </c>
      <c r="E1000" s="4" t="s">
        <v>3021</v>
      </c>
      <c r="F1000" s="4" t="s">
        <v>3018</v>
      </c>
    </row>
    <row r="1001" spans="1:6" x14ac:dyDescent="0.2">
      <c r="A1001" s="5">
        <v>1000</v>
      </c>
      <c r="B1001" s="5">
        <v>3042</v>
      </c>
      <c r="C1001" s="5" t="s">
        <v>3016</v>
      </c>
      <c r="D1001" s="60">
        <v>60000</v>
      </c>
      <c r="E1001" s="5" t="s">
        <v>3021</v>
      </c>
      <c r="F1001" s="5" t="s">
        <v>3018</v>
      </c>
    </row>
    <row r="1002" spans="1:6" x14ac:dyDescent="0.2">
      <c r="A1002" s="4">
        <v>1001</v>
      </c>
      <c r="B1002" s="4">
        <v>3045</v>
      </c>
      <c r="C1002" s="4" t="s">
        <v>3019</v>
      </c>
      <c r="D1002" s="59">
        <v>70000</v>
      </c>
      <c r="E1002" s="4" t="s">
        <v>3017</v>
      </c>
      <c r="F1002" s="4" t="s">
        <v>3020</v>
      </c>
    </row>
    <row r="1003" spans="1:6" x14ac:dyDescent="0.2">
      <c r="A1003" s="5">
        <v>1002</v>
      </c>
      <c r="B1003" s="5">
        <v>3046</v>
      </c>
      <c r="C1003" s="5" t="s">
        <v>3019</v>
      </c>
      <c r="D1003" s="60">
        <v>80000</v>
      </c>
      <c r="E1003" s="5" t="s">
        <v>3017</v>
      </c>
      <c r="F1003" s="5" t="s">
        <v>3018</v>
      </c>
    </row>
    <row r="1004" spans="1:6" x14ac:dyDescent="0.2">
      <c r="A1004" s="4">
        <v>1003</v>
      </c>
      <c r="B1004" s="4">
        <v>3053</v>
      </c>
      <c r="C1004" s="4" t="s">
        <v>3019</v>
      </c>
      <c r="D1004" s="59">
        <v>70000</v>
      </c>
      <c r="E1004" s="4" t="s">
        <v>3017</v>
      </c>
      <c r="F1004" s="4" t="s">
        <v>3018</v>
      </c>
    </row>
    <row r="1005" spans="1:6" x14ac:dyDescent="0.2">
      <c r="A1005" s="5">
        <v>1004</v>
      </c>
      <c r="B1005" s="5">
        <v>3063</v>
      </c>
      <c r="C1005" s="5" t="s">
        <v>3019</v>
      </c>
      <c r="D1005" s="60">
        <v>70000</v>
      </c>
      <c r="E1005" s="5" t="s">
        <v>3017</v>
      </c>
      <c r="F1005" s="5" t="s">
        <v>3018</v>
      </c>
    </row>
    <row r="1006" spans="1:6" x14ac:dyDescent="0.2">
      <c r="A1006" s="4">
        <v>1005</v>
      </c>
      <c r="B1006" s="4">
        <v>3064</v>
      </c>
      <c r="C1006" s="4" t="s">
        <v>3019</v>
      </c>
      <c r="D1006" s="59">
        <v>70000</v>
      </c>
      <c r="E1006" s="4" t="s">
        <v>3017</v>
      </c>
      <c r="F1006" s="4" t="s">
        <v>3020</v>
      </c>
    </row>
    <row r="1007" spans="1:6" x14ac:dyDescent="0.2">
      <c r="A1007" s="5">
        <v>1006</v>
      </c>
      <c r="B1007" s="5">
        <v>3067</v>
      </c>
      <c r="C1007" s="5" t="s">
        <v>3016</v>
      </c>
      <c r="D1007" s="60">
        <v>60000</v>
      </c>
      <c r="E1007" s="5" t="s">
        <v>3021</v>
      </c>
      <c r="F1007" s="5" t="s">
        <v>3018</v>
      </c>
    </row>
    <row r="1008" spans="1:6" x14ac:dyDescent="0.2">
      <c r="A1008" s="4">
        <v>1007</v>
      </c>
      <c r="B1008" s="4">
        <v>3069</v>
      </c>
      <c r="C1008" s="4" t="s">
        <v>3016</v>
      </c>
      <c r="D1008" s="59">
        <v>70000</v>
      </c>
      <c r="E1008" s="4" t="s">
        <v>3021</v>
      </c>
      <c r="F1008" s="4" t="s">
        <v>3018</v>
      </c>
    </row>
    <row r="1009" spans="1:6" x14ac:dyDescent="0.2">
      <c r="A1009" s="5">
        <v>1008</v>
      </c>
      <c r="B1009" s="5">
        <v>3075</v>
      </c>
      <c r="C1009" s="5" t="s">
        <v>3016</v>
      </c>
      <c r="D1009" s="60">
        <v>60000</v>
      </c>
      <c r="E1009" s="5" t="s">
        <v>3021</v>
      </c>
      <c r="F1009" s="5" t="s">
        <v>3018</v>
      </c>
    </row>
    <row r="1010" spans="1:6" x14ac:dyDescent="0.2">
      <c r="A1010" s="4">
        <v>1009</v>
      </c>
      <c r="B1010" s="4">
        <v>3076</v>
      </c>
      <c r="C1010" s="4" t="s">
        <v>3016</v>
      </c>
      <c r="D1010" s="59">
        <v>70000</v>
      </c>
      <c r="E1010" s="4" t="s">
        <v>3021</v>
      </c>
      <c r="F1010" s="4" t="s">
        <v>3018</v>
      </c>
    </row>
    <row r="1011" spans="1:6" x14ac:dyDescent="0.2">
      <c r="A1011" s="5">
        <v>1010</v>
      </c>
      <c r="B1011" s="5">
        <v>3077</v>
      </c>
      <c r="C1011" s="5" t="s">
        <v>3019</v>
      </c>
      <c r="D1011" s="60">
        <v>80000</v>
      </c>
      <c r="E1011" s="5" t="s">
        <v>3021</v>
      </c>
      <c r="F1011" s="5" t="s">
        <v>3018</v>
      </c>
    </row>
    <row r="1012" spans="1:6" x14ac:dyDescent="0.2">
      <c r="A1012" s="4">
        <v>1011</v>
      </c>
      <c r="B1012" s="4">
        <v>3078</v>
      </c>
      <c r="C1012" s="4" t="s">
        <v>3016</v>
      </c>
      <c r="D1012" s="59">
        <v>80000</v>
      </c>
      <c r="E1012" s="4" t="s">
        <v>3021</v>
      </c>
      <c r="F1012" s="4" t="s">
        <v>3018</v>
      </c>
    </row>
    <row r="1013" spans="1:6" x14ac:dyDescent="0.2">
      <c r="A1013" s="5">
        <v>1012</v>
      </c>
      <c r="B1013" s="5">
        <v>3079</v>
      </c>
      <c r="C1013" s="5" t="s">
        <v>3019</v>
      </c>
      <c r="D1013" s="60">
        <v>30000</v>
      </c>
      <c r="E1013" s="5" t="s">
        <v>3021</v>
      </c>
      <c r="F1013" s="5" t="s">
        <v>3020</v>
      </c>
    </row>
    <row r="1014" spans="1:6" x14ac:dyDescent="0.2">
      <c r="A1014" s="4">
        <v>1013</v>
      </c>
      <c r="B1014" s="4">
        <v>3084</v>
      </c>
      <c r="C1014" s="4" t="s">
        <v>3016</v>
      </c>
      <c r="D1014" s="59">
        <v>60000</v>
      </c>
      <c r="E1014" s="4" t="s">
        <v>3021</v>
      </c>
      <c r="F1014" s="4" t="s">
        <v>3020</v>
      </c>
    </row>
    <row r="1015" spans="1:6" x14ac:dyDescent="0.2">
      <c r="A1015" s="5">
        <v>1014</v>
      </c>
      <c r="B1015" s="5">
        <v>3086</v>
      </c>
      <c r="C1015" s="5" t="s">
        <v>3019</v>
      </c>
      <c r="D1015" s="60">
        <v>30000</v>
      </c>
      <c r="E1015" s="5" t="s">
        <v>3021</v>
      </c>
      <c r="F1015" s="5" t="s">
        <v>3018</v>
      </c>
    </row>
    <row r="1016" spans="1:6" x14ac:dyDescent="0.2">
      <c r="A1016" s="4">
        <v>1015</v>
      </c>
      <c r="B1016" s="4">
        <v>3089</v>
      </c>
      <c r="C1016" s="4" t="s">
        <v>3016</v>
      </c>
      <c r="D1016" s="59">
        <v>10000</v>
      </c>
      <c r="E1016" s="4" t="s">
        <v>3022</v>
      </c>
      <c r="F1016" s="4" t="s">
        <v>3018</v>
      </c>
    </row>
    <row r="1017" spans="1:6" x14ac:dyDescent="0.2">
      <c r="A1017" s="5">
        <v>1016</v>
      </c>
      <c r="B1017" s="5">
        <v>3095</v>
      </c>
      <c r="C1017" s="5" t="s">
        <v>3019</v>
      </c>
      <c r="D1017" s="60">
        <v>30000</v>
      </c>
      <c r="E1017" s="5" t="s">
        <v>3022</v>
      </c>
      <c r="F1017" s="5" t="s">
        <v>3020</v>
      </c>
    </row>
    <row r="1018" spans="1:6" x14ac:dyDescent="0.2">
      <c r="A1018" s="4">
        <v>1017</v>
      </c>
      <c r="B1018" s="4">
        <v>3096</v>
      </c>
      <c r="C1018" s="4" t="s">
        <v>3019</v>
      </c>
      <c r="D1018" s="59">
        <v>40000</v>
      </c>
      <c r="E1018" s="4" t="s">
        <v>3022</v>
      </c>
      <c r="F1018" s="4" t="s">
        <v>3020</v>
      </c>
    </row>
    <row r="1019" spans="1:6" x14ac:dyDescent="0.2">
      <c r="A1019" s="5">
        <v>1018</v>
      </c>
      <c r="B1019" s="5">
        <v>3098</v>
      </c>
      <c r="C1019" s="5" t="s">
        <v>3016</v>
      </c>
      <c r="D1019" s="60">
        <v>40000</v>
      </c>
      <c r="E1019" s="5" t="s">
        <v>3022</v>
      </c>
      <c r="F1019" s="5" t="s">
        <v>3018</v>
      </c>
    </row>
    <row r="1020" spans="1:6" x14ac:dyDescent="0.2">
      <c r="A1020" s="4">
        <v>1019</v>
      </c>
      <c r="B1020" s="4">
        <v>3100</v>
      </c>
      <c r="C1020" s="4" t="s">
        <v>3016</v>
      </c>
      <c r="D1020" s="59">
        <v>30000</v>
      </c>
      <c r="E1020" s="4" t="s">
        <v>3022</v>
      </c>
      <c r="F1020" s="4" t="s">
        <v>3018</v>
      </c>
    </row>
    <row r="1021" spans="1:6" x14ac:dyDescent="0.2">
      <c r="A1021" s="5">
        <v>1020</v>
      </c>
      <c r="B1021" s="5">
        <v>3105</v>
      </c>
      <c r="C1021" s="5" t="s">
        <v>3019</v>
      </c>
      <c r="D1021" s="60">
        <v>30000</v>
      </c>
      <c r="E1021" s="5" t="s">
        <v>3022</v>
      </c>
      <c r="F1021" s="5" t="s">
        <v>3020</v>
      </c>
    </row>
    <row r="1022" spans="1:6" x14ac:dyDescent="0.2">
      <c r="A1022" s="4">
        <v>1021</v>
      </c>
      <c r="B1022" s="4">
        <v>3106</v>
      </c>
      <c r="C1022" s="4" t="s">
        <v>3016</v>
      </c>
      <c r="D1022" s="59">
        <v>30000</v>
      </c>
      <c r="E1022" s="4" t="s">
        <v>3022</v>
      </c>
      <c r="F1022" s="4" t="s">
        <v>3018</v>
      </c>
    </row>
    <row r="1023" spans="1:6" x14ac:dyDescent="0.2">
      <c r="A1023" s="5">
        <v>1022</v>
      </c>
      <c r="B1023" s="5">
        <v>3113</v>
      </c>
      <c r="C1023" s="5" t="s">
        <v>3019</v>
      </c>
      <c r="D1023" s="60">
        <v>10000</v>
      </c>
      <c r="E1023" s="5" t="s">
        <v>3022</v>
      </c>
      <c r="F1023" s="5" t="s">
        <v>3020</v>
      </c>
    </row>
    <row r="1024" spans="1:6" x14ac:dyDescent="0.2">
      <c r="A1024" s="4">
        <v>1023</v>
      </c>
      <c r="B1024" s="4">
        <v>3120</v>
      </c>
      <c r="C1024" s="4" t="s">
        <v>3019</v>
      </c>
      <c r="D1024" s="59">
        <v>40000</v>
      </c>
      <c r="E1024" s="4" t="s">
        <v>3022</v>
      </c>
      <c r="F1024" s="4" t="s">
        <v>3018</v>
      </c>
    </row>
    <row r="1025" spans="1:6" x14ac:dyDescent="0.2">
      <c r="A1025" s="5">
        <v>1024</v>
      </c>
      <c r="B1025" s="5">
        <v>3123</v>
      </c>
      <c r="C1025" s="5" t="s">
        <v>3019</v>
      </c>
      <c r="D1025" s="60">
        <v>30000</v>
      </c>
      <c r="E1025" s="5" t="s">
        <v>3023</v>
      </c>
      <c r="F1025" s="5" t="s">
        <v>3020</v>
      </c>
    </row>
    <row r="1026" spans="1:6" x14ac:dyDescent="0.2">
      <c r="A1026" s="4">
        <v>1025</v>
      </c>
      <c r="B1026" s="4">
        <v>3124</v>
      </c>
      <c r="C1026" s="4" t="s">
        <v>3019</v>
      </c>
      <c r="D1026" s="59">
        <v>40000</v>
      </c>
      <c r="E1026" s="4" t="s">
        <v>3022</v>
      </c>
      <c r="F1026" s="4" t="s">
        <v>3018</v>
      </c>
    </row>
    <row r="1027" spans="1:6" x14ac:dyDescent="0.2">
      <c r="A1027" s="5">
        <v>1026</v>
      </c>
      <c r="B1027" s="5">
        <v>3125</v>
      </c>
      <c r="C1027" s="5" t="s">
        <v>3016</v>
      </c>
      <c r="D1027" s="60">
        <v>40000</v>
      </c>
      <c r="E1027" s="5" t="s">
        <v>3022</v>
      </c>
      <c r="F1027" s="5" t="s">
        <v>3018</v>
      </c>
    </row>
    <row r="1028" spans="1:6" x14ac:dyDescent="0.2">
      <c r="A1028" s="4">
        <v>1027</v>
      </c>
      <c r="B1028" s="4">
        <v>3128</v>
      </c>
      <c r="C1028" s="4" t="s">
        <v>3016</v>
      </c>
      <c r="D1028" s="59">
        <v>40000</v>
      </c>
      <c r="E1028" s="4" t="s">
        <v>3022</v>
      </c>
      <c r="F1028" s="4" t="s">
        <v>3020</v>
      </c>
    </row>
    <row r="1029" spans="1:6" x14ac:dyDescent="0.2">
      <c r="A1029" s="5">
        <v>1028</v>
      </c>
      <c r="B1029" s="5">
        <v>3132</v>
      </c>
      <c r="C1029" s="5" t="s">
        <v>3016</v>
      </c>
      <c r="D1029" s="60">
        <v>40000</v>
      </c>
      <c r="E1029" s="5" t="s">
        <v>3022</v>
      </c>
      <c r="F1029" s="5" t="s">
        <v>3018</v>
      </c>
    </row>
    <row r="1030" spans="1:6" x14ac:dyDescent="0.2">
      <c r="A1030" s="4">
        <v>1029</v>
      </c>
      <c r="B1030" s="4">
        <v>3133</v>
      </c>
      <c r="C1030" s="4" t="s">
        <v>3019</v>
      </c>
      <c r="D1030" s="59">
        <v>30000</v>
      </c>
      <c r="E1030" s="4" t="s">
        <v>3023</v>
      </c>
      <c r="F1030" s="4" t="s">
        <v>3020</v>
      </c>
    </row>
    <row r="1031" spans="1:6" x14ac:dyDescent="0.2">
      <c r="A1031" s="5">
        <v>1030</v>
      </c>
      <c r="B1031" s="5">
        <v>3136</v>
      </c>
      <c r="C1031" s="5" t="s">
        <v>3016</v>
      </c>
      <c r="D1031" s="60">
        <v>30000</v>
      </c>
      <c r="E1031" s="5" t="s">
        <v>3023</v>
      </c>
      <c r="F1031" s="5" t="s">
        <v>3020</v>
      </c>
    </row>
    <row r="1032" spans="1:6" x14ac:dyDescent="0.2">
      <c r="A1032" s="4">
        <v>1031</v>
      </c>
      <c r="B1032" s="4">
        <v>3137</v>
      </c>
      <c r="C1032" s="4" t="s">
        <v>3019</v>
      </c>
      <c r="D1032" s="59">
        <v>40000</v>
      </c>
      <c r="E1032" s="4" t="s">
        <v>3022</v>
      </c>
      <c r="F1032" s="4" t="s">
        <v>3018</v>
      </c>
    </row>
    <row r="1033" spans="1:6" x14ac:dyDescent="0.2">
      <c r="A1033" s="5">
        <v>1032</v>
      </c>
      <c r="B1033" s="5">
        <v>3138</v>
      </c>
      <c r="C1033" s="5" t="s">
        <v>3019</v>
      </c>
      <c r="D1033" s="60">
        <v>30000</v>
      </c>
      <c r="E1033" s="5" t="s">
        <v>3023</v>
      </c>
      <c r="F1033" s="5" t="s">
        <v>3020</v>
      </c>
    </row>
    <row r="1034" spans="1:6" x14ac:dyDescent="0.2">
      <c r="A1034" s="4">
        <v>1033</v>
      </c>
      <c r="B1034" s="4">
        <v>3139</v>
      </c>
      <c r="C1034" s="4" t="s">
        <v>3019</v>
      </c>
      <c r="D1034" s="59">
        <v>30000</v>
      </c>
      <c r="E1034" s="4" t="s">
        <v>3023</v>
      </c>
      <c r="F1034" s="4" t="s">
        <v>3020</v>
      </c>
    </row>
    <row r="1035" spans="1:6" x14ac:dyDescent="0.2">
      <c r="A1035" s="5">
        <v>1034</v>
      </c>
      <c r="B1035" s="5">
        <v>3141</v>
      </c>
      <c r="C1035" s="5" t="s">
        <v>3019</v>
      </c>
      <c r="D1035" s="60">
        <v>40000</v>
      </c>
      <c r="E1035" s="5" t="s">
        <v>3022</v>
      </c>
      <c r="F1035" s="5" t="s">
        <v>3020</v>
      </c>
    </row>
    <row r="1036" spans="1:6" x14ac:dyDescent="0.2">
      <c r="A1036" s="4">
        <v>1035</v>
      </c>
      <c r="B1036" s="4">
        <v>3143</v>
      </c>
      <c r="C1036" s="4" t="s">
        <v>3016</v>
      </c>
      <c r="D1036" s="59">
        <v>40000</v>
      </c>
      <c r="E1036" s="4" t="s">
        <v>3017</v>
      </c>
      <c r="F1036" s="4" t="s">
        <v>3018</v>
      </c>
    </row>
    <row r="1037" spans="1:6" x14ac:dyDescent="0.2">
      <c r="A1037" s="5">
        <v>1036</v>
      </c>
      <c r="B1037" s="5">
        <v>3146</v>
      </c>
      <c r="C1037" s="5" t="s">
        <v>3016</v>
      </c>
      <c r="D1037" s="60">
        <v>40000</v>
      </c>
      <c r="E1037" s="5" t="s">
        <v>3017</v>
      </c>
      <c r="F1037" s="5" t="s">
        <v>3020</v>
      </c>
    </row>
    <row r="1038" spans="1:6" x14ac:dyDescent="0.2">
      <c r="A1038" s="4">
        <v>1037</v>
      </c>
      <c r="B1038" s="4">
        <v>3148</v>
      </c>
      <c r="C1038" s="4" t="s">
        <v>3016</v>
      </c>
      <c r="D1038" s="59">
        <v>40000</v>
      </c>
      <c r="E1038" s="4" t="s">
        <v>3017</v>
      </c>
      <c r="F1038" s="4" t="s">
        <v>3018</v>
      </c>
    </row>
    <row r="1039" spans="1:6" x14ac:dyDescent="0.2">
      <c r="A1039" s="5">
        <v>1038</v>
      </c>
      <c r="B1039" s="5">
        <v>3149</v>
      </c>
      <c r="C1039" s="5" t="s">
        <v>3019</v>
      </c>
      <c r="D1039" s="60">
        <v>40000</v>
      </c>
      <c r="E1039" s="5" t="s">
        <v>3017</v>
      </c>
      <c r="F1039" s="5" t="s">
        <v>3018</v>
      </c>
    </row>
    <row r="1040" spans="1:6" x14ac:dyDescent="0.2">
      <c r="A1040" s="4">
        <v>1039</v>
      </c>
      <c r="B1040" s="4">
        <v>3151</v>
      </c>
      <c r="C1040" s="4" t="s">
        <v>3019</v>
      </c>
      <c r="D1040" s="59">
        <v>40000</v>
      </c>
      <c r="E1040" s="4" t="s">
        <v>3017</v>
      </c>
      <c r="F1040" s="4" t="s">
        <v>3018</v>
      </c>
    </row>
    <row r="1041" spans="1:6" x14ac:dyDescent="0.2">
      <c r="A1041" s="5">
        <v>1040</v>
      </c>
      <c r="B1041" s="5">
        <v>3154</v>
      </c>
      <c r="C1041" s="5" t="s">
        <v>3016</v>
      </c>
      <c r="D1041" s="60">
        <v>70000</v>
      </c>
      <c r="E1041" s="5" t="s">
        <v>3024</v>
      </c>
      <c r="F1041" s="5" t="s">
        <v>3018</v>
      </c>
    </row>
    <row r="1042" spans="1:6" x14ac:dyDescent="0.2">
      <c r="A1042" s="4">
        <v>1041</v>
      </c>
      <c r="B1042" s="4">
        <v>3155</v>
      </c>
      <c r="C1042" s="4" t="s">
        <v>3016</v>
      </c>
      <c r="D1042" s="59">
        <v>40000</v>
      </c>
      <c r="E1042" s="4" t="s">
        <v>3021</v>
      </c>
      <c r="F1042" s="4" t="s">
        <v>3018</v>
      </c>
    </row>
    <row r="1043" spans="1:6" x14ac:dyDescent="0.2">
      <c r="A1043" s="5">
        <v>1042</v>
      </c>
      <c r="B1043" s="5">
        <v>3167</v>
      </c>
      <c r="C1043" s="5" t="s">
        <v>3016</v>
      </c>
      <c r="D1043" s="60">
        <v>40000</v>
      </c>
      <c r="E1043" s="5" t="s">
        <v>3022</v>
      </c>
      <c r="F1043" s="5" t="s">
        <v>3018</v>
      </c>
    </row>
    <row r="1044" spans="1:6" x14ac:dyDescent="0.2">
      <c r="A1044" s="4">
        <v>1043</v>
      </c>
      <c r="B1044" s="4">
        <v>3169</v>
      </c>
      <c r="C1044" s="4" t="s">
        <v>3016</v>
      </c>
      <c r="D1044" s="59">
        <v>40000</v>
      </c>
      <c r="E1044" s="4" t="s">
        <v>3022</v>
      </c>
      <c r="F1044" s="4" t="s">
        <v>3018</v>
      </c>
    </row>
    <row r="1045" spans="1:6" x14ac:dyDescent="0.2">
      <c r="A1045" s="5">
        <v>1044</v>
      </c>
      <c r="B1045" s="5">
        <v>3170</v>
      </c>
      <c r="C1045" s="5" t="s">
        <v>3016</v>
      </c>
      <c r="D1045" s="60">
        <v>40000</v>
      </c>
      <c r="E1045" s="5" t="s">
        <v>3021</v>
      </c>
      <c r="F1045" s="5" t="s">
        <v>3018</v>
      </c>
    </row>
    <row r="1046" spans="1:6" x14ac:dyDescent="0.2">
      <c r="A1046" s="4">
        <v>1045</v>
      </c>
      <c r="B1046" s="4">
        <v>3176</v>
      </c>
      <c r="C1046" s="4" t="s">
        <v>3019</v>
      </c>
      <c r="D1046" s="59">
        <v>40000</v>
      </c>
      <c r="E1046" s="4" t="s">
        <v>3021</v>
      </c>
      <c r="F1046" s="4" t="s">
        <v>3018</v>
      </c>
    </row>
    <row r="1047" spans="1:6" x14ac:dyDescent="0.2">
      <c r="A1047" s="5">
        <v>1046</v>
      </c>
      <c r="B1047" s="5">
        <v>3177</v>
      </c>
      <c r="C1047" s="5" t="s">
        <v>3019</v>
      </c>
      <c r="D1047" s="60">
        <v>40000</v>
      </c>
      <c r="E1047" s="5" t="s">
        <v>3021</v>
      </c>
      <c r="F1047" s="5" t="s">
        <v>3020</v>
      </c>
    </row>
    <row r="1048" spans="1:6" x14ac:dyDescent="0.2">
      <c r="A1048" s="4">
        <v>1047</v>
      </c>
      <c r="B1048" s="4">
        <v>3179</v>
      </c>
      <c r="C1048" s="4" t="s">
        <v>3019</v>
      </c>
      <c r="D1048" s="59">
        <v>40000</v>
      </c>
      <c r="E1048" s="4" t="s">
        <v>3021</v>
      </c>
      <c r="F1048" s="4" t="s">
        <v>3020</v>
      </c>
    </row>
    <row r="1049" spans="1:6" x14ac:dyDescent="0.2">
      <c r="A1049" s="5">
        <v>1048</v>
      </c>
      <c r="B1049" s="5">
        <v>3187</v>
      </c>
      <c r="C1049" s="5" t="s">
        <v>3019</v>
      </c>
      <c r="D1049" s="60">
        <v>40000</v>
      </c>
      <c r="E1049" s="5" t="s">
        <v>3021</v>
      </c>
      <c r="F1049" s="5" t="s">
        <v>3020</v>
      </c>
    </row>
    <row r="1050" spans="1:6" x14ac:dyDescent="0.2">
      <c r="A1050" s="4">
        <v>1049</v>
      </c>
      <c r="B1050" s="4">
        <v>3191</v>
      </c>
      <c r="C1050" s="4" t="s">
        <v>3019</v>
      </c>
      <c r="D1050" s="59">
        <v>70000</v>
      </c>
      <c r="E1050" s="4" t="s">
        <v>3021</v>
      </c>
      <c r="F1050" s="4" t="s">
        <v>3018</v>
      </c>
    </row>
    <row r="1051" spans="1:6" x14ac:dyDescent="0.2">
      <c r="A1051" s="5">
        <v>1050</v>
      </c>
      <c r="B1051" s="5">
        <v>3194</v>
      </c>
      <c r="C1051" s="5" t="s">
        <v>3019</v>
      </c>
      <c r="D1051" s="60">
        <v>80000</v>
      </c>
      <c r="E1051" s="5" t="s">
        <v>3017</v>
      </c>
      <c r="F1051" s="5" t="s">
        <v>3018</v>
      </c>
    </row>
    <row r="1052" spans="1:6" x14ac:dyDescent="0.2">
      <c r="A1052" s="4">
        <v>1051</v>
      </c>
      <c r="B1052" s="4">
        <v>3196</v>
      </c>
      <c r="C1052" s="4" t="s">
        <v>3019</v>
      </c>
      <c r="D1052" s="59">
        <v>110000</v>
      </c>
      <c r="E1052" s="4" t="s">
        <v>3024</v>
      </c>
      <c r="F1052" s="4" t="s">
        <v>3020</v>
      </c>
    </row>
    <row r="1053" spans="1:6" x14ac:dyDescent="0.2">
      <c r="A1053" s="5">
        <v>1052</v>
      </c>
      <c r="B1053" s="5">
        <v>3197</v>
      </c>
      <c r="C1053" s="5" t="s">
        <v>3019</v>
      </c>
      <c r="D1053" s="60">
        <v>120000</v>
      </c>
      <c r="E1053" s="5" t="s">
        <v>3017</v>
      </c>
      <c r="F1053" s="5" t="s">
        <v>3020</v>
      </c>
    </row>
    <row r="1054" spans="1:6" x14ac:dyDescent="0.2">
      <c r="A1054" s="4">
        <v>1053</v>
      </c>
      <c r="B1054" s="4">
        <v>3205</v>
      </c>
      <c r="C1054" s="4" t="s">
        <v>3019</v>
      </c>
      <c r="D1054" s="59">
        <v>120000</v>
      </c>
      <c r="E1054" s="4" t="s">
        <v>3017</v>
      </c>
      <c r="F1054" s="4" t="s">
        <v>3020</v>
      </c>
    </row>
    <row r="1055" spans="1:6" x14ac:dyDescent="0.2">
      <c r="A1055" s="5">
        <v>1054</v>
      </c>
      <c r="B1055" s="5">
        <v>3206</v>
      </c>
      <c r="C1055" s="5" t="s">
        <v>3019</v>
      </c>
      <c r="D1055" s="60">
        <v>130000</v>
      </c>
      <c r="E1055" s="5" t="s">
        <v>3024</v>
      </c>
      <c r="F1055" s="5" t="s">
        <v>3018</v>
      </c>
    </row>
    <row r="1056" spans="1:6" x14ac:dyDescent="0.2">
      <c r="A1056" s="4">
        <v>1055</v>
      </c>
      <c r="B1056" s="4">
        <v>3209</v>
      </c>
      <c r="C1056" s="4" t="s">
        <v>3016</v>
      </c>
      <c r="D1056" s="59">
        <v>90000</v>
      </c>
      <c r="E1056" s="4" t="s">
        <v>3017</v>
      </c>
      <c r="F1056" s="4" t="s">
        <v>3018</v>
      </c>
    </row>
    <row r="1057" spans="1:6" x14ac:dyDescent="0.2">
      <c r="A1057" s="5">
        <v>1056</v>
      </c>
      <c r="B1057" s="5">
        <v>3211</v>
      </c>
      <c r="C1057" s="5" t="s">
        <v>3016</v>
      </c>
      <c r="D1057" s="60">
        <v>90000</v>
      </c>
      <c r="E1057" s="5" t="s">
        <v>3017</v>
      </c>
      <c r="F1057" s="5" t="s">
        <v>3020</v>
      </c>
    </row>
    <row r="1058" spans="1:6" x14ac:dyDescent="0.2">
      <c r="A1058" s="4">
        <v>1057</v>
      </c>
      <c r="B1058" s="4">
        <v>3221</v>
      </c>
      <c r="C1058" s="4" t="s">
        <v>3016</v>
      </c>
      <c r="D1058" s="59">
        <v>120000</v>
      </c>
      <c r="E1058" s="4" t="s">
        <v>3024</v>
      </c>
      <c r="F1058" s="4" t="s">
        <v>3018</v>
      </c>
    </row>
    <row r="1059" spans="1:6" x14ac:dyDescent="0.2">
      <c r="A1059" s="5">
        <v>1058</v>
      </c>
      <c r="B1059" s="5">
        <v>3222</v>
      </c>
      <c r="C1059" s="5" t="s">
        <v>3016</v>
      </c>
      <c r="D1059" s="60">
        <v>120000</v>
      </c>
      <c r="E1059" s="5" t="s">
        <v>3024</v>
      </c>
      <c r="F1059" s="5" t="s">
        <v>3018</v>
      </c>
    </row>
    <row r="1060" spans="1:6" x14ac:dyDescent="0.2">
      <c r="A1060" s="4">
        <v>1059</v>
      </c>
      <c r="B1060" s="4">
        <v>3224</v>
      </c>
      <c r="C1060" s="4" t="s">
        <v>3016</v>
      </c>
      <c r="D1060" s="59">
        <v>130000</v>
      </c>
      <c r="E1060" s="4" t="s">
        <v>3017</v>
      </c>
      <c r="F1060" s="4" t="s">
        <v>3018</v>
      </c>
    </row>
    <row r="1061" spans="1:6" x14ac:dyDescent="0.2">
      <c r="A1061" s="5">
        <v>1060</v>
      </c>
      <c r="B1061" s="5">
        <v>3225</v>
      </c>
      <c r="C1061" s="5" t="s">
        <v>3016</v>
      </c>
      <c r="D1061" s="60">
        <v>130000</v>
      </c>
      <c r="E1061" s="5" t="s">
        <v>3017</v>
      </c>
      <c r="F1061" s="5" t="s">
        <v>3018</v>
      </c>
    </row>
    <row r="1062" spans="1:6" x14ac:dyDescent="0.2">
      <c r="A1062" s="4">
        <v>1061</v>
      </c>
      <c r="B1062" s="4">
        <v>3226</v>
      </c>
      <c r="C1062" s="4" t="s">
        <v>3019</v>
      </c>
      <c r="D1062" s="59">
        <v>150000</v>
      </c>
      <c r="E1062" s="4" t="s">
        <v>3024</v>
      </c>
      <c r="F1062" s="4" t="s">
        <v>3020</v>
      </c>
    </row>
    <row r="1063" spans="1:6" x14ac:dyDescent="0.2">
      <c r="A1063" s="5">
        <v>1062</v>
      </c>
      <c r="B1063" s="5">
        <v>3229</v>
      </c>
      <c r="C1063" s="5" t="s">
        <v>3016</v>
      </c>
      <c r="D1063" s="60">
        <v>160000</v>
      </c>
      <c r="E1063" s="5" t="s">
        <v>3017</v>
      </c>
      <c r="F1063" s="5" t="s">
        <v>3018</v>
      </c>
    </row>
    <row r="1064" spans="1:6" x14ac:dyDescent="0.2">
      <c r="A1064" s="4">
        <v>1063</v>
      </c>
      <c r="B1064" s="4">
        <v>3230</v>
      </c>
      <c r="C1064" s="4" t="s">
        <v>3016</v>
      </c>
      <c r="D1064" s="59">
        <v>70000</v>
      </c>
      <c r="E1064" s="4" t="s">
        <v>3017</v>
      </c>
      <c r="F1064" s="4" t="s">
        <v>3018</v>
      </c>
    </row>
    <row r="1065" spans="1:6" x14ac:dyDescent="0.2">
      <c r="A1065" s="5">
        <v>1064</v>
      </c>
      <c r="B1065" s="5">
        <v>3238</v>
      </c>
      <c r="C1065" s="5" t="s">
        <v>3016</v>
      </c>
      <c r="D1065" s="60">
        <v>70000</v>
      </c>
      <c r="E1065" s="5" t="s">
        <v>3017</v>
      </c>
      <c r="F1065" s="5" t="s">
        <v>3018</v>
      </c>
    </row>
    <row r="1066" spans="1:6" x14ac:dyDescent="0.2">
      <c r="A1066" s="4">
        <v>1065</v>
      </c>
      <c r="B1066" s="4">
        <v>3243</v>
      </c>
      <c r="C1066" s="4" t="s">
        <v>3019</v>
      </c>
      <c r="D1066" s="59">
        <v>70000</v>
      </c>
      <c r="E1066" s="4" t="s">
        <v>3017</v>
      </c>
      <c r="F1066" s="4" t="s">
        <v>3018</v>
      </c>
    </row>
    <row r="1067" spans="1:6" x14ac:dyDescent="0.2">
      <c r="A1067" s="5">
        <v>1066</v>
      </c>
      <c r="B1067" s="5">
        <v>3246</v>
      </c>
      <c r="C1067" s="5" t="s">
        <v>3016</v>
      </c>
      <c r="D1067" s="60">
        <v>70000</v>
      </c>
      <c r="E1067" s="5" t="s">
        <v>3017</v>
      </c>
      <c r="F1067" s="5" t="s">
        <v>3018</v>
      </c>
    </row>
    <row r="1068" spans="1:6" x14ac:dyDescent="0.2">
      <c r="A1068" s="4">
        <v>1067</v>
      </c>
      <c r="B1068" s="4">
        <v>3248</v>
      </c>
      <c r="C1068" s="4" t="s">
        <v>3016</v>
      </c>
      <c r="D1068" s="59">
        <v>70000</v>
      </c>
      <c r="E1068" s="4" t="s">
        <v>3017</v>
      </c>
      <c r="F1068" s="4" t="s">
        <v>3018</v>
      </c>
    </row>
    <row r="1069" spans="1:6" x14ac:dyDescent="0.2">
      <c r="A1069" s="5">
        <v>1068</v>
      </c>
      <c r="B1069" s="5">
        <v>3249</v>
      </c>
      <c r="C1069" s="5" t="s">
        <v>3019</v>
      </c>
      <c r="D1069" s="60">
        <v>70000</v>
      </c>
      <c r="E1069" s="5" t="s">
        <v>3017</v>
      </c>
      <c r="F1069" s="5" t="s">
        <v>3018</v>
      </c>
    </row>
    <row r="1070" spans="1:6" x14ac:dyDescent="0.2">
      <c r="A1070" s="4">
        <v>1069</v>
      </c>
      <c r="B1070" s="4">
        <v>3251</v>
      </c>
      <c r="C1070" s="4" t="s">
        <v>3019</v>
      </c>
      <c r="D1070" s="59">
        <v>70000</v>
      </c>
      <c r="E1070" s="4" t="s">
        <v>3017</v>
      </c>
      <c r="F1070" s="4" t="s">
        <v>3018</v>
      </c>
    </row>
    <row r="1071" spans="1:6" x14ac:dyDescent="0.2">
      <c r="A1071" s="5">
        <v>1070</v>
      </c>
      <c r="B1071" s="5">
        <v>3252</v>
      </c>
      <c r="C1071" s="5" t="s">
        <v>3016</v>
      </c>
      <c r="D1071" s="60">
        <v>70000</v>
      </c>
      <c r="E1071" s="5" t="s">
        <v>3017</v>
      </c>
      <c r="F1071" s="5" t="s">
        <v>3020</v>
      </c>
    </row>
    <row r="1072" spans="1:6" x14ac:dyDescent="0.2">
      <c r="A1072" s="4">
        <v>1071</v>
      </c>
      <c r="B1072" s="4">
        <v>3255</v>
      </c>
      <c r="C1072" s="4" t="s">
        <v>3016</v>
      </c>
      <c r="D1072" s="59">
        <v>70000</v>
      </c>
      <c r="E1072" s="4" t="s">
        <v>3017</v>
      </c>
      <c r="F1072" s="4" t="s">
        <v>3018</v>
      </c>
    </row>
    <row r="1073" spans="1:6" x14ac:dyDescent="0.2">
      <c r="A1073" s="5">
        <v>1072</v>
      </c>
      <c r="B1073" s="5">
        <v>3257</v>
      </c>
      <c r="C1073" s="5" t="s">
        <v>3016</v>
      </c>
      <c r="D1073" s="60">
        <v>70000</v>
      </c>
      <c r="E1073" s="5" t="s">
        <v>3017</v>
      </c>
      <c r="F1073" s="5" t="s">
        <v>3018</v>
      </c>
    </row>
    <row r="1074" spans="1:6" x14ac:dyDescent="0.2">
      <c r="A1074" s="4">
        <v>1073</v>
      </c>
      <c r="B1074" s="4">
        <v>3258</v>
      </c>
      <c r="C1074" s="4" t="s">
        <v>3016</v>
      </c>
      <c r="D1074" s="59">
        <v>70000</v>
      </c>
      <c r="E1074" s="4" t="s">
        <v>3017</v>
      </c>
      <c r="F1074" s="4" t="s">
        <v>3018</v>
      </c>
    </row>
    <row r="1075" spans="1:6" x14ac:dyDescent="0.2">
      <c r="A1075" s="5">
        <v>1074</v>
      </c>
      <c r="B1075" s="5">
        <v>3261</v>
      </c>
      <c r="C1075" s="5" t="s">
        <v>3016</v>
      </c>
      <c r="D1075" s="60">
        <v>70000</v>
      </c>
      <c r="E1075" s="5" t="s">
        <v>3017</v>
      </c>
      <c r="F1075" s="5" t="s">
        <v>3018</v>
      </c>
    </row>
    <row r="1076" spans="1:6" x14ac:dyDescent="0.2">
      <c r="A1076" s="4">
        <v>1075</v>
      </c>
      <c r="B1076" s="4">
        <v>3264</v>
      </c>
      <c r="C1076" s="4" t="s">
        <v>3019</v>
      </c>
      <c r="D1076" s="59">
        <v>70000</v>
      </c>
      <c r="E1076" s="4" t="s">
        <v>3017</v>
      </c>
      <c r="F1076" s="4" t="s">
        <v>3018</v>
      </c>
    </row>
    <row r="1077" spans="1:6" x14ac:dyDescent="0.2">
      <c r="A1077" s="5">
        <v>1076</v>
      </c>
      <c r="B1077" s="5">
        <v>3266</v>
      </c>
      <c r="C1077" s="5" t="s">
        <v>3019</v>
      </c>
      <c r="D1077" s="60">
        <v>60000</v>
      </c>
      <c r="E1077" s="5" t="s">
        <v>3017</v>
      </c>
      <c r="F1077" s="5" t="s">
        <v>3018</v>
      </c>
    </row>
    <row r="1078" spans="1:6" x14ac:dyDescent="0.2">
      <c r="A1078" s="4">
        <v>1077</v>
      </c>
      <c r="B1078" s="4">
        <v>3269</v>
      </c>
      <c r="C1078" s="4" t="s">
        <v>3016</v>
      </c>
      <c r="D1078" s="59">
        <v>70000</v>
      </c>
      <c r="E1078" s="4" t="s">
        <v>3017</v>
      </c>
      <c r="F1078" s="4" t="s">
        <v>3018</v>
      </c>
    </row>
    <row r="1079" spans="1:6" x14ac:dyDescent="0.2">
      <c r="A1079" s="5">
        <v>1078</v>
      </c>
      <c r="B1079" s="5">
        <v>3275</v>
      </c>
      <c r="C1079" s="5" t="s">
        <v>3019</v>
      </c>
      <c r="D1079" s="60">
        <v>70000</v>
      </c>
      <c r="E1079" s="5" t="s">
        <v>3017</v>
      </c>
      <c r="F1079" s="5" t="s">
        <v>3018</v>
      </c>
    </row>
    <row r="1080" spans="1:6" x14ac:dyDescent="0.2">
      <c r="A1080" s="4">
        <v>1079</v>
      </c>
      <c r="B1080" s="4">
        <v>3279</v>
      </c>
      <c r="C1080" s="4" t="s">
        <v>3016</v>
      </c>
      <c r="D1080" s="59">
        <v>60000</v>
      </c>
      <c r="E1080" s="4" t="s">
        <v>3017</v>
      </c>
      <c r="F1080" s="4" t="s">
        <v>3018</v>
      </c>
    </row>
    <row r="1081" spans="1:6" x14ac:dyDescent="0.2">
      <c r="A1081" s="5">
        <v>1080</v>
      </c>
      <c r="B1081" s="5">
        <v>3283</v>
      </c>
      <c r="C1081" s="5" t="s">
        <v>3016</v>
      </c>
      <c r="D1081" s="60">
        <v>60000</v>
      </c>
      <c r="E1081" s="5" t="s">
        <v>3017</v>
      </c>
      <c r="F1081" s="5" t="s">
        <v>3020</v>
      </c>
    </row>
    <row r="1082" spans="1:6" x14ac:dyDescent="0.2">
      <c r="A1082" s="4">
        <v>1081</v>
      </c>
      <c r="B1082" s="4">
        <v>3284</v>
      </c>
      <c r="C1082" s="4" t="s">
        <v>3019</v>
      </c>
      <c r="D1082" s="59">
        <v>60000</v>
      </c>
      <c r="E1082" s="4" t="s">
        <v>3017</v>
      </c>
      <c r="F1082" s="4" t="s">
        <v>3018</v>
      </c>
    </row>
    <row r="1083" spans="1:6" x14ac:dyDescent="0.2">
      <c r="A1083" s="5">
        <v>1082</v>
      </c>
      <c r="B1083" s="5">
        <v>3285</v>
      </c>
      <c r="C1083" s="5" t="s">
        <v>3019</v>
      </c>
      <c r="D1083" s="60">
        <v>60000</v>
      </c>
      <c r="E1083" s="5" t="s">
        <v>3017</v>
      </c>
      <c r="F1083" s="5" t="s">
        <v>3018</v>
      </c>
    </row>
    <row r="1084" spans="1:6" x14ac:dyDescent="0.2">
      <c r="A1084" s="4">
        <v>1083</v>
      </c>
      <c r="B1084" s="4">
        <v>3287</v>
      </c>
      <c r="C1084" s="4" t="s">
        <v>3016</v>
      </c>
      <c r="D1084" s="59">
        <v>70000</v>
      </c>
      <c r="E1084" s="4" t="s">
        <v>3017</v>
      </c>
      <c r="F1084" s="4" t="s">
        <v>3018</v>
      </c>
    </row>
    <row r="1085" spans="1:6" x14ac:dyDescent="0.2">
      <c r="A1085" s="5">
        <v>1084</v>
      </c>
      <c r="B1085" s="5">
        <v>3303</v>
      </c>
      <c r="C1085" s="5" t="s">
        <v>3016</v>
      </c>
      <c r="D1085" s="60">
        <v>70000</v>
      </c>
      <c r="E1085" s="5" t="s">
        <v>3017</v>
      </c>
      <c r="F1085" s="5" t="s">
        <v>3018</v>
      </c>
    </row>
    <row r="1086" spans="1:6" x14ac:dyDescent="0.2">
      <c r="A1086" s="4">
        <v>1085</v>
      </c>
      <c r="B1086" s="4">
        <v>3306</v>
      </c>
      <c r="C1086" s="4" t="s">
        <v>3016</v>
      </c>
      <c r="D1086" s="59">
        <v>60000</v>
      </c>
      <c r="E1086" s="4" t="s">
        <v>3017</v>
      </c>
      <c r="F1086" s="4" t="s">
        <v>3020</v>
      </c>
    </row>
    <row r="1087" spans="1:6" x14ac:dyDescent="0.2">
      <c r="A1087" s="5">
        <v>1086</v>
      </c>
      <c r="B1087" s="5">
        <v>3307</v>
      </c>
      <c r="C1087" s="5" t="s">
        <v>3016</v>
      </c>
      <c r="D1087" s="60">
        <v>60000</v>
      </c>
      <c r="E1087" s="5" t="s">
        <v>3017</v>
      </c>
      <c r="F1087" s="5" t="s">
        <v>3018</v>
      </c>
    </row>
    <row r="1088" spans="1:6" x14ac:dyDescent="0.2">
      <c r="A1088" s="4">
        <v>1087</v>
      </c>
      <c r="B1088" s="4">
        <v>3309</v>
      </c>
      <c r="C1088" s="4" t="s">
        <v>3019</v>
      </c>
      <c r="D1088" s="59">
        <v>60000</v>
      </c>
      <c r="E1088" s="4" t="s">
        <v>3017</v>
      </c>
      <c r="F1088" s="4" t="s">
        <v>3018</v>
      </c>
    </row>
    <row r="1089" spans="1:6" x14ac:dyDescent="0.2">
      <c r="A1089" s="5">
        <v>1088</v>
      </c>
      <c r="B1089" s="5">
        <v>3310</v>
      </c>
      <c r="C1089" s="5" t="s">
        <v>3019</v>
      </c>
      <c r="D1089" s="60">
        <v>70000</v>
      </c>
      <c r="E1089" s="5" t="s">
        <v>3017</v>
      </c>
      <c r="F1089" s="5" t="s">
        <v>3018</v>
      </c>
    </row>
    <row r="1090" spans="1:6" x14ac:dyDescent="0.2">
      <c r="A1090" s="4">
        <v>1089</v>
      </c>
      <c r="B1090" s="4">
        <v>3311</v>
      </c>
      <c r="C1090" s="4" t="s">
        <v>3019</v>
      </c>
      <c r="D1090" s="59">
        <v>70000</v>
      </c>
      <c r="E1090" s="4" t="s">
        <v>3017</v>
      </c>
      <c r="F1090" s="4" t="s">
        <v>3018</v>
      </c>
    </row>
    <row r="1091" spans="1:6" x14ac:dyDescent="0.2">
      <c r="A1091" s="5">
        <v>1090</v>
      </c>
      <c r="B1091" s="5">
        <v>3314</v>
      </c>
      <c r="C1091" s="5" t="s">
        <v>3016</v>
      </c>
      <c r="D1091" s="60">
        <v>70000</v>
      </c>
      <c r="E1091" s="5" t="s">
        <v>3017</v>
      </c>
      <c r="F1091" s="5" t="s">
        <v>3018</v>
      </c>
    </row>
    <row r="1092" spans="1:6" x14ac:dyDescent="0.2">
      <c r="A1092" s="4">
        <v>1091</v>
      </c>
      <c r="B1092" s="4">
        <v>3319</v>
      </c>
      <c r="C1092" s="4" t="s">
        <v>3016</v>
      </c>
      <c r="D1092" s="59">
        <v>40000</v>
      </c>
      <c r="E1092" s="4" t="s">
        <v>3022</v>
      </c>
      <c r="F1092" s="4" t="s">
        <v>3018</v>
      </c>
    </row>
    <row r="1093" spans="1:6" x14ac:dyDescent="0.2">
      <c r="A1093" s="5">
        <v>1092</v>
      </c>
      <c r="B1093" s="5">
        <v>3320</v>
      </c>
      <c r="C1093" s="5" t="s">
        <v>3016</v>
      </c>
      <c r="D1093" s="60">
        <v>40000</v>
      </c>
      <c r="E1093" s="5" t="s">
        <v>3022</v>
      </c>
      <c r="F1093" s="5" t="s">
        <v>3018</v>
      </c>
    </row>
    <row r="1094" spans="1:6" x14ac:dyDescent="0.2">
      <c r="A1094" s="4">
        <v>1093</v>
      </c>
      <c r="B1094" s="4">
        <v>3324</v>
      </c>
      <c r="C1094" s="4" t="s">
        <v>3016</v>
      </c>
      <c r="D1094" s="59">
        <v>40000</v>
      </c>
      <c r="E1094" s="4" t="s">
        <v>3022</v>
      </c>
      <c r="F1094" s="4" t="s">
        <v>3018</v>
      </c>
    </row>
    <row r="1095" spans="1:6" x14ac:dyDescent="0.2">
      <c r="A1095" s="5">
        <v>1094</v>
      </c>
      <c r="B1095" s="5">
        <v>3325</v>
      </c>
      <c r="C1095" s="5" t="s">
        <v>3016</v>
      </c>
      <c r="D1095" s="60">
        <v>60000</v>
      </c>
      <c r="E1095" s="5" t="s">
        <v>3021</v>
      </c>
      <c r="F1095" s="5" t="s">
        <v>3018</v>
      </c>
    </row>
    <row r="1096" spans="1:6" x14ac:dyDescent="0.2">
      <c r="A1096" s="4">
        <v>1095</v>
      </c>
      <c r="B1096" s="4">
        <v>3327</v>
      </c>
      <c r="C1096" s="4" t="s">
        <v>3016</v>
      </c>
      <c r="D1096" s="59">
        <v>60000</v>
      </c>
      <c r="E1096" s="4" t="s">
        <v>3017</v>
      </c>
      <c r="F1096" s="4" t="s">
        <v>3018</v>
      </c>
    </row>
    <row r="1097" spans="1:6" x14ac:dyDescent="0.2">
      <c r="A1097" s="5">
        <v>1096</v>
      </c>
      <c r="B1097" s="5">
        <v>3331</v>
      </c>
      <c r="C1097" s="5" t="s">
        <v>3016</v>
      </c>
      <c r="D1097" s="60">
        <v>60000</v>
      </c>
      <c r="E1097" s="5" t="s">
        <v>3017</v>
      </c>
      <c r="F1097" s="5" t="s">
        <v>3018</v>
      </c>
    </row>
    <row r="1098" spans="1:6" x14ac:dyDescent="0.2">
      <c r="A1098" s="4">
        <v>1097</v>
      </c>
      <c r="B1098" s="4">
        <v>3338</v>
      </c>
      <c r="C1098" s="4" t="s">
        <v>3016</v>
      </c>
      <c r="D1098" s="59">
        <v>60000</v>
      </c>
      <c r="E1098" s="4" t="s">
        <v>3017</v>
      </c>
      <c r="F1098" s="4" t="s">
        <v>3020</v>
      </c>
    </row>
    <row r="1099" spans="1:6" x14ac:dyDescent="0.2">
      <c r="A1099" s="5">
        <v>1098</v>
      </c>
      <c r="B1099" s="5">
        <v>3339</v>
      </c>
      <c r="C1099" s="5" t="s">
        <v>3019</v>
      </c>
      <c r="D1099" s="60">
        <v>60000</v>
      </c>
      <c r="E1099" s="5" t="s">
        <v>3021</v>
      </c>
      <c r="F1099" s="5" t="s">
        <v>3018</v>
      </c>
    </row>
    <row r="1100" spans="1:6" x14ac:dyDescent="0.2">
      <c r="A1100" s="4">
        <v>1099</v>
      </c>
      <c r="B1100" s="4">
        <v>3340</v>
      </c>
      <c r="C1100" s="4" t="s">
        <v>3019</v>
      </c>
      <c r="D1100" s="59">
        <v>60000</v>
      </c>
      <c r="E1100" s="4" t="s">
        <v>3021</v>
      </c>
      <c r="F1100" s="4" t="s">
        <v>3018</v>
      </c>
    </row>
    <row r="1101" spans="1:6" x14ac:dyDescent="0.2">
      <c r="A1101" s="5">
        <v>1100</v>
      </c>
      <c r="B1101" s="5">
        <v>3342</v>
      </c>
      <c r="C1101" s="5" t="s">
        <v>3019</v>
      </c>
      <c r="D1101" s="60">
        <v>60000</v>
      </c>
      <c r="E1101" s="5" t="s">
        <v>3021</v>
      </c>
      <c r="F1101" s="5" t="s">
        <v>3020</v>
      </c>
    </row>
    <row r="1102" spans="1:6" x14ac:dyDescent="0.2">
      <c r="A1102" s="4">
        <v>1101</v>
      </c>
      <c r="B1102" s="4">
        <v>3344</v>
      </c>
      <c r="C1102" s="4" t="s">
        <v>3019</v>
      </c>
      <c r="D1102" s="59">
        <v>60000</v>
      </c>
      <c r="E1102" s="4" t="s">
        <v>3017</v>
      </c>
      <c r="F1102" s="4" t="s">
        <v>3018</v>
      </c>
    </row>
    <row r="1103" spans="1:6" x14ac:dyDescent="0.2">
      <c r="A1103" s="5">
        <v>1102</v>
      </c>
      <c r="B1103" s="5">
        <v>3347</v>
      </c>
      <c r="C1103" s="5" t="s">
        <v>3019</v>
      </c>
      <c r="D1103" s="60">
        <v>70000</v>
      </c>
      <c r="E1103" s="5" t="s">
        <v>3021</v>
      </c>
      <c r="F1103" s="5" t="s">
        <v>3018</v>
      </c>
    </row>
    <row r="1104" spans="1:6" x14ac:dyDescent="0.2">
      <c r="A1104" s="4">
        <v>1103</v>
      </c>
      <c r="B1104" s="4">
        <v>3350</v>
      </c>
      <c r="C1104" s="4" t="s">
        <v>3016</v>
      </c>
      <c r="D1104" s="59">
        <v>70000</v>
      </c>
      <c r="E1104" s="4" t="s">
        <v>3021</v>
      </c>
      <c r="F1104" s="4" t="s">
        <v>3018</v>
      </c>
    </row>
    <row r="1105" spans="1:6" x14ac:dyDescent="0.2">
      <c r="A1105" s="5">
        <v>1104</v>
      </c>
      <c r="B1105" s="5">
        <v>3351</v>
      </c>
      <c r="C1105" s="5" t="s">
        <v>3016</v>
      </c>
      <c r="D1105" s="60">
        <v>70000</v>
      </c>
      <c r="E1105" s="5" t="s">
        <v>3021</v>
      </c>
      <c r="F1105" s="5" t="s">
        <v>3018</v>
      </c>
    </row>
    <row r="1106" spans="1:6" x14ac:dyDescent="0.2">
      <c r="A1106" s="4">
        <v>1105</v>
      </c>
      <c r="B1106" s="4">
        <v>3354</v>
      </c>
      <c r="C1106" s="4" t="s">
        <v>3016</v>
      </c>
      <c r="D1106" s="59">
        <v>70000</v>
      </c>
      <c r="E1106" s="4" t="s">
        <v>3021</v>
      </c>
      <c r="F1106" s="4" t="s">
        <v>3018</v>
      </c>
    </row>
    <row r="1107" spans="1:6" x14ac:dyDescent="0.2">
      <c r="A1107" s="5">
        <v>1106</v>
      </c>
      <c r="B1107" s="5">
        <v>3355</v>
      </c>
      <c r="C1107" s="5" t="s">
        <v>3019</v>
      </c>
      <c r="D1107" s="60">
        <v>70000</v>
      </c>
      <c r="E1107" s="5" t="s">
        <v>3021</v>
      </c>
      <c r="F1107" s="5" t="s">
        <v>3018</v>
      </c>
    </row>
    <row r="1108" spans="1:6" x14ac:dyDescent="0.2">
      <c r="A1108" s="4">
        <v>1107</v>
      </c>
      <c r="B1108" s="4">
        <v>3356</v>
      </c>
      <c r="C1108" s="4" t="s">
        <v>3016</v>
      </c>
      <c r="D1108" s="59">
        <v>40000</v>
      </c>
      <c r="E1108" s="4" t="s">
        <v>3023</v>
      </c>
      <c r="F1108" s="4" t="s">
        <v>3018</v>
      </c>
    </row>
    <row r="1109" spans="1:6" x14ac:dyDescent="0.2">
      <c r="A1109" s="5">
        <v>1108</v>
      </c>
      <c r="B1109" s="5">
        <v>3359</v>
      </c>
      <c r="C1109" s="5" t="s">
        <v>3016</v>
      </c>
      <c r="D1109" s="60">
        <v>40000</v>
      </c>
      <c r="E1109" s="5" t="s">
        <v>3023</v>
      </c>
      <c r="F1109" s="5" t="s">
        <v>3018</v>
      </c>
    </row>
    <row r="1110" spans="1:6" x14ac:dyDescent="0.2">
      <c r="A1110" s="4">
        <v>1109</v>
      </c>
      <c r="B1110" s="4">
        <v>3360</v>
      </c>
      <c r="C1110" s="4" t="s">
        <v>3016</v>
      </c>
      <c r="D1110" s="59">
        <v>60000</v>
      </c>
      <c r="E1110" s="4" t="s">
        <v>3021</v>
      </c>
      <c r="F1110" s="4" t="s">
        <v>3018</v>
      </c>
    </row>
    <row r="1111" spans="1:6" x14ac:dyDescent="0.2">
      <c r="A1111" s="5">
        <v>1110</v>
      </c>
      <c r="B1111" s="5">
        <v>3361</v>
      </c>
      <c r="C1111" s="5" t="s">
        <v>3019</v>
      </c>
      <c r="D1111" s="60">
        <v>60000</v>
      </c>
      <c r="E1111" s="5" t="s">
        <v>3021</v>
      </c>
      <c r="F1111" s="5" t="s">
        <v>3018</v>
      </c>
    </row>
    <row r="1112" spans="1:6" x14ac:dyDescent="0.2">
      <c r="A1112" s="4">
        <v>1111</v>
      </c>
      <c r="B1112" s="4">
        <v>3366</v>
      </c>
      <c r="C1112" s="4" t="s">
        <v>3016</v>
      </c>
      <c r="D1112" s="59">
        <v>60000</v>
      </c>
      <c r="E1112" s="4" t="s">
        <v>3021</v>
      </c>
      <c r="F1112" s="4" t="s">
        <v>3018</v>
      </c>
    </row>
    <row r="1113" spans="1:6" x14ac:dyDescent="0.2">
      <c r="A1113" s="5">
        <v>1112</v>
      </c>
      <c r="B1113" s="5">
        <v>3367</v>
      </c>
      <c r="C1113" s="5" t="s">
        <v>3016</v>
      </c>
      <c r="D1113" s="60">
        <v>60000</v>
      </c>
      <c r="E1113" s="5" t="s">
        <v>3021</v>
      </c>
      <c r="F1113" s="5" t="s">
        <v>3018</v>
      </c>
    </row>
    <row r="1114" spans="1:6" x14ac:dyDescent="0.2">
      <c r="A1114" s="4">
        <v>1113</v>
      </c>
      <c r="B1114" s="4">
        <v>3369</v>
      </c>
      <c r="C1114" s="4" t="s">
        <v>3016</v>
      </c>
      <c r="D1114" s="59">
        <v>70000</v>
      </c>
      <c r="E1114" s="4" t="s">
        <v>3021</v>
      </c>
      <c r="F1114" s="4" t="s">
        <v>3018</v>
      </c>
    </row>
    <row r="1115" spans="1:6" x14ac:dyDescent="0.2">
      <c r="A1115" s="5">
        <v>1114</v>
      </c>
      <c r="B1115" s="5">
        <v>3374</v>
      </c>
      <c r="C1115" s="5" t="s">
        <v>3016</v>
      </c>
      <c r="D1115" s="60">
        <v>70000</v>
      </c>
      <c r="E1115" s="5" t="s">
        <v>3022</v>
      </c>
      <c r="F1115" s="5" t="s">
        <v>3018</v>
      </c>
    </row>
    <row r="1116" spans="1:6" x14ac:dyDescent="0.2">
      <c r="A1116" s="4">
        <v>1115</v>
      </c>
      <c r="B1116" s="4">
        <v>3379</v>
      </c>
      <c r="C1116" s="4" t="s">
        <v>3016</v>
      </c>
      <c r="D1116" s="59">
        <v>70000</v>
      </c>
      <c r="E1116" s="4" t="s">
        <v>3022</v>
      </c>
      <c r="F1116" s="4" t="s">
        <v>3018</v>
      </c>
    </row>
    <row r="1117" spans="1:6" x14ac:dyDescent="0.2">
      <c r="A1117" s="5">
        <v>1116</v>
      </c>
      <c r="B1117" s="5">
        <v>3380</v>
      </c>
      <c r="C1117" s="5" t="s">
        <v>3019</v>
      </c>
      <c r="D1117" s="60">
        <v>70000</v>
      </c>
      <c r="E1117" s="5" t="s">
        <v>3022</v>
      </c>
      <c r="F1117" s="5" t="s">
        <v>3018</v>
      </c>
    </row>
    <row r="1118" spans="1:6" x14ac:dyDescent="0.2">
      <c r="A1118" s="4">
        <v>1117</v>
      </c>
      <c r="B1118" s="4">
        <v>3381</v>
      </c>
      <c r="C1118" s="4" t="s">
        <v>3019</v>
      </c>
      <c r="D1118" s="59">
        <v>70000</v>
      </c>
      <c r="E1118" s="4" t="s">
        <v>3022</v>
      </c>
      <c r="F1118" s="4" t="s">
        <v>3018</v>
      </c>
    </row>
    <row r="1119" spans="1:6" x14ac:dyDescent="0.2">
      <c r="A1119" s="5">
        <v>1118</v>
      </c>
      <c r="B1119" s="5">
        <v>3385</v>
      </c>
      <c r="C1119" s="5" t="s">
        <v>3016</v>
      </c>
      <c r="D1119" s="60">
        <v>60000</v>
      </c>
      <c r="E1119" s="5" t="s">
        <v>3021</v>
      </c>
      <c r="F1119" s="5" t="s">
        <v>3018</v>
      </c>
    </row>
    <row r="1120" spans="1:6" x14ac:dyDescent="0.2">
      <c r="A1120" s="4">
        <v>1119</v>
      </c>
      <c r="B1120" s="4">
        <v>3386</v>
      </c>
      <c r="C1120" s="4" t="s">
        <v>3016</v>
      </c>
      <c r="D1120" s="59">
        <v>60000</v>
      </c>
      <c r="E1120" s="4" t="s">
        <v>3021</v>
      </c>
      <c r="F1120" s="4" t="s">
        <v>3018</v>
      </c>
    </row>
    <row r="1121" spans="1:6" x14ac:dyDescent="0.2">
      <c r="A1121" s="5">
        <v>1120</v>
      </c>
      <c r="B1121" s="5">
        <v>3393</v>
      </c>
      <c r="C1121" s="5" t="s">
        <v>3016</v>
      </c>
      <c r="D1121" s="60">
        <v>60000</v>
      </c>
      <c r="E1121" s="5" t="s">
        <v>3021</v>
      </c>
      <c r="F1121" s="5" t="s">
        <v>3020</v>
      </c>
    </row>
    <row r="1122" spans="1:6" x14ac:dyDescent="0.2">
      <c r="A1122" s="4">
        <v>1121</v>
      </c>
      <c r="B1122" s="4">
        <v>3397</v>
      </c>
      <c r="C1122" s="4" t="s">
        <v>3016</v>
      </c>
      <c r="D1122" s="59">
        <v>60000</v>
      </c>
      <c r="E1122" s="4" t="s">
        <v>3022</v>
      </c>
      <c r="F1122" s="4" t="s">
        <v>3018</v>
      </c>
    </row>
    <row r="1123" spans="1:6" x14ac:dyDescent="0.2">
      <c r="A1123" s="5">
        <v>1122</v>
      </c>
      <c r="B1123" s="5">
        <v>3399</v>
      </c>
      <c r="C1123" s="5" t="s">
        <v>3019</v>
      </c>
      <c r="D1123" s="60">
        <v>60000</v>
      </c>
      <c r="E1123" s="5" t="s">
        <v>3022</v>
      </c>
      <c r="F1123" s="5" t="s">
        <v>3018</v>
      </c>
    </row>
    <row r="1124" spans="1:6" x14ac:dyDescent="0.2">
      <c r="A1124" s="4">
        <v>1123</v>
      </c>
      <c r="B1124" s="4">
        <v>3400</v>
      </c>
      <c r="C1124" s="4" t="s">
        <v>3016</v>
      </c>
      <c r="D1124" s="59">
        <v>70000</v>
      </c>
      <c r="E1124" s="4" t="s">
        <v>3021</v>
      </c>
      <c r="F1124" s="4" t="s">
        <v>3018</v>
      </c>
    </row>
    <row r="1125" spans="1:6" x14ac:dyDescent="0.2">
      <c r="A1125" s="5">
        <v>1124</v>
      </c>
      <c r="B1125" s="5">
        <v>3403</v>
      </c>
      <c r="C1125" s="5" t="s">
        <v>3016</v>
      </c>
      <c r="D1125" s="60">
        <v>170000</v>
      </c>
      <c r="E1125" s="5" t="s">
        <v>3017</v>
      </c>
      <c r="F1125" s="5" t="s">
        <v>3018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3224</v>
      </c>
      <c r="C3" s="7" t="s">
        <v>3028</v>
      </c>
    </row>
    <row r="4" spans="2:5" x14ac:dyDescent="0.2">
      <c r="B4" s="7" t="s">
        <v>3025</v>
      </c>
      <c r="C4" s="17" t="s">
        <v>3016</v>
      </c>
      <c r="D4" s="17" t="s">
        <v>3019</v>
      </c>
      <c r="E4" s="17" t="s">
        <v>3026</v>
      </c>
    </row>
    <row r="5" spans="2:5" x14ac:dyDescent="0.2">
      <c r="B5" s="18" t="s">
        <v>3017</v>
      </c>
      <c r="C5" s="10">
        <v>12400000</v>
      </c>
      <c r="D5" s="10">
        <v>9910000</v>
      </c>
      <c r="E5" s="10">
        <v>22310000</v>
      </c>
    </row>
    <row r="6" spans="2:5" x14ac:dyDescent="0.2">
      <c r="B6" s="18" t="s">
        <v>3024</v>
      </c>
      <c r="C6" s="10">
        <v>11110000</v>
      </c>
      <c r="D6" s="10">
        <v>5750000</v>
      </c>
      <c r="E6" s="10">
        <v>16860000</v>
      </c>
    </row>
    <row r="7" spans="2:5" x14ac:dyDescent="0.2">
      <c r="B7" s="18" t="s">
        <v>3022</v>
      </c>
      <c r="C7" s="10">
        <v>3960000</v>
      </c>
      <c r="D7" s="10">
        <v>3860000</v>
      </c>
      <c r="E7" s="10">
        <v>7820000</v>
      </c>
    </row>
    <row r="8" spans="2:5" x14ac:dyDescent="0.2">
      <c r="B8" s="18" t="s">
        <v>3021</v>
      </c>
      <c r="C8" s="10">
        <v>10930000</v>
      </c>
      <c r="D8" s="10">
        <v>7490000</v>
      </c>
      <c r="E8" s="10">
        <v>18420000</v>
      </c>
    </row>
    <row r="9" spans="2:5" x14ac:dyDescent="0.2">
      <c r="B9" s="18" t="s">
        <v>3023</v>
      </c>
      <c r="C9" s="10">
        <v>1040000</v>
      </c>
      <c r="D9" s="10">
        <v>770000</v>
      </c>
      <c r="E9" s="10">
        <v>1810000</v>
      </c>
    </row>
    <row r="10" spans="2:5" x14ac:dyDescent="0.2">
      <c r="B10" s="18" t="s">
        <v>3026</v>
      </c>
      <c r="C10" s="10">
        <v>39440000</v>
      </c>
      <c r="D10" s="10">
        <v>27780000</v>
      </c>
      <c r="E10" s="10">
        <v>67220000</v>
      </c>
    </row>
    <row r="13" spans="2:5" x14ac:dyDescent="0.2">
      <c r="B13" s="8"/>
      <c r="C13" s="10"/>
      <c r="D13" s="10"/>
    </row>
    <row r="14" spans="2:5" x14ac:dyDescent="0.2">
      <c r="B14" s="8"/>
      <c r="C14" s="10"/>
      <c r="D14" s="10"/>
    </row>
    <row r="15" spans="2:5" x14ac:dyDescent="0.2">
      <c r="B15" s="8"/>
      <c r="C15" s="10"/>
      <c r="D15" s="10"/>
    </row>
    <row r="16" spans="2:5" x14ac:dyDescent="0.2">
      <c r="B16" s="8"/>
      <c r="C16" s="10"/>
      <c r="D16" s="10"/>
    </row>
    <row r="17" spans="2:4" x14ac:dyDescent="0.2">
      <c r="B17" s="8"/>
      <c r="C17" s="10"/>
      <c r="D17" s="10"/>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3027</v>
      </c>
      <c r="C3" s="7" t="s">
        <v>3028</v>
      </c>
    </row>
    <row r="4" spans="2:5" x14ac:dyDescent="0.2">
      <c r="B4" s="7" t="s">
        <v>3025</v>
      </c>
      <c r="C4" s="17" t="s">
        <v>3016</v>
      </c>
      <c r="D4" s="17" t="s">
        <v>3019</v>
      </c>
      <c r="E4" s="17" t="s">
        <v>3026</v>
      </c>
    </row>
    <row r="5" spans="2:5" x14ac:dyDescent="0.2">
      <c r="B5" s="18" t="s">
        <v>4</v>
      </c>
      <c r="C5" s="10"/>
      <c r="D5" s="10"/>
      <c r="E5" s="10"/>
    </row>
    <row r="6" spans="2:5" x14ac:dyDescent="0.2">
      <c r="B6" s="9">
        <v>10000</v>
      </c>
      <c r="C6" s="10">
        <v>31997.77</v>
      </c>
      <c r="D6" s="10">
        <v>21418.59</v>
      </c>
      <c r="E6" s="10">
        <v>53416.36</v>
      </c>
    </row>
    <row r="7" spans="2:5" x14ac:dyDescent="0.2">
      <c r="B7" s="9">
        <v>20000</v>
      </c>
      <c r="C7" s="10">
        <v>10891.22</v>
      </c>
      <c r="D7" s="10">
        <v>1371.36</v>
      </c>
      <c r="E7" s="10">
        <v>12262.58</v>
      </c>
    </row>
    <row r="8" spans="2:5" x14ac:dyDescent="0.2">
      <c r="B8" s="9">
        <v>30000</v>
      </c>
      <c r="C8" s="10">
        <v>25326.89</v>
      </c>
      <c r="D8" s="10">
        <v>52133.760000000002</v>
      </c>
      <c r="E8" s="10">
        <v>77460.649999999994</v>
      </c>
    </row>
    <row r="9" spans="2:5" x14ac:dyDescent="0.2">
      <c r="B9" s="9">
        <v>40000</v>
      </c>
      <c r="C9" s="10">
        <v>43761.440000000002</v>
      </c>
      <c r="D9" s="10">
        <v>34538.21</v>
      </c>
      <c r="E9" s="10">
        <v>78299.649999999994</v>
      </c>
    </row>
    <row r="10" spans="2:5" x14ac:dyDescent="0.2">
      <c r="B10" s="9">
        <v>50000</v>
      </c>
      <c r="C10" s="10">
        <v>18465.32</v>
      </c>
      <c r="D10" s="10">
        <v>18837.23</v>
      </c>
      <c r="E10" s="10">
        <v>37302.550000000003</v>
      </c>
    </row>
    <row r="11" spans="2:5" x14ac:dyDescent="0.2">
      <c r="B11" s="9">
        <v>60000</v>
      </c>
      <c r="C11" s="10">
        <v>96186.33</v>
      </c>
      <c r="D11" s="10">
        <v>56017.36</v>
      </c>
      <c r="E11" s="10">
        <v>152203.69</v>
      </c>
    </row>
    <row r="12" spans="2:5" x14ac:dyDescent="0.2">
      <c r="B12" s="9">
        <v>70000</v>
      </c>
      <c r="C12" s="10">
        <v>62898.89</v>
      </c>
      <c r="D12" s="10">
        <v>30273.64</v>
      </c>
      <c r="E12" s="10">
        <v>93172.53</v>
      </c>
    </row>
    <row r="13" spans="2:5" x14ac:dyDescent="0.2">
      <c r="B13" s="9">
        <v>80000</v>
      </c>
      <c r="C13" s="10">
        <v>24659.39</v>
      </c>
      <c r="D13" s="10">
        <v>40382.74</v>
      </c>
      <c r="E13" s="10">
        <v>65042.13</v>
      </c>
    </row>
    <row r="14" spans="2:5" x14ac:dyDescent="0.2">
      <c r="B14" s="9">
        <v>90000</v>
      </c>
      <c r="C14" s="10">
        <v>18351.97</v>
      </c>
      <c r="D14" s="10">
        <v>2155.8000000000002</v>
      </c>
      <c r="E14" s="10">
        <v>20507.77</v>
      </c>
    </row>
    <row r="15" spans="2:5" x14ac:dyDescent="0.2">
      <c r="B15" s="9">
        <v>100000</v>
      </c>
      <c r="C15" s="10">
        <v>5009.04</v>
      </c>
      <c r="D15" s="10"/>
      <c r="E15" s="10">
        <v>5009.04</v>
      </c>
    </row>
    <row r="16" spans="2:5" x14ac:dyDescent="0.2">
      <c r="B16" s="9">
        <v>110000</v>
      </c>
      <c r="C16" s="10">
        <v>5192.12</v>
      </c>
      <c r="D16" s="10">
        <v>31.24</v>
      </c>
      <c r="E16" s="10">
        <v>5223.3599999999997</v>
      </c>
    </row>
    <row r="17" spans="2:5" x14ac:dyDescent="0.2">
      <c r="B17" s="9">
        <v>120000</v>
      </c>
      <c r="C17" s="10">
        <v>1316.84</v>
      </c>
      <c r="D17" s="10">
        <v>2227.23</v>
      </c>
      <c r="E17" s="10">
        <v>3544.07</v>
      </c>
    </row>
    <row r="18" spans="2:5" x14ac:dyDescent="0.2">
      <c r="B18" s="9">
        <v>130000</v>
      </c>
      <c r="C18" s="10">
        <v>1815.74</v>
      </c>
      <c r="D18" s="10">
        <v>6219.98</v>
      </c>
      <c r="E18" s="10">
        <v>8035.72</v>
      </c>
    </row>
    <row r="19" spans="2:5" x14ac:dyDescent="0.2">
      <c r="B19" s="9">
        <v>150000</v>
      </c>
      <c r="C19" s="10"/>
      <c r="D19" s="10">
        <v>12.9</v>
      </c>
      <c r="E19" s="10">
        <v>12.9</v>
      </c>
    </row>
    <row r="20" spans="2:5" x14ac:dyDescent="0.2">
      <c r="B20" s="9">
        <v>160000</v>
      </c>
      <c r="C20" s="10">
        <v>313.63</v>
      </c>
      <c r="D20" s="10">
        <v>1287.17</v>
      </c>
      <c r="E20" s="10">
        <v>1600.8</v>
      </c>
    </row>
    <row r="21" spans="2:5" x14ac:dyDescent="0.2">
      <c r="B21" s="9">
        <v>170000</v>
      </c>
      <c r="C21" s="10">
        <v>705.62</v>
      </c>
      <c r="D21" s="10"/>
      <c r="E21" s="10">
        <v>705.62</v>
      </c>
    </row>
    <row r="22" spans="2:5" x14ac:dyDescent="0.2">
      <c r="B22" s="18" t="s">
        <v>24</v>
      </c>
      <c r="C22" s="10"/>
      <c r="D22" s="10"/>
      <c r="E22" s="10"/>
    </row>
    <row r="23" spans="2:5" x14ac:dyDescent="0.2">
      <c r="B23" s="9">
        <v>10000</v>
      </c>
      <c r="C23" s="10">
        <v>6173.07</v>
      </c>
      <c r="D23" s="10">
        <v>41416.46</v>
      </c>
      <c r="E23" s="10">
        <v>47589.53</v>
      </c>
    </row>
    <row r="24" spans="2:5" x14ac:dyDescent="0.2">
      <c r="B24" s="9">
        <v>20000</v>
      </c>
      <c r="C24" s="10">
        <v>12378.79</v>
      </c>
      <c r="D24" s="10">
        <v>46964.51</v>
      </c>
      <c r="E24" s="10">
        <v>59343.3</v>
      </c>
    </row>
    <row r="25" spans="2:5" x14ac:dyDescent="0.2">
      <c r="B25" s="9">
        <v>30000</v>
      </c>
      <c r="C25" s="10">
        <v>6525.13</v>
      </c>
      <c r="D25" s="10">
        <v>33614.46</v>
      </c>
      <c r="E25" s="10">
        <v>40139.589999999997</v>
      </c>
    </row>
    <row r="26" spans="2:5" x14ac:dyDescent="0.2">
      <c r="B26" s="9">
        <v>40000</v>
      </c>
      <c r="C26" s="10">
        <v>46878.73</v>
      </c>
      <c r="D26" s="10">
        <v>36085.050000000003</v>
      </c>
      <c r="E26" s="10">
        <v>82963.78</v>
      </c>
    </row>
    <row r="27" spans="2:5" x14ac:dyDescent="0.2">
      <c r="B27" s="9">
        <v>50000</v>
      </c>
      <c r="C27" s="10">
        <v>3226.86</v>
      </c>
      <c r="D27" s="10">
        <v>17746.7</v>
      </c>
      <c r="E27" s="10">
        <v>20973.56</v>
      </c>
    </row>
    <row r="28" spans="2:5" x14ac:dyDescent="0.2">
      <c r="B28" s="9">
        <v>60000</v>
      </c>
      <c r="C28" s="10">
        <v>93181.5</v>
      </c>
      <c r="D28" s="10">
        <v>44428.75</v>
      </c>
      <c r="E28" s="10">
        <v>137610.25</v>
      </c>
    </row>
    <row r="29" spans="2:5" x14ac:dyDescent="0.2">
      <c r="B29" s="9">
        <v>70000</v>
      </c>
      <c r="C29" s="10">
        <v>33232.76</v>
      </c>
      <c r="D29" s="10">
        <v>24720.23</v>
      </c>
      <c r="E29" s="10">
        <v>57952.99</v>
      </c>
    </row>
    <row r="30" spans="2:5" x14ac:dyDescent="0.2">
      <c r="B30" s="9">
        <v>80000</v>
      </c>
      <c r="C30" s="10">
        <v>13116.38</v>
      </c>
      <c r="D30" s="10">
        <v>20323.099999999999</v>
      </c>
      <c r="E30" s="10">
        <v>33439.480000000003</v>
      </c>
    </row>
    <row r="31" spans="2:5" x14ac:dyDescent="0.2">
      <c r="B31" s="9">
        <v>90000</v>
      </c>
      <c r="C31" s="10">
        <v>18752.73</v>
      </c>
      <c r="D31" s="10">
        <v>1500.7</v>
      </c>
      <c r="E31" s="10">
        <v>20253.43</v>
      </c>
    </row>
    <row r="32" spans="2:5" x14ac:dyDescent="0.2">
      <c r="B32" s="9">
        <v>100000</v>
      </c>
      <c r="C32" s="10">
        <v>2999.52</v>
      </c>
      <c r="D32" s="10">
        <v>432.53</v>
      </c>
      <c r="E32" s="10">
        <v>3432.05</v>
      </c>
    </row>
    <row r="33" spans="2:5" x14ac:dyDescent="0.2">
      <c r="B33" s="9">
        <v>110000</v>
      </c>
      <c r="C33" s="10">
        <v>3565.68</v>
      </c>
      <c r="D33" s="10">
        <v>4713.6899999999996</v>
      </c>
      <c r="E33" s="10">
        <v>8279.3700000000008</v>
      </c>
    </row>
    <row r="34" spans="2:5" x14ac:dyDescent="0.2">
      <c r="B34" s="9">
        <v>120000</v>
      </c>
      <c r="C34" s="10">
        <v>1966.95</v>
      </c>
      <c r="D34" s="10">
        <v>243.33</v>
      </c>
      <c r="E34" s="10">
        <v>2210.2800000000002</v>
      </c>
    </row>
    <row r="35" spans="2:5" x14ac:dyDescent="0.2">
      <c r="B35" s="9">
        <v>130000</v>
      </c>
      <c r="C35" s="10">
        <v>3565.91</v>
      </c>
      <c r="D35" s="10">
        <v>2957.38</v>
      </c>
      <c r="E35" s="10">
        <v>6523.29</v>
      </c>
    </row>
    <row r="36" spans="2:5" x14ac:dyDescent="0.2">
      <c r="B36" s="9">
        <v>150000</v>
      </c>
      <c r="C36" s="10"/>
      <c r="D36" s="10">
        <v>376.45</v>
      </c>
      <c r="E36" s="10">
        <v>376.45</v>
      </c>
    </row>
    <row r="37" spans="2:5" x14ac:dyDescent="0.2">
      <c r="B37" s="9">
        <v>160000</v>
      </c>
      <c r="C37" s="10">
        <v>601.13</v>
      </c>
      <c r="D37" s="10">
        <v>255.29</v>
      </c>
      <c r="E37" s="10">
        <v>856.42</v>
      </c>
    </row>
    <row r="38" spans="2:5" x14ac:dyDescent="0.2">
      <c r="B38" s="9">
        <v>170000</v>
      </c>
      <c r="C38" s="10">
        <v>2033.3</v>
      </c>
      <c r="D38" s="10">
        <v>257.52</v>
      </c>
      <c r="E38" s="10">
        <v>2290.8200000000002</v>
      </c>
    </row>
    <row r="39" spans="2:5" x14ac:dyDescent="0.2">
      <c r="B39" s="18" t="s">
        <v>16</v>
      </c>
      <c r="C39" s="10"/>
      <c r="D39" s="10"/>
      <c r="E39" s="10"/>
    </row>
    <row r="40" spans="2:5" x14ac:dyDescent="0.2">
      <c r="B40" s="9">
        <v>10000</v>
      </c>
      <c r="C40" s="10">
        <v>8136.06</v>
      </c>
      <c r="D40" s="10">
        <v>12445.53</v>
      </c>
      <c r="E40" s="10">
        <v>20581.59</v>
      </c>
    </row>
    <row r="41" spans="2:5" x14ac:dyDescent="0.2">
      <c r="B41" s="9">
        <v>20000</v>
      </c>
      <c r="C41" s="10">
        <v>27036.13</v>
      </c>
      <c r="D41" s="10">
        <v>29156.57</v>
      </c>
      <c r="E41" s="10">
        <v>56192.7</v>
      </c>
    </row>
    <row r="42" spans="2:5" x14ac:dyDescent="0.2">
      <c r="B42" s="9">
        <v>30000</v>
      </c>
      <c r="C42" s="10">
        <v>34049.19</v>
      </c>
      <c r="D42" s="10">
        <v>32028.32</v>
      </c>
      <c r="E42" s="10">
        <v>66077.509999999995</v>
      </c>
    </row>
    <row r="43" spans="2:5" x14ac:dyDescent="0.2">
      <c r="B43" s="9">
        <v>40000</v>
      </c>
      <c r="C43" s="10">
        <v>33899.64</v>
      </c>
      <c r="D43" s="10">
        <v>102520.31</v>
      </c>
      <c r="E43" s="10">
        <v>136419.95000000001</v>
      </c>
    </row>
    <row r="44" spans="2:5" x14ac:dyDescent="0.2">
      <c r="B44" s="9">
        <v>50000</v>
      </c>
      <c r="C44" s="10">
        <v>13973</v>
      </c>
      <c r="D44" s="10">
        <v>1610.62</v>
      </c>
      <c r="E44" s="10">
        <v>15583.62</v>
      </c>
    </row>
    <row r="45" spans="2:5" x14ac:dyDescent="0.2">
      <c r="B45" s="9">
        <v>60000</v>
      </c>
      <c r="C45" s="10">
        <v>81898.63</v>
      </c>
      <c r="D45" s="10">
        <v>78117.36</v>
      </c>
      <c r="E45" s="10">
        <v>160015.99</v>
      </c>
    </row>
    <row r="46" spans="2:5" x14ac:dyDescent="0.2">
      <c r="B46" s="9">
        <v>70000</v>
      </c>
      <c r="C46" s="10">
        <v>42654.26</v>
      </c>
      <c r="D46" s="10">
        <v>30574.23</v>
      </c>
      <c r="E46" s="10">
        <v>73228.490000000005</v>
      </c>
    </row>
    <row r="47" spans="2:5" x14ac:dyDescent="0.2">
      <c r="B47" s="9">
        <v>80000</v>
      </c>
      <c r="C47" s="10">
        <v>35171.39</v>
      </c>
      <c r="D47" s="10">
        <v>25686</v>
      </c>
      <c r="E47" s="10">
        <v>60857.39</v>
      </c>
    </row>
    <row r="48" spans="2:5" x14ac:dyDescent="0.2">
      <c r="B48" s="9">
        <v>90000</v>
      </c>
      <c r="C48" s="10">
        <v>41790.6</v>
      </c>
      <c r="D48" s="10">
        <v>13152.83</v>
      </c>
      <c r="E48" s="10">
        <v>54943.43</v>
      </c>
    </row>
    <row r="49" spans="2:5" x14ac:dyDescent="0.2">
      <c r="B49" s="9">
        <v>100000</v>
      </c>
      <c r="C49" s="10">
        <v>3673.01</v>
      </c>
      <c r="D49" s="10">
        <v>1108.77</v>
      </c>
      <c r="E49" s="10">
        <v>4781.78</v>
      </c>
    </row>
    <row r="50" spans="2:5" x14ac:dyDescent="0.2">
      <c r="B50" s="9">
        <v>110000</v>
      </c>
      <c r="C50" s="10">
        <v>7599</v>
      </c>
      <c r="D50" s="10">
        <v>9607.49</v>
      </c>
      <c r="E50" s="10">
        <v>17206.490000000002</v>
      </c>
    </row>
    <row r="51" spans="2:5" x14ac:dyDescent="0.2">
      <c r="B51" s="9">
        <v>120000</v>
      </c>
      <c r="C51" s="10">
        <v>2560.65</v>
      </c>
      <c r="D51" s="10">
        <v>2230.12</v>
      </c>
      <c r="E51" s="10">
        <v>4790.7700000000004</v>
      </c>
    </row>
    <row r="52" spans="2:5" x14ac:dyDescent="0.2">
      <c r="B52" s="9">
        <v>130000</v>
      </c>
      <c r="C52" s="10">
        <v>6453.47</v>
      </c>
      <c r="D52" s="10">
        <v>501.38</v>
      </c>
      <c r="E52" s="10">
        <v>6954.85</v>
      </c>
    </row>
    <row r="53" spans="2:5" x14ac:dyDescent="0.2">
      <c r="B53" s="9">
        <v>150000</v>
      </c>
      <c r="C53" s="10">
        <v>2277.0300000000002</v>
      </c>
      <c r="D53" s="10">
        <v>255.88</v>
      </c>
      <c r="E53" s="10">
        <v>2532.91</v>
      </c>
    </row>
    <row r="54" spans="2:5" x14ac:dyDescent="0.2">
      <c r="B54" s="9">
        <v>170000</v>
      </c>
      <c r="C54" s="10">
        <v>5259.08</v>
      </c>
      <c r="D54" s="10"/>
      <c r="E54" s="10">
        <v>5259.08</v>
      </c>
    </row>
    <row r="55" spans="2:5" x14ac:dyDescent="0.2">
      <c r="B55" s="18" t="s">
        <v>3026</v>
      </c>
      <c r="C55" s="10">
        <v>941521.79</v>
      </c>
      <c r="D55" s="10">
        <v>881938.77</v>
      </c>
      <c r="E55" s="10">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6.xml>��
</file>

<file path=customXml/item7.xml>��
</file>

<file path=customXml/item8.xml><?xml version="1.0" encoding="utf-8"?>
<?mso-contentType ?>
<FormTemplates xmlns="http://schemas.microsoft.com/sharepoint/v3/contenttype/forms">
  <Display>DocumentLibraryForm</Display>
  <Edit>DocumentLibraryForm</Edit>
  <New>DocumentLibraryForm</New>
</FormTemplates>
</file>

<file path=customXml/item9.xml>��
</file>

<file path=customXml/item10.xml>��
</file>

<file path=customXml/item11.xml>��
</file>

<file path=customXml/item12.xml>��
</file>

<file path=customXml/item13.xml>��
</file>

<file path=customXml/item14.xml><?xml version="1.0" encoding="utf-8"?>
<p:properties xmlns:p="http://schemas.microsoft.com/office/2006/metadata/properties" xmlns:xsi="http://www.w3.org/2001/XMLSchema-instance" xmlns:pc="http://schemas.microsoft.com/office/infopath/2007/PartnerControls">
  <documentManagement/>
</p:properties>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99428F1-1CB5-49F5-B491-ABB196CF0A5D}">
  <ds:schemaRefs/>
</ds:datastoreItem>
</file>

<file path=customXml/itemProps2.xml><?xml version="1.0" encoding="utf-8"?>
<ds:datastoreItem xmlns:ds="http://schemas.openxmlformats.org/officeDocument/2006/customXml" ds:itemID="{CD51007E-F133-414A-B985-63CAE421D981}">
  <ds:schemaRefs/>
</ds:datastoreItem>
</file>

<file path=customXml/itemProps3.xml><?xml version="1.0" encoding="utf-8"?>
<ds:datastoreItem xmlns:ds="http://schemas.openxmlformats.org/officeDocument/2006/customXml" ds:itemID="{A5C993AA-C298-4D49-965C-ADC2619784C1}">
  <ds:schemaRefs/>
</ds:datastoreItem>
</file>

<file path=customXml/itemProps4.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CFEA0878-2C4C-40DB-87B6-C0B8D13FCF81}">
  <ds:schemaRefs/>
</ds:datastoreItem>
</file>

<file path=customXml/itemProps6.xml><?xml version="1.0" encoding="utf-8"?>
<ds:datastoreItem xmlns:ds="http://schemas.openxmlformats.org/officeDocument/2006/customXml" ds:itemID="{29A5B56A-413C-4A07-97EE-C8E78089144D}">
  <ds:schemaRefs/>
</ds:datastoreItem>
</file>

<file path=customXml/itemProps7.xml><?xml version="1.0" encoding="utf-8"?>
<ds:datastoreItem xmlns:ds="http://schemas.openxmlformats.org/officeDocument/2006/customXml" ds:itemID="{5A82F238-8878-4300-AD04-E48E2582D75B}">
  <ds:schemaRefs/>
</ds:datastoreItem>
</file>

<file path=customXml/itemProps8.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9.xml><?xml version="1.0" encoding="utf-8"?>
<ds:datastoreItem xmlns:ds="http://schemas.openxmlformats.org/officeDocument/2006/customXml" ds:itemID="{06238C4F-E781-4295-90C4-87A43F89CDE1}">
  <ds:schemaRefs/>
</ds:datastoreItem>
</file>

<file path=customXml/itemProps10.xml><?xml version="1.0" encoding="utf-8"?>
<ds:datastoreItem xmlns:ds="http://schemas.openxmlformats.org/officeDocument/2006/customXml" ds:itemID="{E45ABDDF-9D18-4AB0-B96D-155D20579DD9}">
  <ds:schemaRefs/>
</ds:datastoreItem>
</file>

<file path=customXml/itemProps11.xml><?xml version="1.0" encoding="utf-8"?>
<ds:datastoreItem xmlns:ds="http://schemas.openxmlformats.org/officeDocument/2006/customXml" ds:itemID="{7851218E-49C3-49EE-B779-AEF4B25B7804}">
  <ds:schemaRefs/>
</ds:datastoreItem>
</file>

<file path=customXml/itemProps12.xml><?xml version="1.0" encoding="utf-8"?>
<ds:datastoreItem xmlns:ds="http://schemas.openxmlformats.org/officeDocument/2006/customXml" ds:itemID="{EEE5E252-BBD8-4FBD-ABC4-307B3EA8DF09}">
  <ds:schemaRefs/>
</ds:datastoreItem>
</file>

<file path=customXml/itemProps13.xml><?xml version="1.0" encoding="utf-8"?>
<ds:datastoreItem xmlns:ds="http://schemas.openxmlformats.org/officeDocument/2006/customXml" ds:itemID="{8E32F7DB-AD77-4F81-AA15-F35959EB62B5}">
  <ds:schemaRefs/>
</ds:datastoreItem>
</file>

<file path=customXml/itemProps14.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15.xml><?xml version="1.0" encoding="utf-8"?>
<ds:datastoreItem xmlns:ds="http://schemas.openxmlformats.org/officeDocument/2006/customXml" ds:itemID="{E00CD2FE-3BB6-4C76-8170-B66A162B5DB5}">
  <ds:schemaRefs/>
</ds:datastoreItem>
</file>

<file path=customXml/itemProps16.xml><?xml version="1.0" encoding="utf-8"?>
<ds:datastoreItem xmlns:ds="http://schemas.openxmlformats.org/officeDocument/2006/customXml" ds:itemID="{BB76A9A3-04EC-4CF3-B9DD-3051401334BA}">
  <ds:schemaRefs/>
</ds:datastoreItem>
</file>

<file path=customXml/itemProps17.xml><?xml version="1.0" encoding="utf-8"?>
<ds:datastoreItem xmlns:ds="http://schemas.openxmlformats.org/officeDocument/2006/customXml" ds:itemID="{173E0530-C6DE-492A-B385-609B248FCF35}">
  <ds:schemaRefs/>
</ds:datastoreItem>
</file>

<file path=customXml/itemProps18.xml><?xml version="1.0" encoding="utf-8"?>
<ds:datastoreItem xmlns:ds="http://schemas.openxmlformats.org/officeDocument/2006/customXml" ds:itemID="{A929444E-6C54-4B1E-8797-3F3D3FF8B0FA}">
  <ds:schemaRefs/>
</ds:datastoreItem>
</file>

<file path=customXml/itemProps19.xml><?xml version="1.0" encoding="utf-8"?>
<ds:datastoreItem xmlns:ds="http://schemas.openxmlformats.org/officeDocument/2006/customXml" ds:itemID="{3F617411-A6F9-47A1-968E-4559298C92E2}">
  <ds:schemaRefs/>
</ds:datastoreItem>
</file>

<file path=customXml/itemProps20.xml><?xml version="1.0" encoding="utf-8"?>
<ds:datastoreItem xmlns:ds="http://schemas.openxmlformats.org/officeDocument/2006/customXml" ds:itemID="{C2548856-49D7-4604-87FB-11A9318FDD59}">
  <ds:schemaRefs/>
</ds:datastoreItem>
</file>

<file path=customXml/itemProps21.xml><?xml version="1.0" encoding="utf-8"?>
<ds:datastoreItem xmlns:ds="http://schemas.openxmlformats.org/officeDocument/2006/customXml" ds:itemID="{B5CCA5F6-9018-4D85-A0D2-0D16470ADD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2022-08-07T23:31:13Z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