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90A91388-42A4-4A32-AB6B-512F3EEFBE9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1" i="2" l="1"/>
  <c r="K900" i="2"/>
  <c r="K899" i="2"/>
  <c r="K898" i="2"/>
  <c r="K897" i="2"/>
  <c r="K896" i="2"/>
  <c r="K893" i="2"/>
  <c r="K895" i="2"/>
  <c r="K894" i="2"/>
  <c r="C895" i="2"/>
  <c r="C894" i="2"/>
  <c r="C893" i="2"/>
  <c r="E893" i="2"/>
  <c r="F893" i="2"/>
  <c r="B895" i="2"/>
  <c r="B894" i="2"/>
  <c r="B89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<sst xmlns="http://schemas.openxmlformats.org/spreadsheetml/2006/main" count="5808" uniqueCount="1238">
  <si>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</si>
  <si>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</si>
  <si>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</si>
  <si>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</si>
  <si>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</si>
  <si>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</si>
  <si>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</si>
  <si>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</si>
  <si>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</si>
  <si>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</si>
  <si>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</si>
  <si>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</si>
  <si>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</si>
  <si>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</si>
  <si>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</si>
  <si>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</si>
  <si>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</si>
  <si>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</si>
  <si>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</si>
  <si>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</si>
  <si>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</si>
  <si>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</si>
  <si>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</si>
  <si>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</si>
  <si>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</si>
  <si>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</si>
  <si>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</si>
  <si>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</si>
  <si>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</si>
  <si>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</si>
  <si>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</si>
  <si>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</si>
  <si>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</si>
  <si>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</si>
  <si>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</si>
  <si>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</si>
  <si>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</si>
  <si>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</si>
  <si>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</si>
  <si>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</si>
  <si>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</si>
  <si>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</si>
  <si>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</si>
  <si>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</si>
  <si>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</si>
  <si>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</si>
  <si>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</si>
  <si>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</si>
  <si>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</si>
  <si>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</si>
  <si>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</si>
  <si>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</si>
  <si>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</si>
  <si>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</si>
  <si>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</si>
  <si>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</si>
  <si>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</si>
  <si>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</si>
  <si>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</si>
  <si>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</si>
  <si>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</si>
  <si>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</si>
  <si>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</si>
  <si>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</si>
  <si>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</si>
  <si>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</si>
  <si>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</si>
  <si>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</si>
  <si>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</si>
  <si>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</si>
  <si>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</si>
  <si>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</si>
  <si>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</si>
  <si>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</si>
  <si>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</si>
  <si>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</si>
  <si>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</si>
  <si>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</si>
  <si>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</si>
  <si>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</si>
  <si>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</si>
  <si>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</si>
  <si>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</si>
  <si>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</si>
  <si>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</si>
  <si>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</si>
  <si>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</si>
  <si>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</si>
  <si>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</si>
  <si>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</si>
  <si>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</si>
  <si>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</si>
  <si>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</si>
  <si>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</si>
  <si>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</si>
  <si>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</si>
  <si>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</si>
  <si>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</si>
  <si>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</si>
  <si>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</si>
  <si>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</si>
  <si>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</si>
  <si>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</si>
  <si>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</si>
  <si>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</si>
  <si>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</si>
  <si>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</si>
  <si>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</si>
  <si>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</si>
  <si>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</si>
  <si>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</si>
  <si>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</si>
  <si>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</si>
  <si>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</si>
  <si>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</si>
  <si>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</si>
  <si>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</si>
  <si>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</si>
  <si>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</si>
  <si>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</si>
  <si>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</si>
  <si>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</si>
  <si>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</si>
  <si>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</si>
  <si>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</si>
  <si>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</si>
  <si>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</si>
  <si>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</si>
  <si>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</si>
  <si>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</si>
  <si>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</si>
  <si>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</si>
  <si>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</si>
  <si>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</si>
  <si>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</si>
  <si>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</si>
  <si>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</si>
  <si>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</si>
  <si>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</si>
  <si>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</si>
  <si>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</si>
  <si>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</si>
  <si>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</si>
  <si>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</si>
  <si>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</si>
  <si>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</si>
  <si>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</si>
  <si>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</si>
  <si>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</si>
  <si>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</si>
  <si>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</si>
  <si>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</si>
  <si>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</si>
  <si>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</si>
  <si>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</si>
  <si>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</si>
  <si>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</si>
  <si>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</si>
  <si>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</si>
  <si>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</si>
  <si>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</si>
  <si>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</si>
  <si>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</si>
  <si>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</si>
  <si>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</si>
  <si>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</si>
  <si>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</si>
  <si>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</si>
  <si>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</si>
  <si>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</si>
  <si>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</si>
  <si>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</si>
  <si>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</si>
  <si>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</si>
  <si>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</si>
  <si>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</si>
  <si>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</si>
  <si>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</si>
  <si>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</si>
  <si>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</si>
  <si>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</si>
  <si>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</si>
  <si>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</si>
  <si>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</si>
  <si>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</si>
  <si>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</si>
  <si>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</si>
  <si>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</si>
  <si>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</si>
  <si>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</si>
  <si>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</si>
  <si>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</si>
  <si>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</si>
  <si>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</si>
  <si>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</si>
  <si>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</si>
  <si>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</si>
  <si>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</si>
  <si>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</si>
  <si>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</si>
  <si>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</si>
  <si>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</si>
  <si>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</si>
  <si>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</si>
  <si>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</si>
  <si>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</si>
  <si>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</si>
  <si>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</si>
  <si>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</si>
  <si>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</si>
  <si>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</si>
  <si>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</si>
  <si>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</si>
  <si>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</si>
  <si>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</si>
  <si>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</si>
  <si>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</si>
  <si>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</si>
  <si>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</si>
  <si>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</si>
  <si>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</si>
  <si>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</si>
  <si>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</si>
  <si>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</si>
  <si>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</si>
  <si>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</si>
  <si>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</si>
  <si>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</si>
  <si>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</si>
  <si>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</si>
  <si>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</si>
  <si>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</si>
  <si>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</si>
  <si>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</si>
  <si>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</si>
  <si>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</si>
  <si>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</si>
  <si>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</si>
  <si>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</si>
  <si>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</si>
  <si>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</si>
  <si>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</si>
  <si>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</si>
  <si>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</si>
  <si>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</si>
  <si>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</si>
  <si>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</si>
  <si>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</si>
  <si>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</si>
  <si>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</si>
  <si>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</si>
  <si>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</si>
  <si>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</si>
  <si>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</si>
  <si>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</si>
  <si>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</si>
  <si>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</si>
  <si>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</si>
  <si>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</si>
  <si>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</si>
  <si>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</si>
  <si>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</si>
  <si>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</si>
  <si>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</si>
  <si>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</si>
  <si>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</si>
  <si>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</si>
  <si>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</si>
  <si>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</si>
  <si>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</si>
  <si>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</si>
  <si>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</si>
  <si>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</si>
  <si>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</si>
  <si>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</si>
  <si>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</si>
  <si>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</si>
  <si>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</si>
  <si>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</si>
  <si>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</si>
  <si>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</si>
  <si>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</si>
  <si>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</si>
  <si>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</si>
  <si>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</si>
  <si>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</si>
  <si>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</si>
  <si>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</si>
  <si>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</si>
  <si>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</si>
  <si>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</si>
  <si>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</si>
  <si>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</si>
  <si>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</si>
  <si>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</si>
  <si>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</si>
  <si>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</si>
  <si>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</si>
  <si>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</si>
  <si>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</si>
  <si>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</si>
  <si>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</si>
  <si>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</si>
  <si>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</si>
  <si>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</si>
  <si>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</si>
  <si>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</si>
  <si>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</si>
  <si>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</si>
  <si>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</si>
  <si>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</si>
  <si>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</si>
  <si>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</si>
  <si>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</si>
  <si>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</si>
  <si>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</si>
  <si>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</si>
  <si>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</si>
  <si>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</si>
  <si>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</si>
  <si>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</si>
  <si>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</si>
  <si>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</si>
  <si>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</si>
  <si>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</si>
  <si>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</si>
  <si>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</si>
  <si>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</si>
  <si>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</si>
  <si>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</si>
  <si>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</si>
  <si>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</si>
  <si>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</si>
  <si>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</si>
  <si>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</si>
  <si>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</si>
  <si>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</si>
  <si>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</si>
  <si>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</si>
  <si>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</si>
  <si>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</si>
  <si>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</si>
  <si>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</si>
  <si>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</si>
  <si>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</si>
  <si>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</si>
  <si>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</si>
  <si>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</si>
  <si>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</si>
  <si>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</si>
  <si>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</si>
  <si>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</si>
  <si>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</si>
  <si>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</si>
  <si>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</si>
  <si>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</si>
  <si>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</si>
  <si>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</si>
  <si>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</si>
  <si>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</si>
  <si>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</si>
  <si>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</si>
  <si>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</si>
  <si>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</si>
  <si>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</si>
  <si>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</si>
  <si>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</si>
  <si>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</si>
  <si>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</si>
  <si>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</si>
  <si>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</si>
  <si>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</si>
  <si>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</si>
  <si>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</si>
  <si>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</si>
  <si>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</si>
  <si>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</si>
  <si>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</si>
  <si>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</si>
  <si>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</si>
  <si>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</si>
  <si>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</si>
  <si>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</si>
  <si>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</si>
  <si>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</si>
  <si>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</si>
  <si>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</si>
  <si>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</si>
  <si>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</si>
  <si>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</si>
  <si>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</si>
  <si>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</si>
  <si>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</si>
  <si>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</si>
  <si>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</si>
  <si>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</si>
  <si>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</si>
  <si>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</si>
  <si>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</si>
  <si>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</si>
  <si>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</si>
  <si>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</si>
  <si>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</si>
  <si>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</si>
  <si>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</si>
  <si>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</si>
  <si>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</si>
  <si>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</si>
  <si>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</si>
  <si>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</si>
  <si>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</si>
  <si>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</si>
  <si>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</si>
  <si>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</si>
  <si>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</si>
  <si>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</si>
  <si>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</si>
  <si>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</si>
  <si>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</si>
  <si>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</si>
  <si>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</si>
  <si>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</si>
  <si>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</si>
  <si>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</si>
  <si>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</si>
  <si>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</si>
  <si>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</si>
  <si>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</si>
  <si>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</si>
  <si>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</si>
  <si>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</si>
  <si>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</si>
  <si>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</si>
  <si>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</si>
  <si>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</si>
  <si>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</si>
  <si>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</si>
  <si>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</si>
  <si>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</si>
  <si>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</si>
  <si>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</si>
  <si>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</si>
  <si>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</si>
  <si>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</si>
  <si>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</si>
  <si>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</si>
  <si>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</si>
  <si>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</si>
  <si>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</si>
  <si>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</si>
  <si>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</si>
  <si>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</si>
  <si>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</si>
  <si>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</si>
  <si>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</si>
  <si>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</si>
  <si>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</si>
  <si>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</si>
  <si>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</si>
  <si>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</si>
  <si>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</si>
  <si>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</si>
  <si>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</si>
  <si>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</si>
  <si>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</si>
  <si>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</si>
  <si>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</si>
  <si>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</si>
  <si>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</si>
  <si>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</si>
  <si>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</si>
  <si>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</si>
  <si>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</si>
  <si>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</si>
  <si>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</si>
  <si>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</si>
  <si>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</si>
  <si>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</si>
  <si>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</si>
  <si>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</si>
  <si>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</si>
  <si>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</si>
  <si>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</si>
  <si>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</si>
  <si>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</si>
  <si>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</si>
  <si>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</si>
  <si>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</si>
  <si>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</si>
  <si>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</si>
  <si>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</si>
  <si>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</si>
  <si>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</si>
  <si>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</si>
  <si>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</si>
  <si>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</si>
  <si>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</si>
  <si>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</si>
  <si>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</si>
  <si>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</si>
  <si>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</si>
  <si>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</si>
  <si>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</si>
  <si>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</si>
  <si>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</si>
  <si>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</si>
  <si>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</si>
  <si>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</si>
  <si>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</si>
  <si>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</si>
  <si>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</si>
  <si>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</si>
  <si>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</si>
  <si>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</si>
  <si>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</si>
  <si>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</si>
  <si>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</si>
  <si>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</si>
  <si>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</si>
  <si>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</si>
  <si>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</si>
  <si>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</si>
  <si>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</si>
  <si>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</si>
  <si>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</si>
  <si>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</si>
  <si>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</si>
  <si>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</si>
  <si>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</si>
  <si>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</si>
  <si>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</si>
  <si>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</si>
  <si>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</si>
  <si>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</si>
  <si>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</si>
  <si>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</si>
  <si>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</si>
  <si>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</si>
  <si>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</si>
  <si>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</si>
  <si>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</si>
  <si>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</si>
  <si>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</si>
  <si>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</si>
  <si>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</si>
  <si>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</si>
  <si>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</si>
  <si>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</si>
  <si>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</si>
  <si>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</si>
  <si>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</si>
  <si>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</si>
  <si>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</si>
  <si>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</si>
  <si>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</si>
  <si>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</si>
  <si>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</si>
  <si>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</si>
  <si>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</si>
  <si>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</si>
  <si>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</si>
  <si>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</si>
  <si>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</si>
  <si>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</si>
  <si>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</si>
  <si>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</si>
  <si>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</si>
  <si>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</si>
  <si>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</si>
  <si>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</si>
  <si>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</si>
  <si>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</si>
  <si>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</si>
  <si>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</si>
  <si>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</si>
  <si>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</si>
  <si>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</si>
  <si>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</si>
  <si>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</si>
  <si>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</si>
  <si>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</si>
  <si>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</si>
  <si>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</si>
  <si>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</si>
  <si>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</si>
  <si>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</si>
  <si>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</si>
  <si>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</si>
  <si>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</si>
  <si>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</si>
  <si>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</si>
  <si>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</si>
  <si>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</si>
  <si>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</si>
  <si>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</si>
  <si>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</si>
  <si>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</si>
  <si>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</si>
  <si>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</si>
  <si>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</si>
  <si>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</si>
  <si>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</si>
  <si>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</si>
  <si>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</si>
  <si>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</si>
  <si>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</si>
  <si>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</si>
  <si>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</si>
  <si>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</si>
  <si>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</si>
  <si>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</si>
  <si>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</si>
  <si>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</si>
  <si>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</si>
  <si>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</si>
  <si>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</si>
  <si>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</si>
  <si>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</si>
  <si>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</si>
  <si>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</si>
  <si>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</si>
  <si>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</si>
  <si>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</si>
  <si>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</si>
  <si>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</si>
  <si>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</si>
  <si>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</si>
  <si>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</si>
  <si>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</si>
  <si>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</si>
  <si>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</si>
  <si>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</si>
  <si>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</si>
  <si>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</si>
  <si>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</si>
  <si>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</si>
  <si>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</si>
  <si>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</si>
  <si>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</si>
  <si>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</si>
  <si>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</si>
  <si>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</si>
  <si>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</si>
  <si>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</si>
  <si>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</si>
  <si>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</si>
  <si>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</si>
  <si>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</si>
  <si>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</si>
  <si>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</si>
  <si>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</si>
  <si>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</si>
  <si>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</si>
  <si>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</si>
  <si>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</si>
  <si>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</si>
  <si>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</si>
  <si>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</si>
  <si>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</si>
  <si>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</si>
  <si>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</si>
  <si>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</si>
  <si>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</si>
  <si>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</si>
  <si>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</si>
  <si>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</si>
  <si>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</si>
  <si>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</si>
  <si>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</si>
  <si>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</si>
  <si>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</si>
  <si>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</si>
  <si>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</si>
  <si>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</si>
  <si>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</si>
  <si>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</si>
  <si>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</si>
  <si>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</si>
  <si>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</si>
  <si>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</si>
  <si>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</si>
  <si>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</si>
  <si>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</si>
  <si>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</si>
  <si>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</si>
  <si>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</si>
  <si>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</si>
  <si>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</si>
  <si>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</si>
  <si>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</si>
  <si>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</si>
  <si>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</si>
  <si>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</si>
  <si>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</si>
  <si>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</si>
  <si>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</si>
  <si>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</si>
  <si>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</si>
  <si>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</si>
  <si>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</si>
  <si>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</si>
  <si>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</si>
  <si>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</si>
  <si>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</si>
  <si>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</si>
  <si>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</si>
  <si>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</si>
  <si>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</si>
  <si>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</si>
  <si>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</si>
  <si>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</si>
  <si>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</si>
  <si>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</si>
  <si>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</si>
  <si>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</si>
  <si>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</si>
  <si>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</si>
  <si>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</si>
  <si>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</si>
  <si>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</si>
  <si>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</si>
  <si>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</si>
  <si>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</si>
  <si>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</si>
  <si>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</si>
  <si>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</si>
  <si>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</si>
  <si>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</si>
  <si>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</si>
  <si>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</si>
  <si>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</si>
  <si>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</si>
  <si>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</si>
  <si>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</si>
  <si>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</si>
  <si>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</si>
  <si>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</si>
  <si>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</si>
  <si>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</si>
  <si>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</si>
  <si>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</si>
  <si>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</si>
  <si>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</si>
  <si>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</si>
  <si>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</si>
  <si>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</si>
  <si>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</si>
  <si>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</si>
  <si>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</si>
  <si>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</si>
  <si>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</si>
  <si>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</si>
  <si>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</si>
  <si>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</si>
  <si>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</si>
  <si>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</si>
  <si>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</si>
  <si>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</si>
  <si>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</si>
  <si>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</si>
  <si>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</si>
  <si>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</si>
  <si>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</si>
  <si>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</si>
  <si>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</si>
  <si>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</si>
  <si>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</si>
  <si>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</si>
  <si>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</si>
  <si>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</si>
  <si>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</si>
  <si>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</si>
  <si>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</si>
  <si>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</si>
  <si>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</si>
  <si>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</si>
  <si>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</si>
  <si>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</si>
  <si>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</si>
  <si>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</si>
  <si>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</si>
  <si>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</si>
  <si>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</si>
  <si>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</si>
  <si>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</si>
  <si>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</si>
  <si>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</si>
  <si>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</si>
  <si>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</si>
  <si>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</si>
  <si>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</si>
  <si>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</si>
  <si>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</si>
  <si>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</si>
  <si>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</si>
  <si>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</si>
  <si>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</si>
  <si>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</si>
  <si>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</si>
  <si>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</si>
  <si>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</si>
  <si>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</si>
  <si>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</si>
  <si>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</si>
  <si>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</si>
  <si>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</si>
  <si>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</si>
  <si>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</si>
  <si>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</si>
  <si>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</si>
  <si>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</si>
  <si>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</si>
  <si>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</si>
  <si>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</si>
  <si>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</si>
  <si>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</si>
  <si>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</si>
  <si>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</si>
  <si>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</si>
  <si>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</si>
  <si>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</si>
  <si>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</si>
  <si>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</si>
  <si>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</si>
  <si>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</si>
  <si>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</si>
  <si>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</si>
  <si>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</si>
  <si>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</si>
  <si>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</si>
  <si>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</si>
  <si>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</si>
  <si>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</si>
  <si>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</si>
  <si>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</si>
  <si>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</si>
  <si>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</si>
  <si>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</si>
  <si>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</si>
  <si>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</si>
  <si>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</si>
  <si>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</si>
  <si>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</si>
  <si>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</si>
  <si>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</si>
  <si>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</si>
  <si>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</si>
  <si>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</si>
  <si>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</si>
  <si>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</si>
  <si>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</si>
  <si>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</si>
  <si>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</si>
  <si>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</si>
  <si>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</si>
  <si>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</si>
  <si>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</si>
  <si>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</si>
  <si>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</si>
  <si>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</si>
  <si>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</si>
  <si>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</si>
  <si>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</si>
  <si>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</si>
  <si>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</si>
  <si>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</si>
  <si>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</si>
  <si>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</si>
  <si>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</si>
  <si>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</si>
  <si>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</si>
  <si>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</si>
  <si>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</si>
  <si>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</si>
  <si>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</si>
  <si>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</si>
  <si>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</si>
  <si>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</si>
  <si>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</si>
  <si>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</si>
  <si>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</si>
  <si>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</si>
  <si>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</si>
  <si>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</si>
  <si>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</si>
  <si>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</si>
  <si>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</si>
  <si>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</si>
  <si>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</si>
  <si>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</si>
  <si>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</si>
  <si>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</si>
  <si>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</si>
  <si>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</si>
  <si>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</si>
  <si>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</si>
  <si>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</si>
  <si>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</si>
  <si>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</si>
  <si>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</si>
  <si>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</si>
  <si>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</si>
  <si>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</si>
  <si>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</si>
  <si>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</si>
  <si>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</si>
  <si>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</si>
  <si>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</si>
  <si>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</si>
  <si>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</si>
  <si>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</si>
  <si>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</si>
  <si>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</si>
  <si>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</si>
  <si>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</si>
  <si>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</si>
  <si>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</si>
  <si>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</si>
  <si>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</si>
  <si>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</si>
  <si>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</si>
  <si>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</si>
  <si>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</si>
  <si>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</si>
  <si>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</si>
  <si>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</si>
  <si>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</si>
  <si>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</si>
  <si>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</si>
  <si>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</si>
  <si>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</si>
  <si>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</si>
  <si>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</si>
  <si>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</si>
  <si>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</si>
  <si>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</si>
  <si>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</si>
  <si>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</si>
  <si>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</si>
  <si>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</si>
  <si>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</si>
  <si>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</si>
  <si>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</si>
  <si>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</si>
  <si>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</si>
  <si>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</si>
  <si>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</si>
  <si>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</si>
  <si>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</si>
  <si>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</si>
  <si>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</si>
  <si>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</si>
  <si>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</si>
  <si>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</si>
  <si>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</si>
  <si>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</si>
  <si>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</si>
  <si>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</si>
  <si>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</si>
  <si>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</si>
  <si>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</si>
  <si>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</si>
  <si>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</si>
  <si>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</si>
  <si>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</si>
  <si>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</si>
  <si>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</si>
  <si>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</si>
  <si>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</si>
  <si>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</si>
  <si>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</si>
  <si>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</si>
  <si>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</si>
  <si>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</si>
  <si>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</si>
  <si>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</si>
  <si>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</si>
  <si>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</si>
  <si>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</si>
  <si>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</si>
  <si>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</si>
  <si>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</si>
  <si>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</si>
  <si>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</si>
  <si>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</si>
  <si>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</si>
  <si>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</si>
  <si>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</si>
  <si>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</si>
  <si>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</si>
  <si>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</si>
  <si>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</si>
  <si>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</si>
  <si>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</si>
  <si>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</si>
  <si>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</si>
  <si>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</si>
  <si>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</si>
  <si>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</si>
  <si>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</si>
  <si>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</si>
  <si>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</si>
  <si>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</si>
  <si>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</si>
  <si>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</si>
  <si>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</si>
  <si>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</si>
  <si>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</si>
  <si>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</si>
  <si>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</si>
  <si>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</si>
  <si>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</si>
  <si>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</si>
  <si>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</si>
  <si>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</si>
  <si>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</si>
  <si>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</si>
  <si>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</si>
  <si>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</si>
  <si>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</si>
  <si>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</si>
  <si>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</si>
  <si>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</si>
  <si>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</si>
  <si>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</si>
  <si>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</si>
  <si>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</si>
  <si>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</si>
  <si>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</si>
  <si>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</si>
  <si>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</si>
  <si>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</si>
  <si>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</si>
  <si>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</si>
  <si>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</si>
  <si>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</si>
  <si>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</si>
  <si>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</si>
  <si>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</si>
  <si>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</si>
  <si>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</si>
  <si>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</si>
  <si>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</si>
  <si>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</si>
  <si>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</si>
  <si>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</si>
  <si>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</si>
  <si>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</si>
  <si>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</si>
  <si>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</si>
  <si>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</si>
  <si>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</si>
  <si>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</si>
  <si>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</si>
  <si>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</si>
  <si>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</si>
  <si>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</si>
  <si>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</si>
  <si>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</si>
  <si>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</si>
  <si>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</si>
  <si>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</si>
  <si>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</si>
  <si>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</si>
  <si>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</si>
  <si>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</si>
  <si>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</si>
  <si>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</si>
  <si>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</si>
  <si>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</si>
  <si>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</si>
  <si>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</si>
  <si>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</si>
  <si>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</si>
  <si>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</si>
  <si>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</si>
  <si>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</si>
  <si>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</si>
  <si>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</si>
  <si>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</si>
  <si>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</si>
  <si>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</si>
  <si>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</si>
  <si>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</si>
  <si>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</si>
  <si>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</si>
  <si>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</si>
  <si>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</si>
  <si>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</si>
  <si>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</si>
  <si>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</si>
  <si>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</si>
  <si>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</si>
  <si>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</si>
  <si>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</si>
  <si>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</si>
  <si>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</si>
  <si>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</si>
  <si>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</si>
  <si>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</si>
  <si>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</si>
  <si>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</si>
  <si>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</si>
  <si>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</si>
  <si>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</si>
  <si>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</si>
  <si>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</si>
  <si>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</si>
  <si>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</si>
  <si>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</si>
  <si>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</si>
  <si>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</si>
  <si>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</si>
  <si>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</si>
  <si>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</si>
  <si>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</si>
  <si>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</si>
  <si>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</si>
  <si>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</si>
  <si>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</si>
  <si>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</si>
  <si>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</si>
  <si>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</si>
  <si>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</si>
  <si>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</si>
  <si>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</si>
  <si>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</si>
  <si>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</si>
  <si>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</si>
  <si>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</si>
  <si>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</si>
  <si>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</si>
  <si>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</si>
  <si>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</si>
  <si>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</si>
  <si>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</si>
  <si>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</si>
  <si>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</si>
  <si>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</si>
  <si>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</si>
  <si>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</si>
  <si>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</si>
  <si>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</si>
  <si>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</si>
  <si>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</si>
  <si>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</si>
  <si>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</si>
  <si>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</si>
  <si>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</si>
  <si>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</si>
  <si>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</si>
  <si>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</si>
  <si>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</si>
  <si>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</si>
  <si>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</si>
  <si>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</si>
  <si>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</si>
  <si>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</si>
  <si>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</si>
  <si>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</si>
  <si>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</si>
  <si>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</si>
  <si>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</si>
  <si>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</si>
  <si>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</si>
  <si>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</si>
  <si>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</si>
  <si>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</si>
  <si>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</si>
  <si>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</si>
  <si>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</si>
  <si>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</si>
  <si>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</si>
  <si>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</si>
  <si>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</si>
  <si>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</si>
  <si>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</si>
  <si>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</si>
  <si>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</si>
  <si>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</si>
  <si>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</si>
  <si>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</si>
  <si>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</si>
  <si>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</si>
  <si>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</si>
  <si>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</si>
  <si>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</si>
  <si>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</si>
  <si>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</si>
  <si>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</si>
  <si>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</si>
  <si>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</si>
  <si>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</si>
  <si>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</si>
  <si>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</si>
  <si>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</si>
  <si>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</si>
  <si>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</si>
  <si>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</si>
  <si>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</si>
  <si>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</si>
  <si>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</si>
  <si>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</si>
  <si>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</si>
  <si>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</si>
  <si>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</si>
  <si>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</si>
  <si>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</si>
  <si>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</si>
  <si>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</si>
  <si>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</si>
  <si>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</si>
  <si>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</si>
  <si>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</si>
  <si>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</si>
  <si>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</si>
  <si>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</si>
  <si>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</si>
  <si>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</si>
  <si>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</si>
  <si>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</si>
  <si>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</si>
  <si>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</si>
  <si>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</si>
  <si>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</si>
  <si>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</si>
  <si>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</si>
  <si>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</si>
  <si>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</si>
  <si>
    <t>Cherbourg1</t>
  </si>
  <si>
    <t>Cherbourg2</t>
  </si>
  <si>
    <t>Cherbourg3</t>
  </si>
  <si>
    <t>Southampton1</t>
  </si>
  <si>
    <t>Southampton2</t>
  </si>
  <si>
    <t>Southampton3</t>
  </si>
  <si>
    <t>Queenstown1</t>
  </si>
  <si>
    <t>Queenstown2</t>
  </si>
  <si>
    <t>Queenstown3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</si>
</sst>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L901"/>
  <sheetViews>
    <sheetView tabSelected="1" topLeftCell="D804" zoomScale="115" zoomScaleNormal="115" workbookViewId="0">
      <selection activeCell="L902" sqref="L902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  <col min="12" max="12" width="16.4257812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  <row r="893" spans="1:12" x14ac:dyDescent="0.2">
      <c r="B893">
        <f>COUNT(B2:B892)</f>
        <v>891</v>
      </c>
      <c r="C893">
        <f>COUNTIFS(C2:C892, "=3", B2:B892, "=1")</f>
        <v>119</v>
      </c>
      <c r="E893" s="2">
        <f>COUNTIF(E2:E892, "=male") / COUNTIF(E2:E892, "=female")</f>
        <v>1.8375796178343948</v>
      </c>
      <c r="F893">
        <f>AVERAGE(F2:F892)</f>
        <v>29.579315375982041</v>
      </c>
      <c r="K893">
        <f xml:space="preserve"> SUMIFS(J2:J892, J2:J892, "&gt;0", K2:K892, "=Cherbourg", C2:C892, "=1")</f>
        <v>8860</v>
      </c>
      <c r="L893" t="s">
        <v>1229</v>
      </c>
    </row>
    <row r="894" spans="1:12" x14ac:dyDescent="0.2">
      <c r="B894">
        <f xml:space="preserve"> COUNTIF(B2:B892, "=1")</f>
        <v>342</v>
      </c>
      <c r="C894">
        <f>COUNTIFS(C2:C892, "=2", B2:B892, "=1")</f>
        <v>87</v>
      </c>
      <c r="K894">
        <f xml:space="preserve"> SUMIFS(J2:J892, J2:J892, "&gt;0", K2:K892, "=Cherbourg", C2:C892, "=2")</f>
        <v>425</v>
      </c>
      <c r="L894" t="s">
        <v>1230</v>
      </c>
    </row>
    <row r="895" spans="1:12" x14ac:dyDescent="0.2">
      <c r="B895">
        <f xml:space="preserve"> (B894/B893) * 100</f>
        <v>38.383838383838381</v>
      </c>
      <c r="C895">
        <f>COUNTIFS(C2:C892, "=1", B2:B892, "=1")</f>
        <v>136</v>
      </c>
      <c r="K895">
        <f xml:space="preserve"> SUMIFS(J2:J892, J2:J892, "&gt;0", K2:K892, "=Cherbourg", C2:C892, "=3")</f>
        <v>715</v>
      </c>
      <c r="L895" t="s">
        <v>1231</v>
      </c>
    </row>
    <row r="896" spans="1:12" x14ac:dyDescent="0.2">
      <c r="K896">
        <f xml:space="preserve"> SUMIFS(J2:J892, J2:J892, "&gt;0", K2:K892, "=Southampton", C2:C892, "=1")</f>
        <v>8889</v>
      </c>
      <c r="L896" t="s">
        <v>1232</v>
      </c>
    </row>
    <row r="897" spans="11:12" x14ac:dyDescent="0.2">
      <c r="K897">
        <f xml:space="preserve"> SUMIFS(J2:J892, J2:J892, "&gt;0", K2:K892, "=Southampton", C2:C892, "=2")</f>
        <v>3303</v>
      </c>
      <c r="L897" t="s">
        <v>1233</v>
      </c>
    </row>
    <row r="898" spans="11:12" x14ac:dyDescent="0.2">
      <c r="K898">
        <f xml:space="preserve"> SUMIFS(J2:J892, J2:J892, "&gt;0", K2:K892, "=Southampton", C2:C892, "=3")</f>
        <v>4993</v>
      </c>
      <c r="L898" t="s">
        <v>1234</v>
      </c>
    </row>
    <row r="899" spans="11:12" x14ac:dyDescent="0.2">
      <c r="K899">
        <f xml:space="preserve"> SUMIFS(J2:J892, J2:J892, "&gt;0", K2:K892, "Queenstown", C2:C892, "=1")</f>
        <v>180</v>
      </c>
      <c r="L899" t="s">
        <v>1235</v>
      </c>
    </row>
    <row r="900" spans="11:12" x14ac:dyDescent="0.2">
      <c r="K900">
        <f xml:space="preserve"> SUMIFS(J2:J892, J2:J892, "&gt;0", K2:K892, "Queenstown", C2:C892, "=2")</f>
        <v>36</v>
      </c>
      <c r="L900" t="s">
        <v>1236</v>
      </c>
    </row>
    <row r="901" spans="11:12" x14ac:dyDescent="0.2">
      <c r="K901">
        <f xml:space="preserve"> SUMIFS(J2:J892, J2:J892, "&gt;0", K2:K892, "Queenstown", C2:C892, "=3")</f>
        <v>760</v>
      </c>
      <c r="L901" t="s">
        <v>1237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2023-06-10T14:51:48Z</dcterms:modified>
</cp:coreProperties>
</file>