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35" windowWidth="24795" windowHeight="13455"/>
  </bookViews>
  <sheets>
    <sheet name="7月份生产计划（6.20）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78" i="1"/>
  <c r="I87" l="1"/>
  <c r="I84" s="1"/>
  <c r="G84" s="1"/>
  <c r="H87"/>
  <c r="G87" s="1"/>
  <c r="F87"/>
  <c r="F84" s="1"/>
  <c r="L84" s="1"/>
  <c r="E87"/>
  <c r="D87" s="1"/>
  <c r="U84"/>
  <c r="H84"/>
  <c r="F77"/>
  <c r="J76"/>
  <c r="D76"/>
  <c r="C76"/>
  <c r="V74"/>
  <c r="S74"/>
  <c r="S80" s="1"/>
  <c r="S78" s="1"/>
  <c r="U80" s="1"/>
  <c r="U88" s="1"/>
  <c r="U90" s="1"/>
  <c r="V90" s="1"/>
  <c r="R74"/>
  <c r="Q74"/>
  <c r="P74"/>
  <c r="O74"/>
  <c r="N74"/>
  <c r="L74"/>
  <c r="H75" s="1"/>
  <c r="I74"/>
  <c r="O75" s="1"/>
  <c r="H74"/>
  <c r="M75" s="1"/>
  <c r="F74"/>
  <c r="C74"/>
  <c r="M73"/>
  <c r="J73"/>
  <c r="G73"/>
  <c r="D73"/>
  <c r="M67"/>
  <c r="J67"/>
  <c r="G67"/>
  <c r="D67"/>
  <c r="M66"/>
  <c r="J66"/>
  <c r="G66"/>
  <c r="D66"/>
  <c r="M65"/>
  <c r="J65"/>
  <c r="G65"/>
  <c r="D65"/>
  <c r="M64"/>
  <c r="J64"/>
  <c r="G64"/>
  <c r="D64"/>
  <c r="M63"/>
  <c r="J63"/>
  <c r="G63"/>
  <c r="D63"/>
  <c r="M62"/>
  <c r="J62"/>
  <c r="G62"/>
  <c r="D62"/>
  <c r="M61"/>
  <c r="J61"/>
  <c r="G61"/>
  <c r="D61"/>
  <c r="M60"/>
  <c r="J60"/>
  <c r="G60"/>
  <c r="D60"/>
  <c r="M59"/>
  <c r="J59"/>
  <c r="G59"/>
  <c r="D59"/>
  <c r="M58"/>
  <c r="J58"/>
  <c r="G58"/>
  <c r="D58"/>
  <c r="M57"/>
  <c r="J57"/>
  <c r="G57"/>
  <c r="D57"/>
  <c r="M56"/>
  <c r="J56"/>
  <c r="G56"/>
  <c r="D56"/>
  <c r="M55"/>
  <c r="J55"/>
  <c r="G55"/>
  <c r="D55"/>
  <c r="M54"/>
  <c r="J54"/>
  <c r="G54"/>
  <c r="D54"/>
  <c r="M53"/>
  <c r="J53"/>
  <c r="G53"/>
  <c r="D53"/>
  <c r="M52"/>
  <c r="J52"/>
  <c r="G52"/>
  <c r="D52"/>
  <c r="M51"/>
  <c r="J51"/>
  <c r="G51"/>
  <c r="D51"/>
  <c r="M50"/>
  <c r="J50"/>
  <c r="G50"/>
  <c r="D50"/>
  <c r="M49"/>
  <c r="J49"/>
  <c r="G49"/>
  <c r="D49"/>
  <c r="M48"/>
  <c r="J48"/>
  <c r="G48"/>
  <c r="D48"/>
  <c r="M47"/>
  <c r="J47"/>
  <c r="G47"/>
  <c r="D47"/>
  <c r="M46"/>
  <c r="J46"/>
  <c r="G46"/>
  <c r="D46"/>
  <c r="D45"/>
  <c r="G44"/>
  <c r="D44"/>
  <c r="M43"/>
  <c r="J43"/>
  <c r="G43"/>
  <c r="D43"/>
  <c r="M42"/>
  <c r="J42"/>
  <c r="G42"/>
  <c r="D42"/>
  <c r="M41"/>
  <c r="J41"/>
  <c r="G41"/>
  <c r="D41"/>
  <c r="M40"/>
  <c r="J40"/>
  <c r="G40"/>
  <c r="D40"/>
  <c r="M38"/>
  <c r="J38"/>
  <c r="G38"/>
  <c r="D38"/>
  <c r="T38" s="1"/>
  <c r="U38" s="1"/>
  <c r="T37"/>
  <c r="U37" s="1"/>
  <c r="M37"/>
  <c r="J37"/>
  <c r="G37"/>
  <c r="D37"/>
  <c r="M36"/>
  <c r="J36"/>
  <c r="G36"/>
  <c r="D36"/>
  <c r="T36" s="1"/>
  <c r="U36" s="1"/>
  <c r="M35"/>
  <c r="J35"/>
  <c r="G35"/>
  <c r="D35"/>
  <c r="T35" s="1"/>
  <c r="U35" s="1"/>
  <c r="M33"/>
  <c r="J33"/>
  <c r="G33"/>
  <c r="D33"/>
  <c r="T33" s="1"/>
  <c r="U33" s="1"/>
  <c r="M31"/>
  <c r="J31"/>
  <c r="G31"/>
  <c r="D31"/>
  <c r="T31" s="1"/>
  <c r="U31" s="1"/>
  <c r="M30"/>
  <c r="J30"/>
  <c r="G30"/>
  <c r="D30"/>
  <c r="T30" s="1"/>
  <c r="U30" s="1"/>
  <c r="M29"/>
  <c r="J29"/>
  <c r="G29"/>
  <c r="D29"/>
  <c r="T29" s="1"/>
  <c r="U29" s="1"/>
  <c r="M28"/>
  <c r="J28"/>
  <c r="G28"/>
  <c r="D28"/>
  <c r="T28" s="1"/>
  <c r="U28" s="1"/>
  <c r="T27"/>
  <c r="U27" s="1"/>
  <c r="M27"/>
  <c r="J27"/>
  <c r="G27"/>
  <c r="D27"/>
  <c r="M26"/>
  <c r="J26"/>
  <c r="G26"/>
  <c r="D26"/>
  <c r="T26" s="1"/>
  <c r="U26" s="1"/>
  <c r="M25"/>
  <c r="J25"/>
  <c r="G25"/>
  <c r="D25"/>
  <c r="T25" s="1"/>
  <c r="U25" s="1"/>
  <c r="M24"/>
  <c r="J24"/>
  <c r="G24"/>
  <c r="D24"/>
  <c r="T24" s="1"/>
  <c r="U24" s="1"/>
  <c r="M23"/>
  <c r="J23"/>
  <c r="G23"/>
  <c r="D23"/>
  <c r="T23" s="1"/>
  <c r="U23" s="1"/>
  <c r="M22"/>
  <c r="J22"/>
  <c r="G22"/>
  <c r="D22"/>
  <c r="T22" s="1"/>
  <c r="U22" s="1"/>
  <c r="M21"/>
  <c r="J21"/>
  <c r="G21"/>
  <c r="D21"/>
  <c r="T21" s="1"/>
  <c r="U21" s="1"/>
  <c r="M20"/>
  <c r="K20"/>
  <c r="K74" s="1"/>
  <c r="G20"/>
  <c r="E20"/>
  <c r="D20" s="1"/>
  <c r="M19"/>
  <c r="J19"/>
  <c r="G19"/>
  <c r="D19"/>
  <c r="T19" s="1"/>
  <c r="U19" s="1"/>
  <c r="M18"/>
  <c r="J18"/>
  <c r="G18"/>
  <c r="D18"/>
  <c r="T18" s="1"/>
  <c r="U18" s="1"/>
  <c r="M17"/>
  <c r="J17"/>
  <c r="G17"/>
  <c r="D17"/>
  <c r="T17" s="1"/>
  <c r="U17" s="1"/>
  <c r="M16"/>
  <c r="J16"/>
  <c r="G16"/>
  <c r="D16"/>
  <c r="T16" s="1"/>
  <c r="U16" s="1"/>
  <c r="M15"/>
  <c r="J15"/>
  <c r="G15"/>
  <c r="D15"/>
  <c r="T15" s="1"/>
  <c r="U15" s="1"/>
  <c r="M14"/>
  <c r="J14"/>
  <c r="G14"/>
  <c r="D14"/>
  <c r="T14" s="1"/>
  <c r="U14" s="1"/>
  <c r="M13"/>
  <c r="J13"/>
  <c r="G13"/>
  <c r="D13"/>
  <c r="T13" s="1"/>
  <c r="U13" s="1"/>
  <c r="M12"/>
  <c r="J12"/>
  <c r="G12"/>
  <c r="D12"/>
  <c r="T12" s="1"/>
  <c r="U12" s="1"/>
  <c r="M11"/>
  <c r="J11"/>
  <c r="G11"/>
  <c r="D11"/>
  <c r="T11" s="1"/>
  <c r="U11" s="1"/>
  <c r="M10"/>
  <c r="J10"/>
  <c r="G10"/>
  <c r="T10" s="1"/>
  <c r="U10" s="1"/>
  <c r="D10"/>
  <c r="M9"/>
  <c r="J9"/>
  <c r="G9"/>
  <c r="D9"/>
  <c r="T9" s="1"/>
  <c r="U9" s="1"/>
  <c r="M8"/>
  <c r="J8"/>
  <c r="G8"/>
  <c r="D8"/>
  <c r="T8" s="1"/>
  <c r="U8" s="1"/>
  <c r="M7"/>
  <c r="M74" s="1"/>
  <c r="J7"/>
  <c r="G7"/>
  <c r="G74" s="1"/>
  <c r="K75" s="1"/>
  <c r="D7"/>
  <c r="D74" l="1"/>
  <c r="K79"/>
  <c r="K77"/>
  <c r="T7"/>
  <c r="L77"/>
  <c r="L79"/>
  <c r="E84"/>
  <c r="L87"/>
  <c r="E74"/>
  <c r="J87"/>
  <c r="F79"/>
  <c r="J20"/>
  <c r="J74" s="1"/>
  <c r="D75" l="1"/>
  <c r="E78" s="1"/>
  <c r="J84"/>
  <c r="N84" s="1"/>
  <c r="D84"/>
  <c r="T20"/>
  <c r="U20" s="1"/>
  <c r="U7"/>
  <c r="E79"/>
  <c r="E77"/>
  <c r="F75"/>
  <c r="N87"/>
  <c r="T74" l="1"/>
</calcChain>
</file>

<file path=xl/comments1.xml><?xml version="1.0" encoding="utf-8"?>
<comments xmlns="http://schemas.openxmlformats.org/spreadsheetml/2006/main">
  <authors>
    <author>作者</author>
  </authors>
  <commentList>
    <comment ref="B3" authorId="0">
      <text>
        <r>
          <rPr>
            <b/>
            <sz val="9"/>
            <color indexed="81"/>
            <rFont val="宋体"/>
            <family val="3"/>
            <charset val="134"/>
          </rPr>
          <t>1</t>
        </r>
        <r>
          <rPr>
            <b/>
            <sz val="9"/>
            <color indexed="81"/>
            <rFont val="宋体"/>
            <family val="3"/>
            <charset val="134"/>
          </rPr>
          <t>2</t>
        </r>
        <r>
          <rPr>
            <b/>
            <sz val="9"/>
            <color indexed="81"/>
            <rFont val="宋体"/>
            <family val="3"/>
            <charset val="134"/>
          </rPr>
          <t>月</t>
        </r>
        <r>
          <rPr>
            <b/>
            <sz val="9"/>
            <color indexed="81"/>
            <rFont val="宋体"/>
            <family val="3"/>
            <charset val="134"/>
          </rPr>
          <t>9</t>
        </r>
        <r>
          <rPr>
            <b/>
            <sz val="9"/>
            <color indexed="81"/>
            <rFont val="宋体"/>
            <family val="3"/>
            <charset val="134"/>
          </rPr>
          <t>日更新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P4" authorId="0">
      <text>
        <r>
          <rPr>
            <b/>
            <sz val="9"/>
            <color indexed="10"/>
            <rFont val="宋体"/>
            <family val="3"/>
            <charset val="134"/>
          </rPr>
          <t>6月11日更新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S4" authorId="0">
      <text>
        <r>
          <rPr>
            <b/>
            <sz val="9"/>
            <color indexed="10"/>
            <rFont val="宋体"/>
            <family val="3"/>
            <charset val="134"/>
          </rPr>
          <t>6月19日更新</t>
        </r>
      </text>
    </comment>
    <comment ref="C5" authorId="0">
      <text>
        <r>
          <rPr>
            <b/>
            <sz val="9"/>
            <color indexed="10"/>
            <rFont val="宋体"/>
            <family val="3"/>
            <charset val="134"/>
          </rPr>
          <t>6月19日更新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<sst xmlns="http://schemas.openxmlformats.org/spreadsheetml/2006/main" count="182" uniqueCount="168">
  <si>
    <t>QG/ZY-SC-001/02</t>
    <phoneticPr fontId="5" type="noConversion"/>
  </si>
  <si>
    <t>单位：箱</t>
    <phoneticPr fontId="5" type="noConversion"/>
  </si>
  <si>
    <t>品牌规格</t>
    <phoneticPr fontId="5" type="noConversion"/>
  </si>
  <si>
    <t>产出比</t>
    <phoneticPr fontId="5" type="noConversion"/>
  </si>
  <si>
    <t>8月调拨量</t>
    <phoneticPr fontId="5" type="noConversion"/>
  </si>
  <si>
    <t>杭州卷烟厂</t>
    <phoneticPr fontId="5" type="noConversion"/>
  </si>
  <si>
    <t>宁波卷烟厂</t>
    <phoneticPr fontId="5" type="noConversion"/>
  </si>
  <si>
    <t>加工烟</t>
    <phoneticPr fontId="5" type="noConversion"/>
  </si>
  <si>
    <t>原总需求</t>
    <phoneticPr fontId="5" type="noConversion"/>
  </si>
  <si>
    <t>总需求量</t>
    <phoneticPr fontId="5" type="noConversion"/>
  </si>
  <si>
    <r>
      <t>预测库存</t>
    </r>
    <r>
      <rPr>
        <b/>
        <sz val="11"/>
        <color indexed="12"/>
        <rFont val="宋体"/>
        <family val="3"/>
        <charset val="134"/>
      </rPr>
      <t/>
    </r>
    <phoneticPr fontId="5" type="noConversion"/>
  </si>
  <si>
    <t>存销比</t>
    <phoneticPr fontId="5" type="noConversion"/>
  </si>
  <si>
    <t>预测库存</t>
    <phoneticPr fontId="5" type="noConversion"/>
  </si>
  <si>
    <t>原计划</t>
    <phoneticPr fontId="5" type="noConversion"/>
  </si>
  <si>
    <t>硬包</t>
    <phoneticPr fontId="5" type="noConversion"/>
  </si>
  <si>
    <t>软包</t>
    <phoneticPr fontId="5" type="noConversion"/>
  </si>
  <si>
    <t>计划增减</t>
    <phoneticPr fontId="5" type="noConversion"/>
  </si>
  <si>
    <t>生产</t>
    <phoneticPr fontId="5" type="noConversion"/>
  </si>
  <si>
    <t>到货</t>
    <phoneticPr fontId="5" type="noConversion"/>
  </si>
  <si>
    <t>利群系列:</t>
    <phoneticPr fontId="5" type="noConversion"/>
  </si>
  <si>
    <t>利群(休闲)</t>
  </si>
  <si>
    <t>利群(休闲云端）</t>
  </si>
  <si>
    <t>利群（红利)</t>
  </si>
  <si>
    <t>利群(逍遥)</t>
  </si>
  <si>
    <t>利群（钱塘）</t>
  </si>
  <si>
    <t>利群(软金色阳光)</t>
  </si>
  <si>
    <t>利群(阳光)</t>
  </si>
  <si>
    <t>利群(软长嘴)</t>
  </si>
  <si>
    <t>利群(西子阳光)</t>
  </si>
  <si>
    <t>利群（江南忆）</t>
  </si>
  <si>
    <t>利群(硬)</t>
  </si>
  <si>
    <t>利群(软红长嘴)</t>
  </si>
  <si>
    <t>利群(软红长嘴硬化)</t>
  </si>
  <si>
    <t xml:space="preserve">利群(长嘴) </t>
    <phoneticPr fontId="5" type="noConversion"/>
  </si>
  <si>
    <t>利群（西湖恋）</t>
    <phoneticPr fontId="5" type="noConversion"/>
  </si>
  <si>
    <t>利群(薄荷)</t>
    <phoneticPr fontId="5" type="noConversion"/>
  </si>
  <si>
    <t>利群（软蓝）</t>
    <phoneticPr fontId="5" type="noConversion"/>
  </si>
  <si>
    <t>利群(新二代)</t>
    <phoneticPr fontId="5" type="noConversion"/>
  </si>
  <si>
    <t>利群（老版）</t>
  </si>
  <si>
    <t>利群（蓝天）</t>
  </si>
  <si>
    <t>利群（新版）</t>
  </si>
  <si>
    <t>利群（夜西湖）</t>
    <phoneticPr fontId="5" type="noConversion"/>
  </si>
  <si>
    <t>利群（阳光橙中支）</t>
  </si>
  <si>
    <t>利群（江南韵）</t>
  </si>
  <si>
    <t>利群（楼外楼）</t>
  </si>
  <si>
    <t>大红鹰系列:</t>
    <phoneticPr fontId="5" type="noConversion"/>
  </si>
  <si>
    <t>大红鹰(软蓝)</t>
    <phoneticPr fontId="5" type="noConversion"/>
  </si>
  <si>
    <t>雄狮系列:</t>
    <phoneticPr fontId="5" type="noConversion"/>
  </si>
  <si>
    <t>雄狮(红老版)</t>
    <phoneticPr fontId="5" type="noConversion"/>
  </si>
  <si>
    <t>雄狮（硬）</t>
    <phoneticPr fontId="5" type="noConversion"/>
  </si>
  <si>
    <t>雄狮(红)</t>
    <phoneticPr fontId="5" type="noConversion"/>
  </si>
  <si>
    <t>雄狮(薄荷)</t>
    <phoneticPr fontId="5" type="noConversion"/>
  </si>
  <si>
    <t>出口烟系列:</t>
    <phoneticPr fontId="5" type="noConversion"/>
  </si>
  <si>
    <t>利群（阳光国际版）</t>
  </si>
  <si>
    <t>利群（阳光HK）</t>
  </si>
  <si>
    <t>利群（阳光马来西亚）</t>
  </si>
  <si>
    <t>利群（阳光台湾）</t>
  </si>
  <si>
    <t>利群（阳光菲律宾）</t>
  </si>
  <si>
    <t>利群（阳光澳门免税）</t>
  </si>
  <si>
    <t>利群(软长嘴国际版)</t>
  </si>
  <si>
    <t>利群(软长嘴英文)</t>
  </si>
  <si>
    <t>利群(长嘴HK)</t>
  </si>
  <si>
    <t>利群(长嘴马来西亚)</t>
  </si>
  <si>
    <t>利群(长嘴香港)</t>
  </si>
  <si>
    <t>利群(长嘴英文)</t>
  </si>
  <si>
    <t>利群(长嘴菲律宾)</t>
  </si>
  <si>
    <t>利群(英文)</t>
  </si>
  <si>
    <t>利群(英文GM)</t>
  </si>
  <si>
    <t>利群（英文缅甸）</t>
  </si>
  <si>
    <t>利群（英文台湾）</t>
  </si>
  <si>
    <t>利群（英文香港）</t>
  </si>
  <si>
    <t>利群（英文菲律宾）</t>
  </si>
  <si>
    <t>摩登(国际版薄荷)</t>
  </si>
  <si>
    <t>摩登(缅甸薄荷)</t>
  </si>
  <si>
    <t>摩登(南美S)</t>
  </si>
  <si>
    <t>摩登(多米尼加)</t>
  </si>
  <si>
    <t>摩登(菲律宾C)</t>
  </si>
  <si>
    <t>摩登(菲律宾HC)</t>
  </si>
  <si>
    <t>摩登(菲律宾薄荷)</t>
  </si>
  <si>
    <t>摩登(秘鲁)</t>
  </si>
  <si>
    <t>摩登(秘鲁BH)</t>
  </si>
  <si>
    <t>福样促试系列:</t>
    <phoneticPr fontId="5" type="noConversion"/>
  </si>
  <si>
    <t>福样促试（）</t>
  </si>
  <si>
    <t>合   计</t>
    <phoneticPr fontId="5" type="noConversion"/>
  </si>
  <si>
    <t>月度生产总计</t>
    <phoneticPr fontId="5" type="noConversion"/>
  </si>
  <si>
    <t>原计划:</t>
    <phoneticPr fontId="5" type="noConversion"/>
  </si>
  <si>
    <t>硬包:</t>
    <phoneticPr fontId="5" type="noConversion"/>
  </si>
  <si>
    <t>软包:</t>
    <phoneticPr fontId="5" type="noConversion"/>
  </si>
  <si>
    <t>注:</t>
    <phoneticPr fontId="5" type="noConversion"/>
  </si>
  <si>
    <t>1、</t>
    <phoneticPr fontId="5" type="noConversion"/>
  </si>
  <si>
    <t>销售:</t>
    <phoneticPr fontId="5" type="noConversion"/>
  </si>
  <si>
    <t>自产</t>
    <phoneticPr fontId="5" type="noConversion"/>
  </si>
  <si>
    <t>计划</t>
    <phoneticPr fontId="5" type="noConversion"/>
  </si>
  <si>
    <t>作业天数:</t>
    <phoneticPr fontId="5" type="noConversion"/>
  </si>
  <si>
    <t>加工</t>
    <phoneticPr fontId="5" type="noConversion"/>
  </si>
  <si>
    <t>上月有码库存</t>
    <phoneticPr fontId="5" type="noConversion"/>
  </si>
  <si>
    <t>合计</t>
    <phoneticPr fontId="5" type="noConversion"/>
  </si>
  <si>
    <t>本月有码库存</t>
    <phoneticPr fontId="5" type="noConversion"/>
  </si>
  <si>
    <t>2019年7月份自产烟生产能力分析:</t>
    <phoneticPr fontId="5" type="noConversion"/>
  </si>
  <si>
    <t>上月在制品库存</t>
    <phoneticPr fontId="5" type="noConversion"/>
  </si>
  <si>
    <t>项    目</t>
    <phoneticPr fontId="5" type="noConversion"/>
  </si>
  <si>
    <t>杭州</t>
  </si>
  <si>
    <t>硬包</t>
  </si>
  <si>
    <t>软包</t>
  </si>
  <si>
    <t>宁波</t>
  </si>
  <si>
    <t>硬包合计</t>
    <phoneticPr fontId="5" type="noConversion"/>
  </si>
  <si>
    <t>软包合计</t>
    <phoneticPr fontId="5" type="noConversion"/>
  </si>
  <si>
    <t>总计</t>
    <phoneticPr fontId="5" type="noConversion"/>
  </si>
  <si>
    <t>本月生产计划</t>
    <phoneticPr fontId="5" type="noConversion"/>
  </si>
  <si>
    <t>月度生产能力</t>
    <phoneticPr fontId="5" type="noConversion"/>
  </si>
  <si>
    <t>(箱)</t>
    <phoneticPr fontId="5" type="noConversion"/>
  </si>
  <si>
    <t>本月在制品库存</t>
    <phoneticPr fontId="5" type="noConversion"/>
  </si>
  <si>
    <t>天    数</t>
    <phoneticPr fontId="5" type="noConversion"/>
  </si>
  <si>
    <t>(天)</t>
    <phoneticPr fontId="5" type="noConversion"/>
  </si>
  <si>
    <t>机台开动数</t>
    <phoneticPr fontId="5" type="noConversion"/>
  </si>
  <si>
    <t>(套)</t>
    <phoneticPr fontId="5" type="noConversion"/>
  </si>
  <si>
    <t>对方库存</t>
    <phoneticPr fontId="5" type="noConversion"/>
  </si>
  <si>
    <t>生产能力</t>
    <phoneticPr fontId="5" type="noConversion"/>
  </si>
  <si>
    <t>(箱/天)</t>
    <phoneticPr fontId="5" type="noConversion"/>
  </si>
  <si>
    <t>联营加工库存</t>
    <phoneticPr fontId="5" type="noConversion"/>
  </si>
  <si>
    <t>注:杭州、宁波大二班做五休二；27-31日停产。</t>
    <phoneticPr fontId="5" type="noConversion"/>
  </si>
  <si>
    <t>总库存:</t>
    <phoneticPr fontId="5" type="noConversion"/>
  </si>
  <si>
    <t>出口烟：</t>
    <phoneticPr fontId="5" type="noConversion"/>
  </si>
  <si>
    <t>七月</t>
    <phoneticPr fontId="5" type="noConversion"/>
  </si>
  <si>
    <t>日</t>
  </si>
  <si>
    <t>一</t>
  </si>
  <si>
    <t>二</t>
  </si>
  <si>
    <t>三</t>
  </si>
  <si>
    <t>四</t>
  </si>
  <si>
    <t>五</t>
  </si>
  <si>
    <t>六</t>
  </si>
  <si>
    <t>编制:</t>
    <phoneticPr fontId="5" type="noConversion"/>
  </si>
  <si>
    <t>王万江</t>
    <phoneticPr fontId="5" type="noConversion"/>
  </si>
  <si>
    <t>日期:</t>
    <phoneticPr fontId="5" type="noConversion"/>
  </si>
  <si>
    <t>建党节</t>
  </si>
  <si>
    <t>三十</t>
    <phoneticPr fontId="32" type="noConversion"/>
  </si>
  <si>
    <t>初一</t>
    <phoneticPr fontId="32" type="noConversion"/>
  </si>
  <si>
    <t>初二</t>
    <phoneticPr fontId="32" type="noConversion"/>
  </si>
  <si>
    <t>初三</t>
    <phoneticPr fontId="32" type="noConversion"/>
  </si>
  <si>
    <t>初四</t>
    <phoneticPr fontId="32" type="noConversion"/>
  </si>
  <si>
    <t>小暑</t>
  </si>
  <si>
    <t>初六</t>
    <phoneticPr fontId="32" type="noConversion"/>
  </si>
  <si>
    <t>初七</t>
    <phoneticPr fontId="32" type="noConversion"/>
  </si>
  <si>
    <t>初八</t>
    <phoneticPr fontId="32" type="noConversion"/>
  </si>
  <si>
    <t>初九</t>
    <phoneticPr fontId="32" type="noConversion"/>
  </si>
  <si>
    <t>初十</t>
    <phoneticPr fontId="32" type="noConversion"/>
  </si>
  <si>
    <t>十一</t>
    <phoneticPr fontId="32" type="noConversion"/>
  </si>
  <si>
    <t>十二</t>
    <phoneticPr fontId="32" type="noConversion"/>
  </si>
  <si>
    <t>十三</t>
    <phoneticPr fontId="32" type="noConversion"/>
  </si>
  <si>
    <t>十四</t>
    <phoneticPr fontId="32" type="noConversion"/>
  </si>
  <si>
    <t>十五</t>
    <phoneticPr fontId="32" type="noConversion"/>
  </si>
  <si>
    <t>十六</t>
    <phoneticPr fontId="32" type="noConversion"/>
  </si>
  <si>
    <t>十七</t>
    <phoneticPr fontId="32" type="noConversion"/>
  </si>
  <si>
    <t>十八</t>
    <phoneticPr fontId="32" type="noConversion"/>
  </si>
  <si>
    <t>十九</t>
    <phoneticPr fontId="32" type="noConversion"/>
  </si>
  <si>
    <t>二十</t>
    <phoneticPr fontId="32" type="noConversion"/>
  </si>
  <si>
    <t>大暑</t>
  </si>
  <si>
    <t>廿二</t>
    <phoneticPr fontId="32" type="noConversion"/>
  </si>
  <si>
    <t>廿三</t>
    <phoneticPr fontId="32" type="noConversion"/>
  </si>
  <si>
    <t>廿四</t>
    <phoneticPr fontId="32" type="noConversion"/>
  </si>
  <si>
    <t>廿五</t>
    <phoneticPr fontId="32" type="noConversion"/>
  </si>
  <si>
    <t>廿六</t>
    <phoneticPr fontId="32" type="noConversion"/>
  </si>
  <si>
    <t>廿七</t>
    <phoneticPr fontId="32" type="noConversion"/>
  </si>
  <si>
    <t>廿八</t>
    <phoneticPr fontId="32" type="noConversion"/>
  </si>
  <si>
    <t>廿九</t>
    <phoneticPr fontId="32" type="noConversion"/>
  </si>
  <si>
    <t>注:杭州、宁波大二班做五休二。</t>
    <phoneticPr fontId="5" type="noConversion"/>
  </si>
  <si>
    <r>
      <t>工作日</t>
    </r>
    <r>
      <rPr>
        <sz val="12"/>
        <rFont val="Arial Black"/>
        <family val="2"/>
      </rPr>
      <t>:</t>
    </r>
    <r>
      <rPr>
        <sz val="11"/>
        <color theme="1"/>
        <rFont val="宋体"/>
        <family val="2"/>
        <charset val="134"/>
        <scheme val="minor"/>
      </rPr>
      <t>杭州</t>
    </r>
    <r>
      <rPr>
        <sz val="12"/>
        <rFont val="宋体"/>
        <family val="2"/>
        <charset val="134"/>
      </rPr>
      <t>、</t>
    </r>
    <r>
      <rPr>
        <sz val="11"/>
        <color theme="1"/>
        <rFont val="宋体"/>
        <family val="2"/>
        <charset val="134"/>
        <scheme val="minor"/>
      </rPr>
      <t>宁波</t>
    </r>
    <r>
      <rPr>
        <sz val="12"/>
        <rFont val="Arial Black"/>
        <family val="2"/>
      </rPr>
      <t>20</t>
    </r>
    <r>
      <rPr>
        <sz val="11"/>
        <color theme="1"/>
        <rFont val="宋体"/>
        <family val="2"/>
        <charset val="134"/>
        <scheme val="minor"/>
      </rPr>
      <t>天；27-31日停产。</t>
    </r>
    <phoneticPr fontId="5" type="noConversion"/>
  </si>
  <si>
    <r>
      <t>浙江中烟</t>
    </r>
    <r>
      <rPr>
        <b/>
        <sz val="20"/>
        <rFont val="宋体"/>
        <family val="3"/>
        <charset val="134"/>
      </rPr>
      <t>2019</t>
    </r>
    <r>
      <rPr>
        <b/>
        <sz val="20"/>
        <rFont val="华文行楷"/>
        <family val="3"/>
        <charset val="134"/>
      </rPr>
      <t>年</t>
    </r>
    <r>
      <rPr>
        <b/>
        <sz val="20"/>
        <rFont val="宋体"/>
        <family val="3"/>
        <charset val="134"/>
      </rPr>
      <t>7</t>
    </r>
    <r>
      <rPr>
        <b/>
        <sz val="20"/>
        <rFont val="华文行楷"/>
        <family val="3"/>
        <charset val="134"/>
      </rPr>
      <t xml:space="preserve">月份生产计划安排表 </t>
    </r>
    <r>
      <rPr>
        <b/>
        <sz val="20"/>
        <rFont val="宋体"/>
        <family val="3"/>
        <charset val="134"/>
      </rPr>
      <t>(6.20）</t>
    </r>
    <phoneticPr fontId="5" type="noConversion"/>
  </si>
</sst>
</file>

<file path=xl/styles.xml><?xml version="1.0" encoding="utf-8"?>
<styleSheet xmlns="http://schemas.openxmlformats.org/spreadsheetml/2006/main">
  <numFmts count="6">
    <numFmt numFmtId="176" formatCode="yyyy&quot;年&quot;m&quot;月&quot;;@"/>
    <numFmt numFmtId="177" formatCode="0.00_ "/>
    <numFmt numFmtId="178" formatCode="0.0;_᐀"/>
    <numFmt numFmtId="179" formatCode="0.0_ "/>
    <numFmt numFmtId="180" formatCode="0.000_ "/>
    <numFmt numFmtId="181" formatCode="0_ "/>
  </numFmts>
  <fonts count="47">
    <font>
      <sz val="11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b/>
      <sz val="20"/>
      <name val="华文行楷"/>
      <family val="3"/>
      <charset val="134"/>
    </font>
    <font>
      <b/>
      <sz val="20"/>
      <name val="宋体"/>
      <family val="3"/>
      <charset val="134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10"/>
      <color indexed="8"/>
      <name val="Arial"/>
      <family val="2"/>
    </font>
    <font>
      <b/>
      <sz val="12"/>
      <name val="宋体"/>
      <family val="3"/>
      <charset val="134"/>
    </font>
    <font>
      <b/>
      <sz val="18"/>
      <name val="华文行楷"/>
      <family val="3"/>
      <charset val="134"/>
    </font>
    <font>
      <b/>
      <sz val="18"/>
      <name val="宋体"/>
      <family val="3"/>
      <charset val="134"/>
    </font>
    <font>
      <sz val="18"/>
      <name val="华文行楷"/>
      <family val="3"/>
      <charset val="134"/>
    </font>
    <font>
      <b/>
      <sz val="11"/>
      <color indexed="12"/>
      <name val="宋体"/>
      <family val="3"/>
      <charset val="134"/>
    </font>
    <font>
      <b/>
      <sz val="11"/>
      <color indexed="12"/>
      <name val="Times New Roman"/>
      <family val="1"/>
    </font>
    <font>
      <b/>
      <sz val="11"/>
      <name val="宋体"/>
      <family val="3"/>
      <charset val="134"/>
    </font>
    <font>
      <sz val="11"/>
      <name val="宋体"/>
      <family val="3"/>
      <charset val="134"/>
    </font>
    <font>
      <sz val="12"/>
      <color indexed="8"/>
      <name val="宋体"/>
      <family val="3"/>
      <charset val="134"/>
    </font>
    <font>
      <b/>
      <sz val="12"/>
      <color indexed="12"/>
      <name val="宋体"/>
      <family val="3"/>
      <charset val="134"/>
    </font>
    <font>
      <b/>
      <sz val="11"/>
      <color rgb="FFFF0000"/>
      <name val="宋体"/>
      <family val="3"/>
      <charset val="134"/>
    </font>
    <font>
      <b/>
      <sz val="12"/>
      <color rgb="FF0000CC"/>
      <name val="宋体"/>
      <family val="3"/>
      <charset val="134"/>
    </font>
    <font>
      <sz val="12"/>
      <color rgb="FFFF0000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theme="1"/>
      <name val="宋体"/>
      <family val="3"/>
      <charset val="134"/>
    </font>
    <font>
      <b/>
      <sz val="11"/>
      <color rgb="FF0000FF"/>
      <name val="宋体"/>
      <family val="3"/>
      <charset val="134"/>
    </font>
    <font>
      <sz val="12"/>
      <color indexed="12"/>
      <name val="宋体"/>
      <family val="3"/>
      <charset val="134"/>
    </font>
    <font>
      <b/>
      <sz val="11"/>
      <name val="宋体"/>
      <family val="3"/>
      <charset val="134"/>
      <scheme val="minor"/>
    </font>
    <font>
      <b/>
      <sz val="12"/>
      <color rgb="FFFF0000"/>
      <name val="宋体"/>
      <family val="3"/>
      <charset val="134"/>
    </font>
    <font>
      <b/>
      <sz val="10"/>
      <color indexed="12"/>
      <name val="宋体"/>
      <family val="3"/>
      <charset val="134"/>
    </font>
    <font>
      <b/>
      <sz val="10"/>
      <name val="宋体"/>
      <family val="3"/>
      <charset val="134"/>
    </font>
    <font>
      <sz val="11"/>
      <color rgb="FFFF0000"/>
      <name val="宋体"/>
      <family val="3"/>
      <charset val="134"/>
    </font>
    <font>
      <sz val="10"/>
      <name val="宋体"/>
      <family val="3"/>
      <charset val="134"/>
    </font>
    <font>
      <b/>
      <sz val="10"/>
      <color indexed="8"/>
      <name val="宋体"/>
      <family val="3"/>
      <charset val="134"/>
      <scheme val="major"/>
    </font>
    <font>
      <sz val="12"/>
      <color indexed="8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2"/>
      <color indexed="8"/>
      <name val="宋体"/>
      <family val="3"/>
      <charset val="134"/>
      <scheme val="minor"/>
    </font>
    <font>
      <b/>
      <sz val="16"/>
      <name val="宋体"/>
      <family val="3"/>
      <charset val="134"/>
    </font>
    <font>
      <b/>
      <sz val="11"/>
      <color theme="1"/>
      <name val="Simsun"/>
      <charset val="134"/>
    </font>
    <font>
      <b/>
      <sz val="14"/>
      <color rgb="FFFF0000"/>
      <name val="Arial"/>
      <family val="2"/>
    </font>
    <font>
      <b/>
      <sz val="14"/>
      <color theme="1"/>
      <name val="Arial"/>
      <family val="2"/>
    </font>
    <font>
      <sz val="9"/>
      <color rgb="FF0000FF"/>
      <name val="??¨??"/>
      <family val="3"/>
      <charset val="134"/>
    </font>
    <font>
      <sz val="9"/>
      <color theme="1"/>
      <name val="??¨??"/>
      <family val="3"/>
      <charset val="134"/>
    </font>
    <font>
      <sz val="9"/>
      <color rgb="FF32CD32"/>
      <name val="??¨??"/>
      <family val="3"/>
      <charset val="134"/>
    </font>
    <font>
      <sz val="11"/>
      <color indexed="12"/>
      <name val="宋体"/>
      <family val="3"/>
      <charset val="134"/>
    </font>
    <font>
      <sz val="12"/>
      <name val="Arial Black"/>
      <family val="2"/>
    </font>
    <font>
      <sz val="12"/>
      <name val="宋体"/>
      <family val="2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10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3"/>
        <bgColor indexed="64"/>
      </patternFill>
    </fill>
  </fills>
  <borders count="4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/>
    <xf numFmtId="0" fontId="1" fillId="0" borderId="0">
      <alignment vertical="top"/>
    </xf>
    <xf numFmtId="0" fontId="1" fillId="0" borderId="0">
      <alignment vertical="top"/>
    </xf>
  </cellStyleXfs>
  <cellXfs count="281">
    <xf numFmtId="0" fontId="0" fillId="0" borderId="0" xfId="0">
      <alignment vertical="center"/>
    </xf>
    <xf numFmtId="0" fontId="2" fillId="0" borderId="0" xfId="1" applyNumberFormat="1" applyFont="1" applyFill="1" applyBorder="1" applyAlignment="1" applyProtection="1">
      <alignment horizontal="center" vertical="center"/>
    </xf>
    <xf numFmtId="0" fontId="6" fillId="0" borderId="0" xfId="1" applyFont="1" applyAlignment="1">
      <alignment vertical="top"/>
    </xf>
    <xf numFmtId="0" fontId="6" fillId="0" borderId="0" xfId="2" applyFont="1">
      <alignment vertical="top"/>
    </xf>
    <xf numFmtId="0" fontId="7" fillId="0" borderId="0" xfId="0" applyNumberFormat="1" applyFont="1" applyFill="1" applyBorder="1" applyAlignment="1" applyProtection="1">
      <alignment horizontal="left" vertical="center"/>
    </xf>
    <xf numFmtId="0" fontId="8" fillId="0" borderId="0" xfId="1" applyNumberFormat="1" applyFont="1" applyFill="1" applyBorder="1" applyAlignment="1" applyProtection="1">
      <alignment horizontal="center" vertical="center"/>
    </xf>
    <xf numFmtId="49" fontId="9" fillId="0" borderId="0" xfId="1" applyNumberFormat="1" applyFont="1" applyFill="1" applyBorder="1" applyAlignment="1" applyProtection="1">
      <alignment horizontal="center" vertical="center"/>
    </xf>
    <xf numFmtId="0" fontId="10" fillId="0" borderId="0" xfId="1" applyNumberFormat="1" applyFont="1" applyFill="1" applyBorder="1" applyAlignment="1" applyProtection="1">
      <alignment horizontal="center" vertical="center"/>
    </xf>
    <xf numFmtId="0" fontId="6" fillId="0" borderId="0" xfId="1" applyFont="1" applyFill="1" applyAlignment="1">
      <alignment vertical="top"/>
    </xf>
    <xf numFmtId="0" fontId="7" fillId="0" borderId="0" xfId="1" applyNumberFormat="1" applyFont="1" applyFill="1" applyBorder="1" applyAlignment="1" applyProtection="1">
      <alignment horizontal="right" vertical="center"/>
    </xf>
    <xf numFmtId="0" fontId="6" fillId="0" borderId="0" xfId="0" applyFont="1" applyAlignment="1">
      <alignment vertical="top"/>
    </xf>
    <xf numFmtId="0" fontId="11" fillId="0" borderId="1" xfId="1" applyNumberFormat="1" applyFont="1" applyFill="1" applyBorder="1" applyAlignment="1" applyProtection="1">
      <alignment horizontal="center" vertical="center"/>
    </xf>
    <xf numFmtId="0" fontId="11" fillId="0" borderId="1" xfId="1" applyNumberFormat="1" applyFont="1" applyFill="1" applyBorder="1" applyAlignment="1" applyProtection="1">
      <alignment horizontal="center" vertical="center" wrapText="1"/>
    </xf>
    <xf numFmtId="58" fontId="12" fillId="0" borderId="1" xfId="1" applyNumberFormat="1" applyFont="1" applyFill="1" applyBorder="1" applyAlignment="1" applyProtection="1">
      <alignment horizontal="center" vertical="center" wrapText="1"/>
    </xf>
    <xf numFmtId="176" fontId="12" fillId="0" borderId="2" xfId="1" applyNumberFormat="1" applyFont="1" applyFill="1" applyBorder="1" applyAlignment="1" applyProtection="1">
      <alignment horizontal="center" vertical="center" wrapText="1"/>
    </xf>
    <xf numFmtId="176" fontId="12" fillId="0" borderId="3" xfId="1" applyNumberFormat="1" applyFont="1" applyFill="1" applyBorder="1" applyAlignment="1" applyProtection="1">
      <alignment horizontal="center" vertical="center" wrapText="1"/>
    </xf>
    <xf numFmtId="176" fontId="12" fillId="0" borderId="4" xfId="1" applyNumberFormat="1" applyFont="1" applyFill="1" applyBorder="1" applyAlignment="1" applyProtection="1">
      <alignment horizontal="center" vertical="center" wrapText="1"/>
    </xf>
    <xf numFmtId="0" fontId="13" fillId="0" borderId="1" xfId="2" applyNumberFormat="1" applyFont="1" applyFill="1" applyBorder="1" applyAlignment="1" applyProtection="1">
      <alignment horizontal="center" vertical="center" wrapText="1"/>
    </xf>
    <xf numFmtId="0" fontId="11" fillId="0" borderId="5" xfId="1" applyNumberFormat="1" applyFont="1" applyFill="1" applyBorder="1" applyAlignment="1" applyProtection="1">
      <alignment horizontal="center" vertical="center"/>
    </xf>
    <xf numFmtId="0" fontId="11" fillId="0" borderId="5" xfId="1" applyNumberFormat="1" applyFont="1" applyFill="1" applyBorder="1" applyAlignment="1" applyProtection="1">
      <alignment horizontal="center" vertical="center" wrapText="1"/>
    </xf>
    <xf numFmtId="58" fontId="12" fillId="0" borderId="5" xfId="1" applyNumberFormat="1" applyFont="1" applyFill="1" applyBorder="1" applyAlignment="1" applyProtection="1">
      <alignment horizontal="center" vertical="center" wrapText="1"/>
    </xf>
    <xf numFmtId="176" fontId="11" fillId="0" borderId="6" xfId="1" applyNumberFormat="1" applyFont="1" applyFill="1" applyBorder="1" applyAlignment="1" applyProtection="1">
      <alignment horizontal="center" vertical="center" wrapText="1"/>
    </xf>
    <xf numFmtId="176" fontId="11" fillId="0" borderId="7" xfId="1" applyNumberFormat="1" applyFont="1" applyFill="1" applyBorder="1" applyAlignment="1" applyProtection="1">
      <alignment horizontal="center" vertical="center" wrapText="1"/>
    </xf>
    <xf numFmtId="176" fontId="11" fillId="0" borderId="8" xfId="1" applyNumberFormat="1" applyFont="1" applyFill="1" applyBorder="1" applyAlignment="1" applyProtection="1">
      <alignment horizontal="center" vertical="center" wrapText="1"/>
    </xf>
    <xf numFmtId="0" fontId="11" fillId="0" borderId="9" xfId="1" applyNumberFormat="1" applyFont="1" applyFill="1" applyBorder="1" applyAlignment="1" applyProtection="1">
      <alignment horizontal="center" vertical="center" wrapText="1"/>
    </xf>
    <xf numFmtId="0" fontId="11" fillId="2" borderId="10" xfId="1" applyNumberFormat="1" applyFont="1" applyFill="1" applyBorder="1" applyAlignment="1" applyProtection="1">
      <alignment horizontal="center" vertical="center" wrapText="1"/>
    </xf>
    <xf numFmtId="0" fontId="11" fillId="0" borderId="11" xfId="1" applyNumberFormat="1" applyFont="1" applyFill="1" applyBorder="1" applyAlignment="1" applyProtection="1">
      <alignment horizontal="center" vertical="center" wrapText="1"/>
    </xf>
    <xf numFmtId="0" fontId="13" fillId="0" borderId="5" xfId="2" applyNumberFormat="1" applyFont="1" applyFill="1" applyBorder="1" applyAlignment="1" applyProtection="1">
      <alignment horizontal="center" vertical="center" wrapText="1"/>
    </xf>
    <xf numFmtId="0" fontId="11" fillId="0" borderId="12" xfId="1" applyNumberFormat="1" applyFont="1" applyFill="1" applyBorder="1" applyAlignment="1" applyProtection="1">
      <alignment horizontal="center" vertical="center"/>
    </xf>
    <xf numFmtId="0" fontId="11" fillId="0" borderId="12" xfId="1" applyNumberFormat="1" applyFont="1" applyFill="1" applyBorder="1" applyAlignment="1" applyProtection="1">
      <alignment horizontal="center" vertical="center" wrapText="1"/>
    </xf>
    <xf numFmtId="0" fontId="11" fillId="0" borderId="12" xfId="1" applyNumberFormat="1" applyFont="1" applyFill="1" applyBorder="1" applyAlignment="1" applyProtection="1">
      <alignment horizontal="center" vertical="center" wrapText="1"/>
    </xf>
    <xf numFmtId="0" fontId="11" fillId="2" borderId="13" xfId="1" applyNumberFormat="1" applyFont="1" applyFill="1" applyBorder="1" applyAlignment="1" applyProtection="1">
      <alignment horizontal="center" vertical="center" wrapText="1"/>
    </xf>
    <xf numFmtId="0" fontId="11" fillId="0" borderId="14" xfId="1" applyNumberFormat="1" applyFont="1" applyFill="1" applyBorder="1" applyAlignment="1" applyProtection="1">
      <alignment horizontal="center" vertical="center" wrapText="1"/>
    </xf>
    <xf numFmtId="0" fontId="11" fillId="0" borderId="15" xfId="1" applyNumberFormat="1" applyFont="1" applyFill="1" applyBorder="1" applyAlignment="1" applyProtection="1">
      <alignment horizontal="center" vertical="center" wrapText="1"/>
    </xf>
    <xf numFmtId="0" fontId="11" fillId="2" borderId="16" xfId="1" applyNumberFormat="1" applyFont="1" applyFill="1" applyBorder="1" applyAlignment="1" applyProtection="1">
      <alignment horizontal="center" vertical="center" wrapText="1"/>
    </xf>
    <xf numFmtId="0" fontId="11" fillId="0" borderId="16" xfId="1" applyNumberFormat="1" applyFont="1" applyFill="1" applyBorder="1" applyAlignment="1" applyProtection="1">
      <alignment horizontal="center" vertical="center" wrapText="1"/>
    </xf>
    <xf numFmtId="0" fontId="11" fillId="0" borderId="17" xfId="1" applyNumberFormat="1" applyFont="1" applyFill="1" applyBorder="1" applyAlignment="1" applyProtection="1">
      <alignment horizontal="center" vertical="center" wrapText="1"/>
    </xf>
    <xf numFmtId="0" fontId="11" fillId="0" borderId="18" xfId="1" applyNumberFormat="1" applyFont="1" applyFill="1" applyBorder="1" applyAlignment="1" applyProtection="1">
      <alignment horizontal="center" vertical="center" wrapText="1"/>
    </xf>
    <xf numFmtId="0" fontId="11" fillId="0" borderId="19" xfId="1" applyNumberFormat="1" applyFont="1" applyFill="1" applyBorder="1" applyAlignment="1" applyProtection="1">
      <alignment horizontal="center" vertical="center" wrapText="1"/>
    </xf>
    <xf numFmtId="0" fontId="11" fillId="2" borderId="13" xfId="1" applyNumberFormat="1" applyFont="1" applyFill="1" applyBorder="1" applyAlignment="1" applyProtection="1">
      <alignment horizontal="center" vertical="center" wrapText="1"/>
    </xf>
    <xf numFmtId="0" fontId="11" fillId="0" borderId="20" xfId="1" applyNumberFormat="1" applyFont="1" applyFill="1" applyBorder="1" applyAlignment="1" applyProtection="1">
      <alignment horizontal="center" vertical="center" wrapText="1"/>
    </xf>
    <xf numFmtId="0" fontId="13" fillId="0" borderId="12" xfId="2" applyNumberFormat="1" applyFont="1" applyFill="1" applyBorder="1" applyAlignment="1" applyProtection="1">
      <alignment horizontal="center" vertical="center" wrapText="1"/>
    </xf>
    <xf numFmtId="0" fontId="13" fillId="2" borderId="21" xfId="1" applyNumberFormat="1" applyFont="1" applyFill="1" applyBorder="1" applyAlignment="1" applyProtection="1">
      <alignment vertical="center"/>
    </xf>
    <xf numFmtId="0" fontId="13" fillId="0" borderId="21" xfId="1" applyNumberFormat="1" applyFont="1" applyFill="1" applyBorder="1" applyAlignment="1" applyProtection="1">
      <alignment horizontal="right" vertical="center"/>
    </xf>
    <xf numFmtId="0" fontId="13" fillId="0" borderId="8" xfId="1" applyNumberFormat="1" applyFont="1" applyFill="1" applyBorder="1" applyAlignment="1" applyProtection="1">
      <alignment horizontal="right" vertical="center"/>
    </xf>
    <xf numFmtId="0" fontId="13" fillId="0" borderId="18" xfId="1" applyNumberFormat="1" applyFont="1" applyFill="1" applyBorder="1" applyAlignment="1" applyProtection="1">
      <alignment horizontal="right" vertical="center"/>
    </xf>
    <xf numFmtId="0" fontId="13" fillId="0" borderId="22" xfId="1" applyNumberFormat="1" applyFont="1" applyFill="1" applyBorder="1" applyAlignment="1" applyProtection="1">
      <alignment horizontal="right" vertical="center"/>
    </xf>
    <xf numFmtId="0" fontId="13" fillId="0" borderId="7" xfId="1" applyNumberFormat="1" applyFont="1" applyFill="1" applyBorder="1" applyAlignment="1" applyProtection="1">
      <alignment horizontal="right" vertical="center"/>
    </xf>
    <xf numFmtId="0" fontId="11" fillId="0" borderId="17" xfId="1" applyNumberFormat="1" applyFont="1" applyFill="1" applyBorder="1" applyAlignment="1" applyProtection="1">
      <alignment horizontal="right" vertical="center"/>
    </xf>
    <xf numFmtId="0" fontId="11" fillId="0" borderId="16" xfId="1" applyNumberFormat="1" applyFont="1" applyFill="1" applyBorder="1" applyAlignment="1" applyProtection="1">
      <alignment horizontal="right" vertical="center"/>
    </xf>
    <xf numFmtId="0" fontId="11" fillId="0" borderId="7" xfId="1" applyNumberFormat="1" applyFont="1" applyFill="1" applyBorder="1" applyAlignment="1" applyProtection="1">
      <alignment horizontal="right" vertical="center"/>
    </xf>
    <xf numFmtId="0" fontId="13" fillId="0" borderId="16" xfId="1" applyNumberFormat="1" applyFont="1" applyFill="1" applyBorder="1" applyAlignment="1" applyProtection="1">
      <alignment horizontal="right" vertical="center"/>
    </xf>
    <xf numFmtId="0" fontId="13" fillId="0" borderId="17" xfId="1" applyNumberFormat="1" applyFont="1" applyFill="1" applyBorder="1" applyAlignment="1" applyProtection="1">
      <alignment horizontal="right" vertical="center"/>
    </xf>
    <xf numFmtId="0" fontId="11" fillId="0" borderId="23" xfId="1" applyNumberFormat="1" applyFont="1" applyFill="1" applyBorder="1" applyAlignment="1" applyProtection="1">
      <alignment horizontal="right" vertical="center"/>
    </xf>
    <xf numFmtId="0" fontId="11" fillId="0" borderId="18" xfId="1" applyNumberFormat="1" applyFont="1" applyFill="1" applyBorder="1" applyAlignment="1" applyProtection="1">
      <alignment horizontal="right" vertical="center"/>
    </xf>
    <xf numFmtId="0" fontId="14" fillId="0" borderId="18" xfId="1" applyNumberFormat="1" applyFont="1" applyFill="1" applyBorder="1" applyAlignment="1" applyProtection="1">
      <alignment horizontal="right" vertical="center"/>
    </xf>
    <xf numFmtId="0" fontId="7" fillId="2" borderId="6" xfId="1" applyFont="1" applyFill="1" applyBorder="1" applyAlignment="1">
      <alignment vertical="top"/>
    </xf>
    <xf numFmtId="0" fontId="13" fillId="0" borderId="23" xfId="1" applyNumberFormat="1" applyFont="1" applyFill="1" applyBorder="1" applyAlignment="1" applyProtection="1">
      <alignment horizontal="right" vertical="center"/>
    </xf>
    <xf numFmtId="0" fontId="1" fillId="0" borderId="21" xfId="1" applyFont="1" applyFill="1" applyBorder="1" applyAlignment="1">
      <alignment vertical="top"/>
    </xf>
    <xf numFmtId="0" fontId="15" fillId="0" borderId="21" xfId="2" applyFont="1" applyFill="1" applyBorder="1" applyAlignment="1">
      <alignment horizontal="center" vertical="center"/>
    </xf>
    <xf numFmtId="0" fontId="13" fillId="3" borderId="21" xfId="1" applyNumberFormat="1" applyFont="1" applyFill="1" applyBorder="1" applyAlignment="1" applyProtection="1">
      <alignment vertical="center" wrapText="1"/>
    </xf>
    <xf numFmtId="0" fontId="13" fillId="3" borderId="22" xfId="1" applyNumberFormat="1" applyFont="1" applyFill="1" applyBorder="1" applyAlignment="1" applyProtection="1">
      <alignment horizontal="right" vertical="center"/>
    </xf>
    <xf numFmtId="0" fontId="13" fillId="4" borderId="7" xfId="1" applyNumberFormat="1" applyFont="1" applyFill="1" applyBorder="1" applyAlignment="1" applyProtection="1">
      <alignment horizontal="right" vertical="center"/>
    </xf>
    <xf numFmtId="0" fontId="16" fillId="2" borderId="6" xfId="1" applyFont="1" applyFill="1" applyBorder="1" applyAlignment="1">
      <alignment vertical="top"/>
    </xf>
    <xf numFmtId="177" fontId="1" fillId="0" borderId="21" xfId="1" applyNumberFormat="1" applyFont="1" applyFill="1" applyBorder="1" applyAlignment="1">
      <alignment vertical="top"/>
    </xf>
    <xf numFmtId="178" fontId="15" fillId="0" borderId="21" xfId="2" applyNumberFormat="1" applyFont="1" applyFill="1" applyBorder="1" applyAlignment="1">
      <alignment horizontal="center" vertical="center"/>
    </xf>
    <xf numFmtId="0" fontId="13" fillId="4" borderId="22" xfId="1" applyNumberFormat="1" applyFont="1" applyFill="1" applyBorder="1" applyAlignment="1" applyProtection="1">
      <alignment horizontal="right" vertical="center"/>
    </xf>
    <xf numFmtId="0" fontId="13" fillId="3" borderId="21" xfId="1" applyNumberFormat="1" applyFont="1" applyFill="1" applyBorder="1" applyAlignment="1" applyProtection="1">
      <alignment vertical="center"/>
    </xf>
    <xf numFmtId="0" fontId="13" fillId="3" borderId="21" xfId="1" applyNumberFormat="1" applyFont="1" applyFill="1" applyBorder="1" applyAlignment="1" applyProtection="1">
      <alignment horizontal="right" vertical="center"/>
    </xf>
    <xf numFmtId="0" fontId="13" fillId="0" borderId="21" xfId="1" applyNumberFormat="1" applyFont="1" applyFill="1" applyBorder="1" applyAlignment="1" applyProtection="1">
      <alignment vertical="center" wrapText="1"/>
    </xf>
    <xf numFmtId="0" fontId="17" fillId="0" borderId="22" xfId="1" applyNumberFormat="1" applyFont="1" applyFill="1" applyBorder="1" applyAlignment="1" applyProtection="1">
      <alignment horizontal="right" vertical="center"/>
    </xf>
    <xf numFmtId="0" fontId="13" fillId="4" borderId="24" xfId="1" applyNumberFormat="1" applyFont="1" applyFill="1" applyBorder="1" applyAlignment="1" applyProtection="1">
      <alignment horizontal="right" vertical="center"/>
    </xf>
    <xf numFmtId="0" fontId="13" fillId="4" borderId="23" xfId="1" applyNumberFormat="1" applyFont="1" applyFill="1" applyBorder="1" applyAlignment="1" applyProtection="1">
      <alignment horizontal="right" vertical="center"/>
    </xf>
    <xf numFmtId="0" fontId="13" fillId="0" borderId="21" xfId="1" applyNumberFormat="1" applyFont="1" applyFill="1" applyBorder="1" applyAlignment="1" applyProtection="1">
      <alignment vertical="center"/>
    </xf>
    <xf numFmtId="0" fontId="13" fillId="3" borderId="8" xfId="1" applyNumberFormat="1" applyFont="1" applyFill="1" applyBorder="1" applyAlignment="1" applyProtection="1">
      <alignment horizontal="right" vertical="center"/>
    </xf>
    <xf numFmtId="0" fontId="13" fillId="6" borderId="23" xfId="1" applyNumberFormat="1" applyFont="1" applyFill="1" applyBorder="1" applyAlignment="1" applyProtection="1">
      <alignment horizontal="right" vertical="center"/>
    </xf>
    <xf numFmtId="0" fontId="13" fillId="4" borderId="8" xfId="1" applyNumberFormat="1" applyFont="1" applyFill="1" applyBorder="1" applyAlignment="1" applyProtection="1">
      <alignment horizontal="right" vertical="center"/>
    </xf>
    <xf numFmtId="0" fontId="11" fillId="4" borderId="7" xfId="1" applyNumberFormat="1" applyFont="1" applyFill="1" applyBorder="1" applyAlignment="1" applyProtection="1">
      <alignment horizontal="right" vertical="center"/>
    </xf>
    <xf numFmtId="0" fontId="18" fillId="2" borderId="6" xfId="1" applyFont="1" applyFill="1" applyBorder="1" applyAlignment="1">
      <alignment vertical="top"/>
    </xf>
    <xf numFmtId="177" fontId="19" fillId="0" borderId="21" xfId="1" applyNumberFormat="1" applyFont="1" applyFill="1" applyBorder="1" applyAlignment="1">
      <alignment vertical="top"/>
    </xf>
    <xf numFmtId="0" fontId="13" fillId="4" borderId="21" xfId="1" applyNumberFormat="1" applyFont="1" applyFill="1" applyBorder="1" applyAlignment="1" applyProtection="1">
      <alignment vertical="center" wrapText="1"/>
    </xf>
    <xf numFmtId="0" fontId="20" fillId="0" borderId="25" xfId="1" applyNumberFormat="1" applyFont="1" applyFill="1" applyBorder="1" applyAlignment="1" applyProtection="1">
      <alignment horizontal="right" vertical="center"/>
    </xf>
    <xf numFmtId="178" fontId="1" fillId="0" borderId="21" xfId="2" applyNumberFormat="1" applyFont="1" applyFill="1" applyBorder="1" applyAlignment="1">
      <alignment horizontal="center" vertical="center"/>
    </xf>
    <xf numFmtId="0" fontId="13" fillId="5" borderId="16" xfId="1" applyNumberFormat="1" applyFont="1" applyFill="1" applyBorder="1" applyAlignment="1" applyProtection="1">
      <alignment horizontal="right" vertical="center"/>
    </xf>
    <xf numFmtId="0" fontId="13" fillId="4" borderId="16" xfId="1" applyNumberFormat="1" applyFont="1" applyFill="1" applyBorder="1" applyAlignment="1" applyProtection="1">
      <alignment horizontal="right" vertical="center"/>
    </xf>
    <xf numFmtId="0" fontId="17" fillId="0" borderId="16" xfId="1" applyNumberFormat="1" applyFont="1" applyFill="1" applyBorder="1" applyAlignment="1" applyProtection="1">
      <alignment horizontal="right" vertical="center"/>
    </xf>
    <xf numFmtId="177" fontId="19" fillId="4" borderId="21" xfId="1" applyNumberFormat="1" applyFont="1" applyFill="1" applyBorder="1" applyAlignment="1">
      <alignment vertical="top"/>
    </xf>
    <xf numFmtId="179" fontId="1" fillId="0" borderId="21" xfId="2" applyNumberFormat="1" applyFont="1" applyFill="1" applyBorder="1" applyAlignment="1">
      <alignment horizontal="center" vertical="center"/>
    </xf>
    <xf numFmtId="0" fontId="13" fillId="7" borderId="21" xfId="1" applyNumberFormat="1" applyFont="1" applyFill="1" applyBorder="1" applyAlignment="1" applyProtection="1">
      <alignment vertical="center"/>
    </xf>
    <xf numFmtId="0" fontId="13" fillId="7" borderId="24" xfId="1" applyNumberFormat="1" applyFont="1" applyFill="1" applyBorder="1" applyAlignment="1" applyProtection="1">
      <alignment horizontal="right" vertical="center"/>
    </xf>
    <xf numFmtId="0" fontId="11" fillId="7" borderId="18" xfId="1" applyNumberFormat="1" applyFont="1" applyFill="1" applyBorder="1" applyAlignment="1" applyProtection="1">
      <alignment horizontal="right" vertical="center"/>
    </xf>
    <xf numFmtId="0" fontId="13" fillId="7" borderId="7" xfId="1" applyNumberFormat="1" applyFont="1" applyFill="1" applyBorder="1" applyAlignment="1" applyProtection="1">
      <alignment horizontal="right" vertical="center"/>
    </xf>
    <xf numFmtId="0" fontId="14" fillId="7" borderId="18" xfId="1" applyNumberFormat="1" applyFont="1" applyFill="1" applyBorder="1" applyAlignment="1" applyProtection="1">
      <alignment horizontal="right" vertical="center"/>
    </xf>
    <xf numFmtId="0" fontId="16" fillId="7" borderId="6" xfId="1" applyFont="1" applyFill="1" applyBorder="1" applyAlignment="1">
      <alignment vertical="top"/>
    </xf>
    <xf numFmtId="0" fontId="13" fillId="7" borderId="23" xfId="1" applyNumberFormat="1" applyFont="1" applyFill="1" applyBorder="1" applyAlignment="1" applyProtection="1">
      <alignment horizontal="right" vertical="center"/>
    </xf>
    <xf numFmtId="177" fontId="1" fillId="5" borderId="21" xfId="1" applyNumberFormat="1" applyFont="1" applyFill="1" applyBorder="1" applyAlignment="1">
      <alignment vertical="top"/>
    </xf>
    <xf numFmtId="0" fontId="13" fillId="0" borderId="24" xfId="1" applyNumberFormat="1" applyFont="1" applyFill="1" applyBorder="1" applyAlignment="1" applyProtection="1">
      <alignment horizontal="right" vertical="center"/>
    </xf>
    <xf numFmtId="0" fontId="6" fillId="0" borderId="0" xfId="0" applyFont="1" applyFill="1" applyAlignment="1">
      <alignment vertical="top"/>
    </xf>
    <xf numFmtId="0" fontId="13" fillId="7" borderId="8" xfId="1" applyNumberFormat="1" applyFont="1" applyFill="1" applyBorder="1" applyAlignment="1" applyProtection="1">
      <alignment horizontal="right" vertical="center"/>
    </xf>
    <xf numFmtId="0" fontId="13" fillId="3" borderId="17" xfId="1" applyNumberFormat="1" applyFont="1" applyFill="1" applyBorder="1" applyAlignment="1" applyProtection="1">
      <alignment horizontal="right" vertical="center"/>
    </xf>
    <xf numFmtId="177" fontId="15" fillId="5" borderId="21" xfId="1" applyNumberFormat="1" applyFont="1" applyFill="1" applyBorder="1" applyAlignment="1">
      <alignment vertical="top"/>
    </xf>
    <xf numFmtId="0" fontId="21" fillId="0" borderId="21" xfId="1" applyNumberFormat="1" applyFont="1" applyFill="1" applyBorder="1" applyAlignment="1" applyProtection="1">
      <alignment vertical="center" wrapText="1"/>
    </xf>
    <xf numFmtId="0" fontId="16" fillId="0" borderId="6" xfId="1" applyFont="1" applyFill="1" applyBorder="1" applyAlignment="1">
      <alignment vertical="top"/>
    </xf>
    <xf numFmtId="177" fontId="15" fillId="0" borderId="21" xfId="1" applyNumberFormat="1" applyFont="1" applyFill="1" applyBorder="1" applyAlignment="1">
      <alignment vertical="top"/>
    </xf>
    <xf numFmtId="0" fontId="22" fillId="0" borderId="17" xfId="1" applyNumberFormat="1" applyFont="1" applyFill="1" applyBorder="1" applyAlignment="1" applyProtection="1">
      <alignment horizontal="right" vertical="center"/>
    </xf>
    <xf numFmtId="0" fontId="22" fillId="0" borderId="16" xfId="1" applyNumberFormat="1" applyFont="1" applyFill="1" applyBorder="1" applyAlignment="1" applyProtection="1">
      <alignment horizontal="right" vertical="center"/>
    </xf>
    <xf numFmtId="0" fontId="21" fillId="0" borderId="21" xfId="1" applyNumberFormat="1" applyFont="1" applyFill="1" applyBorder="1" applyAlignment="1" applyProtection="1">
      <alignment vertical="center"/>
    </xf>
    <xf numFmtId="0" fontId="17" fillId="4" borderId="7" xfId="1" applyNumberFormat="1" applyFont="1" applyFill="1" applyBorder="1" applyAlignment="1" applyProtection="1">
      <alignment horizontal="right" vertical="center"/>
    </xf>
    <xf numFmtId="0" fontId="13" fillId="5" borderId="21" xfId="1" applyNumberFormat="1" applyFont="1" applyFill="1" applyBorder="1" applyAlignment="1" applyProtection="1">
      <alignment vertical="center"/>
    </xf>
    <xf numFmtId="0" fontId="13" fillId="5" borderId="8" xfId="1" applyNumberFormat="1" applyFont="1" applyFill="1" applyBorder="1" applyAlignment="1" applyProtection="1">
      <alignment horizontal="right" vertical="center"/>
    </xf>
    <xf numFmtId="0" fontId="11" fillId="5" borderId="18" xfId="1" applyNumberFormat="1" applyFont="1" applyFill="1" applyBorder="1" applyAlignment="1" applyProtection="1">
      <alignment horizontal="right" vertical="center"/>
    </xf>
    <xf numFmtId="0" fontId="13" fillId="5" borderId="7" xfId="1" applyNumberFormat="1" applyFont="1" applyFill="1" applyBorder="1" applyAlignment="1" applyProtection="1">
      <alignment horizontal="right" vertical="center"/>
    </xf>
    <xf numFmtId="0" fontId="14" fillId="5" borderId="18" xfId="1" applyNumberFormat="1" applyFont="1" applyFill="1" applyBorder="1" applyAlignment="1" applyProtection="1">
      <alignment horizontal="right" vertical="center"/>
    </xf>
    <xf numFmtId="0" fontId="16" fillId="5" borderId="6" xfId="1" applyFont="1" applyFill="1" applyBorder="1" applyAlignment="1">
      <alignment vertical="top"/>
    </xf>
    <xf numFmtId="0" fontId="13" fillId="5" borderId="23" xfId="1" applyNumberFormat="1" applyFont="1" applyFill="1" applyBorder="1" applyAlignment="1" applyProtection="1">
      <alignment horizontal="right" vertical="center"/>
    </xf>
    <xf numFmtId="0" fontId="1" fillId="0" borderId="21" xfId="2" applyNumberFormat="1" applyFont="1" applyFill="1" applyBorder="1" applyAlignment="1">
      <alignment horizontal="center" vertical="center"/>
    </xf>
    <xf numFmtId="0" fontId="13" fillId="4" borderId="21" xfId="1" applyNumberFormat="1" applyFont="1" applyFill="1" applyBorder="1" applyAlignment="1" applyProtection="1">
      <alignment horizontal="right" vertical="center"/>
    </xf>
    <xf numFmtId="0" fontId="1" fillId="0" borderId="21" xfId="2" applyFont="1" applyFill="1" applyBorder="1" applyAlignment="1">
      <alignment horizontal="center" vertical="center"/>
    </xf>
    <xf numFmtId="0" fontId="13" fillId="2" borderId="21" xfId="1" applyNumberFormat="1" applyFont="1" applyFill="1" applyBorder="1" applyAlignment="1" applyProtection="1">
      <alignment vertical="center" wrapText="1"/>
    </xf>
    <xf numFmtId="0" fontId="13" fillId="0" borderId="26" xfId="1" applyNumberFormat="1" applyFont="1" applyFill="1" applyBorder="1" applyAlignment="1" applyProtection="1">
      <alignment horizontal="right" vertical="center"/>
    </xf>
    <xf numFmtId="0" fontId="23" fillId="2" borderId="6" xfId="1" applyFont="1" applyFill="1" applyBorder="1" applyAlignment="1">
      <alignment vertical="top"/>
    </xf>
    <xf numFmtId="0" fontId="15" fillId="0" borderId="21" xfId="1" applyFont="1" applyFill="1" applyBorder="1" applyAlignment="1">
      <alignment vertical="top"/>
    </xf>
    <xf numFmtId="0" fontId="1" fillId="0" borderId="21" xfId="1" applyFont="1" applyFill="1" applyBorder="1" applyAlignment="1">
      <alignment horizontal="center" vertical="center"/>
    </xf>
    <xf numFmtId="0" fontId="24" fillId="0" borderId="21" xfId="1" applyNumberFormat="1" applyFont="1" applyFill="1" applyBorder="1" applyAlignment="1" applyProtection="1">
      <alignment horizontal="left" vertical="center"/>
    </xf>
    <xf numFmtId="0" fontId="24" fillId="0" borderId="21" xfId="1" applyNumberFormat="1" applyFont="1" applyFill="1" applyBorder="1" applyAlignment="1" applyProtection="1">
      <alignment horizontal="right" vertical="center"/>
    </xf>
    <xf numFmtId="0" fontId="21" fillId="0" borderId="16" xfId="1" applyNumberFormat="1" applyFont="1" applyFill="1" applyBorder="1" applyAlignment="1" applyProtection="1">
      <alignment horizontal="right" vertical="center"/>
    </xf>
    <xf numFmtId="0" fontId="13" fillId="0" borderId="25" xfId="1" applyNumberFormat="1" applyFont="1" applyFill="1" applyBorder="1" applyAlignment="1" applyProtection="1">
      <alignment horizontal="right" vertical="center"/>
    </xf>
    <xf numFmtId="0" fontId="11" fillId="0" borderId="26" xfId="1" applyNumberFormat="1" applyFont="1" applyFill="1" applyBorder="1" applyAlignment="1" applyProtection="1">
      <alignment horizontal="right" vertical="center"/>
    </xf>
    <xf numFmtId="0" fontId="11" fillId="0" borderId="25" xfId="1" applyNumberFormat="1" applyFont="1" applyFill="1" applyBorder="1" applyAlignment="1" applyProtection="1">
      <alignment horizontal="right" vertical="center"/>
    </xf>
    <xf numFmtId="0" fontId="13" fillId="0" borderId="27" xfId="1" applyNumberFormat="1" applyFont="1" applyFill="1" applyBorder="1" applyAlignment="1" applyProtection="1">
      <alignment horizontal="right" vertical="center"/>
    </xf>
    <xf numFmtId="0" fontId="11" fillId="0" borderId="11" xfId="1" applyNumberFormat="1" applyFont="1" applyFill="1" applyBorder="1" applyAlignment="1" applyProtection="1">
      <alignment horizontal="right" vertical="center"/>
    </xf>
    <xf numFmtId="0" fontId="11" fillId="0" borderId="10" xfId="1" applyNumberFormat="1" applyFont="1" applyFill="1" applyBorder="1" applyAlignment="1" applyProtection="1">
      <alignment horizontal="right" vertical="center"/>
    </xf>
    <xf numFmtId="0" fontId="14" fillId="0" borderId="10" xfId="1" applyNumberFormat="1" applyFont="1" applyFill="1" applyBorder="1" applyAlignment="1" applyProtection="1">
      <alignment horizontal="right" vertical="center"/>
    </xf>
    <xf numFmtId="0" fontId="15" fillId="0" borderId="9" xfId="1" applyFont="1" applyFill="1" applyBorder="1" applyAlignment="1">
      <alignment vertical="top"/>
    </xf>
    <xf numFmtId="0" fontId="24" fillId="0" borderId="21" xfId="1" applyNumberFormat="1" applyFont="1" applyFill="1" applyBorder="1" applyAlignment="1" applyProtection="1">
      <alignment horizontal="center" vertical="center"/>
    </xf>
    <xf numFmtId="0" fontId="15" fillId="0" borderId="21" xfId="1" applyFont="1" applyFill="1" applyBorder="1" applyAlignment="1">
      <alignment horizontal="center" vertical="center"/>
    </xf>
    <xf numFmtId="0" fontId="13" fillId="4" borderId="21" xfId="1" applyNumberFormat="1" applyFont="1" applyFill="1" applyBorder="1" applyAlignment="1" applyProtection="1">
      <alignment vertical="center"/>
    </xf>
    <xf numFmtId="0" fontId="7" fillId="0" borderId="28" xfId="3" applyFont="1" applyFill="1" applyBorder="1" applyAlignment="1">
      <alignment horizontal="center" vertical="center"/>
    </xf>
    <xf numFmtId="0" fontId="7" fillId="0" borderId="28" xfId="3" applyFont="1" applyFill="1" applyBorder="1" applyAlignment="1">
      <alignment horizontal="right" vertical="center"/>
    </xf>
    <xf numFmtId="0" fontId="7" fillId="0" borderId="29" xfId="3" applyFont="1" applyFill="1" applyBorder="1" applyAlignment="1">
      <alignment horizontal="right" vertical="center"/>
    </xf>
    <xf numFmtId="0" fontId="7" fillId="0" borderId="30" xfId="3" applyFont="1" applyFill="1" applyBorder="1" applyAlignment="1">
      <alignment horizontal="right" vertical="center"/>
    </xf>
    <xf numFmtId="0" fontId="7" fillId="0" borderId="31" xfId="3" applyFont="1" applyFill="1" applyBorder="1" applyAlignment="1">
      <alignment horizontal="right" vertical="center"/>
    </xf>
    <xf numFmtId="0" fontId="7" fillId="0" borderId="32" xfId="3" applyFont="1" applyBorder="1" applyAlignment="1">
      <alignment horizontal="right" vertical="center"/>
    </xf>
    <xf numFmtId="0" fontId="16" fillId="0" borderId="32" xfId="3" applyFont="1" applyBorder="1" applyAlignment="1">
      <alignment horizontal="right" vertical="center"/>
    </xf>
    <xf numFmtId="0" fontId="16" fillId="0" borderId="31" xfId="3" applyFont="1" applyBorder="1" applyAlignment="1">
      <alignment horizontal="right" vertical="center"/>
    </xf>
    <xf numFmtId="0" fontId="16" fillId="0" borderId="33" xfId="3" applyFont="1" applyBorder="1" applyAlignment="1">
      <alignment horizontal="right" vertical="center"/>
    </xf>
    <xf numFmtId="0" fontId="7" fillId="0" borderId="34" xfId="3" applyFont="1" applyFill="1" applyBorder="1" applyAlignment="1">
      <alignment horizontal="right" vertical="center"/>
    </xf>
    <xf numFmtId="0" fontId="7" fillId="0" borderId="31" xfId="3" applyFont="1" applyBorder="1" applyAlignment="1">
      <alignment horizontal="right" vertical="center"/>
    </xf>
    <xf numFmtId="0" fontId="16" fillId="0" borderId="32" xfId="3" applyFont="1" applyFill="1" applyBorder="1" applyAlignment="1">
      <alignment horizontal="right" vertical="center"/>
    </xf>
    <xf numFmtId="0" fontId="7" fillId="0" borderId="33" xfId="3" applyFont="1" applyBorder="1" applyAlignment="1">
      <alignment horizontal="right" vertical="center"/>
    </xf>
    <xf numFmtId="0" fontId="1" fillId="0" borderId="34" xfId="3" applyFont="1" applyFill="1" applyBorder="1" applyAlignment="1">
      <alignment horizontal="right" vertical="center"/>
    </xf>
    <xf numFmtId="0" fontId="7" fillId="2" borderId="34" xfId="3" applyFont="1" applyFill="1" applyBorder="1" applyAlignment="1">
      <alignment horizontal="right" vertical="center"/>
    </xf>
    <xf numFmtId="0" fontId="7" fillId="2" borderId="28" xfId="3" applyFont="1" applyFill="1" applyBorder="1" applyAlignment="1">
      <alignment horizontal="center" vertical="center"/>
    </xf>
    <xf numFmtId="0" fontId="7" fillId="7" borderId="34" xfId="3" applyFont="1" applyFill="1" applyBorder="1" applyAlignment="1">
      <alignment vertical="center"/>
    </xf>
    <xf numFmtId="0" fontId="7" fillId="0" borderId="31" xfId="3" applyFont="1" applyFill="1" applyBorder="1" applyAlignment="1">
      <alignment horizontal="center" vertical="center"/>
    </xf>
    <xf numFmtId="0" fontId="7" fillId="0" borderId="31" xfId="3" applyFont="1" applyFill="1" applyBorder="1" applyAlignment="1">
      <alignment vertical="center"/>
    </xf>
    <xf numFmtId="0" fontId="7" fillId="0" borderId="33" xfId="3" applyFont="1" applyFill="1" applyBorder="1" applyAlignment="1">
      <alignment vertical="center"/>
    </xf>
    <xf numFmtId="0" fontId="11" fillId="2" borderId="34" xfId="3" applyNumberFormat="1" applyFont="1" applyFill="1" applyBorder="1" applyAlignment="1" applyProtection="1">
      <alignment horizontal="center" vertical="center" wrapText="1"/>
    </xf>
    <xf numFmtId="0" fontId="7" fillId="0" borderId="31" xfId="3" applyFont="1" applyBorder="1" applyAlignment="1">
      <alignment horizontal="center" vertical="center"/>
    </xf>
    <xf numFmtId="0" fontId="7" fillId="0" borderId="32" xfId="3" applyFont="1" applyFill="1" applyBorder="1" applyAlignment="1">
      <alignment horizontal="center" vertical="center"/>
    </xf>
    <xf numFmtId="0" fontId="7" fillId="0" borderId="33" xfId="3" applyFont="1" applyFill="1" applyBorder="1" applyAlignment="1">
      <alignment horizontal="right" vertical="center"/>
    </xf>
    <xf numFmtId="0" fontId="7" fillId="0" borderId="28" xfId="3" applyFont="1" applyBorder="1" applyAlignment="1">
      <alignment horizontal="center" vertical="center"/>
    </xf>
    <xf numFmtId="0" fontId="7" fillId="0" borderId="35" xfId="3" applyFont="1" applyBorder="1" applyAlignment="1">
      <alignment horizontal="center" vertical="center"/>
    </xf>
    <xf numFmtId="0" fontId="7" fillId="0" borderId="0" xfId="2" applyFont="1" applyFill="1" applyBorder="1" applyAlignment="1">
      <alignment horizontal="right" vertical="center"/>
    </xf>
    <xf numFmtId="0" fontId="1" fillId="0" borderId="0" xfId="2" applyFont="1" applyFill="1" applyBorder="1" applyAlignment="1">
      <alignment horizontal="left" vertical="center"/>
    </xf>
    <xf numFmtId="0" fontId="7" fillId="0" borderId="0" xfId="2" applyFont="1" applyFill="1" applyBorder="1" applyAlignment="1">
      <alignment horizontal="left" vertical="center"/>
    </xf>
    <xf numFmtId="0" fontId="7" fillId="5" borderId="0" xfId="3" applyFont="1" applyFill="1" applyBorder="1" applyAlignment="1">
      <alignment vertical="top"/>
    </xf>
    <xf numFmtId="0" fontId="7" fillId="0" borderId="0" xfId="3" applyFont="1" applyFill="1" applyBorder="1" applyAlignment="1">
      <alignment vertical="top"/>
    </xf>
    <xf numFmtId="0" fontId="16" fillId="0" borderId="0" xfId="2" applyFont="1" applyFill="1" applyBorder="1" applyAlignment="1">
      <alignment horizontal="right" vertical="center"/>
    </xf>
    <xf numFmtId="0" fontId="7" fillId="0" borderId="0" xfId="2" applyFont="1" applyAlignment="1">
      <alignment horizontal="center" vertical="center"/>
    </xf>
    <xf numFmtId="0" fontId="1" fillId="0" borderId="0" xfId="2" applyFont="1" applyFill="1" applyBorder="1" applyAlignment="1">
      <alignment horizontal="right" vertical="center"/>
    </xf>
    <xf numFmtId="0" fontId="7" fillId="0" borderId="0" xfId="2" applyFont="1" applyBorder="1" applyAlignment="1">
      <alignment horizontal="right" vertical="center"/>
    </xf>
    <xf numFmtId="0" fontId="7" fillId="0" borderId="0" xfId="2" applyFont="1" applyBorder="1" applyAlignment="1">
      <alignment horizontal="center" vertical="center"/>
    </xf>
    <xf numFmtId="0" fontId="16" fillId="0" borderId="0" xfId="2" applyFont="1" applyAlignment="1">
      <alignment horizontal="center" vertical="center"/>
    </xf>
    <xf numFmtId="0" fontId="16" fillId="5" borderId="0" xfId="2" applyFont="1" applyFill="1" applyAlignment="1">
      <alignment horizontal="center" vertical="center"/>
    </xf>
    <xf numFmtId="58" fontId="7" fillId="0" borderId="0" xfId="2" applyNumberFormat="1" applyFont="1" applyFill="1" applyBorder="1" applyAlignment="1">
      <alignment horizontal="right" vertical="center"/>
    </xf>
    <xf numFmtId="0" fontId="7" fillId="0" borderId="0" xfId="3" applyFont="1" applyFill="1" applyBorder="1" applyAlignment="1">
      <alignment horizontal="right" vertical="center"/>
    </xf>
    <xf numFmtId="0" fontId="25" fillId="0" borderId="0" xfId="2" applyFont="1" applyFill="1" applyBorder="1" applyAlignment="1">
      <alignment horizontal="right" vertical="center"/>
    </xf>
    <xf numFmtId="0" fontId="23" fillId="0" borderId="0" xfId="2" applyFont="1" applyFill="1" applyBorder="1" applyAlignment="1">
      <alignment horizontal="right" vertical="center"/>
    </xf>
    <xf numFmtId="180" fontId="23" fillId="0" borderId="0" xfId="2" applyNumberFormat="1" applyFont="1" applyFill="1" applyBorder="1" applyAlignment="1">
      <alignment horizontal="right" vertical="center"/>
    </xf>
    <xf numFmtId="0" fontId="26" fillId="0" borderId="0" xfId="2" applyFont="1" applyFill="1" applyBorder="1" applyAlignment="1">
      <alignment horizontal="right" vertical="center"/>
    </xf>
    <xf numFmtId="0" fontId="27" fillId="0" borderId="0" xfId="2" applyFont="1" applyFill="1" applyBorder="1" applyAlignment="1">
      <alignment horizontal="right" vertical="center"/>
    </xf>
    <xf numFmtId="0" fontId="25" fillId="7" borderId="0" xfId="2" applyFont="1" applyFill="1" applyBorder="1" applyAlignment="1">
      <alignment horizontal="right" vertical="center"/>
    </xf>
    <xf numFmtId="177" fontId="23" fillId="0" borderId="0" xfId="2" applyNumberFormat="1" applyFont="1" applyFill="1" applyBorder="1" applyAlignment="1">
      <alignment horizontal="right" vertical="center"/>
    </xf>
    <xf numFmtId="0" fontId="7" fillId="0" borderId="0" xfId="2" applyFont="1" applyFill="1" applyAlignment="1">
      <alignment horizontal="right" vertical="center"/>
    </xf>
    <xf numFmtId="0" fontId="16" fillId="6" borderId="0" xfId="2" applyFont="1" applyFill="1" applyBorder="1" applyAlignment="1">
      <alignment horizontal="right" vertical="center"/>
    </xf>
    <xf numFmtId="0" fontId="7" fillId="0" borderId="0" xfId="2" applyFont="1" applyFill="1" applyAlignment="1">
      <alignment horizontal="center" vertical="center"/>
    </xf>
    <xf numFmtId="0" fontId="7" fillId="0" borderId="0" xfId="3" applyFont="1" applyFill="1" applyBorder="1" applyAlignment="1">
      <alignment horizontal="left" vertical="center"/>
    </xf>
    <xf numFmtId="0" fontId="16" fillId="0" borderId="0" xfId="3" applyFont="1" applyFill="1" applyBorder="1" applyAlignment="1">
      <alignment horizontal="left" vertical="center"/>
    </xf>
    <xf numFmtId="0" fontId="16" fillId="0" borderId="0" xfId="3" applyFont="1" applyFill="1" applyBorder="1" applyAlignment="1">
      <alignment horizontal="center" vertical="center"/>
    </xf>
    <xf numFmtId="0" fontId="7" fillId="0" borderId="0" xfId="3" applyFont="1" applyFill="1" applyBorder="1" applyAlignment="1">
      <alignment horizontal="center" vertical="center"/>
    </xf>
    <xf numFmtId="0" fontId="7" fillId="0" borderId="0" xfId="2" applyFont="1" applyFill="1" applyBorder="1" applyAlignment="1">
      <alignment horizontal="center" vertical="center"/>
    </xf>
    <xf numFmtId="0" fontId="1" fillId="0" borderId="0" xfId="2" applyFont="1" applyFill="1" applyBorder="1" applyAlignment="1">
      <alignment horizontal="center" vertical="center"/>
    </xf>
    <xf numFmtId="0" fontId="28" fillId="0" borderId="0" xfId="2" applyFont="1" applyAlignment="1">
      <alignment horizontal="left" vertical="center"/>
    </xf>
    <xf numFmtId="0" fontId="7" fillId="0" borderId="0" xfId="3" applyFont="1" applyFill="1" applyAlignment="1">
      <alignment horizontal="center" vertical="center"/>
    </xf>
    <xf numFmtId="0" fontId="1" fillId="0" borderId="0" xfId="3" applyNumberFormat="1" applyFont="1" applyFill="1" applyBorder="1" applyAlignment="1" applyProtection="1">
      <alignment horizontal="right" vertical="center"/>
    </xf>
    <xf numFmtId="0" fontId="27" fillId="0" borderId="0" xfId="2" applyFont="1" applyFill="1" applyAlignment="1">
      <alignment horizontal="right" vertical="center"/>
    </xf>
    <xf numFmtId="0" fontId="7" fillId="0" borderId="17" xfId="3" applyFont="1" applyFill="1" applyBorder="1" applyAlignment="1">
      <alignment horizontal="center" vertical="center"/>
    </xf>
    <xf numFmtId="0" fontId="7" fillId="0" borderId="22" xfId="3" applyFont="1" applyFill="1" applyBorder="1" applyAlignment="1">
      <alignment horizontal="center" vertical="center"/>
    </xf>
    <xf numFmtId="0" fontId="7" fillId="0" borderId="16" xfId="3" applyFont="1" applyFill="1" applyBorder="1" applyAlignment="1">
      <alignment horizontal="center" vertical="center"/>
    </xf>
    <xf numFmtId="0" fontId="7" fillId="6" borderId="0" xfId="2" applyFont="1" applyFill="1" applyAlignment="1">
      <alignment horizontal="right" vertical="center"/>
    </xf>
    <xf numFmtId="0" fontId="7" fillId="0" borderId="17" xfId="3" applyNumberFormat="1" applyFont="1" applyFill="1" applyBorder="1" applyAlignment="1" applyProtection="1">
      <alignment horizontal="left" vertical="center" wrapText="1"/>
    </xf>
    <xf numFmtId="0" fontId="7" fillId="0" borderId="22" xfId="3" applyNumberFormat="1" applyFont="1" applyFill="1" applyBorder="1" applyAlignment="1" applyProtection="1">
      <alignment horizontal="left" vertical="center" wrapText="1"/>
    </xf>
    <xf numFmtId="0" fontId="13" fillId="0" borderId="36" xfId="3" applyNumberFormat="1" applyFont="1" applyFill="1" applyBorder="1" applyAlignment="1" applyProtection="1">
      <alignment horizontal="center" vertical="center" wrapText="1"/>
    </xf>
    <xf numFmtId="0" fontId="7" fillId="0" borderId="36" xfId="3" applyFont="1" applyBorder="1" applyAlignment="1">
      <alignment vertical="top"/>
    </xf>
    <xf numFmtId="0" fontId="7" fillId="5" borderId="36" xfId="3" applyFont="1" applyFill="1" applyBorder="1" applyAlignment="1">
      <alignment vertical="top"/>
    </xf>
    <xf numFmtId="0" fontId="7" fillId="0" borderId="36" xfId="3" applyFont="1" applyFill="1" applyBorder="1" applyAlignment="1">
      <alignment vertical="top"/>
    </xf>
    <xf numFmtId="0" fontId="7" fillId="0" borderId="17" xfId="3" applyFont="1" applyBorder="1" applyAlignment="1">
      <alignment horizontal="center" vertical="center"/>
    </xf>
    <xf numFmtId="0" fontId="7" fillId="0" borderId="22" xfId="3" applyFont="1" applyBorder="1" applyAlignment="1">
      <alignment horizontal="center" vertical="center"/>
    </xf>
    <xf numFmtId="0" fontId="7" fillId="0" borderId="16" xfId="3" applyFont="1" applyFill="1" applyBorder="1" applyAlignment="1">
      <alignment vertical="top"/>
    </xf>
    <xf numFmtId="0" fontId="6" fillId="0" borderId="0" xfId="3" applyFont="1" applyAlignment="1">
      <alignment vertical="top"/>
    </xf>
    <xf numFmtId="0" fontId="29" fillId="0" borderId="0" xfId="2" applyFont="1">
      <alignment vertical="top"/>
    </xf>
    <xf numFmtId="0" fontId="7" fillId="7" borderId="0" xfId="2" applyFont="1" applyFill="1" applyAlignment="1">
      <alignment horizontal="right" vertical="center"/>
    </xf>
    <xf numFmtId="0" fontId="7" fillId="0" borderId="26" xfId="3" applyFont="1" applyFill="1" applyBorder="1" applyAlignment="1">
      <alignment horizontal="center" vertical="center"/>
    </xf>
    <xf numFmtId="0" fontId="15" fillId="0" borderId="16" xfId="3" applyFont="1" applyBorder="1" applyAlignment="1">
      <alignment horizontal="right" vertical="center"/>
    </xf>
    <xf numFmtId="0" fontId="16" fillId="0" borderId="16" xfId="3" applyFont="1" applyFill="1" applyBorder="1" applyAlignment="1">
      <alignment horizontal="right" vertical="center"/>
    </xf>
    <xf numFmtId="0" fontId="15" fillId="4" borderId="16" xfId="3" applyFont="1" applyFill="1" applyBorder="1" applyAlignment="1">
      <alignment horizontal="right" vertical="center"/>
    </xf>
    <xf numFmtId="0" fontId="15" fillId="0" borderId="16" xfId="3" applyFont="1" applyFill="1" applyBorder="1" applyAlignment="1">
      <alignment horizontal="right" vertical="center"/>
    </xf>
    <xf numFmtId="0" fontId="1" fillId="0" borderId="17" xfId="3" applyFont="1" applyFill="1" applyBorder="1" applyAlignment="1">
      <alignment horizontal="center" vertical="center"/>
    </xf>
    <xf numFmtId="0" fontId="1" fillId="0" borderId="22" xfId="3" applyFont="1" applyFill="1" applyBorder="1" applyAlignment="1">
      <alignment horizontal="center" vertical="center"/>
    </xf>
    <xf numFmtId="0" fontId="1" fillId="0" borderId="16" xfId="3" applyFont="1" applyFill="1" applyBorder="1" applyAlignment="1">
      <alignment vertical="top"/>
    </xf>
    <xf numFmtId="0" fontId="1" fillId="0" borderId="0" xfId="2" applyFont="1" applyFill="1">
      <alignment vertical="top"/>
    </xf>
    <xf numFmtId="177" fontId="15" fillId="4" borderId="16" xfId="3" applyNumberFormat="1" applyFont="1" applyFill="1" applyBorder="1" applyAlignment="1">
      <alignment horizontal="right" vertical="center"/>
    </xf>
    <xf numFmtId="0" fontId="16" fillId="4" borderId="16" xfId="3" applyFont="1" applyFill="1" applyBorder="1" applyAlignment="1">
      <alignment horizontal="right" vertical="center"/>
    </xf>
    <xf numFmtId="0" fontId="25" fillId="4" borderId="16" xfId="3" applyFont="1" applyFill="1" applyBorder="1" applyAlignment="1">
      <alignment horizontal="right" vertical="center"/>
    </xf>
    <xf numFmtId="0" fontId="30" fillId="0" borderId="0" xfId="2" applyFont="1" applyAlignment="1">
      <alignment horizontal="center" vertical="center"/>
    </xf>
    <xf numFmtId="0" fontId="1" fillId="0" borderId="16" xfId="3" applyNumberFormat="1" applyFont="1" applyFill="1" applyBorder="1" applyAlignment="1" applyProtection="1">
      <alignment horizontal="center" vertical="center" wrapText="1"/>
    </xf>
    <xf numFmtId="0" fontId="15" fillId="0" borderId="16" xfId="3" applyFont="1" applyBorder="1" applyAlignment="1">
      <alignment horizontal="center" vertical="center"/>
    </xf>
    <xf numFmtId="181" fontId="15" fillId="0" borderId="16" xfId="3" applyNumberFormat="1" applyFont="1" applyFill="1" applyBorder="1" applyAlignment="1">
      <alignment horizontal="center" vertical="center"/>
    </xf>
    <xf numFmtId="0" fontId="15" fillId="0" borderId="16" xfId="3" applyFont="1" applyFill="1" applyBorder="1" applyAlignment="1">
      <alignment horizontal="center" vertical="center"/>
    </xf>
    <xf numFmtId="0" fontId="1" fillId="0" borderId="17" xfId="3" applyFont="1" applyBorder="1" applyAlignment="1">
      <alignment horizontal="center" vertical="center"/>
    </xf>
    <xf numFmtId="0" fontId="1" fillId="0" borderId="22" xfId="3" applyFont="1" applyBorder="1" applyAlignment="1">
      <alignment horizontal="center" vertical="center"/>
    </xf>
    <xf numFmtId="0" fontId="7" fillId="7" borderId="0" xfId="2" applyFont="1" applyFill="1" applyBorder="1" applyAlignment="1">
      <alignment horizontal="right" vertical="center"/>
    </xf>
    <xf numFmtId="0" fontId="31" fillId="0" borderId="0" xfId="2" applyFont="1" applyAlignment="1">
      <alignment vertical="center"/>
    </xf>
    <xf numFmtId="0" fontId="1" fillId="0" borderId="0" xfId="3" applyNumberFormat="1" applyFont="1" applyFill="1" applyBorder="1" applyAlignment="1" applyProtection="1">
      <alignment horizontal="left" vertical="top" wrapText="1"/>
    </xf>
    <xf numFmtId="0" fontId="1" fillId="0" borderId="0" xfId="2" applyFont="1" applyBorder="1" applyAlignment="1">
      <alignment horizontal="center" vertical="center"/>
    </xf>
    <xf numFmtId="0" fontId="7" fillId="6" borderId="0" xfId="2" applyFont="1" applyFill="1" applyBorder="1" applyAlignment="1">
      <alignment horizontal="right" vertical="center"/>
    </xf>
    <xf numFmtId="0" fontId="19" fillId="0" borderId="0" xfId="2" applyFont="1" applyFill="1" applyBorder="1" applyAlignment="1">
      <alignment vertical="center"/>
    </xf>
    <xf numFmtId="0" fontId="16" fillId="0" borderId="0" xfId="2" applyFont="1" applyFill="1" applyBorder="1" applyAlignment="1">
      <alignment horizontal="left" vertical="center"/>
    </xf>
    <xf numFmtId="0" fontId="6" fillId="0" borderId="0" xfId="2" applyFont="1" applyFill="1">
      <alignment vertical="top"/>
    </xf>
    <xf numFmtId="0" fontId="15" fillId="0" borderId="0" xfId="2" applyFont="1" applyFill="1">
      <alignment vertical="top"/>
    </xf>
    <xf numFmtId="0" fontId="1" fillId="0" borderId="0" xfId="2" applyFont="1" applyFill="1" applyBorder="1">
      <alignment vertical="top"/>
    </xf>
    <xf numFmtId="0" fontId="1" fillId="7" borderId="0" xfId="2" applyFont="1" applyFill="1" applyBorder="1" applyAlignment="1">
      <alignment horizontal="right" vertical="center"/>
    </xf>
    <xf numFmtId="0" fontId="15" fillId="0" borderId="0" xfId="2" applyFont="1">
      <alignment vertical="top"/>
    </xf>
    <xf numFmtId="0" fontId="33" fillId="0" borderId="0" xfId="2" applyFont="1">
      <alignment vertical="top"/>
    </xf>
    <xf numFmtId="0" fontId="34" fillId="0" borderId="37" xfId="0" applyFont="1" applyFill="1" applyBorder="1" applyAlignment="1">
      <alignment horizontal="center" vertical="center"/>
    </xf>
    <xf numFmtId="0" fontId="34" fillId="0" borderId="38" xfId="0" applyFont="1" applyFill="1" applyBorder="1" applyAlignment="1">
      <alignment horizontal="center" vertical="center"/>
    </xf>
    <xf numFmtId="0" fontId="34" fillId="0" borderId="39" xfId="0" applyFont="1" applyFill="1" applyBorder="1" applyAlignment="1">
      <alignment horizontal="center" vertical="center"/>
    </xf>
    <xf numFmtId="0" fontId="35" fillId="0" borderId="40" xfId="0" applyFont="1" applyFill="1" applyBorder="1" applyAlignment="1">
      <alignment horizontal="center" vertical="center" wrapText="1"/>
    </xf>
    <xf numFmtId="0" fontId="35" fillId="0" borderId="41" xfId="0" applyFont="1" applyFill="1" applyBorder="1" applyAlignment="1">
      <alignment horizontal="center" vertical="center" wrapText="1"/>
    </xf>
    <xf numFmtId="0" fontId="35" fillId="0" borderId="42" xfId="0" applyFont="1" applyFill="1" applyBorder="1" applyAlignment="1">
      <alignment horizontal="center" vertical="center" wrapText="1"/>
    </xf>
    <xf numFmtId="0" fontId="15" fillId="0" borderId="0" xfId="2" applyFont="1" applyFill="1" applyBorder="1" applyAlignment="1">
      <alignment horizontal="center" vertical="center"/>
    </xf>
    <xf numFmtId="0" fontId="36" fillId="0" borderId="10" xfId="0" applyFont="1" applyFill="1" applyBorder="1" applyAlignment="1">
      <alignment horizontal="center" vertical="center" wrapText="1"/>
    </xf>
    <xf numFmtId="0" fontId="37" fillId="0" borderId="22" xfId="0" applyFont="1" applyFill="1" applyBorder="1" applyAlignment="1">
      <alignment horizontal="center" vertical="center" wrapText="1"/>
    </xf>
    <xf numFmtId="0" fontId="37" fillId="0" borderId="16" xfId="0" applyFont="1" applyFill="1" applyBorder="1" applyAlignment="1">
      <alignment horizontal="center" vertical="center" wrapText="1"/>
    </xf>
    <xf numFmtId="0" fontId="36" fillId="0" borderId="23" xfId="0" applyFont="1" applyFill="1" applyBorder="1" applyAlignment="1">
      <alignment horizontal="center" vertical="center" wrapText="1"/>
    </xf>
    <xf numFmtId="14" fontId="15" fillId="0" borderId="0" xfId="2" applyNumberFormat="1" applyFont="1" applyFill="1" applyBorder="1" applyAlignment="1">
      <alignment horizontal="center" vertical="center"/>
    </xf>
    <xf numFmtId="0" fontId="36" fillId="0" borderId="13" xfId="0" applyFont="1" applyFill="1" applyBorder="1" applyAlignment="1">
      <alignment horizontal="center" vertical="center" wrapText="1"/>
    </xf>
    <xf numFmtId="0" fontId="38" fillId="0" borderId="22" xfId="0" applyFont="1" applyFill="1" applyBorder="1" applyAlignment="1">
      <alignment horizontal="center" vertical="center" wrapText="1"/>
    </xf>
    <xf numFmtId="0" fontId="39" fillId="0" borderId="16" xfId="0" applyFont="1" applyFill="1" applyBorder="1" applyAlignment="1">
      <alignment horizontal="center" vertical="center" wrapText="1"/>
    </xf>
    <xf numFmtId="0" fontId="39" fillId="0" borderId="23" xfId="0" applyFont="1" applyFill="1" applyBorder="1" applyAlignment="1">
      <alignment horizontal="center" vertical="center" wrapText="1"/>
    </xf>
    <xf numFmtId="0" fontId="36" fillId="0" borderId="18" xfId="0" applyFont="1" applyFill="1" applyBorder="1" applyAlignment="1">
      <alignment horizontal="center" vertical="center" wrapText="1"/>
    </xf>
    <xf numFmtId="0" fontId="6" fillId="0" borderId="0" xfId="2" applyFont="1" applyFill="1" applyBorder="1" applyAlignment="1">
      <alignment horizontal="center" vertical="center"/>
    </xf>
    <xf numFmtId="0" fontId="40" fillId="0" borderId="18" xfId="0" applyFont="1" applyFill="1" applyBorder="1" applyAlignment="1">
      <alignment horizontal="center" vertical="center" wrapText="1"/>
    </xf>
    <xf numFmtId="0" fontId="39" fillId="0" borderId="22" xfId="0" applyFont="1" applyFill="1" applyBorder="1" applyAlignment="1">
      <alignment horizontal="center" vertical="center" wrapText="1"/>
    </xf>
    <xf numFmtId="0" fontId="39" fillId="0" borderId="18" xfId="0" applyFont="1" applyFill="1" applyBorder="1" applyAlignment="1">
      <alignment horizontal="center" vertical="center" wrapText="1"/>
    </xf>
    <xf numFmtId="0" fontId="40" fillId="0" borderId="16" xfId="0" applyFont="1" applyFill="1" applyBorder="1" applyAlignment="1">
      <alignment horizontal="center" vertical="center" wrapText="1"/>
    </xf>
    <xf numFmtId="0" fontId="37" fillId="0" borderId="36" xfId="0" applyFont="1" applyFill="1" applyBorder="1" applyAlignment="1">
      <alignment horizontal="center" vertical="center" wrapText="1"/>
    </xf>
    <xf numFmtId="0" fontId="39" fillId="0" borderId="36" xfId="0" applyFont="1" applyFill="1" applyBorder="1" applyAlignment="1">
      <alignment horizontal="center" vertical="center" wrapText="1"/>
    </xf>
    <xf numFmtId="0" fontId="39" fillId="0" borderId="23" xfId="0" applyFont="1" applyFill="1" applyBorder="1" applyAlignment="1">
      <alignment horizontal="center" vertical="center" wrapText="1"/>
    </xf>
    <xf numFmtId="0" fontId="39" fillId="0" borderId="43" xfId="0" applyFont="1" applyFill="1" applyBorder="1" applyAlignment="1">
      <alignment horizontal="center" vertical="center" wrapText="1"/>
    </xf>
    <xf numFmtId="0" fontId="39" fillId="0" borderId="44" xfId="0" applyFont="1" applyFill="1" applyBorder="1" applyAlignment="1">
      <alignment horizontal="center" vertical="center" wrapText="1"/>
    </xf>
    <xf numFmtId="0" fontId="39" fillId="0" borderId="44" xfId="0" applyFont="1" applyFill="1" applyBorder="1" applyAlignment="1">
      <alignment horizontal="center" vertical="center" wrapText="1"/>
    </xf>
    <xf numFmtId="0" fontId="39" fillId="0" borderId="45" xfId="0" applyFont="1" applyFill="1" applyBorder="1" applyAlignment="1">
      <alignment horizontal="center" vertical="center" wrapText="1"/>
    </xf>
    <xf numFmtId="0" fontId="41" fillId="0" borderId="2" xfId="0" applyFont="1" applyBorder="1" applyAlignment="1">
      <alignment horizontal="left" vertical="center" wrapText="1"/>
    </xf>
    <xf numFmtId="0" fontId="41" fillId="0" borderId="3" xfId="0" applyFont="1" applyBorder="1" applyAlignment="1">
      <alignment horizontal="left" vertical="center" wrapText="1"/>
    </xf>
    <xf numFmtId="0" fontId="41" fillId="0" borderId="4" xfId="0" applyFont="1" applyBorder="1" applyAlignment="1">
      <alignment horizontal="left" vertical="center" wrapText="1"/>
    </xf>
    <xf numFmtId="0" fontId="1" fillId="0" borderId="46" xfId="0" applyFont="1" applyBorder="1" applyAlignment="1">
      <alignment horizontal="left" vertical="center"/>
    </xf>
    <xf numFmtId="0" fontId="42" fillId="0" borderId="47" xfId="0" applyFont="1" applyBorder="1" applyAlignment="1">
      <alignment horizontal="left" vertical="center"/>
    </xf>
    <xf numFmtId="0" fontId="42" fillId="0" borderId="48" xfId="0" applyFont="1" applyBorder="1" applyAlignment="1">
      <alignment horizontal="left" vertical="center"/>
    </xf>
    <xf numFmtId="0" fontId="17" fillId="0" borderId="7" xfId="1" applyNumberFormat="1" applyFont="1" applyFill="1" applyBorder="1" applyAlignment="1" applyProtection="1">
      <alignment horizontal="right" vertical="center"/>
    </xf>
  </cellXfs>
  <cellStyles count="4">
    <cellStyle name="常规" xfId="0" builtinId="0"/>
    <cellStyle name="常规 2 2 3" xfId="2"/>
    <cellStyle name="常规 2 3" xfId="1"/>
    <cellStyle name="常规 3 2" xf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0000"/>
    <pageSetUpPr fitToPage="1"/>
  </sheetPr>
  <dimension ref="A1:AI104"/>
  <sheetViews>
    <sheetView tabSelected="1"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Q84" sqref="Q84"/>
    </sheetView>
  </sheetViews>
  <sheetFormatPr defaultColWidth="9" defaultRowHeight="14.25"/>
  <cols>
    <col min="1" max="1" width="21.75" style="3" customWidth="1"/>
    <col min="2" max="2" width="5.625" style="3" customWidth="1"/>
    <col min="3" max="3" width="10" style="239" customWidth="1"/>
    <col min="4" max="4" width="9.125" style="3" customWidth="1"/>
    <col min="5" max="5" width="9.5" style="3" customWidth="1"/>
    <col min="6" max="6" width="8.5" style="3" customWidth="1"/>
    <col min="7" max="7" width="9.5" style="3" customWidth="1"/>
    <col min="8" max="8" width="7.75" style="3" customWidth="1"/>
    <col min="9" max="9" width="8.375" style="3" customWidth="1"/>
    <col min="10" max="10" width="9" style="3"/>
    <col min="11" max="11" width="7.75" style="3" customWidth="1"/>
    <col min="12" max="12" width="8.25" style="3" customWidth="1"/>
    <col min="13" max="13" width="9.625" style="3" customWidth="1"/>
    <col min="14" max="14" width="7.75" style="239" customWidth="1"/>
    <col min="15" max="15" width="7.75" style="3" customWidth="1"/>
    <col min="16" max="16" width="10.625" style="3" customWidth="1"/>
    <col min="17" max="17" width="11" style="3" customWidth="1"/>
    <col min="18" max="18" width="9.125" style="221" customWidth="1"/>
    <col min="19" max="19" width="10.25" style="3" customWidth="1"/>
    <col min="20" max="20" width="10.75" style="239" customWidth="1"/>
    <col min="21" max="21" width="9.375" style="3" customWidth="1"/>
    <col min="22" max="22" width="10.125" style="3" customWidth="1"/>
    <col min="23" max="25" width="9" style="3" hidden="1" customWidth="1"/>
    <col min="26" max="256" width="9" style="3"/>
    <col min="257" max="257" width="21.75" style="3" customWidth="1"/>
    <col min="258" max="258" width="5.625" style="3" customWidth="1"/>
    <col min="259" max="259" width="10" style="3" customWidth="1"/>
    <col min="260" max="260" width="9.125" style="3" customWidth="1"/>
    <col min="261" max="261" width="9.5" style="3" customWidth="1"/>
    <col min="262" max="262" width="8.5" style="3" customWidth="1"/>
    <col min="263" max="263" width="9.5" style="3" customWidth="1"/>
    <col min="264" max="264" width="7.75" style="3" customWidth="1"/>
    <col min="265" max="265" width="8.375" style="3" customWidth="1"/>
    <col min="266" max="266" width="9" style="3"/>
    <col min="267" max="267" width="7.75" style="3" customWidth="1"/>
    <col min="268" max="268" width="8.25" style="3" customWidth="1"/>
    <col min="269" max="269" width="9.625" style="3" customWidth="1"/>
    <col min="270" max="271" width="7.75" style="3" customWidth="1"/>
    <col min="272" max="272" width="9.375" style="3" customWidth="1"/>
    <col min="273" max="274" width="9.125" style="3" customWidth="1"/>
    <col min="275" max="275" width="10.25" style="3" customWidth="1"/>
    <col min="276" max="276" width="10.75" style="3" customWidth="1"/>
    <col min="277" max="277" width="9.375" style="3" customWidth="1"/>
    <col min="278" max="278" width="10.125" style="3" customWidth="1"/>
    <col min="279" max="281" width="0" style="3" hidden="1" customWidth="1"/>
    <col min="282" max="512" width="9" style="3"/>
    <col min="513" max="513" width="21.75" style="3" customWidth="1"/>
    <col min="514" max="514" width="5.625" style="3" customWidth="1"/>
    <col min="515" max="515" width="10" style="3" customWidth="1"/>
    <col min="516" max="516" width="9.125" style="3" customWidth="1"/>
    <col min="517" max="517" width="9.5" style="3" customWidth="1"/>
    <col min="518" max="518" width="8.5" style="3" customWidth="1"/>
    <col min="519" max="519" width="9.5" style="3" customWidth="1"/>
    <col min="520" max="520" width="7.75" style="3" customWidth="1"/>
    <col min="521" max="521" width="8.375" style="3" customWidth="1"/>
    <col min="522" max="522" width="9" style="3"/>
    <col min="523" max="523" width="7.75" style="3" customWidth="1"/>
    <col min="524" max="524" width="8.25" style="3" customWidth="1"/>
    <col min="525" max="525" width="9.625" style="3" customWidth="1"/>
    <col min="526" max="527" width="7.75" style="3" customWidth="1"/>
    <col min="528" max="528" width="9.375" style="3" customWidth="1"/>
    <col min="529" max="530" width="9.125" style="3" customWidth="1"/>
    <col min="531" max="531" width="10.25" style="3" customWidth="1"/>
    <col min="532" max="532" width="10.75" style="3" customWidth="1"/>
    <col min="533" max="533" width="9.375" style="3" customWidth="1"/>
    <col min="534" max="534" width="10.125" style="3" customWidth="1"/>
    <col min="535" max="537" width="0" style="3" hidden="1" customWidth="1"/>
    <col min="538" max="768" width="9" style="3"/>
    <col min="769" max="769" width="21.75" style="3" customWidth="1"/>
    <col min="770" max="770" width="5.625" style="3" customWidth="1"/>
    <col min="771" max="771" width="10" style="3" customWidth="1"/>
    <col min="772" max="772" width="9.125" style="3" customWidth="1"/>
    <col min="773" max="773" width="9.5" style="3" customWidth="1"/>
    <col min="774" max="774" width="8.5" style="3" customWidth="1"/>
    <col min="775" max="775" width="9.5" style="3" customWidth="1"/>
    <col min="776" max="776" width="7.75" style="3" customWidth="1"/>
    <col min="777" max="777" width="8.375" style="3" customWidth="1"/>
    <col min="778" max="778" width="9" style="3"/>
    <col min="779" max="779" width="7.75" style="3" customWidth="1"/>
    <col min="780" max="780" width="8.25" style="3" customWidth="1"/>
    <col min="781" max="781" width="9.625" style="3" customWidth="1"/>
    <col min="782" max="783" width="7.75" style="3" customWidth="1"/>
    <col min="784" max="784" width="9.375" style="3" customWidth="1"/>
    <col min="785" max="786" width="9.125" style="3" customWidth="1"/>
    <col min="787" max="787" width="10.25" style="3" customWidth="1"/>
    <col min="788" max="788" width="10.75" style="3" customWidth="1"/>
    <col min="789" max="789" width="9.375" style="3" customWidth="1"/>
    <col min="790" max="790" width="10.125" style="3" customWidth="1"/>
    <col min="791" max="793" width="0" style="3" hidden="1" customWidth="1"/>
    <col min="794" max="1024" width="9" style="3"/>
    <col min="1025" max="1025" width="21.75" style="3" customWidth="1"/>
    <col min="1026" max="1026" width="5.625" style="3" customWidth="1"/>
    <col min="1027" max="1027" width="10" style="3" customWidth="1"/>
    <col min="1028" max="1028" width="9.125" style="3" customWidth="1"/>
    <col min="1029" max="1029" width="9.5" style="3" customWidth="1"/>
    <col min="1030" max="1030" width="8.5" style="3" customWidth="1"/>
    <col min="1031" max="1031" width="9.5" style="3" customWidth="1"/>
    <col min="1032" max="1032" width="7.75" style="3" customWidth="1"/>
    <col min="1033" max="1033" width="8.375" style="3" customWidth="1"/>
    <col min="1034" max="1034" width="9" style="3"/>
    <col min="1035" max="1035" width="7.75" style="3" customWidth="1"/>
    <col min="1036" max="1036" width="8.25" style="3" customWidth="1"/>
    <col min="1037" max="1037" width="9.625" style="3" customWidth="1"/>
    <col min="1038" max="1039" width="7.75" style="3" customWidth="1"/>
    <col min="1040" max="1040" width="9.375" style="3" customWidth="1"/>
    <col min="1041" max="1042" width="9.125" style="3" customWidth="1"/>
    <col min="1043" max="1043" width="10.25" style="3" customWidth="1"/>
    <col min="1044" max="1044" width="10.75" style="3" customWidth="1"/>
    <col min="1045" max="1045" width="9.375" style="3" customWidth="1"/>
    <col min="1046" max="1046" width="10.125" style="3" customWidth="1"/>
    <col min="1047" max="1049" width="0" style="3" hidden="1" customWidth="1"/>
    <col min="1050" max="1280" width="9" style="3"/>
    <col min="1281" max="1281" width="21.75" style="3" customWidth="1"/>
    <col min="1282" max="1282" width="5.625" style="3" customWidth="1"/>
    <col min="1283" max="1283" width="10" style="3" customWidth="1"/>
    <col min="1284" max="1284" width="9.125" style="3" customWidth="1"/>
    <col min="1285" max="1285" width="9.5" style="3" customWidth="1"/>
    <col min="1286" max="1286" width="8.5" style="3" customWidth="1"/>
    <col min="1287" max="1287" width="9.5" style="3" customWidth="1"/>
    <col min="1288" max="1288" width="7.75" style="3" customWidth="1"/>
    <col min="1289" max="1289" width="8.375" style="3" customWidth="1"/>
    <col min="1290" max="1290" width="9" style="3"/>
    <col min="1291" max="1291" width="7.75" style="3" customWidth="1"/>
    <col min="1292" max="1292" width="8.25" style="3" customWidth="1"/>
    <col min="1293" max="1293" width="9.625" style="3" customWidth="1"/>
    <col min="1294" max="1295" width="7.75" style="3" customWidth="1"/>
    <col min="1296" max="1296" width="9.375" style="3" customWidth="1"/>
    <col min="1297" max="1298" width="9.125" style="3" customWidth="1"/>
    <col min="1299" max="1299" width="10.25" style="3" customWidth="1"/>
    <col min="1300" max="1300" width="10.75" style="3" customWidth="1"/>
    <col min="1301" max="1301" width="9.375" style="3" customWidth="1"/>
    <col min="1302" max="1302" width="10.125" style="3" customWidth="1"/>
    <col min="1303" max="1305" width="0" style="3" hidden="1" customWidth="1"/>
    <col min="1306" max="1536" width="9" style="3"/>
    <col min="1537" max="1537" width="21.75" style="3" customWidth="1"/>
    <col min="1538" max="1538" width="5.625" style="3" customWidth="1"/>
    <col min="1539" max="1539" width="10" style="3" customWidth="1"/>
    <col min="1540" max="1540" width="9.125" style="3" customWidth="1"/>
    <col min="1541" max="1541" width="9.5" style="3" customWidth="1"/>
    <col min="1542" max="1542" width="8.5" style="3" customWidth="1"/>
    <col min="1543" max="1543" width="9.5" style="3" customWidth="1"/>
    <col min="1544" max="1544" width="7.75" style="3" customWidth="1"/>
    <col min="1545" max="1545" width="8.375" style="3" customWidth="1"/>
    <col min="1546" max="1546" width="9" style="3"/>
    <col min="1547" max="1547" width="7.75" style="3" customWidth="1"/>
    <col min="1548" max="1548" width="8.25" style="3" customWidth="1"/>
    <col min="1549" max="1549" width="9.625" style="3" customWidth="1"/>
    <col min="1550" max="1551" width="7.75" style="3" customWidth="1"/>
    <col min="1552" max="1552" width="9.375" style="3" customWidth="1"/>
    <col min="1553" max="1554" width="9.125" style="3" customWidth="1"/>
    <col min="1555" max="1555" width="10.25" style="3" customWidth="1"/>
    <col min="1556" max="1556" width="10.75" style="3" customWidth="1"/>
    <col min="1557" max="1557" width="9.375" style="3" customWidth="1"/>
    <col min="1558" max="1558" width="10.125" style="3" customWidth="1"/>
    <col min="1559" max="1561" width="0" style="3" hidden="1" customWidth="1"/>
    <col min="1562" max="1792" width="9" style="3"/>
    <col min="1793" max="1793" width="21.75" style="3" customWidth="1"/>
    <col min="1794" max="1794" width="5.625" style="3" customWidth="1"/>
    <col min="1795" max="1795" width="10" style="3" customWidth="1"/>
    <col min="1796" max="1796" width="9.125" style="3" customWidth="1"/>
    <col min="1797" max="1797" width="9.5" style="3" customWidth="1"/>
    <col min="1798" max="1798" width="8.5" style="3" customWidth="1"/>
    <col min="1799" max="1799" width="9.5" style="3" customWidth="1"/>
    <col min="1800" max="1800" width="7.75" style="3" customWidth="1"/>
    <col min="1801" max="1801" width="8.375" style="3" customWidth="1"/>
    <col min="1802" max="1802" width="9" style="3"/>
    <col min="1803" max="1803" width="7.75" style="3" customWidth="1"/>
    <col min="1804" max="1804" width="8.25" style="3" customWidth="1"/>
    <col min="1805" max="1805" width="9.625" style="3" customWidth="1"/>
    <col min="1806" max="1807" width="7.75" style="3" customWidth="1"/>
    <col min="1808" max="1808" width="9.375" style="3" customWidth="1"/>
    <col min="1809" max="1810" width="9.125" style="3" customWidth="1"/>
    <col min="1811" max="1811" width="10.25" style="3" customWidth="1"/>
    <col min="1812" max="1812" width="10.75" style="3" customWidth="1"/>
    <col min="1813" max="1813" width="9.375" style="3" customWidth="1"/>
    <col min="1814" max="1814" width="10.125" style="3" customWidth="1"/>
    <col min="1815" max="1817" width="0" style="3" hidden="1" customWidth="1"/>
    <col min="1818" max="2048" width="9" style="3"/>
    <col min="2049" max="2049" width="21.75" style="3" customWidth="1"/>
    <col min="2050" max="2050" width="5.625" style="3" customWidth="1"/>
    <col min="2051" max="2051" width="10" style="3" customWidth="1"/>
    <col min="2052" max="2052" width="9.125" style="3" customWidth="1"/>
    <col min="2053" max="2053" width="9.5" style="3" customWidth="1"/>
    <col min="2054" max="2054" width="8.5" style="3" customWidth="1"/>
    <col min="2055" max="2055" width="9.5" style="3" customWidth="1"/>
    <col min="2056" max="2056" width="7.75" style="3" customWidth="1"/>
    <col min="2057" max="2057" width="8.375" style="3" customWidth="1"/>
    <col min="2058" max="2058" width="9" style="3"/>
    <col min="2059" max="2059" width="7.75" style="3" customWidth="1"/>
    <col min="2060" max="2060" width="8.25" style="3" customWidth="1"/>
    <col min="2061" max="2061" width="9.625" style="3" customWidth="1"/>
    <col min="2062" max="2063" width="7.75" style="3" customWidth="1"/>
    <col min="2064" max="2064" width="9.375" style="3" customWidth="1"/>
    <col min="2065" max="2066" width="9.125" style="3" customWidth="1"/>
    <col min="2067" max="2067" width="10.25" style="3" customWidth="1"/>
    <col min="2068" max="2068" width="10.75" style="3" customWidth="1"/>
    <col min="2069" max="2069" width="9.375" style="3" customWidth="1"/>
    <col min="2070" max="2070" width="10.125" style="3" customWidth="1"/>
    <col min="2071" max="2073" width="0" style="3" hidden="1" customWidth="1"/>
    <col min="2074" max="2304" width="9" style="3"/>
    <col min="2305" max="2305" width="21.75" style="3" customWidth="1"/>
    <col min="2306" max="2306" width="5.625" style="3" customWidth="1"/>
    <col min="2307" max="2307" width="10" style="3" customWidth="1"/>
    <col min="2308" max="2308" width="9.125" style="3" customWidth="1"/>
    <col min="2309" max="2309" width="9.5" style="3" customWidth="1"/>
    <col min="2310" max="2310" width="8.5" style="3" customWidth="1"/>
    <col min="2311" max="2311" width="9.5" style="3" customWidth="1"/>
    <col min="2312" max="2312" width="7.75" style="3" customWidth="1"/>
    <col min="2313" max="2313" width="8.375" style="3" customWidth="1"/>
    <col min="2314" max="2314" width="9" style="3"/>
    <col min="2315" max="2315" width="7.75" style="3" customWidth="1"/>
    <col min="2316" max="2316" width="8.25" style="3" customWidth="1"/>
    <col min="2317" max="2317" width="9.625" style="3" customWidth="1"/>
    <col min="2318" max="2319" width="7.75" style="3" customWidth="1"/>
    <col min="2320" max="2320" width="9.375" style="3" customWidth="1"/>
    <col min="2321" max="2322" width="9.125" style="3" customWidth="1"/>
    <col min="2323" max="2323" width="10.25" style="3" customWidth="1"/>
    <col min="2324" max="2324" width="10.75" style="3" customWidth="1"/>
    <col min="2325" max="2325" width="9.375" style="3" customWidth="1"/>
    <col min="2326" max="2326" width="10.125" style="3" customWidth="1"/>
    <col min="2327" max="2329" width="0" style="3" hidden="1" customWidth="1"/>
    <col min="2330" max="2560" width="9" style="3"/>
    <col min="2561" max="2561" width="21.75" style="3" customWidth="1"/>
    <col min="2562" max="2562" width="5.625" style="3" customWidth="1"/>
    <col min="2563" max="2563" width="10" style="3" customWidth="1"/>
    <col min="2564" max="2564" width="9.125" style="3" customWidth="1"/>
    <col min="2565" max="2565" width="9.5" style="3" customWidth="1"/>
    <col min="2566" max="2566" width="8.5" style="3" customWidth="1"/>
    <col min="2567" max="2567" width="9.5" style="3" customWidth="1"/>
    <col min="2568" max="2568" width="7.75" style="3" customWidth="1"/>
    <col min="2569" max="2569" width="8.375" style="3" customWidth="1"/>
    <col min="2570" max="2570" width="9" style="3"/>
    <col min="2571" max="2571" width="7.75" style="3" customWidth="1"/>
    <col min="2572" max="2572" width="8.25" style="3" customWidth="1"/>
    <col min="2573" max="2573" width="9.625" style="3" customWidth="1"/>
    <col min="2574" max="2575" width="7.75" style="3" customWidth="1"/>
    <col min="2576" max="2576" width="9.375" style="3" customWidth="1"/>
    <col min="2577" max="2578" width="9.125" style="3" customWidth="1"/>
    <col min="2579" max="2579" width="10.25" style="3" customWidth="1"/>
    <col min="2580" max="2580" width="10.75" style="3" customWidth="1"/>
    <col min="2581" max="2581" width="9.375" style="3" customWidth="1"/>
    <col min="2582" max="2582" width="10.125" style="3" customWidth="1"/>
    <col min="2583" max="2585" width="0" style="3" hidden="1" customWidth="1"/>
    <col min="2586" max="2816" width="9" style="3"/>
    <col min="2817" max="2817" width="21.75" style="3" customWidth="1"/>
    <col min="2818" max="2818" width="5.625" style="3" customWidth="1"/>
    <col min="2819" max="2819" width="10" style="3" customWidth="1"/>
    <col min="2820" max="2820" width="9.125" style="3" customWidth="1"/>
    <col min="2821" max="2821" width="9.5" style="3" customWidth="1"/>
    <col min="2822" max="2822" width="8.5" style="3" customWidth="1"/>
    <col min="2823" max="2823" width="9.5" style="3" customWidth="1"/>
    <col min="2824" max="2824" width="7.75" style="3" customWidth="1"/>
    <col min="2825" max="2825" width="8.375" style="3" customWidth="1"/>
    <col min="2826" max="2826" width="9" style="3"/>
    <col min="2827" max="2827" width="7.75" style="3" customWidth="1"/>
    <col min="2828" max="2828" width="8.25" style="3" customWidth="1"/>
    <col min="2829" max="2829" width="9.625" style="3" customWidth="1"/>
    <col min="2830" max="2831" width="7.75" style="3" customWidth="1"/>
    <col min="2832" max="2832" width="9.375" style="3" customWidth="1"/>
    <col min="2833" max="2834" width="9.125" style="3" customWidth="1"/>
    <col min="2835" max="2835" width="10.25" style="3" customWidth="1"/>
    <col min="2836" max="2836" width="10.75" style="3" customWidth="1"/>
    <col min="2837" max="2837" width="9.375" style="3" customWidth="1"/>
    <col min="2838" max="2838" width="10.125" style="3" customWidth="1"/>
    <col min="2839" max="2841" width="0" style="3" hidden="1" customWidth="1"/>
    <col min="2842" max="3072" width="9" style="3"/>
    <col min="3073" max="3073" width="21.75" style="3" customWidth="1"/>
    <col min="3074" max="3074" width="5.625" style="3" customWidth="1"/>
    <col min="3075" max="3075" width="10" style="3" customWidth="1"/>
    <col min="3076" max="3076" width="9.125" style="3" customWidth="1"/>
    <col min="3077" max="3077" width="9.5" style="3" customWidth="1"/>
    <col min="3078" max="3078" width="8.5" style="3" customWidth="1"/>
    <col min="3079" max="3079" width="9.5" style="3" customWidth="1"/>
    <col min="3080" max="3080" width="7.75" style="3" customWidth="1"/>
    <col min="3081" max="3081" width="8.375" style="3" customWidth="1"/>
    <col min="3082" max="3082" width="9" style="3"/>
    <col min="3083" max="3083" width="7.75" style="3" customWidth="1"/>
    <col min="3084" max="3084" width="8.25" style="3" customWidth="1"/>
    <col min="3085" max="3085" width="9.625" style="3" customWidth="1"/>
    <col min="3086" max="3087" width="7.75" style="3" customWidth="1"/>
    <col min="3088" max="3088" width="9.375" style="3" customWidth="1"/>
    <col min="3089" max="3090" width="9.125" style="3" customWidth="1"/>
    <col min="3091" max="3091" width="10.25" style="3" customWidth="1"/>
    <col min="3092" max="3092" width="10.75" style="3" customWidth="1"/>
    <col min="3093" max="3093" width="9.375" style="3" customWidth="1"/>
    <col min="3094" max="3094" width="10.125" style="3" customWidth="1"/>
    <col min="3095" max="3097" width="0" style="3" hidden="1" customWidth="1"/>
    <col min="3098" max="3328" width="9" style="3"/>
    <col min="3329" max="3329" width="21.75" style="3" customWidth="1"/>
    <col min="3330" max="3330" width="5.625" style="3" customWidth="1"/>
    <col min="3331" max="3331" width="10" style="3" customWidth="1"/>
    <col min="3332" max="3332" width="9.125" style="3" customWidth="1"/>
    <col min="3333" max="3333" width="9.5" style="3" customWidth="1"/>
    <col min="3334" max="3334" width="8.5" style="3" customWidth="1"/>
    <col min="3335" max="3335" width="9.5" style="3" customWidth="1"/>
    <col min="3336" max="3336" width="7.75" style="3" customWidth="1"/>
    <col min="3337" max="3337" width="8.375" style="3" customWidth="1"/>
    <col min="3338" max="3338" width="9" style="3"/>
    <col min="3339" max="3339" width="7.75" style="3" customWidth="1"/>
    <col min="3340" max="3340" width="8.25" style="3" customWidth="1"/>
    <col min="3341" max="3341" width="9.625" style="3" customWidth="1"/>
    <col min="3342" max="3343" width="7.75" style="3" customWidth="1"/>
    <col min="3344" max="3344" width="9.375" style="3" customWidth="1"/>
    <col min="3345" max="3346" width="9.125" style="3" customWidth="1"/>
    <col min="3347" max="3347" width="10.25" style="3" customWidth="1"/>
    <col min="3348" max="3348" width="10.75" style="3" customWidth="1"/>
    <col min="3349" max="3349" width="9.375" style="3" customWidth="1"/>
    <col min="3350" max="3350" width="10.125" style="3" customWidth="1"/>
    <col min="3351" max="3353" width="0" style="3" hidden="1" customWidth="1"/>
    <col min="3354" max="3584" width="9" style="3"/>
    <col min="3585" max="3585" width="21.75" style="3" customWidth="1"/>
    <col min="3586" max="3586" width="5.625" style="3" customWidth="1"/>
    <col min="3587" max="3587" width="10" style="3" customWidth="1"/>
    <col min="3588" max="3588" width="9.125" style="3" customWidth="1"/>
    <col min="3589" max="3589" width="9.5" style="3" customWidth="1"/>
    <col min="3590" max="3590" width="8.5" style="3" customWidth="1"/>
    <col min="3591" max="3591" width="9.5" style="3" customWidth="1"/>
    <col min="3592" max="3592" width="7.75" style="3" customWidth="1"/>
    <col min="3593" max="3593" width="8.375" style="3" customWidth="1"/>
    <col min="3594" max="3594" width="9" style="3"/>
    <col min="3595" max="3595" width="7.75" style="3" customWidth="1"/>
    <col min="3596" max="3596" width="8.25" style="3" customWidth="1"/>
    <col min="3597" max="3597" width="9.625" style="3" customWidth="1"/>
    <col min="3598" max="3599" width="7.75" style="3" customWidth="1"/>
    <col min="3600" max="3600" width="9.375" style="3" customWidth="1"/>
    <col min="3601" max="3602" width="9.125" style="3" customWidth="1"/>
    <col min="3603" max="3603" width="10.25" style="3" customWidth="1"/>
    <col min="3604" max="3604" width="10.75" style="3" customWidth="1"/>
    <col min="3605" max="3605" width="9.375" style="3" customWidth="1"/>
    <col min="3606" max="3606" width="10.125" style="3" customWidth="1"/>
    <col min="3607" max="3609" width="0" style="3" hidden="1" customWidth="1"/>
    <col min="3610" max="3840" width="9" style="3"/>
    <col min="3841" max="3841" width="21.75" style="3" customWidth="1"/>
    <col min="3842" max="3842" width="5.625" style="3" customWidth="1"/>
    <col min="3843" max="3843" width="10" style="3" customWidth="1"/>
    <col min="3844" max="3844" width="9.125" style="3" customWidth="1"/>
    <col min="3845" max="3845" width="9.5" style="3" customWidth="1"/>
    <col min="3846" max="3846" width="8.5" style="3" customWidth="1"/>
    <col min="3847" max="3847" width="9.5" style="3" customWidth="1"/>
    <col min="3848" max="3848" width="7.75" style="3" customWidth="1"/>
    <col min="3849" max="3849" width="8.375" style="3" customWidth="1"/>
    <col min="3850" max="3850" width="9" style="3"/>
    <col min="3851" max="3851" width="7.75" style="3" customWidth="1"/>
    <col min="3852" max="3852" width="8.25" style="3" customWidth="1"/>
    <col min="3853" max="3853" width="9.625" style="3" customWidth="1"/>
    <col min="3854" max="3855" width="7.75" style="3" customWidth="1"/>
    <col min="3856" max="3856" width="9.375" style="3" customWidth="1"/>
    <col min="3857" max="3858" width="9.125" style="3" customWidth="1"/>
    <col min="3859" max="3859" width="10.25" style="3" customWidth="1"/>
    <col min="3860" max="3860" width="10.75" style="3" customWidth="1"/>
    <col min="3861" max="3861" width="9.375" style="3" customWidth="1"/>
    <col min="3862" max="3862" width="10.125" style="3" customWidth="1"/>
    <col min="3863" max="3865" width="0" style="3" hidden="1" customWidth="1"/>
    <col min="3866" max="4096" width="9" style="3"/>
    <col min="4097" max="4097" width="21.75" style="3" customWidth="1"/>
    <col min="4098" max="4098" width="5.625" style="3" customWidth="1"/>
    <col min="4099" max="4099" width="10" style="3" customWidth="1"/>
    <col min="4100" max="4100" width="9.125" style="3" customWidth="1"/>
    <col min="4101" max="4101" width="9.5" style="3" customWidth="1"/>
    <col min="4102" max="4102" width="8.5" style="3" customWidth="1"/>
    <col min="4103" max="4103" width="9.5" style="3" customWidth="1"/>
    <col min="4104" max="4104" width="7.75" style="3" customWidth="1"/>
    <col min="4105" max="4105" width="8.375" style="3" customWidth="1"/>
    <col min="4106" max="4106" width="9" style="3"/>
    <col min="4107" max="4107" width="7.75" style="3" customWidth="1"/>
    <col min="4108" max="4108" width="8.25" style="3" customWidth="1"/>
    <col min="4109" max="4109" width="9.625" style="3" customWidth="1"/>
    <col min="4110" max="4111" width="7.75" style="3" customWidth="1"/>
    <col min="4112" max="4112" width="9.375" style="3" customWidth="1"/>
    <col min="4113" max="4114" width="9.125" style="3" customWidth="1"/>
    <col min="4115" max="4115" width="10.25" style="3" customWidth="1"/>
    <col min="4116" max="4116" width="10.75" style="3" customWidth="1"/>
    <col min="4117" max="4117" width="9.375" style="3" customWidth="1"/>
    <col min="4118" max="4118" width="10.125" style="3" customWidth="1"/>
    <col min="4119" max="4121" width="0" style="3" hidden="1" customWidth="1"/>
    <col min="4122" max="4352" width="9" style="3"/>
    <col min="4353" max="4353" width="21.75" style="3" customWidth="1"/>
    <col min="4354" max="4354" width="5.625" style="3" customWidth="1"/>
    <col min="4355" max="4355" width="10" style="3" customWidth="1"/>
    <col min="4356" max="4356" width="9.125" style="3" customWidth="1"/>
    <col min="4357" max="4357" width="9.5" style="3" customWidth="1"/>
    <col min="4358" max="4358" width="8.5" style="3" customWidth="1"/>
    <col min="4359" max="4359" width="9.5" style="3" customWidth="1"/>
    <col min="4360" max="4360" width="7.75" style="3" customWidth="1"/>
    <col min="4361" max="4361" width="8.375" style="3" customWidth="1"/>
    <col min="4362" max="4362" width="9" style="3"/>
    <col min="4363" max="4363" width="7.75" style="3" customWidth="1"/>
    <col min="4364" max="4364" width="8.25" style="3" customWidth="1"/>
    <col min="4365" max="4365" width="9.625" style="3" customWidth="1"/>
    <col min="4366" max="4367" width="7.75" style="3" customWidth="1"/>
    <col min="4368" max="4368" width="9.375" style="3" customWidth="1"/>
    <col min="4369" max="4370" width="9.125" style="3" customWidth="1"/>
    <col min="4371" max="4371" width="10.25" style="3" customWidth="1"/>
    <col min="4372" max="4372" width="10.75" style="3" customWidth="1"/>
    <col min="4373" max="4373" width="9.375" style="3" customWidth="1"/>
    <col min="4374" max="4374" width="10.125" style="3" customWidth="1"/>
    <col min="4375" max="4377" width="0" style="3" hidden="1" customWidth="1"/>
    <col min="4378" max="4608" width="9" style="3"/>
    <col min="4609" max="4609" width="21.75" style="3" customWidth="1"/>
    <col min="4610" max="4610" width="5.625" style="3" customWidth="1"/>
    <col min="4611" max="4611" width="10" style="3" customWidth="1"/>
    <col min="4612" max="4612" width="9.125" style="3" customWidth="1"/>
    <col min="4613" max="4613" width="9.5" style="3" customWidth="1"/>
    <col min="4614" max="4614" width="8.5" style="3" customWidth="1"/>
    <col min="4615" max="4615" width="9.5" style="3" customWidth="1"/>
    <col min="4616" max="4616" width="7.75" style="3" customWidth="1"/>
    <col min="4617" max="4617" width="8.375" style="3" customWidth="1"/>
    <col min="4618" max="4618" width="9" style="3"/>
    <col min="4619" max="4619" width="7.75" style="3" customWidth="1"/>
    <col min="4620" max="4620" width="8.25" style="3" customWidth="1"/>
    <col min="4621" max="4621" width="9.625" style="3" customWidth="1"/>
    <col min="4622" max="4623" width="7.75" style="3" customWidth="1"/>
    <col min="4624" max="4624" width="9.375" style="3" customWidth="1"/>
    <col min="4625" max="4626" width="9.125" style="3" customWidth="1"/>
    <col min="4627" max="4627" width="10.25" style="3" customWidth="1"/>
    <col min="4628" max="4628" width="10.75" style="3" customWidth="1"/>
    <col min="4629" max="4629" width="9.375" style="3" customWidth="1"/>
    <col min="4630" max="4630" width="10.125" style="3" customWidth="1"/>
    <col min="4631" max="4633" width="0" style="3" hidden="1" customWidth="1"/>
    <col min="4634" max="4864" width="9" style="3"/>
    <col min="4865" max="4865" width="21.75" style="3" customWidth="1"/>
    <col min="4866" max="4866" width="5.625" style="3" customWidth="1"/>
    <col min="4867" max="4867" width="10" style="3" customWidth="1"/>
    <col min="4868" max="4868" width="9.125" style="3" customWidth="1"/>
    <col min="4869" max="4869" width="9.5" style="3" customWidth="1"/>
    <col min="4870" max="4870" width="8.5" style="3" customWidth="1"/>
    <col min="4871" max="4871" width="9.5" style="3" customWidth="1"/>
    <col min="4872" max="4872" width="7.75" style="3" customWidth="1"/>
    <col min="4873" max="4873" width="8.375" style="3" customWidth="1"/>
    <col min="4874" max="4874" width="9" style="3"/>
    <col min="4875" max="4875" width="7.75" style="3" customWidth="1"/>
    <col min="4876" max="4876" width="8.25" style="3" customWidth="1"/>
    <col min="4877" max="4877" width="9.625" style="3" customWidth="1"/>
    <col min="4878" max="4879" width="7.75" style="3" customWidth="1"/>
    <col min="4880" max="4880" width="9.375" style="3" customWidth="1"/>
    <col min="4881" max="4882" width="9.125" style="3" customWidth="1"/>
    <col min="4883" max="4883" width="10.25" style="3" customWidth="1"/>
    <col min="4884" max="4884" width="10.75" style="3" customWidth="1"/>
    <col min="4885" max="4885" width="9.375" style="3" customWidth="1"/>
    <col min="4886" max="4886" width="10.125" style="3" customWidth="1"/>
    <col min="4887" max="4889" width="0" style="3" hidden="1" customWidth="1"/>
    <col min="4890" max="5120" width="9" style="3"/>
    <col min="5121" max="5121" width="21.75" style="3" customWidth="1"/>
    <col min="5122" max="5122" width="5.625" style="3" customWidth="1"/>
    <col min="5123" max="5123" width="10" style="3" customWidth="1"/>
    <col min="5124" max="5124" width="9.125" style="3" customWidth="1"/>
    <col min="5125" max="5125" width="9.5" style="3" customWidth="1"/>
    <col min="5126" max="5126" width="8.5" style="3" customWidth="1"/>
    <col min="5127" max="5127" width="9.5" style="3" customWidth="1"/>
    <col min="5128" max="5128" width="7.75" style="3" customWidth="1"/>
    <col min="5129" max="5129" width="8.375" style="3" customWidth="1"/>
    <col min="5130" max="5130" width="9" style="3"/>
    <col min="5131" max="5131" width="7.75" style="3" customWidth="1"/>
    <col min="5132" max="5132" width="8.25" style="3" customWidth="1"/>
    <col min="5133" max="5133" width="9.625" style="3" customWidth="1"/>
    <col min="5134" max="5135" width="7.75" style="3" customWidth="1"/>
    <col min="5136" max="5136" width="9.375" style="3" customWidth="1"/>
    <col min="5137" max="5138" width="9.125" style="3" customWidth="1"/>
    <col min="5139" max="5139" width="10.25" style="3" customWidth="1"/>
    <col min="5140" max="5140" width="10.75" style="3" customWidth="1"/>
    <col min="5141" max="5141" width="9.375" style="3" customWidth="1"/>
    <col min="5142" max="5142" width="10.125" style="3" customWidth="1"/>
    <col min="5143" max="5145" width="0" style="3" hidden="1" customWidth="1"/>
    <col min="5146" max="5376" width="9" style="3"/>
    <col min="5377" max="5377" width="21.75" style="3" customWidth="1"/>
    <col min="5378" max="5378" width="5.625" style="3" customWidth="1"/>
    <col min="5379" max="5379" width="10" style="3" customWidth="1"/>
    <col min="5380" max="5380" width="9.125" style="3" customWidth="1"/>
    <col min="5381" max="5381" width="9.5" style="3" customWidth="1"/>
    <col min="5382" max="5382" width="8.5" style="3" customWidth="1"/>
    <col min="5383" max="5383" width="9.5" style="3" customWidth="1"/>
    <col min="5384" max="5384" width="7.75" style="3" customWidth="1"/>
    <col min="5385" max="5385" width="8.375" style="3" customWidth="1"/>
    <col min="5386" max="5386" width="9" style="3"/>
    <col min="5387" max="5387" width="7.75" style="3" customWidth="1"/>
    <col min="5388" max="5388" width="8.25" style="3" customWidth="1"/>
    <col min="5389" max="5389" width="9.625" style="3" customWidth="1"/>
    <col min="5390" max="5391" width="7.75" style="3" customWidth="1"/>
    <col min="5392" max="5392" width="9.375" style="3" customWidth="1"/>
    <col min="5393" max="5394" width="9.125" style="3" customWidth="1"/>
    <col min="5395" max="5395" width="10.25" style="3" customWidth="1"/>
    <col min="5396" max="5396" width="10.75" style="3" customWidth="1"/>
    <col min="5397" max="5397" width="9.375" style="3" customWidth="1"/>
    <col min="5398" max="5398" width="10.125" style="3" customWidth="1"/>
    <col min="5399" max="5401" width="0" style="3" hidden="1" customWidth="1"/>
    <col min="5402" max="5632" width="9" style="3"/>
    <col min="5633" max="5633" width="21.75" style="3" customWidth="1"/>
    <col min="5634" max="5634" width="5.625" style="3" customWidth="1"/>
    <col min="5635" max="5635" width="10" style="3" customWidth="1"/>
    <col min="5636" max="5636" width="9.125" style="3" customWidth="1"/>
    <col min="5637" max="5637" width="9.5" style="3" customWidth="1"/>
    <col min="5638" max="5638" width="8.5" style="3" customWidth="1"/>
    <col min="5639" max="5639" width="9.5" style="3" customWidth="1"/>
    <col min="5640" max="5640" width="7.75" style="3" customWidth="1"/>
    <col min="5641" max="5641" width="8.375" style="3" customWidth="1"/>
    <col min="5642" max="5642" width="9" style="3"/>
    <col min="5643" max="5643" width="7.75" style="3" customWidth="1"/>
    <col min="5644" max="5644" width="8.25" style="3" customWidth="1"/>
    <col min="5645" max="5645" width="9.625" style="3" customWidth="1"/>
    <col min="5646" max="5647" width="7.75" style="3" customWidth="1"/>
    <col min="5648" max="5648" width="9.375" style="3" customWidth="1"/>
    <col min="5649" max="5650" width="9.125" style="3" customWidth="1"/>
    <col min="5651" max="5651" width="10.25" style="3" customWidth="1"/>
    <col min="5652" max="5652" width="10.75" style="3" customWidth="1"/>
    <col min="5653" max="5653" width="9.375" style="3" customWidth="1"/>
    <col min="5654" max="5654" width="10.125" style="3" customWidth="1"/>
    <col min="5655" max="5657" width="0" style="3" hidden="1" customWidth="1"/>
    <col min="5658" max="5888" width="9" style="3"/>
    <col min="5889" max="5889" width="21.75" style="3" customWidth="1"/>
    <col min="5890" max="5890" width="5.625" style="3" customWidth="1"/>
    <col min="5891" max="5891" width="10" style="3" customWidth="1"/>
    <col min="5892" max="5892" width="9.125" style="3" customWidth="1"/>
    <col min="5893" max="5893" width="9.5" style="3" customWidth="1"/>
    <col min="5894" max="5894" width="8.5" style="3" customWidth="1"/>
    <col min="5895" max="5895" width="9.5" style="3" customWidth="1"/>
    <col min="5896" max="5896" width="7.75" style="3" customWidth="1"/>
    <col min="5897" max="5897" width="8.375" style="3" customWidth="1"/>
    <col min="5898" max="5898" width="9" style="3"/>
    <col min="5899" max="5899" width="7.75" style="3" customWidth="1"/>
    <col min="5900" max="5900" width="8.25" style="3" customWidth="1"/>
    <col min="5901" max="5901" width="9.625" style="3" customWidth="1"/>
    <col min="5902" max="5903" width="7.75" style="3" customWidth="1"/>
    <col min="5904" max="5904" width="9.375" style="3" customWidth="1"/>
    <col min="5905" max="5906" width="9.125" style="3" customWidth="1"/>
    <col min="5907" max="5907" width="10.25" style="3" customWidth="1"/>
    <col min="5908" max="5908" width="10.75" style="3" customWidth="1"/>
    <col min="5909" max="5909" width="9.375" style="3" customWidth="1"/>
    <col min="5910" max="5910" width="10.125" style="3" customWidth="1"/>
    <col min="5911" max="5913" width="0" style="3" hidden="1" customWidth="1"/>
    <col min="5914" max="6144" width="9" style="3"/>
    <col min="6145" max="6145" width="21.75" style="3" customWidth="1"/>
    <col min="6146" max="6146" width="5.625" style="3" customWidth="1"/>
    <col min="6147" max="6147" width="10" style="3" customWidth="1"/>
    <col min="6148" max="6148" width="9.125" style="3" customWidth="1"/>
    <col min="6149" max="6149" width="9.5" style="3" customWidth="1"/>
    <col min="6150" max="6150" width="8.5" style="3" customWidth="1"/>
    <col min="6151" max="6151" width="9.5" style="3" customWidth="1"/>
    <col min="6152" max="6152" width="7.75" style="3" customWidth="1"/>
    <col min="6153" max="6153" width="8.375" style="3" customWidth="1"/>
    <col min="6154" max="6154" width="9" style="3"/>
    <col min="6155" max="6155" width="7.75" style="3" customWidth="1"/>
    <col min="6156" max="6156" width="8.25" style="3" customWidth="1"/>
    <col min="6157" max="6157" width="9.625" style="3" customWidth="1"/>
    <col min="6158" max="6159" width="7.75" style="3" customWidth="1"/>
    <col min="6160" max="6160" width="9.375" style="3" customWidth="1"/>
    <col min="6161" max="6162" width="9.125" style="3" customWidth="1"/>
    <col min="6163" max="6163" width="10.25" style="3" customWidth="1"/>
    <col min="6164" max="6164" width="10.75" style="3" customWidth="1"/>
    <col min="6165" max="6165" width="9.375" style="3" customWidth="1"/>
    <col min="6166" max="6166" width="10.125" style="3" customWidth="1"/>
    <col min="6167" max="6169" width="0" style="3" hidden="1" customWidth="1"/>
    <col min="6170" max="6400" width="9" style="3"/>
    <col min="6401" max="6401" width="21.75" style="3" customWidth="1"/>
    <col min="6402" max="6402" width="5.625" style="3" customWidth="1"/>
    <col min="6403" max="6403" width="10" style="3" customWidth="1"/>
    <col min="6404" max="6404" width="9.125" style="3" customWidth="1"/>
    <col min="6405" max="6405" width="9.5" style="3" customWidth="1"/>
    <col min="6406" max="6406" width="8.5" style="3" customWidth="1"/>
    <col min="6407" max="6407" width="9.5" style="3" customWidth="1"/>
    <col min="6408" max="6408" width="7.75" style="3" customWidth="1"/>
    <col min="6409" max="6409" width="8.375" style="3" customWidth="1"/>
    <col min="6410" max="6410" width="9" style="3"/>
    <col min="6411" max="6411" width="7.75" style="3" customWidth="1"/>
    <col min="6412" max="6412" width="8.25" style="3" customWidth="1"/>
    <col min="6413" max="6413" width="9.625" style="3" customWidth="1"/>
    <col min="6414" max="6415" width="7.75" style="3" customWidth="1"/>
    <col min="6416" max="6416" width="9.375" style="3" customWidth="1"/>
    <col min="6417" max="6418" width="9.125" style="3" customWidth="1"/>
    <col min="6419" max="6419" width="10.25" style="3" customWidth="1"/>
    <col min="6420" max="6420" width="10.75" style="3" customWidth="1"/>
    <col min="6421" max="6421" width="9.375" style="3" customWidth="1"/>
    <col min="6422" max="6422" width="10.125" style="3" customWidth="1"/>
    <col min="6423" max="6425" width="0" style="3" hidden="1" customWidth="1"/>
    <col min="6426" max="6656" width="9" style="3"/>
    <col min="6657" max="6657" width="21.75" style="3" customWidth="1"/>
    <col min="6658" max="6658" width="5.625" style="3" customWidth="1"/>
    <col min="6659" max="6659" width="10" style="3" customWidth="1"/>
    <col min="6660" max="6660" width="9.125" style="3" customWidth="1"/>
    <col min="6661" max="6661" width="9.5" style="3" customWidth="1"/>
    <col min="6662" max="6662" width="8.5" style="3" customWidth="1"/>
    <col min="6663" max="6663" width="9.5" style="3" customWidth="1"/>
    <col min="6664" max="6664" width="7.75" style="3" customWidth="1"/>
    <col min="6665" max="6665" width="8.375" style="3" customWidth="1"/>
    <col min="6666" max="6666" width="9" style="3"/>
    <col min="6667" max="6667" width="7.75" style="3" customWidth="1"/>
    <col min="6668" max="6668" width="8.25" style="3" customWidth="1"/>
    <col min="6669" max="6669" width="9.625" style="3" customWidth="1"/>
    <col min="6670" max="6671" width="7.75" style="3" customWidth="1"/>
    <col min="6672" max="6672" width="9.375" style="3" customWidth="1"/>
    <col min="6673" max="6674" width="9.125" style="3" customWidth="1"/>
    <col min="6675" max="6675" width="10.25" style="3" customWidth="1"/>
    <col min="6676" max="6676" width="10.75" style="3" customWidth="1"/>
    <col min="6677" max="6677" width="9.375" style="3" customWidth="1"/>
    <col min="6678" max="6678" width="10.125" style="3" customWidth="1"/>
    <col min="6679" max="6681" width="0" style="3" hidden="1" customWidth="1"/>
    <col min="6682" max="6912" width="9" style="3"/>
    <col min="6913" max="6913" width="21.75" style="3" customWidth="1"/>
    <col min="6914" max="6914" width="5.625" style="3" customWidth="1"/>
    <col min="6915" max="6915" width="10" style="3" customWidth="1"/>
    <col min="6916" max="6916" width="9.125" style="3" customWidth="1"/>
    <col min="6917" max="6917" width="9.5" style="3" customWidth="1"/>
    <col min="6918" max="6918" width="8.5" style="3" customWidth="1"/>
    <col min="6919" max="6919" width="9.5" style="3" customWidth="1"/>
    <col min="6920" max="6920" width="7.75" style="3" customWidth="1"/>
    <col min="6921" max="6921" width="8.375" style="3" customWidth="1"/>
    <col min="6922" max="6922" width="9" style="3"/>
    <col min="6923" max="6923" width="7.75" style="3" customWidth="1"/>
    <col min="6924" max="6924" width="8.25" style="3" customWidth="1"/>
    <col min="6925" max="6925" width="9.625" style="3" customWidth="1"/>
    <col min="6926" max="6927" width="7.75" style="3" customWidth="1"/>
    <col min="6928" max="6928" width="9.375" style="3" customWidth="1"/>
    <col min="6929" max="6930" width="9.125" style="3" customWidth="1"/>
    <col min="6931" max="6931" width="10.25" style="3" customWidth="1"/>
    <col min="6932" max="6932" width="10.75" style="3" customWidth="1"/>
    <col min="6933" max="6933" width="9.375" style="3" customWidth="1"/>
    <col min="6934" max="6934" width="10.125" style="3" customWidth="1"/>
    <col min="6935" max="6937" width="0" style="3" hidden="1" customWidth="1"/>
    <col min="6938" max="7168" width="9" style="3"/>
    <col min="7169" max="7169" width="21.75" style="3" customWidth="1"/>
    <col min="7170" max="7170" width="5.625" style="3" customWidth="1"/>
    <col min="7171" max="7171" width="10" style="3" customWidth="1"/>
    <col min="7172" max="7172" width="9.125" style="3" customWidth="1"/>
    <col min="7173" max="7173" width="9.5" style="3" customWidth="1"/>
    <col min="7174" max="7174" width="8.5" style="3" customWidth="1"/>
    <col min="7175" max="7175" width="9.5" style="3" customWidth="1"/>
    <col min="7176" max="7176" width="7.75" style="3" customWidth="1"/>
    <col min="7177" max="7177" width="8.375" style="3" customWidth="1"/>
    <col min="7178" max="7178" width="9" style="3"/>
    <col min="7179" max="7179" width="7.75" style="3" customWidth="1"/>
    <col min="7180" max="7180" width="8.25" style="3" customWidth="1"/>
    <col min="7181" max="7181" width="9.625" style="3" customWidth="1"/>
    <col min="7182" max="7183" width="7.75" style="3" customWidth="1"/>
    <col min="7184" max="7184" width="9.375" style="3" customWidth="1"/>
    <col min="7185" max="7186" width="9.125" style="3" customWidth="1"/>
    <col min="7187" max="7187" width="10.25" style="3" customWidth="1"/>
    <col min="7188" max="7188" width="10.75" style="3" customWidth="1"/>
    <col min="7189" max="7189" width="9.375" style="3" customWidth="1"/>
    <col min="7190" max="7190" width="10.125" style="3" customWidth="1"/>
    <col min="7191" max="7193" width="0" style="3" hidden="1" customWidth="1"/>
    <col min="7194" max="7424" width="9" style="3"/>
    <col min="7425" max="7425" width="21.75" style="3" customWidth="1"/>
    <col min="7426" max="7426" width="5.625" style="3" customWidth="1"/>
    <col min="7427" max="7427" width="10" style="3" customWidth="1"/>
    <col min="7428" max="7428" width="9.125" style="3" customWidth="1"/>
    <col min="7429" max="7429" width="9.5" style="3" customWidth="1"/>
    <col min="7430" max="7430" width="8.5" style="3" customWidth="1"/>
    <col min="7431" max="7431" width="9.5" style="3" customWidth="1"/>
    <col min="7432" max="7432" width="7.75" style="3" customWidth="1"/>
    <col min="7433" max="7433" width="8.375" style="3" customWidth="1"/>
    <col min="7434" max="7434" width="9" style="3"/>
    <col min="7435" max="7435" width="7.75" style="3" customWidth="1"/>
    <col min="7436" max="7436" width="8.25" style="3" customWidth="1"/>
    <col min="7437" max="7437" width="9.625" style="3" customWidth="1"/>
    <col min="7438" max="7439" width="7.75" style="3" customWidth="1"/>
    <col min="7440" max="7440" width="9.375" style="3" customWidth="1"/>
    <col min="7441" max="7442" width="9.125" style="3" customWidth="1"/>
    <col min="7443" max="7443" width="10.25" style="3" customWidth="1"/>
    <col min="7444" max="7444" width="10.75" style="3" customWidth="1"/>
    <col min="7445" max="7445" width="9.375" style="3" customWidth="1"/>
    <col min="7446" max="7446" width="10.125" style="3" customWidth="1"/>
    <col min="7447" max="7449" width="0" style="3" hidden="1" customWidth="1"/>
    <col min="7450" max="7680" width="9" style="3"/>
    <col min="7681" max="7681" width="21.75" style="3" customWidth="1"/>
    <col min="7682" max="7682" width="5.625" style="3" customWidth="1"/>
    <col min="7683" max="7683" width="10" style="3" customWidth="1"/>
    <col min="7684" max="7684" width="9.125" style="3" customWidth="1"/>
    <col min="7685" max="7685" width="9.5" style="3" customWidth="1"/>
    <col min="7686" max="7686" width="8.5" style="3" customWidth="1"/>
    <col min="7687" max="7687" width="9.5" style="3" customWidth="1"/>
    <col min="7688" max="7688" width="7.75" style="3" customWidth="1"/>
    <col min="7689" max="7689" width="8.375" style="3" customWidth="1"/>
    <col min="7690" max="7690" width="9" style="3"/>
    <col min="7691" max="7691" width="7.75" style="3" customWidth="1"/>
    <col min="7692" max="7692" width="8.25" style="3" customWidth="1"/>
    <col min="7693" max="7693" width="9.625" style="3" customWidth="1"/>
    <col min="7694" max="7695" width="7.75" style="3" customWidth="1"/>
    <col min="7696" max="7696" width="9.375" style="3" customWidth="1"/>
    <col min="7697" max="7698" width="9.125" style="3" customWidth="1"/>
    <col min="7699" max="7699" width="10.25" style="3" customWidth="1"/>
    <col min="7700" max="7700" width="10.75" style="3" customWidth="1"/>
    <col min="7701" max="7701" width="9.375" style="3" customWidth="1"/>
    <col min="7702" max="7702" width="10.125" style="3" customWidth="1"/>
    <col min="7703" max="7705" width="0" style="3" hidden="1" customWidth="1"/>
    <col min="7706" max="7936" width="9" style="3"/>
    <col min="7937" max="7937" width="21.75" style="3" customWidth="1"/>
    <col min="7938" max="7938" width="5.625" style="3" customWidth="1"/>
    <col min="7939" max="7939" width="10" style="3" customWidth="1"/>
    <col min="7940" max="7940" width="9.125" style="3" customWidth="1"/>
    <col min="7941" max="7941" width="9.5" style="3" customWidth="1"/>
    <col min="7942" max="7942" width="8.5" style="3" customWidth="1"/>
    <col min="7943" max="7943" width="9.5" style="3" customWidth="1"/>
    <col min="7944" max="7944" width="7.75" style="3" customWidth="1"/>
    <col min="7945" max="7945" width="8.375" style="3" customWidth="1"/>
    <col min="7946" max="7946" width="9" style="3"/>
    <col min="7947" max="7947" width="7.75" style="3" customWidth="1"/>
    <col min="7948" max="7948" width="8.25" style="3" customWidth="1"/>
    <col min="7949" max="7949" width="9.625" style="3" customWidth="1"/>
    <col min="7950" max="7951" width="7.75" style="3" customWidth="1"/>
    <col min="7952" max="7952" width="9.375" style="3" customWidth="1"/>
    <col min="7953" max="7954" width="9.125" style="3" customWidth="1"/>
    <col min="7955" max="7955" width="10.25" style="3" customWidth="1"/>
    <col min="7956" max="7956" width="10.75" style="3" customWidth="1"/>
    <col min="7957" max="7957" width="9.375" style="3" customWidth="1"/>
    <col min="7958" max="7958" width="10.125" style="3" customWidth="1"/>
    <col min="7959" max="7961" width="0" style="3" hidden="1" customWidth="1"/>
    <col min="7962" max="8192" width="9" style="3"/>
    <col min="8193" max="8193" width="21.75" style="3" customWidth="1"/>
    <col min="8194" max="8194" width="5.625" style="3" customWidth="1"/>
    <col min="8195" max="8195" width="10" style="3" customWidth="1"/>
    <col min="8196" max="8196" width="9.125" style="3" customWidth="1"/>
    <col min="8197" max="8197" width="9.5" style="3" customWidth="1"/>
    <col min="8198" max="8198" width="8.5" style="3" customWidth="1"/>
    <col min="8199" max="8199" width="9.5" style="3" customWidth="1"/>
    <col min="8200" max="8200" width="7.75" style="3" customWidth="1"/>
    <col min="8201" max="8201" width="8.375" style="3" customWidth="1"/>
    <col min="8202" max="8202" width="9" style="3"/>
    <col min="8203" max="8203" width="7.75" style="3" customWidth="1"/>
    <col min="8204" max="8204" width="8.25" style="3" customWidth="1"/>
    <col min="8205" max="8205" width="9.625" style="3" customWidth="1"/>
    <col min="8206" max="8207" width="7.75" style="3" customWidth="1"/>
    <col min="8208" max="8208" width="9.375" style="3" customWidth="1"/>
    <col min="8209" max="8210" width="9.125" style="3" customWidth="1"/>
    <col min="8211" max="8211" width="10.25" style="3" customWidth="1"/>
    <col min="8212" max="8212" width="10.75" style="3" customWidth="1"/>
    <col min="8213" max="8213" width="9.375" style="3" customWidth="1"/>
    <col min="8214" max="8214" width="10.125" style="3" customWidth="1"/>
    <col min="8215" max="8217" width="0" style="3" hidden="1" customWidth="1"/>
    <col min="8218" max="8448" width="9" style="3"/>
    <col min="8449" max="8449" width="21.75" style="3" customWidth="1"/>
    <col min="8450" max="8450" width="5.625" style="3" customWidth="1"/>
    <col min="8451" max="8451" width="10" style="3" customWidth="1"/>
    <col min="8452" max="8452" width="9.125" style="3" customWidth="1"/>
    <col min="8453" max="8453" width="9.5" style="3" customWidth="1"/>
    <col min="8454" max="8454" width="8.5" style="3" customWidth="1"/>
    <col min="8455" max="8455" width="9.5" style="3" customWidth="1"/>
    <col min="8456" max="8456" width="7.75" style="3" customWidth="1"/>
    <col min="8457" max="8457" width="8.375" style="3" customWidth="1"/>
    <col min="8458" max="8458" width="9" style="3"/>
    <col min="8459" max="8459" width="7.75" style="3" customWidth="1"/>
    <col min="8460" max="8460" width="8.25" style="3" customWidth="1"/>
    <col min="8461" max="8461" width="9.625" style="3" customWidth="1"/>
    <col min="8462" max="8463" width="7.75" style="3" customWidth="1"/>
    <col min="8464" max="8464" width="9.375" style="3" customWidth="1"/>
    <col min="8465" max="8466" width="9.125" style="3" customWidth="1"/>
    <col min="8467" max="8467" width="10.25" style="3" customWidth="1"/>
    <col min="8468" max="8468" width="10.75" style="3" customWidth="1"/>
    <col min="8469" max="8469" width="9.375" style="3" customWidth="1"/>
    <col min="8470" max="8470" width="10.125" style="3" customWidth="1"/>
    <col min="8471" max="8473" width="0" style="3" hidden="1" customWidth="1"/>
    <col min="8474" max="8704" width="9" style="3"/>
    <col min="8705" max="8705" width="21.75" style="3" customWidth="1"/>
    <col min="8706" max="8706" width="5.625" style="3" customWidth="1"/>
    <col min="8707" max="8707" width="10" style="3" customWidth="1"/>
    <col min="8708" max="8708" width="9.125" style="3" customWidth="1"/>
    <col min="8709" max="8709" width="9.5" style="3" customWidth="1"/>
    <col min="8710" max="8710" width="8.5" style="3" customWidth="1"/>
    <col min="8711" max="8711" width="9.5" style="3" customWidth="1"/>
    <col min="8712" max="8712" width="7.75" style="3" customWidth="1"/>
    <col min="8713" max="8713" width="8.375" style="3" customWidth="1"/>
    <col min="8714" max="8714" width="9" style="3"/>
    <col min="8715" max="8715" width="7.75" style="3" customWidth="1"/>
    <col min="8716" max="8716" width="8.25" style="3" customWidth="1"/>
    <col min="8717" max="8717" width="9.625" style="3" customWidth="1"/>
    <col min="8718" max="8719" width="7.75" style="3" customWidth="1"/>
    <col min="8720" max="8720" width="9.375" style="3" customWidth="1"/>
    <col min="8721" max="8722" width="9.125" style="3" customWidth="1"/>
    <col min="8723" max="8723" width="10.25" style="3" customWidth="1"/>
    <col min="8724" max="8724" width="10.75" style="3" customWidth="1"/>
    <col min="8725" max="8725" width="9.375" style="3" customWidth="1"/>
    <col min="8726" max="8726" width="10.125" style="3" customWidth="1"/>
    <col min="8727" max="8729" width="0" style="3" hidden="1" customWidth="1"/>
    <col min="8730" max="8960" width="9" style="3"/>
    <col min="8961" max="8961" width="21.75" style="3" customWidth="1"/>
    <col min="8962" max="8962" width="5.625" style="3" customWidth="1"/>
    <col min="8963" max="8963" width="10" style="3" customWidth="1"/>
    <col min="8964" max="8964" width="9.125" style="3" customWidth="1"/>
    <col min="8965" max="8965" width="9.5" style="3" customWidth="1"/>
    <col min="8966" max="8966" width="8.5" style="3" customWidth="1"/>
    <col min="8967" max="8967" width="9.5" style="3" customWidth="1"/>
    <col min="8968" max="8968" width="7.75" style="3" customWidth="1"/>
    <col min="8969" max="8969" width="8.375" style="3" customWidth="1"/>
    <col min="8970" max="8970" width="9" style="3"/>
    <col min="8971" max="8971" width="7.75" style="3" customWidth="1"/>
    <col min="8972" max="8972" width="8.25" style="3" customWidth="1"/>
    <col min="8973" max="8973" width="9.625" style="3" customWidth="1"/>
    <col min="8974" max="8975" width="7.75" style="3" customWidth="1"/>
    <col min="8976" max="8976" width="9.375" style="3" customWidth="1"/>
    <col min="8977" max="8978" width="9.125" style="3" customWidth="1"/>
    <col min="8979" max="8979" width="10.25" style="3" customWidth="1"/>
    <col min="8980" max="8980" width="10.75" style="3" customWidth="1"/>
    <col min="8981" max="8981" width="9.375" style="3" customWidth="1"/>
    <col min="8982" max="8982" width="10.125" style="3" customWidth="1"/>
    <col min="8983" max="8985" width="0" style="3" hidden="1" customWidth="1"/>
    <col min="8986" max="9216" width="9" style="3"/>
    <col min="9217" max="9217" width="21.75" style="3" customWidth="1"/>
    <col min="9218" max="9218" width="5.625" style="3" customWidth="1"/>
    <col min="9219" max="9219" width="10" style="3" customWidth="1"/>
    <col min="9220" max="9220" width="9.125" style="3" customWidth="1"/>
    <col min="9221" max="9221" width="9.5" style="3" customWidth="1"/>
    <col min="9222" max="9222" width="8.5" style="3" customWidth="1"/>
    <col min="9223" max="9223" width="9.5" style="3" customWidth="1"/>
    <col min="9224" max="9224" width="7.75" style="3" customWidth="1"/>
    <col min="9225" max="9225" width="8.375" style="3" customWidth="1"/>
    <col min="9226" max="9226" width="9" style="3"/>
    <col min="9227" max="9227" width="7.75" style="3" customWidth="1"/>
    <col min="9228" max="9228" width="8.25" style="3" customWidth="1"/>
    <col min="9229" max="9229" width="9.625" style="3" customWidth="1"/>
    <col min="9230" max="9231" width="7.75" style="3" customWidth="1"/>
    <col min="9232" max="9232" width="9.375" style="3" customWidth="1"/>
    <col min="9233" max="9234" width="9.125" style="3" customWidth="1"/>
    <col min="9235" max="9235" width="10.25" style="3" customWidth="1"/>
    <col min="9236" max="9236" width="10.75" style="3" customWidth="1"/>
    <col min="9237" max="9237" width="9.375" style="3" customWidth="1"/>
    <col min="9238" max="9238" width="10.125" style="3" customWidth="1"/>
    <col min="9239" max="9241" width="0" style="3" hidden="1" customWidth="1"/>
    <col min="9242" max="9472" width="9" style="3"/>
    <col min="9473" max="9473" width="21.75" style="3" customWidth="1"/>
    <col min="9474" max="9474" width="5.625" style="3" customWidth="1"/>
    <col min="9475" max="9475" width="10" style="3" customWidth="1"/>
    <col min="9476" max="9476" width="9.125" style="3" customWidth="1"/>
    <col min="9477" max="9477" width="9.5" style="3" customWidth="1"/>
    <col min="9478" max="9478" width="8.5" style="3" customWidth="1"/>
    <col min="9479" max="9479" width="9.5" style="3" customWidth="1"/>
    <col min="9480" max="9480" width="7.75" style="3" customWidth="1"/>
    <col min="9481" max="9481" width="8.375" style="3" customWidth="1"/>
    <col min="9482" max="9482" width="9" style="3"/>
    <col min="9483" max="9483" width="7.75" style="3" customWidth="1"/>
    <col min="9484" max="9484" width="8.25" style="3" customWidth="1"/>
    <col min="9485" max="9485" width="9.625" style="3" customWidth="1"/>
    <col min="9486" max="9487" width="7.75" style="3" customWidth="1"/>
    <col min="9488" max="9488" width="9.375" style="3" customWidth="1"/>
    <col min="9489" max="9490" width="9.125" style="3" customWidth="1"/>
    <col min="9491" max="9491" width="10.25" style="3" customWidth="1"/>
    <col min="9492" max="9492" width="10.75" style="3" customWidth="1"/>
    <col min="9493" max="9493" width="9.375" style="3" customWidth="1"/>
    <col min="9494" max="9494" width="10.125" style="3" customWidth="1"/>
    <col min="9495" max="9497" width="0" style="3" hidden="1" customWidth="1"/>
    <col min="9498" max="9728" width="9" style="3"/>
    <col min="9729" max="9729" width="21.75" style="3" customWidth="1"/>
    <col min="9730" max="9730" width="5.625" style="3" customWidth="1"/>
    <col min="9731" max="9731" width="10" style="3" customWidth="1"/>
    <col min="9732" max="9732" width="9.125" style="3" customWidth="1"/>
    <col min="9733" max="9733" width="9.5" style="3" customWidth="1"/>
    <col min="9734" max="9734" width="8.5" style="3" customWidth="1"/>
    <col min="9735" max="9735" width="9.5" style="3" customWidth="1"/>
    <col min="9736" max="9736" width="7.75" style="3" customWidth="1"/>
    <col min="9737" max="9737" width="8.375" style="3" customWidth="1"/>
    <col min="9738" max="9738" width="9" style="3"/>
    <col min="9739" max="9739" width="7.75" style="3" customWidth="1"/>
    <col min="9740" max="9740" width="8.25" style="3" customWidth="1"/>
    <col min="9741" max="9741" width="9.625" style="3" customWidth="1"/>
    <col min="9742" max="9743" width="7.75" style="3" customWidth="1"/>
    <col min="9744" max="9744" width="9.375" style="3" customWidth="1"/>
    <col min="9745" max="9746" width="9.125" style="3" customWidth="1"/>
    <col min="9747" max="9747" width="10.25" style="3" customWidth="1"/>
    <col min="9748" max="9748" width="10.75" style="3" customWidth="1"/>
    <col min="9749" max="9749" width="9.375" style="3" customWidth="1"/>
    <col min="9750" max="9750" width="10.125" style="3" customWidth="1"/>
    <col min="9751" max="9753" width="0" style="3" hidden="1" customWidth="1"/>
    <col min="9754" max="9984" width="9" style="3"/>
    <col min="9985" max="9985" width="21.75" style="3" customWidth="1"/>
    <col min="9986" max="9986" width="5.625" style="3" customWidth="1"/>
    <col min="9987" max="9987" width="10" style="3" customWidth="1"/>
    <col min="9988" max="9988" width="9.125" style="3" customWidth="1"/>
    <col min="9989" max="9989" width="9.5" style="3" customWidth="1"/>
    <col min="9990" max="9990" width="8.5" style="3" customWidth="1"/>
    <col min="9991" max="9991" width="9.5" style="3" customWidth="1"/>
    <col min="9992" max="9992" width="7.75" style="3" customWidth="1"/>
    <col min="9993" max="9993" width="8.375" style="3" customWidth="1"/>
    <col min="9994" max="9994" width="9" style="3"/>
    <col min="9995" max="9995" width="7.75" style="3" customWidth="1"/>
    <col min="9996" max="9996" width="8.25" style="3" customWidth="1"/>
    <col min="9997" max="9997" width="9.625" style="3" customWidth="1"/>
    <col min="9998" max="9999" width="7.75" style="3" customWidth="1"/>
    <col min="10000" max="10000" width="9.375" style="3" customWidth="1"/>
    <col min="10001" max="10002" width="9.125" style="3" customWidth="1"/>
    <col min="10003" max="10003" width="10.25" style="3" customWidth="1"/>
    <col min="10004" max="10004" width="10.75" style="3" customWidth="1"/>
    <col min="10005" max="10005" width="9.375" style="3" customWidth="1"/>
    <col min="10006" max="10006" width="10.125" style="3" customWidth="1"/>
    <col min="10007" max="10009" width="0" style="3" hidden="1" customWidth="1"/>
    <col min="10010" max="10240" width="9" style="3"/>
    <col min="10241" max="10241" width="21.75" style="3" customWidth="1"/>
    <col min="10242" max="10242" width="5.625" style="3" customWidth="1"/>
    <col min="10243" max="10243" width="10" style="3" customWidth="1"/>
    <col min="10244" max="10244" width="9.125" style="3" customWidth="1"/>
    <col min="10245" max="10245" width="9.5" style="3" customWidth="1"/>
    <col min="10246" max="10246" width="8.5" style="3" customWidth="1"/>
    <col min="10247" max="10247" width="9.5" style="3" customWidth="1"/>
    <col min="10248" max="10248" width="7.75" style="3" customWidth="1"/>
    <col min="10249" max="10249" width="8.375" style="3" customWidth="1"/>
    <col min="10250" max="10250" width="9" style="3"/>
    <col min="10251" max="10251" width="7.75" style="3" customWidth="1"/>
    <col min="10252" max="10252" width="8.25" style="3" customWidth="1"/>
    <col min="10253" max="10253" width="9.625" style="3" customWidth="1"/>
    <col min="10254" max="10255" width="7.75" style="3" customWidth="1"/>
    <col min="10256" max="10256" width="9.375" style="3" customWidth="1"/>
    <col min="10257" max="10258" width="9.125" style="3" customWidth="1"/>
    <col min="10259" max="10259" width="10.25" style="3" customWidth="1"/>
    <col min="10260" max="10260" width="10.75" style="3" customWidth="1"/>
    <col min="10261" max="10261" width="9.375" style="3" customWidth="1"/>
    <col min="10262" max="10262" width="10.125" style="3" customWidth="1"/>
    <col min="10263" max="10265" width="0" style="3" hidden="1" customWidth="1"/>
    <col min="10266" max="10496" width="9" style="3"/>
    <col min="10497" max="10497" width="21.75" style="3" customWidth="1"/>
    <col min="10498" max="10498" width="5.625" style="3" customWidth="1"/>
    <col min="10499" max="10499" width="10" style="3" customWidth="1"/>
    <col min="10500" max="10500" width="9.125" style="3" customWidth="1"/>
    <col min="10501" max="10501" width="9.5" style="3" customWidth="1"/>
    <col min="10502" max="10502" width="8.5" style="3" customWidth="1"/>
    <col min="10503" max="10503" width="9.5" style="3" customWidth="1"/>
    <col min="10504" max="10504" width="7.75" style="3" customWidth="1"/>
    <col min="10505" max="10505" width="8.375" style="3" customWidth="1"/>
    <col min="10506" max="10506" width="9" style="3"/>
    <col min="10507" max="10507" width="7.75" style="3" customWidth="1"/>
    <col min="10508" max="10508" width="8.25" style="3" customWidth="1"/>
    <col min="10509" max="10509" width="9.625" style="3" customWidth="1"/>
    <col min="10510" max="10511" width="7.75" style="3" customWidth="1"/>
    <col min="10512" max="10512" width="9.375" style="3" customWidth="1"/>
    <col min="10513" max="10514" width="9.125" style="3" customWidth="1"/>
    <col min="10515" max="10515" width="10.25" style="3" customWidth="1"/>
    <col min="10516" max="10516" width="10.75" style="3" customWidth="1"/>
    <col min="10517" max="10517" width="9.375" style="3" customWidth="1"/>
    <col min="10518" max="10518" width="10.125" style="3" customWidth="1"/>
    <col min="10519" max="10521" width="0" style="3" hidden="1" customWidth="1"/>
    <col min="10522" max="10752" width="9" style="3"/>
    <col min="10753" max="10753" width="21.75" style="3" customWidth="1"/>
    <col min="10754" max="10754" width="5.625" style="3" customWidth="1"/>
    <col min="10755" max="10755" width="10" style="3" customWidth="1"/>
    <col min="10756" max="10756" width="9.125" style="3" customWidth="1"/>
    <col min="10757" max="10757" width="9.5" style="3" customWidth="1"/>
    <col min="10758" max="10758" width="8.5" style="3" customWidth="1"/>
    <col min="10759" max="10759" width="9.5" style="3" customWidth="1"/>
    <col min="10760" max="10760" width="7.75" style="3" customWidth="1"/>
    <col min="10761" max="10761" width="8.375" style="3" customWidth="1"/>
    <col min="10762" max="10762" width="9" style="3"/>
    <col min="10763" max="10763" width="7.75" style="3" customWidth="1"/>
    <col min="10764" max="10764" width="8.25" style="3" customWidth="1"/>
    <col min="10765" max="10765" width="9.625" style="3" customWidth="1"/>
    <col min="10766" max="10767" width="7.75" style="3" customWidth="1"/>
    <col min="10768" max="10768" width="9.375" style="3" customWidth="1"/>
    <col min="10769" max="10770" width="9.125" style="3" customWidth="1"/>
    <col min="10771" max="10771" width="10.25" style="3" customWidth="1"/>
    <col min="10772" max="10772" width="10.75" style="3" customWidth="1"/>
    <col min="10773" max="10773" width="9.375" style="3" customWidth="1"/>
    <col min="10774" max="10774" width="10.125" style="3" customWidth="1"/>
    <col min="10775" max="10777" width="0" style="3" hidden="1" customWidth="1"/>
    <col min="10778" max="11008" width="9" style="3"/>
    <col min="11009" max="11009" width="21.75" style="3" customWidth="1"/>
    <col min="11010" max="11010" width="5.625" style="3" customWidth="1"/>
    <col min="11011" max="11011" width="10" style="3" customWidth="1"/>
    <col min="11012" max="11012" width="9.125" style="3" customWidth="1"/>
    <col min="11013" max="11013" width="9.5" style="3" customWidth="1"/>
    <col min="11014" max="11014" width="8.5" style="3" customWidth="1"/>
    <col min="11015" max="11015" width="9.5" style="3" customWidth="1"/>
    <col min="11016" max="11016" width="7.75" style="3" customWidth="1"/>
    <col min="11017" max="11017" width="8.375" style="3" customWidth="1"/>
    <col min="11018" max="11018" width="9" style="3"/>
    <col min="11019" max="11019" width="7.75" style="3" customWidth="1"/>
    <col min="11020" max="11020" width="8.25" style="3" customWidth="1"/>
    <col min="11021" max="11021" width="9.625" style="3" customWidth="1"/>
    <col min="11022" max="11023" width="7.75" style="3" customWidth="1"/>
    <col min="11024" max="11024" width="9.375" style="3" customWidth="1"/>
    <col min="11025" max="11026" width="9.125" style="3" customWidth="1"/>
    <col min="11027" max="11027" width="10.25" style="3" customWidth="1"/>
    <col min="11028" max="11028" width="10.75" style="3" customWidth="1"/>
    <col min="11029" max="11029" width="9.375" style="3" customWidth="1"/>
    <col min="11030" max="11030" width="10.125" style="3" customWidth="1"/>
    <col min="11031" max="11033" width="0" style="3" hidden="1" customWidth="1"/>
    <col min="11034" max="11264" width="9" style="3"/>
    <col min="11265" max="11265" width="21.75" style="3" customWidth="1"/>
    <col min="11266" max="11266" width="5.625" style="3" customWidth="1"/>
    <col min="11267" max="11267" width="10" style="3" customWidth="1"/>
    <col min="11268" max="11268" width="9.125" style="3" customWidth="1"/>
    <col min="11269" max="11269" width="9.5" style="3" customWidth="1"/>
    <col min="11270" max="11270" width="8.5" style="3" customWidth="1"/>
    <col min="11271" max="11271" width="9.5" style="3" customWidth="1"/>
    <col min="11272" max="11272" width="7.75" style="3" customWidth="1"/>
    <col min="11273" max="11273" width="8.375" style="3" customWidth="1"/>
    <col min="11274" max="11274" width="9" style="3"/>
    <col min="11275" max="11275" width="7.75" style="3" customWidth="1"/>
    <col min="11276" max="11276" width="8.25" style="3" customWidth="1"/>
    <col min="11277" max="11277" width="9.625" style="3" customWidth="1"/>
    <col min="11278" max="11279" width="7.75" style="3" customWidth="1"/>
    <col min="11280" max="11280" width="9.375" style="3" customWidth="1"/>
    <col min="11281" max="11282" width="9.125" style="3" customWidth="1"/>
    <col min="11283" max="11283" width="10.25" style="3" customWidth="1"/>
    <col min="11284" max="11284" width="10.75" style="3" customWidth="1"/>
    <col min="11285" max="11285" width="9.375" style="3" customWidth="1"/>
    <col min="11286" max="11286" width="10.125" style="3" customWidth="1"/>
    <col min="11287" max="11289" width="0" style="3" hidden="1" customWidth="1"/>
    <col min="11290" max="11520" width="9" style="3"/>
    <col min="11521" max="11521" width="21.75" style="3" customWidth="1"/>
    <col min="11522" max="11522" width="5.625" style="3" customWidth="1"/>
    <col min="11523" max="11523" width="10" style="3" customWidth="1"/>
    <col min="11524" max="11524" width="9.125" style="3" customWidth="1"/>
    <col min="11525" max="11525" width="9.5" style="3" customWidth="1"/>
    <col min="11526" max="11526" width="8.5" style="3" customWidth="1"/>
    <col min="11527" max="11527" width="9.5" style="3" customWidth="1"/>
    <col min="11528" max="11528" width="7.75" style="3" customWidth="1"/>
    <col min="11529" max="11529" width="8.375" style="3" customWidth="1"/>
    <col min="11530" max="11530" width="9" style="3"/>
    <col min="11531" max="11531" width="7.75" style="3" customWidth="1"/>
    <col min="11532" max="11532" width="8.25" style="3" customWidth="1"/>
    <col min="11533" max="11533" width="9.625" style="3" customWidth="1"/>
    <col min="11534" max="11535" width="7.75" style="3" customWidth="1"/>
    <col min="11536" max="11536" width="9.375" style="3" customWidth="1"/>
    <col min="11537" max="11538" width="9.125" style="3" customWidth="1"/>
    <col min="11539" max="11539" width="10.25" style="3" customWidth="1"/>
    <col min="11540" max="11540" width="10.75" style="3" customWidth="1"/>
    <col min="11541" max="11541" width="9.375" style="3" customWidth="1"/>
    <col min="11542" max="11542" width="10.125" style="3" customWidth="1"/>
    <col min="11543" max="11545" width="0" style="3" hidden="1" customWidth="1"/>
    <col min="11546" max="11776" width="9" style="3"/>
    <col min="11777" max="11777" width="21.75" style="3" customWidth="1"/>
    <col min="11778" max="11778" width="5.625" style="3" customWidth="1"/>
    <col min="11779" max="11779" width="10" style="3" customWidth="1"/>
    <col min="11780" max="11780" width="9.125" style="3" customWidth="1"/>
    <col min="11781" max="11781" width="9.5" style="3" customWidth="1"/>
    <col min="11782" max="11782" width="8.5" style="3" customWidth="1"/>
    <col min="11783" max="11783" width="9.5" style="3" customWidth="1"/>
    <col min="11784" max="11784" width="7.75" style="3" customWidth="1"/>
    <col min="11785" max="11785" width="8.375" style="3" customWidth="1"/>
    <col min="11786" max="11786" width="9" style="3"/>
    <col min="11787" max="11787" width="7.75" style="3" customWidth="1"/>
    <col min="11788" max="11788" width="8.25" style="3" customWidth="1"/>
    <col min="11789" max="11789" width="9.625" style="3" customWidth="1"/>
    <col min="11790" max="11791" width="7.75" style="3" customWidth="1"/>
    <col min="11792" max="11792" width="9.375" style="3" customWidth="1"/>
    <col min="11793" max="11794" width="9.125" style="3" customWidth="1"/>
    <col min="11795" max="11795" width="10.25" style="3" customWidth="1"/>
    <col min="11796" max="11796" width="10.75" style="3" customWidth="1"/>
    <col min="11797" max="11797" width="9.375" style="3" customWidth="1"/>
    <col min="11798" max="11798" width="10.125" style="3" customWidth="1"/>
    <col min="11799" max="11801" width="0" style="3" hidden="1" customWidth="1"/>
    <col min="11802" max="12032" width="9" style="3"/>
    <col min="12033" max="12033" width="21.75" style="3" customWidth="1"/>
    <col min="12034" max="12034" width="5.625" style="3" customWidth="1"/>
    <col min="12035" max="12035" width="10" style="3" customWidth="1"/>
    <col min="12036" max="12036" width="9.125" style="3" customWidth="1"/>
    <col min="12037" max="12037" width="9.5" style="3" customWidth="1"/>
    <col min="12038" max="12038" width="8.5" style="3" customWidth="1"/>
    <col min="12039" max="12039" width="9.5" style="3" customWidth="1"/>
    <col min="12040" max="12040" width="7.75" style="3" customWidth="1"/>
    <col min="12041" max="12041" width="8.375" style="3" customWidth="1"/>
    <col min="12042" max="12042" width="9" style="3"/>
    <col min="12043" max="12043" width="7.75" style="3" customWidth="1"/>
    <col min="12044" max="12044" width="8.25" style="3" customWidth="1"/>
    <col min="12045" max="12045" width="9.625" style="3" customWidth="1"/>
    <col min="12046" max="12047" width="7.75" style="3" customWidth="1"/>
    <col min="12048" max="12048" width="9.375" style="3" customWidth="1"/>
    <col min="12049" max="12050" width="9.125" style="3" customWidth="1"/>
    <col min="12051" max="12051" width="10.25" style="3" customWidth="1"/>
    <col min="12052" max="12052" width="10.75" style="3" customWidth="1"/>
    <col min="12053" max="12053" width="9.375" style="3" customWidth="1"/>
    <col min="12054" max="12054" width="10.125" style="3" customWidth="1"/>
    <col min="12055" max="12057" width="0" style="3" hidden="1" customWidth="1"/>
    <col min="12058" max="12288" width="9" style="3"/>
    <col min="12289" max="12289" width="21.75" style="3" customWidth="1"/>
    <col min="12290" max="12290" width="5.625" style="3" customWidth="1"/>
    <col min="12291" max="12291" width="10" style="3" customWidth="1"/>
    <col min="12292" max="12292" width="9.125" style="3" customWidth="1"/>
    <col min="12293" max="12293" width="9.5" style="3" customWidth="1"/>
    <col min="12294" max="12294" width="8.5" style="3" customWidth="1"/>
    <col min="12295" max="12295" width="9.5" style="3" customWidth="1"/>
    <col min="12296" max="12296" width="7.75" style="3" customWidth="1"/>
    <col min="12297" max="12297" width="8.375" style="3" customWidth="1"/>
    <col min="12298" max="12298" width="9" style="3"/>
    <col min="12299" max="12299" width="7.75" style="3" customWidth="1"/>
    <col min="12300" max="12300" width="8.25" style="3" customWidth="1"/>
    <col min="12301" max="12301" width="9.625" style="3" customWidth="1"/>
    <col min="12302" max="12303" width="7.75" style="3" customWidth="1"/>
    <col min="12304" max="12304" width="9.375" style="3" customWidth="1"/>
    <col min="12305" max="12306" width="9.125" style="3" customWidth="1"/>
    <col min="12307" max="12307" width="10.25" style="3" customWidth="1"/>
    <col min="12308" max="12308" width="10.75" style="3" customWidth="1"/>
    <col min="12309" max="12309" width="9.375" style="3" customWidth="1"/>
    <col min="12310" max="12310" width="10.125" style="3" customWidth="1"/>
    <col min="12311" max="12313" width="0" style="3" hidden="1" customWidth="1"/>
    <col min="12314" max="12544" width="9" style="3"/>
    <col min="12545" max="12545" width="21.75" style="3" customWidth="1"/>
    <col min="12546" max="12546" width="5.625" style="3" customWidth="1"/>
    <col min="12547" max="12547" width="10" style="3" customWidth="1"/>
    <col min="12548" max="12548" width="9.125" style="3" customWidth="1"/>
    <col min="12549" max="12549" width="9.5" style="3" customWidth="1"/>
    <col min="12550" max="12550" width="8.5" style="3" customWidth="1"/>
    <col min="12551" max="12551" width="9.5" style="3" customWidth="1"/>
    <col min="12552" max="12552" width="7.75" style="3" customWidth="1"/>
    <col min="12553" max="12553" width="8.375" style="3" customWidth="1"/>
    <col min="12554" max="12554" width="9" style="3"/>
    <col min="12555" max="12555" width="7.75" style="3" customWidth="1"/>
    <col min="12556" max="12556" width="8.25" style="3" customWidth="1"/>
    <col min="12557" max="12557" width="9.625" style="3" customWidth="1"/>
    <col min="12558" max="12559" width="7.75" style="3" customWidth="1"/>
    <col min="12560" max="12560" width="9.375" style="3" customWidth="1"/>
    <col min="12561" max="12562" width="9.125" style="3" customWidth="1"/>
    <col min="12563" max="12563" width="10.25" style="3" customWidth="1"/>
    <col min="12564" max="12564" width="10.75" style="3" customWidth="1"/>
    <col min="12565" max="12565" width="9.375" style="3" customWidth="1"/>
    <col min="12566" max="12566" width="10.125" style="3" customWidth="1"/>
    <col min="12567" max="12569" width="0" style="3" hidden="1" customWidth="1"/>
    <col min="12570" max="12800" width="9" style="3"/>
    <col min="12801" max="12801" width="21.75" style="3" customWidth="1"/>
    <col min="12802" max="12802" width="5.625" style="3" customWidth="1"/>
    <col min="12803" max="12803" width="10" style="3" customWidth="1"/>
    <col min="12804" max="12804" width="9.125" style="3" customWidth="1"/>
    <col min="12805" max="12805" width="9.5" style="3" customWidth="1"/>
    <col min="12806" max="12806" width="8.5" style="3" customWidth="1"/>
    <col min="12807" max="12807" width="9.5" style="3" customWidth="1"/>
    <col min="12808" max="12808" width="7.75" style="3" customWidth="1"/>
    <col min="12809" max="12809" width="8.375" style="3" customWidth="1"/>
    <col min="12810" max="12810" width="9" style="3"/>
    <col min="12811" max="12811" width="7.75" style="3" customWidth="1"/>
    <col min="12812" max="12812" width="8.25" style="3" customWidth="1"/>
    <col min="12813" max="12813" width="9.625" style="3" customWidth="1"/>
    <col min="12814" max="12815" width="7.75" style="3" customWidth="1"/>
    <col min="12816" max="12816" width="9.375" style="3" customWidth="1"/>
    <col min="12817" max="12818" width="9.125" style="3" customWidth="1"/>
    <col min="12819" max="12819" width="10.25" style="3" customWidth="1"/>
    <col min="12820" max="12820" width="10.75" style="3" customWidth="1"/>
    <col min="12821" max="12821" width="9.375" style="3" customWidth="1"/>
    <col min="12822" max="12822" width="10.125" style="3" customWidth="1"/>
    <col min="12823" max="12825" width="0" style="3" hidden="1" customWidth="1"/>
    <col min="12826" max="13056" width="9" style="3"/>
    <col min="13057" max="13057" width="21.75" style="3" customWidth="1"/>
    <col min="13058" max="13058" width="5.625" style="3" customWidth="1"/>
    <col min="13059" max="13059" width="10" style="3" customWidth="1"/>
    <col min="13060" max="13060" width="9.125" style="3" customWidth="1"/>
    <col min="13061" max="13061" width="9.5" style="3" customWidth="1"/>
    <col min="13062" max="13062" width="8.5" style="3" customWidth="1"/>
    <col min="13063" max="13063" width="9.5" style="3" customWidth="1"/>
    <col min="13064" max="13064" width="7.75" style="3" customWidth="1"/>
    <col min="13065" max="13065" width="8.375" style="3" customWidth="1"/>
    <col min="13066" max="13066" width="9" style="3"/>
    <col min="13067" max="13067" width="7.75" style="3" customWidth="1"/>
    <col min="13068" max="13068" width="8.25" style="3" customWidth="1"/>
    <col min="13069" max="13069" width="9.625" style="3" customWidth="1"/>
    <col min="13070" max="13071" width="7.75" style="3" customWidth="1"/>
    <col min="13072" max="13072" width="9.375" style="3" customWidth="1"/>
    <col min="13073" max="13074" width="9.125" style="3" customWidth="1"/>
    <col min="13075" max="13075" width="10.25" style="3" customWidth="1"/>
    <col min="13076" max="13076" width="10.75" style="3" customWidth="1"/>
    <col min="13077" max="13077" width="9.375" style="3" customWidth="1"/>
    <col min="13078" max="13078" width="10.125" style="3" customWidth="1"/>
    <col min="13079" max="13081" width="0" style="3" hidden="1" customWidth="1"/>
    <col min="13082" max="13312" width="9" style="3"/>
    <col min="13313" max="13313" width="21.75" style="3" customWidth="1"/>
    <col min="13314" max="13314" width="5.625" style="3" customWidth="1"/>
    <col min="13315" max="13315" width="10" style="3" customWidth="1"/>
    <col min="13316" max="13316" width="9.125" style="3" customWidth="1"/>
    <col min="13317" max="13317" width="9.5" style="3" customWidth="1"/>
    <col min="13318" max="13318" width="8.5" style="3" customWidth="1"/>
    <col min="13319" max="13319" width="9.5" style="3" customWidth="1"/>
    <col min="13320" max="13320" width="7.75" style="3" customWidth="1"/>
    <col min="13321" max="13321" width="8.375" style="3" customWidth="1"/>
    <col min="13322" max="13322" width="9" style="3"/>
    <col min="13323" max="13323" width="7.75" style="3" customWidth="1"/>
    <col min="13324" max="13324" width="8.25" style="3" customWidth="1"/>
    <col min="13325" max="13325" width="9.625" style="3" customWidth="1"/>
    <col min="13326" max="13327" width="7.75" style="3" customWidth="1"/>
    <col min="13328" max="13328" width="9.375" style="3" customWidth="1"/>
    <col min="13329" max="13330" width="9.125" style="3" customWidth="1"/>
    <col min="13331" max="13331" width="10.25" style="3" customWidth="1"/>
    <col min="13332" max="13332" width="10.75" style="3" customWidth="1"/>
    <col min="13333" max="13333" width="9.375" style="3" customWidth="1"/>
    <col min="13334" max="13334" width="10.125" style="3" customWidth="1"/>
    <col min="13335" max="13337" width="0" style="3" hidden="1" customWidth="1"/>
    <col min="13338" max="13568" width="9" style="3"/>
    <col min="13569" max="13569" width="21.75" style="3" customWidth="1"/>
    <col min="13570" max="13570" width="5.625" style="3" customWidth="1"/>
    <col min="13571" max="13571" width="10" style="3" customWidth="1"/>
    <col min="13572" max="13572" width="9.125" style="3" customWidth="1"/>
    <col min="13573" max="13573" width="9.5" style="3" customWidth="1"/>
    <col min="13574" max="13574" width="8.5" style="3" customWidth="1"/>
    <col min="13575" max="13575" width="9.5" style="3" customWidth="1"/>
    <col min="13576" max="13576" width="7.75" style="3" customWidth="1"/>
    <col min="13577" max="13577" width="8.375" style="3" customWidth="1"/>
    <col min="13578" max="13578" width="9" style="3"/>
    <col min="13579" max="13579" width="7.75" style="3" customWidth="1"/>
    <col min="13580" max="13580" width="8.25" style="3" customWidth="1"/>
    <col min="13581" max="13581" width="9.625" style="3" customWidth="1"/>
    <col min="13582" max="13583" width="7.75" style="3" customWidth="1"/>
    <col min="13584" max="13584" width="9.375" style="3" customWidth="1"/>
    <col min="13585" max="13586" width="9.125" style="3" customWidth="1"/>
    <col min="13587" max="13587" width="10.25" style="3" customWidth="1"/>
    <col min="13588" max="13588" width="10.75" style="3" customWidth="1"/>
    <col min="13589" max="13589" width="9.375" style="3" customWidth="1"/>
    <col min="13590" max="13590" width="10.125" style="3" customWidth="1"/>
    <col min="13591" max="13593" width="0" style="3" hidden="1" customWidth="1"/>
    <col min="13594" max="13824" width="9" style="3"/>
    <col min="13825" max="13825" width="21.75" style="3" customWidth="1"/>
    <col min="13826" max="13826" width="5.625" style="3" customWidth="1"/>
    <col min="13827" max="13827" width="10" style="3" customWidth="1"/>
    <col min="13828" max="13828" width="9.125" style="3" customWidth="1"/>
    <col min="13829" max="13829" width="9.5" style="3" customWidth="1"/>
    <col min="13830" max="13830" width="8.5" style="3" customWidth="1"/>
    <col min="13831" max="13831" width="9.5" style="3" customWidth="1"/>
    <col min="13832" max="13832" width="7.75" style="3" customWidth="1"/>
    <col min="13833" max="13833" width="8.375" style="3" customWidth="1"/>
    <col min="13834" max="13834" width="9" style="3"/>
    <col min="13835" max="13835" width="7.75" style="3" customWidth="1"/>
    <col min="13836" max="13836" width="8.25" style="3" customWidth="1"/>
    <col min="13837" max="13837" width="9.625" style="3" customWidth="1"/>
    <col min="13838" max="13839" width="7.75" style="3" customWidth="1"/>
    <col min="13840" max="13840" width="9.375" style="3" customWidth="1"/>
    <col min="13841" max="13842" width="9.125" style="3" customWidth="1"/>
    <col min="13843" max="13843" width="10.25" style="3" customWidth="1"/>
    <col min="13844" max="13844" width="10.75" style="3" customWidth="1"/>
    <col min="13845" max="13845" width="9.375" style="3" customWidth="1"/>
    <col min="13846" max="13846" width="10.125" style="3" customWidth="1"/>
    <col min="13847" max="13849" width="0" style="3" hidden="1" customWidth="1"/>
    <col min="13850" max="14080" width="9" style="3"/>
    <col min="14081" max="14081" width="21.75" style="3" customWidth="1"/>
    <col min="14082" max="14082" width="5.625" style="3" customWidth="1"/>
    <col min="14083" max="14083" width="10" style="3" customWidth="1"/>
    <col min="14084" max="14084" width="9.125" style="3" customWidth="1"/>
    <col min="14085" max="14085" width="9.5" style="3" customWidth="1"/>
    <col min="14086" max="14086" width="8.5" style="3" customWidth="1"/>
    <col min="14087" max="14087" width="9.5" style="3" customWidth="1"/>
    <col min="14088" max="14088" width="7.75" style="3" customWidth="1"/>
    <col min="14089" max="14089" width="8.375" style="3" customWidth="1"/>
    <col min="14090" max="14090" width="9" style="3"/>
    <col min="14091" max="14091" width="7.75" style="3" customWidth="1"/>
    <col min="14092" max="14092" width="8.25" style="3" customWidth="1"/>
    <col min="14093" max="14093" width="9.625" style="3" customWidth="1"/>
    <col min="14094" max="14095" width="7.75" style="3" customWidth="1"/>
    <col min="14096" max="14096" width="9.375" style="3" customWidth="1"/>
    <col min="14097" max="14098" width="9.125" style="3" customWidth="1"/>
    <col min="14099" max="14099" width="10.25" style="3" customWidth="1"/>
    <col min="14100" max="14100" width="10.75" style="3" customWidth="1"/>
    <col min="14101" max="14101" width="9.375" style="3" customWidth="1"/>
    <col min="14102" max="14102" width="10.125" style="3" customWidth="1"/>
    <col min="14103" max="14105" width="0" style="3" hidden="1" customWidth="1"/>
    <col min="14106" max="14336" width="9" style="3"/>
    <col min="14337" max="14337" width="21.75" style="3" customWidth="1"/>
    <col min="14338" max="14338" width="5.625" style="3" customWidth="1"/>
    <col min="14339" max="14339" width="10" style="3" customWidth="1"/>
    <col min="14340" max="14340" width="9.125" style="3" customWidth="1"/>
    <col min="14341" max="14341" width="9.5" style="3" customWidth="1"/>
    <col min="14342" max="14342" width="8.5" style="3" customWidth="1"/>
    <col min="14343" max="14343" width="9.5" style="3" customWidth="1"/>
    <col min="14344" max="14344" width="7.75" style="3" customWidth="1"/>
    <col min="14345" max="14345" width="8.375" style="3" customWidth="1"/>
    <col min="14346" max="14346" width="9" style="3"/>
    <col min="14347" max="14347" width="7.75" style="3" customWidth="1"/>
    <col min="14348" max="14348" width="8.25" style="3" customWidth="1"/>
    <col min="14349" max="14349" width="9.625" style="3" customWidth="1"/>
    <col min="14350" max="14351" width="7.75" style="3" customWidth="1"/>
    <col min="14352" max="14352" width="9.375" style="3" customWidth="1"/>
    <col min="14353" max="14354" width="9.125" style="3" customWidth="1"/>
    <col min="14355" max="14355" width="10.25" style="3" customWidth="1"/>
    <col min="14356" max="14356" width="10.75" style="3" customWidth="1"/>
    <col min="14357" max="14357" width="9.375" style="3" customWidth="1"/>
    <col min="14358" max="14358" width="10.125" style="3" customWidth="1"/>
    <col min="14359" max="14361" width="0" style="3" hidden="1" customWidth="1"/>
    <col min="14362" max="14592" width="9" style="3"/>
    <col min="14593" max="14593" width="21.75" style="3" customWidth="1"/>
    <col min="14594" max="14594" width="5.625" style="3" customWidth="1"/>
    <col min="14595" max="14595" width="10" style="3" customWidth="1"/>
    <col min="14596" max="14596" width="9.125" style="3" customWidth="1"/>
    <col min="14597" max="14597" width="9.5" style="3" customWidth="1"/>
    <col min="14598" max="14598" width="8.5" style="3" customWidth="1"/>
    <col min="14599" max="14599" width="9.5" style="3" customWidth="1"/>
    <col min="14600" max="14600" width="7.75" style="3" customWidth="1"/>
    <col min="14601" max="14601" width="8.375" style="3" customWidth="1"/>
    <col min="14602" max="14602" width="9" style="3"/>
    <col min="14603" max="14603" width="7.75" style="3" customWidth="1"/>
    <col min="14604" max="14604" width="8.25" style="3" customWidth="1"/>
    <col min="14605" max="14605" width="9.625" style="3" customWidth="1"/>
    <col min="14606" max="14607" width="7.75" style="3" customWidth="1"/>
    <col min="14608" max="14608" width="9.375" style="3" customWidth="1"/>
    <col min="14609" max="14610" width="9.125" style="3" customWidth="1"/>
    <col min="14611" max="14611" width="10.25" style="3" customWidth="1"/>
    <col min="14612" max="14612" width="10.75" style="3" customWidth="1"/>
    <col min="14613" max="14613" width="9.375" style="3" customWidth="1"/>
    <col min="14614" max="14614" width="10.125" style="3" customWidth="1"/>
    <col min="14615" max="14617" width="0" style="3" hidden="1" customWidth="1"/>
    <col min="14618" max="14848" width="9" style="3"/>
    <col min="14849" max="14849" width="21.75" style="3" customWidth="1"/>
    <col min="14850" max="14850" width="5.625" style="3" customWidth="1"/>
    <col min="14851" max="14851" width="10" style="3" customWidth="1"/>
    <col min="14852" max="14852" width="9.125" style="3" customWidth="1"/>
    <col min="14853" max="14853" width="9.5" style="3" customWidth="1"/>
    <col min="14854" max="14854" width="8.5" style="3" customWidth="1"/>
    <col min="14855" max="14855" width="9.5" style="3" customWidth="1"/>
    <col min="14856" max="14856" width="7.75" style="3" customWidth="1"/>
    <col min="14857" max="14857" width="8.375" style="3" customWidth="1"/>
    <col min="14858" max="14858" width="9" style="3"/>
    <col min="14859" max="14859" width="7.75" style="3" customWidth="1"/>
    <col min="14860" max="14860" width="8.25" style="3" customWidth="1"/>
    <col min="14861" max="14861" width="9.625" style="3" customWidth="1"/>
    <col min="14862" max="14863" width="7.75" style="3" customWidth="1"/>
    <col min="14864" max="14864" width="9.375" style="3" customWidth="1"/>
    <col min="14865" max="14866" width="9.125" style="3" customWidth="1"/>
    <col min="14867" max="14867" width="10.25" style="3" customWidth="1"/>
    <col min="14868" max="14868" width="10.75" style="3" customWidth="1"/>
    <col min="14869" max="14869" width="9.375" style="3" customWidth="1"/>
    <col min="14870" max="14870" width="10.125" style="3" customWidth="1"/>
    <col min="14871" max="14873" width="0" style="3" hidden="1" customWidth="1"/>
    <col min="14874" max="15104" width="9" style="3"/>
    <col min="15105" max="15105" width="21.75" style="3" customWidth="1"/>
    <col min="15106" max="15106" width="5.625" style="3" customWidth="1"/>
    <col min="15107" max="15107" width="10" style="3" customWidth="1"/>
    <col min="15108" max="15108" width="9.125" style="3" customWidth="1"/>
    <col min="15109" max="15109" width="9.5" style="3" customWidth="1"/>
    <col min="15110" max="15110" width="8.5" style="3" customWidth="1"/>
    <col min="15111" max="15111" width="9.5" style="3" customWidth="1"/>
    <col min="15112" max="15112" width="7.75" style="3" customWidth="1"/>
    <col min="15113" max="15113" width="8.375" style="3" customWidth="1"/>
    <col min="15114" max="15114" width="9" style="3"/>
    <col min="15115" max="15115" width="7.75" style="3" customWidth="1"/>
    <col min="15116" max="15116" width="8.25" style="3" customWidth="1"/>
    <col min="15117" max="15117" width="9.625" style="3" customWidth="1"/>
    <col min="15118" max="15119" width="7.75" style="3" customWidth="1"/>
    <col min="15120" max="15120" width="9.375" style="3" customWidth="1"/>
    <col min="15121" max="15122" width="9.125" style="3" customWidth="1"/>
    <col min="15123" max="15123" width="10.25" style="3" customWidth="1"/>
    <col min="15124" max="15124" width="10.75" style="3" customWidth="1"/>
    <col min="15125" max="15125" width="9.375" style="3" customWidth="1"/>
    <col min="15126" max="15126" width="10.125" style="3" customWidth="1"/>
    <col min="15127" max="15129" width="0" style="3" hidden="1" customWidth="1"/>
    <col min="15130" max="15360" width="9" style="3"/>
    <col min="15361" max="15361" width="21.75" style="3" customWidth="1"/>
    <col min="15362" max="15362" width="5.625" style="3" customWidth="1"/>
    <col min="15363" max="15363" width="10" style="3" customWidth="1"/>
    <col min="15364" max="15364" width="9.125" style="3" customWidth="1"/>
    <col min="15365" max="15365" width="9.5" style="3" customWidth="1"/>
    <col min="15366" max="15366" width="8.5" style="3" customWidth="1"/>
    <col min="15367" max="15367" width="9.5" style="3" customWidth="1"/>
    <col min="15368" max="15368" width="7.75" style="3" customWidth="1"/>
    <col min="15369" max="15369" width="8.375" style="3" customWidth="1"/>
    <col min="15370" max="15370" width="9" style="3"/>
    <col min="15371" max="15371" width="7.75" style="3" customWidth="1"/>
    <col min="15372" max="15372" width="8.25" style="3" customWidth="1"/>
    <col min="15373" max="15373" width="9.625" style="3" customWidth="1"/>
    <col min="15374" max="15375" width="7.75" style="3" customWidth="1"/>
    <col min="15376" max="15376" width="9.375" style="3" customWidth="1"/>
    <col min="15377" max="15378" width="9.125" style="3" customWidth="1"/>
    <col min="15379" max="15379" width="10.25" style="3" customWidth="1"/>
    <col min="15380" max="15380" width="10.75" style="3" customWidth="1"/>
    <col min="15381" max="15381" width="9.375" style="3" customWidth="1"/>
    <col min="15382" max="15382" width="10.125" style="3" customWidth="1"/>
    <col min="15383" max="15385" width="0" style="3" hidden="1" customWidth="1"/>
    <col min="15386" max="15616" width="9" style="3"/>
    <col min="15617" max="15617" width="21.75" style="3" customWidth="1"/>
    <col min="15618" max="15618" width="5.625" style="3" customWidth="1"/>
    <col min="15619" max="15619" width="10" style="3" customWidth="1"/>
    <col min="15620" max="15620" width="9.125" style="3" customWidth="1"/>
    <col min="15621" max="15621" width="9.5" style="3" customWidth="1"/>
    <col min="15622" max="15622" width="8.5" style="3" customWidth="1"/>
    <col min="15623" max="15623" width="9.5" style="3" customWidth="1"/>
    <col min="15624" max="15624" width="7.75" style="3" customWidth="1"/>
    <col min="15625" max="15625" width="8.375" style="3" customWidth="1"/>
    <col min="15626" max="15626" width="9" style="3"/>
    <col min="15627" max="15627" width="7.75" style="3" customWidth="1"/>
    <col min="15628" max="15628" width="8.25" style="3" customWidth="1"/>
    <col min="15629" max="15629" width="9.625" style="3" customWidth="1"/>
    <col min="15630" max="15631" width="7.75" style="3" customWidth="1"/>
    <col min="15632" max="15632" width="9.375" style="3" customWidth="1"/>
    <col min="15633" max="15634" width="9.125" style="3" customWidth="1"/>
    <col min="15635" max="15635" width="10.25" style="3" customWidth="1"/>
    <col min="15636" max="15636" width="10.75" style="3" customWidth="1"/>
    <col min="15637" max="15637" width="9.375" style="3" customWidth="1"/>
    <col min="15638" max="15638" width="10.125" style="3" customWidth="1"/>
    <col min="15639" max="15641" width="0" style="3" hidden="1" customWidth="1"/>
    <col min="15642" max="15872" width="9" style="3"/>
    <col min="15873" max="15873" width="21.75" style="3" customWidth="1"/>
    <col min="15874" max="15874" width="5.625" style="3" customWidth="1"/>
    <col min="15875" max="15875" width="10" style="3" customWidth="1"/>
    <col min="15876" max="15876" width="9.125" style="3" customWidth="1"/>
    <col min="15877" max="15877" width="9.5" style="3" customWidth="1"/>
    <col min="15878" max="15878" width="8.5" style="3" customWidth="1"/>
    <col min="15879" max="15879" width="9.5" style="3" customWidth="1"/>
    <col min="15880" max="15880" width="7.75" style="3" customWidth="1"/>
    <col min="15881" max="15881" width="8.375" style="3" customWidth="1"/>
    <col min="15882" max="15882" width="9" style="3"/>
    <col min="15883" max="15883" width="7.75" style="3" customWidth="1"/>
    <col min="15884" max="15884" width="8.25" style="3" customWidth="1"/>
    <col min="15885" max="15885" width="9.625" style="3" customWidth="1"/>
    <col min="15886" max="15887" width="7.75" style="3" customWidth="1"/>
    <col min="15888" max="15888" width="9.375" style="3" customWidth="1"/>
    <col min="15889" max="15890" width="9.125" style="3" customWidth="1"/>
    <col min="15891" max="15891" width="10.25" style="3" customWidth="1"/>
    <col min="15892" max="15892" width="10.75" style="3" customWidth="1"/>
    <col min="15893" max="15893" width="9.375" style="3" customWidth="1"/>
    <col min="15894" max="15894" width="10.125" style="3" customWidth="1"/>
    <col min="15895" max="15897" width="0" style="3" hidden="1" customWidth="1"/>
    <col min="15898" max="16128" width="9" style="3"/>
    <col min="16129" max="16129" width="21.75" style="3" customWidth="1"/>
    <col min="16130" max="16130" width="5.625" style="3" customWidth="1"/>
    <col min="16131" max="16131" width="10" style="3" customWidth="1"/>
    <col min="16132" max="16132" width="9.125" style="3" customWidth="1"/>
    <col min="16133" max="16133" width="9.5" style="3" customWidth="1"/>
    <col min="16134" max="16134" width="8.5" style="3" customWidth="1"/>
    <col min="16135" max="16135" width="9.5" style="3" customWidth="1"/>
    <col min="16136" max="16136" width="7.75" style="3" customWidth="1"/>
    <col min="16137" max="16137" width="8.375" style="3" customWidth="1"/>
    <col min="16138" max="16138" width="9" style="3"/>
    <col min="16139" max="16139" width="7.75" style="3" customWidth="1"/>
    <col min="16140" max="16140" width="8.25" style="3" customWidth="1"/>
    <col min="16141" max="16141" width="9.625" style="3" customWidth="1"/>
    <col min="16142" max="16143" width="7.75" style="3" customWidth="1"/>
    <col min="16144" max="16144" width="9.375" style="3" customWidth="1"/>
    <col min="16145" max="16146" width="9.125" style="3" customWidth="1"/>
    <col min="16147" max="16147" width="10.25" style="3" customWidth="1"/>
    <col min="16148" max="16148" width="10.75" style="3" customWidth="1"/>
    <col min="16149" max="16149" width="9.375" style="3" customWidth="1"/>
    <col min="16150" max="16150" width="10.125" style="3" customWidth="1"/>
    <col min="16151" max="16153" width="0" style="3" hidden="1" customWidth="1"/>
    <col min="16154" max="16384" width="9" style="3"/>
  </cols>
  <sheetData>
    <row r="1" spans="1:22" ht="27">
      <c r="A1" s="1" t="s">
        <v>167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2"/>
    </row>
    <row r="2" spans="1:22" s="10" customFormat="1" ht="24.75" thickBot="1">
      <c r="A2" s="4" t="s">
        <v>0</v>
      </c>
      <c r="B2" s="5"/>
      <c r="C2" s="5"/>
      <c r="D2" s="5"/>
      <c r="E2" s="5"/>
      <c r="F2" s="5"/>
      <c r="G2" s="5"/>
      <c r="H2" s="5"/>
      <c r="I2" s="5"/>
      <c r="J2" s="6"/>
      <c r="K2" s="5"/>
      <c r="L2" s="5"/>
      <c r="M2" s="5"/>
      <c r="N2" s="5"/>
      <c r="O2" s="5"/>
      <c r="P2" s="5"/>
      <c r="Q2" s="5"/>
      <c r="R2" s="7"/>
      <c r="S2" s="7"/>
      <c r="T2" s="8"/>
      <c r="U2" s="9" t="s">
        <v>1</v>
      </c>
      <c r="V2" s="2"/>
    </row>
    <row r="3" spans="1:22" s="10" customFormat="1" ht="18" customHeight="1">
      <c r="A3" s="11" t="s">
        <v>2</v>
      </c>
      <c r="B3" s="12" t="s">
        <v>3</v>
      </c>
      <c r="C3" s="13">
        <v>43646</v>
      </c>
      <c r="D3" s="14">
        <v>43647</v>
      </c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6"/>
      <c r="V3" s="17" t="s">
        <v>4</v>
      </c>
    </row>
    <row r="4" spans="1:22" s="10" customFormat="1" ht="18" customHeight="1">
      <c r="A4" s="18"/>
      <c r="B4" s="19"/>
      <c r="C4" s="20"/>
      <c r="D4" s="21" t="s">
        <v>5</v>
      </c>
      <c r="E4" s="22"/>
      <c r="F4" s="22"/>
      <c r="G4" s="22"/>
      <c r="H4" s="22"/>
      <c r="I4" s="23"/>
      <c r="J4" s="21" t="s">
        <v>6</v>
      </c>
      <c r="K4" s="22"/>
      <c r="L4" s="22"/>
      <c r="M4" s="22"/>
      <c r="N4" s="22"/>
      <c r="O4" s="23"/>
      <c r="P4" s="21" t="s">
        <v>7</v>
      </c>
      <c r="Q4" s="23"/>
      <c r="R4" s="24" t="s">
        <v>8</v>
      </c>
      <c r="S4" s="25" t="s">
        <v>9</v>
      </c>
      <c r="T4" s="26" t="s">
        <v>10</v>
      </c>
      <c r="U4" s="24" t="s">
        <v>11</v>
      </c>
      <c r="V4" s="27"/>
    </row>
    <row r="5" spans="1:22" s="10" customFormat="1" ht="18" customHeight="1">
      <c r="A5" s="28"/>
      <c r="B5" s="29"/>
      <c r="C5" s="30" t="s">
        <v>12</v>
      </c>
      <c r="D5" s="31" t="s">
        <v>13</v>
      </c>
      <c r="E5" s="32" t="s">
        <v>14</v>
      </c>
      <c r="F5" s="33" t="s">
        <v>15</v>
      </c>
      <c r="G5" s="34" t="s">
        <v>16</v>
      </c>
      <c r="H5" s="32" t="s">
        <v>14</v>
      </c>
      <c r="I5" s="33" t="s">
        <v>15</v>
      </c>
      <c r="J5" s="31" t="s">
        <v>13</v>
      </c>
      <c r="K5" s="32" t="s">
        <v>14</v>
      </c>
      <c r="L5" s="33" t="s">
        <v>15</v>
      </c>
      <c r="M5" s="34" t="s">
        <v>16</v>
      </c>
      <c r="N5" s="35" t="s">
        <v>14</v>
      </c>
      <c r="O5" s="36" t="s">
        <v>15</v>
      </c>
      <c r="P5" s="37" t="s">
        <v>17</v>
      </c>
      <c r="Q5" s="38" t="s">
        <v>18</v>
      </c>
      <c r="R5" s="29"/>
      <c r="S5" s="39"/>
      <c r="T5" s="40"/>
      <c r="U5" s="29"/>
      <c r="V5" s="41"/>
    </row>
    <row r="6" spans="1:22" s="10" customFormat="1" ht="18" customHeight="1">
      <c r="A6" s="42" t="s">
        <v>19</v>
      </c>
      <c r="B6" s="43"/>
      <c r="C6" s="44"/>
      <c r="D6" s="45"/>
      <c r="E6" s="46"/>
      <c r="F6" s="47"/>
      <c r="G6" s="48"/>
      <c r="H6" s="49"/>
      <c r="I6" s="50"/>
      <c r="J6" s="45"/>
      <c r="K6" s="51"/>
      <c r="L6" s="52"/>
      <c r="M6" s="49"/>
      <c r="N6" s="49"/>
      <c r="O6" s="53"/>
      <c r="P6" s="54"/>
      <c r="Q6" s="47"/>
      <c r="R6" s="55"/>
      <c r="S6" s="56"/>
      <c r="T6" s="57"/>
      <c r="U6" s="58"/>
      <c r="V6" s="59"/>
    </row>
    <row r="7" spans="1:22" s="10" customFormat="1" ht="18" customHeight="1">
      <c r="A7" s="60" t="s">
        <v>20</v>
      </c>
      <c r="B7" s="43">
        <v>1.1599999999999999</v>
      </c>
      <c r="C7" s="44">
        <v>1616.7</v>
      </c>
      <c r="D7" s="45">
        <f>E7+F7</f>
        <v>0</v>
      </c>
      <c r="E7" s="61"/>
      <c r="F7" s="62"/>
      <c r="G7" s="48">
        <f t="shared" ref="G7:G31" si="0">SUM(H7:I7)</f>
        <v>0</v>
      </c>
      <c r="H7" s="49"/>
      <c r="I7" s="50"/>
      <c r="J7" s="45">
        <f t="shared" ref="J7:J31" si="1">K7+L7</f>
        <v>480</v>
      </c>
      <c r="K7" s="51">
        <v>480</v>
      </c>
      <c r="L7" s="52"/>
      <c r="M7" s="49">
        <f t="shared" ref="M7:M31" si="2">SUM(N7:O7)</f>
        <v>0</v>
      </c>
      <c r="N7" s="49"/>
      <c r="O7" s="53"/>
      <c r="P7" s="54"/>
      <c r="Q7" s="47"/>
      <c r="R7" s="55">
        <v>1023.2</v>
      </c>
      <c r="S7" s="63">
        <v>1032.2</v>
      </c>
      <c r="T7" s="57">
        <f t="shared" ref="T7:T31" si="3">C7+D7+G7+J7+M7+Q7-S7</f>
        <v>1064.4999999999998</v>
      </c>
      <c r="U7" s="64">
        <f>T7*31/V7</f>
        <v>40.028505579815615</v>
      </c>
      <c r="V7" s="65">
        <v>824.4</v>
      </c>
    </row>
    <row r="8" spans="1:22" s="10" customFormat="1" ht="18" customHeight="1">
      <c r="A8" s="60" t="s">
        <v>21</v>
      </c>
      <c r="B8" s="43">
        <v>1.9</v>
      </c>
      <c r="C8" s="44">
        <v>304.59999999999997</v>
      </c>
      <c r="D8" s="45">
        <f t="shared" ref="D8:D38" si="4">E8+F8</f>
        <v>290</v>
      </c>
      <c r="E8" s="66">
        <v>290</v>
      </c>
      <c r="F8" s="62"/>
      <c r="G8" s="48">
        <f t="shared" si="0"/>
        <v>0</v>
      </c>
      <c r="H8" s="49"/>
      <c r="I8" s="50"/>
      <c r="J8" s="45">
        <f t="shared" si="1"/>
        <v>0</v>
      </c>
      <c r="K8" s="51"/>
      <c r="L8" s="52"/>
      <c r="M8" s="49">
        <f t="shared" si="2"/>
        <v>0</v>
      </c>
      <c r="N8" s="49"/>
      <c r="O8" s="53"/>
      <c r="P8" s="54"/>
      <c r="Q8" s="47"/>
      <c r="R8" s="55">
        <v>232.4</v>
      </c>
      <c r="S8" s="63">
        <v>269.39999999999998</v>
      </c>
      <c r="T8" s="57">
        <f t="shared" si="3"/>
        <v>325.19999999999993</v>
      </c>
      <c r="U8" s="64">
        <f t="shared" ref="U8:U38" si="5">T8*31/V8</f>
        <v>33.693850267379673</v>
      </c>
      <c r="V8" s="65">
        <v>299.2</v>
      </c>
    </row>
    <row r="9" spans="1:22" s="10" customFormat="1" ht="18" customHeight="1">
      <c r="A9" s="67" t="s">
        <v>22</v>
      </c>
      <c r="B9" s="68">
        <v>1.4</v>
      </c>
      <c r="C9" s="44">
        <v>376.20000000000005</v>
      </c>
      <c r="D9" s="45">
        <f t="shared" si="4"/>
        <v>350</v>
      </c>
      <c r="E9" s="61">
        <v>350</v>
      </c>
      <c r="F9" s="62"/>
      <c r="G9" s="48">
        <f>SUM(H9:I9)</f>
        <v>0</v>
      </c>
      <c r="H9" s="49"/>
      <c r="I9" s="50"/>
      <c r="J9" s="45">
        <f t="shared" si="1"/>
        <v>0</v>
      </c>
      <c r="K9" s="51"/>
      <c r="L9" s="52"/>
      <c r="M9" s="49">
        <f>SUM(N9:O9)</f>
        <v>0</v>
      </c>
      <c r="N9" s="49"/>
      <c r="O9" s="53"/>
      <c r="P9" s="54"/>
      <c r="Q9" s="47"/>
      <c r="R9" s="55">
        <v>350</v>
      </c>
      <c r="S9" s="63">
        <v>350</v>
      </c>
      <c r="T9" s="57">
        <f t="shared" si="3"/>
        <v>376.20000000000005</v>
      </c>
      <c r="U9" s="64">
        <f t="shared" si="5"/>
        <v>38.874000000000002</v>
      </c>
      <c r="V9" s="65">
        <v>300</v>
      </c>
    </row>
    <row r="10" spans="1:22" s="10" customFormat="1" ht="18" customHeight="1">
      <c r="A10" s="69" t="s">
        <v>23</v>
      </c>
      <c r="B10" s="43">
        <v>1.17</v>
      </c>
      <c r="C10" s="44">
        <v>0.1</v>
      </c>
      <c r="D10" s="45">
        <f t="shared" si="4"/>
        <v>0</v>
      </c>
      <c r="E10" s="70"/>
      <c r="F10" s="47"/>
      <c r="G10" s="48">
        <f t="shared" si="0"/>
        <v>0</v>
      </c>
      <c r="H10" s="49"/>
      <c r="I10" s="50"/>
      <c r="J10" s="45">
        <f t="shared" si="1"/>
        <v>0</v>
      </c>
      <c r="K10" s="51"/>
      <c r="L10" s="52"/>
      <c r="M10" s="49">
        <f t="shared" si="2"/>
        <v>0</v>
      </c>
      <c r="N10" s="49"/>
      <c r="O10" s="53"/>
      <c r="P10" s="54"/>
      <c r="Q10" s="47"/>
      <c r="R10" s="55">
        <v>0</v>
      </c>
      <c r="S10" s="63">
        <v>0</v>
      </c>
      <c r="T10" s="57">
        <f t="shared" si="3"/>
        <v>0.1</v>
      </c>
      <c r="U10" s="64" t="e">
        <f t="shared" si="5"/>
        <v>#DIV/0!</v>
      </c>
      <c r="V10" s="65">
        <v>0</v>
      </c>
    </row>
    <row r="11" spans="1:22" s="10" customFormat="1" ht="18" customHeight="1">
      <c r="A11" s="60" t="s">
        <v>24</v>
      </c>
      <c r="B11" s="43">
        <v>1.3</v>
      </c>
      <c r="C11" s="71">
        <v>52.2</v>
      </c>
      <c r="D11" s="45">
        <f t="shared" si="4"/>
        <v>0</v>
      </c>
      <c r="E11" s="70"/>
      <c r="F11" s="126"/>
      <c r="G11" s="48">
        <f t="shared" si="0"/>
        <v>0</v>
      </c>
      <c r="H11" s="49"/>
      <c r="I11" s="50"/>
      <c r="J11" s="45">
        <f t="shared" si="1"/>
        <v>0</v>
      </c>
      <c r="K11" s="51"/>
      <c r="L11" s="52"/>
      <c r="M11" s="49">
        <f t="shared" si="2"/>
        <v>0</v>
      </c>
      <c r="N11" s="49"/>
      <c r="O11" s="53"/>
      <c r="P11" s="54"/>
      <c r="Q11" s="47"/>
      <c r="R11" s="55">
        <v>40</v>
      </c>
      <c r="S11" s="63">
        <v>40</v>
      </c>
      <c r="T11" s="72">
        <f t="shared" si="3"/>
        <v>12.200000000000003</v>
      </c>
      <c r="U11" s="64">
        <f t="shared" si="5"/>
        <v>12.606666666666671</v>
      </c>
      <c r="V11" s="65">
        <v>30</v>
      </c>
    </row>
    <row r="12" spans="1:22" s="10" customFormat="1" ht="18" customHeight="1">
      <c r="A12" s="73" t="s">
        <v>25</v>
      </c>
      <c r="B12" s="43">
        <v>1.4</v>
      </c>
      <c r="C12" s="74">
        <v>316</v>
      </c>
      <c r="D12" s="45">
        <f t="shared" si="4"/>
        <v>420</v>
      </c>
      <c r="E12" s="46"/>
      <c r="F12" s="47">
        <v>420</v>
      </c>
      <c r="G12" s="48">
        <f t="shared" si="0"/>
        <v>0</v>
      </c>
      <c r="H12" s="49"/>
      <c r="I12" s="50"/>
      <c r="J12" s="45">
        <f t="shared" si="1"/>
        <v>0</v>
      </c>
      <c r="K12" s="51"/>
      <c r="L12" s="52"/>
      <c r="M12" s="49">
        <f t="shared" si="2"/>
        <v>0</v>
      </c>
      <c r="N12" s="49"/>
      <c r="O12" s="53"/>
      <c r="P12" s="54"/>
      <c r="Q12" s="47"/>
      <c r="R12" s="55">
        <v>370</v>
      </c>
      <c r="S12" s="63">
        <v>370</v>
      </c>
      <c r="T12" s="75">
        <f t="shared" si="3"/>
        <v>366</v>
      </c>
      <c r="U12" s="64">
        <f t="shared" si="5"/>
        <v>34.381818181818183</v>
      </c>
      <c r="V12" s="65">
        <v>330</v>
      </c>
    </row>
    <row r="13" spans="1:22" s="10" customFormat="1" ht="18" customHeight="1">
      <c r="A13" s="67" t="s">
        <v>26</v>
      </c>
      <c r="B13" s="43">
        <v>1.36</v>
      </c>
      <c r="C13" s="76">
        <v>4889.3</v>
      </c>
      <c r="D13" s="45">
        <f t="shared" si="4"/>
        <v>4700</v>
      </c>
      <c r="E13" s="46">
        <v>4700</v>
      </c>
      <c r="F13" s="47"/>
      <c r="G13" s="48">
        <f t="shared" si="0"/>
        <v>0</v>
      </c>
      <c r="H13" s="49"/>
      <c r="I13" s="77"/>
      <c r="J13" s="45">
        <f t="shared" si="1"/>
        <v>0</v>
      </c>
      <c r="K13" s="51"/>
      <c r="L13" s="52"/>
      <c r="M13" s="49">
        <f t="shared" si="2"/>
        <v>0</v>
      </c>
      <c r="N13" s="49"/>
      <c r="O13" s="53"/>
      <c r="P13" s="54"/>
      <c r="Q13" s="47"/>
      <c r="R13" s="55">
        <v>4121.3999999999996</v>
      </c>
      <c r="S13" s="63">
        <v>3886.2</v>
      </c>
      <c r="T13" s="72">
        <f t="shared" si="3"/>
        <v>5703.0999999999995</v>
      </c>
      <c r="U13" s="64">
        <f t="shared" si="5"/>
        <v>49.348545748897443</v>
      </c>
      <c r="V13" s="65">
        <v>3582.6</v>
      </c>
    </row>
    <row r="14" spans="1:22" s="10" customFormat="1" ht="18" customHeight="1">
      <c r="A14" s="67" t="s">
        <v>27</v>
      </c>
      <c r="B14" s="43">
        <v>1.37</v>
      </c>
      <c r="C14" s="44">
        <v>35524.199999999997</v>
      </c>
      <c r="D14" s="45">
        <f t="shared" si="4"/>
        <v>22700</v>
      </c>
      <c r="E14" s="46"/>
      <c r="F14" s="47">
        <v>22700</v>
      </c>
      <c r="G14" s="48">
        <f t="shared" si="0"/>
        <v>0</v>
      </c>
      <c r="H14" s="49"/>
      <c r="I14" s="50"/>
      <c r="J14" s="45">
        <f t="shared" si="1"/>
        <v>0</v>
      </c>
      <c r="K14" s="51"/>
      <c r="L14" s="52"/>
      <c r="M14" s="49">
        <f t="shared" si="2"/>
        <v>0</v>
      </c>
      <c r="N14" s="49"/>
      <c r="O14" s="53"/>
      <c r="P14" s="54"/>
      <c r="Q14" s="47"/>
      <c r="R14" s="55">
        <v>18190</v>
      </c>
      <c r="S14" s="78">
        <v>18480.8</v>
      </c>
      <c r="T14" s="75">
        <f t="shared" si="3"/>
        <v>39743.399999999994</v>
      </c>
      <c r="U14" s="79">
        <f t="shared" si="5"/>
        <v>67.21543061026307</v>
      </c>
      <c r="V14" s="65">
        <v>18329.8</v>
      </c>
    </row>
    <row r="15" spans="1:22" s="10" customFormat="1" ht="18" customHeight="1">
      <c r="A15" s="80" t="s">
        <v>28</v>
      </c>
      <c r="B15" s="43">
        <v>2.1</v>
      </c>
      <c r="C15" s="71">
        <v>6826.1999999999989</v>
      </c>
      <c r="D15" s="45">
        <f t="shared" si="4"/>
        <v>3400</v>
      </c>
      <c r="E15" s="51">
        <v>3400</v>
      </c>
      <c r="F15" s="81"/>
      <c r="G15" s="48">
        <f t="shared" si="0"/>
        <v>0</v>
      </c>
      <c r="H15" s="49"/>
      <c r="I15" s="50"/>
      <c r="J15" s="45">
        <f t="shared" si="1"/>
        <v>0</v>
      </c>
      <c r="K15" s="51"/>
      <c r="L15" s="52"/>
      <c r="M15" s="49">
        <f t="shared" si="2"/>
        <v>0</v>
      </c>
      <c r="N15" s="49"/>
      <c r="O15" s="53"/>
      <c r="P15" s="54"/>
      <c r="Q15" s="47"/>
      <c r="R15" s="55">
        <v>4376.2</v>
      </c>
      <c r="S15" s="63">
        <v>4447.8</v>
      </c>
      <c r="T15" s="72">
        <f t="shared" si="3"/>
        <v>5778.3999999999987</v>
      </c>
      <c r="U15" s="64">
        <f t="shared" si="5"/>
        <v>41.013462771316043</v>
      </c>
      <c r="V15" s="82">
        <v>4367.6000000000004</v>
      </c>
    </row>
    <row r="16" spans="1:22" s="10" customFormat="1" ht="18" customHeight="1">
      <c r="A16" s="73" t="s">
        <v>29</v>
      </c>
      <c r="B16" s="43">
        <v>1.4</v>
      </c>
      <c r="C16" s="44">
        <v>0</v>
      </c>
      <c r="D16" s="45">
        <f t="shared" si="4"/>
        <v>0</v>
      </c>
      <c r="E16" s="51"/>
      <c r="F16" s="47"/>
      <c r="G16" s="48">
        <f t="shared" si="0"/>
        <v>0</v>
      </c>
      <c r="H16" s="49"/>
      <c r="I16" s="50"/>
      <c r="J16" s="45">
        <f t="shared" si="1"/>
        <v>0</v>
      </c>
      <c r="K16" s="51"/>
      <c r="L16" s="52"/>
      <c r="M16" s="49">
        <f t="shared" si="2"/>
        <v>0</v>
      </c>
      <c r="N16" s="49"/>
      <c r="O16" s="53"/>
      <c r="P16" s="54"/>
      <c r="Q16" s="47"/>
      <c r="R16" s="55">
        <v>0</v>
      </c>
      <c r="S16" s="63">
        <v>0</v>
      </c>
      <c r="T16" s="72">
        <f t="shared" si="3"/>
        <v>0</v>
      </c>
      <c r="U16" s="64" t="e">
        <f t="shared" si="5"/>
        <v>#DIV/0!</v>
      </c>
      <c r="V16" s="65">
        <v>0</v>
      </c>
    </row>
    <row r="17" spans="1:35" s="10" customFormat="1" ht="18" customHeight="1">
      <c r="A17" s="73" t="s">
        <v>30</v>
      </c>
      <c r="B17" s="43">
        <v>1.35</v>
      </c>
      <c r="C17" s="44">
        <v>6129.8</v>
      </c>
      <c r="D17" s="45">
        <f t="shared" si="4"/>
        <v>0</v>
      </c>
      <c r="E17" s="51"/>
      <c r="F17" s="47"/>
      <c r="G17" s="48">
        <f t="shared" si="0"/>
        <v>0</v>
      </c>
      <c r="H17" s="49"/>
      <c r="I17" s="50"/>
      <c r="J17" s="45">
        <f t="shared" si="1"/>
        <v>6800</v>
      </c>
      <c r="K17" s="83">
        <v>6800</v>
      </c>
      <c r="L17" s="52"/>
      <c r="M17" s="49">
        <f t="shared" si="2"/>
        <v>0</v>
      </c>
      <c r="N17" s="49"/>
      <c r="O17" s="53"/>
      <c r="P17" s="54"/>
      <c r="Q17" s="47"/>
      <c r="R17" s="55">
        <v>6298</v>
      </c>
      <c r="S17" s="63">
        <v>6228.2</v>
      </c>
      <c r="T17" s="72">
        <f t="shared" si="3"/>
        <v>6701.5999999999995</v>
      </c>
      <c r="U17" s="64">
        <f t="shared" si="5"/>
        <v>33.459429859880814</v>
      </c>
      <c r="V17" s="65">
        <v>6209</v>
      </c>
    </row>
    <row r="18" spans="1:35" s="10" customFormat="1" ht="18" customHeight="1">
      <c r="A18" s="73" t="s">
        <v>31</v>
      </c>
      <c r="B18" s="43">
        <v>1.37</v>
      </c>
      <c r="C18" s="44">
        <v>56673.799999999996</v>
      </c>
      <c r="D18" s="45">
        <f t="shared" si="4"/>
        <v>12000</v>
      </c>
      <c r="E18" s="51"/>
      <c r="F18" s="51">
        <v>12000</v>
      </c>
      <c r="G18" s="50">
        <f t="shared" si="0"/>
        <v>0</v>
      </c>
      <c r="H18" s="49"/>
      <c r="I18" s="85"/>
      <c r="J18" s="45">
        <f t="shared" si="1"/>
        <v>21600</v>
      </c>
      <c r="K18" s="51"/>
      <c r="L18" s="52">
        <v>21600</v>
      </c>
      <c r="M18" s="49">
        <f t="shared" si="2"/>
        <v>0</v>
      </c>
      <c r="N18" s="49"/>
      <c r="O18" s="49"/>
      <c r="P18" s="54"/>
      <c r="Q18" s="47"/>
      <c r="R18" s="55">
        <v>31015.4</v>
      </c>
      <c r="S18" s="63">
        <v>32391.8</v>
      </c>
      <c r="T18" s="75">
        <f t="shared" si="3"/>
        <v>57881.999999999985</v>
      </c>
      <c r="U18" s="86">
        <f t="shared" si="5"/>
        <v>58.02800595045597</v>
      </c>
      <c r="V18" s="65">
        <v>30922</v>
      </c>
    </row>
    <row r="19" spans="1:35" s="10" customFormat="1" ht="18" customHeight="1">
      <c r="A19" s="73" t="s">
        <v>32</v>
      </c>
      <c r="B19" s="43">
        <v>1.37</v>
      </c>
      <c r="C19" s="44">
        <v>634.69999999999993</v>
      </c>
      <c r="D19" s="45">
        <f t="shared" si="4"/>
        <v>500</v>
      </c>
      <c r="E19" s="51"/>
      <c r="F19" s="47">
        <v>500</v>
      </c>
      <c r="G19" s="48">
        <f t="shared" si="0"/>
        <v>0</v>
      </c>
      <c r="H19" s="49"/>
      <c r="I19" s="50"/>
      <c r="J19" s="45">
        <f t="shared" si="1"/>
        <v>0</v>
      </c>
      <c r="K19" s="51"/>
      <c r="L19" s="52"/>
      <c r="M19" s="49">
        <f t="shared" si="2"/>
        <v>0</v>
      </c>
      <c r="N19" s="49"/>
      <c r="O19" s="53"/>
      <c r="P19" s="54"/>
      <c r="Q19" s="47"/>
      <c r="R19" s="55">
        <v>478</v>
      </c>
      <c r="S19" s="63">
        <v>493</v>
      </c>
      <c r="T19" s="75">
        <f t="shared" si="3"/>
        <v>641.69999999999982</v>
      </c>
      <c r="U19" s="64">
        <f t="shared" si="5"/>
        <v>43.52888402625819</v>
      </c>
      <c r="V19" s="87">
        <v>457</v>
      </c>
    </row>
    <row r="20" spans="1:35" s="10" customFormat="1" ht="18" customHeight="1">
      <c r="A20" s="88" t="s">
        <v>33</v>
      </c>
      <c r="B20" s="43">
        <v>1.48</v>
      </c>
      <c r="C20" s="89">
        <v>21042.9</v>
      </c>
      <c r="D20" s="45">
        <f t="shared" si="4"/>
        <v>9750</v>
      </c>
      <c r="E20" s="51">
        <f>8400+1350</f>
        <v>9750</v>
      </c>
      <c r="F20" s="47"/>
      <c r="G20" s="48">
        <f t="shared" si="0"/>
        <v>0</v>
      </c>
      <c r="H20" s="49"/>
      <c r="I20" s="50"/>
      <c r="J20" s="45">
        <f t="shared" si="1"/>
        <v>7600</v>
      </c>
      <c r="K20" s="84">
        <f>6200+1400</f>
        <v>7600</v>
      </c>
      <c r="L20" s="52"/>
      <c r="M20" s="49">
        <f t="shared" si="2"/>
        <v>0</v>
      </c>
      <c r="N20" s="49"/>
      <c r="O20" s="53"/>
      <c r="P20" s="90">
        <v>6364.2</v>
      </c>
      <c r="Q20" s="91">
        <v>10046</v>
      </c>
      <c r="R20" s="92">
        <v>22262.400000000001</v>
      </c>
      <c r="S20" s="93">
        <v>22586.2</v>
      </c>
      <c r="T20" s="94">
        <f t="shared" si="3"/>
        <v>25852.7</v>
      </c>
      <c r="U20" s="95">
        <f t="shared" si="5"/>
        <v>39.309859914850207</v>
      </c>
      <c r="V20" s="82">
        <v>20387.599999999999</v>
      </c>
    </row>
    <row r="21" spans="1:35" s="97" customFormat="1" ht="18" customHeight="1">
      <c r="A21" s="73" t="s">
        <v>34</v>
      </c>
      <c r="B21" s="43">
        <v>1.6</v>
      </c>
      <c r="C21" s="96">
        <v>2381.7999999999997</v>
      </c>
      <c r="D21" s="45">
        <f t="shared" si="4"/>
        <v>1700</v>
      </c>
      <c r="E21" s="85">
        <v>1700</v>
      </c>
      <c r="F21" s="126"/>
      <c r="G21" s="48">
        <f t="shared" si="0"/>
        <v>0</v>
      </c>
      <c r="H21" s="49"/>
      <c r="I21" s="50"/>
      <c r="J21" s="45">
        <f t="shared" si="1"/>
        <v>0</v>
      </c>
      <c r="K21" s="51"/>
      <c r="L21" s="52"/>
      <c r="M21" s="49">
        <f t="shared" si="2"/>
        <v>0</v>
      </c>
      <c r="N21" s="49"/>
      <c r="O21" s="53"/>
      <c r="P21" s="54"/>
      <c r="Q21" s="47"/>
      <c r="R21" s="55">
        <v>2054.8000000000002</v>
      </c>
      <c r="S21" s="63">
        <v>2023.6</v>
      </c>
      <c r="T21" s="57">
        <f t="shared" si="3"/>
        <v>2058.1999999999998</v>
      </c>
      <c r="U21" s="64">
        <f t="shared" si="5"/>
        <v>29.97754181544822</v>
      </c>
      <c r="V21" s="82">
        <v>2128.4</v>
      </c>
      <c r="AC21" s="10"/>
      <c r="AD21" s="10"/>
      <c r="AH21" s="10"/>
      <c r="AI21" s="10"/>
    </row>
    <row r="22" spans="1:35" s="10" customFormat="1" ht="18" customHeight="1">
      <c r="A22" s="69" t="s">
        <v>35</v>
      </c>
      <c r="B22" s="43">
        <v>1.5</v>
      </c>
      <c r="C22" s="96">
        <v>500.5</v>
      </c>
      <c r="D22" s="45">
        <f t="shared" si="4"/>
        <v>0</v>
      </c>
      <c r="E22" s="51"/>
      <c r="F22" s="81"/>
      <c r="G22" s="48">
        <f t="shared" si="0"/>
        <v>0</v>
      </c>
      <c r="H22" s="49"/>
      <c r="I22" s="50"/>
      <c r="J22" s="45">
        <f t="shared" si="1"/>
        <v>300</v>
      </c>
      <c r="K22" s="84">
        <v>300</v>
      </c>
      <c r="L22" s="52"/>
      <c r="M22" s="49">
        <f t="shared" si="2"/>
        <v>0</v>
      </c>
      <c r="N22" s="49"/>
      <c r="O22" s="53"/>
      <c r="P22" s="54"/>
      <c r="Q22" s="47"/>
      <c r="R22" s="55">
        <v>350</v>
      </c>
      <c r="S22" s="63">
        <v>350</v>
      </c>
      <c r="T22" s="57">
        <f t="shared" si="3"/>
        <v>450.5</v>
      </c>
      <c r="U22" s="64">
        <f t="shared" si="5"/>
        <v>58.189583333333331</v>
      </c>
      <c r="V22" s="82">
        <v>240</v>
      </c>
    </row>
    <row r="23" spans="1:35" s="10" customFormat="1" ht="18" customHeight="1">
      <c r="A23" s="88" t="s">
        <v>36</v>
      </c>
      <c r="B23" s="43">
        <v>1.41</v>
      </c>
      <c r="C23" s="98">
        <v>6353.8999999999978</v>
      </c>
      <c r="D23" s="45">
        <f t="shared" si="4"/>
        <v>0</v>
      </c>
      <c r="E23" s="51"/>
      <c r="F23" s="51"/>
      <c r="G23" s="48">
        <f t="shared" si="0"/>
        <v>0</v>
      </c>
      <c r="H23" s="49"/>
      <c r="I23" s="50"/>
      <c r="J23" s="45">
        <f t="shared" si="1"/>
        <v>0</v>
      </c>
      <c r="K23" s="51"/>
      <c r="L23" s="99"/>
      <c r="M23" s="49">
        <f t="shared" si="2"/>
        <v>0</v>
      </c>
      <c r="N23" s="49"/>
      <c r="O23" s="53"/>
      <c r="P23" s="90">
        <v>13000</v>
      </c>
      <c r="Q23" s="91">
        <v>10060</v>
      </c>
      <c r="R23" s="92">
        <v>11501</v>
      </c>
      <c r="S23" s="93">
        <v>11564.8</v>
      </c>
      <c r="T23" s="75">
        <f t="shared" si="3"/>
        <v>4849.0999999999985</v>
      </c>
      <c r="U23" s="100">
        <f t="shared" si="5"/>
        <v>13.633915614569723</v>
      </c>
      <c r="V23" s="82">
        <v>11025.6</v>
      </c>
    </row>
    <row r="24" spans="1:35" s="10" customFormat="1" ht="18" customHeight="1">
      <c r="A24" s="101" t="s">
        <v>37</v>
      </c>
      <c r="B24" s="43">
        <v>1.4</v>
      </c>
      <c r="C24" s="44">
        <v>1376</v>
      </c>
      <c r="D24" s="45">
        <f t="shared" si="4"/>
        <v>980</v>
      </c>
      <c r="E24" s="51">
        <v>980</v>
      </c>
      <c r="F24" s="47"/>
      <c r="G24" s="48">
        <f t="shared" si="0"/>
        <v>0</v>
      </c>
      <c r="H24" s="49"/>
      <c r="I24" s="50"/>
      <c r="J24" s="45">
        <f t="shared" si="1"/>
        <v>0</v>
      </c>
      <c r="K24" s="51"/>
      <c r="L24" s="99"/>
      <c r="M24" s="49">
        <f t="shared" si="2"/>
        <v>0</v>
      </c>
      <c r="N24" s="49"/>
      <c r="O24" s="53"/>
      <c r="P24" s="54"/>
      <c r="Q24" s="47"/>
      <c r="R24" s="55">
        <v>1097</v>
      </c>
      <c r="S24" s="102">
        <v>1057</v>
      </c>
      <c r="T24" s="57">
        <f t="shared" si="3"/>
        <v>1299</v>
      </c>
      <c r="U24" s="103">
        <f t="shared" si="5"/>
        <v>40.59375</v>
      </c>
      <c r="V24" s="82">
        <v>992</v>
      </c>
    </row>
    <row r="25" spans="1:35" s="10" customFormat="1" ht="18" customHeight="1">
      <c r="A25" s="73" t="s">
        <v>38</v>
      </c>
      <c r="B25" s="43">
        <v>1.37</v>
      </c>
      <c r="C25" s="44">
        <v>2922.8</v>
      </c>
      <c r="D25" s="45">
        <f t="shared" si="4"/>
        <v>0</v>
      </c>
      <c r="E25" s="85"/>
      <c r="F25" s="47"/>
      <c r="G25" s="48">
        <f t="shared" si="0"/>
        <v>0</v>
      </c>
      <c r="H25" s="49"/>
      <c r="I25" s="50"/>
      <c r="J25" s="45">
        <f t="shared" si="1"/>
        <v>2000</v>
      </c>
      <c r="K25" s="84">
        <v>2000</v>
      </c>
      <c r="L25" s="52"/>
      <c r="M25" s="49">
        <f t="shared" si="2"/>
        <v>0</v>
      </c>
      <c r="N25" s="49"/>
      <c r="O25" s="53"/>
      <c r="P25" s="54"/>
      <c r="Q25" s="47"/>
      <c r="R25" s="55">
        <v>2100</v>
      </c>
      <c r="S25" s="63">
        <v>2100</v>
      </c>
      <c r="T25" s="57">
        <f t="shared" si="3"/>
        <v>2822.8</v>
      </c>
      <c r="U25" s="64">
        <f t="shared" si="5"/>
        <v>36.461166666666671</v>
      </c>
      <c r="V25" s="82">
        <v>2400</v>
      </c>
    </row>
    <row r="26" spans="1:35" s="10" customFormat="1" ht="18" customHeight="1">
      <c r="A26" s="73" t="s">
        <v>39</v>
      </c>
      <c r="B26" s="43">
        <v>1.4</v>
      </c>
      <c r="C26" s="76">
        <v>5591.2000000000007</v>
      </c>
      <c r="D26" s="45">
        <f t="shared" si="4"/>
        <v>13500</v>
      </c>
      <c r="E26" s="51">
        <v>13500</v>
      </c>
      <c r="F26" s="47"/>
      <c r="G26" s="48">
        <f t="shared" si="0"/>
        <v>0</v>
      </c>
      <c r="H26" s="49"/>
      <c r="I26" s="50"/>
      <c r="J26" s="45">
        <f t="shared" si="1"/>
        <v>0</v>
      </c>
      <c r="K26" s="84"/>
      <c r="L26" s="52"/>
      <c r="M26" s="49">
        <f t="shared" si="2"/>
        <v>0</v>
      </c>
      <c r="N26" s="49"/>
      <c r="O26" s="53"/>
      <c r="P26" s="54"/>
      <c r="Q26" s="47"/>
      <c r="R26" s="55">
        <v>12568.8</v>
      </c>
      <c r="S26" s="63">
        <v>13179.2</v>
      </c>
      <c r="T26" s="57">
        <f t="shared" si="3"/>
        <v>5912</v>
      </c>
      <c r="U26" s="64">
        <f t="shared" si="5"/>
        <v>15.007533573534229</v>
      </c>
      <c r="V26" s="82">
        <v>12212</v>
      </c>
    </row>
    <row r="27" spans="1:35" s="10" customFormat="1" ht="18" customHeight="1">
      <c r="A27" s="88" t="s">
        <v>40</v>
      </c>
      <c r="B27" s="43">
        <v>1.4</v>
      </c>
      <c r="C27" s="98">
        <v>94156.2</v>
      </c>
      <c r="D27" s="45">
        <f t="shared" si="4"/>
        <v>12200</v>
      </c>
      <c r="E27" s="51">
        <v>12200</v>
      </c>
      <c r="F27" s="47"/>
      <c r="G27" s="104">
        <f t="shared" si="0"/>
        <v>0</v>
      </c>
      <c r="H27" s="105"/>
      <c r="I27" s="77"/>
      <c r="J27" s="45">
        <f t="shared" si="1"/>
        <v>7800</v>
      </c>
      <c r="K27" s="51">
        <v>7800</v>
      </c>
      <c r="L27" s="52"/>
      <c r="M27" s="49">
        <f t="shared" si="2"/>
        <v>0</v>
      </c>
      <c r="N27" s="49"/>
      <c r="O27" s="53"/>
      <c r="P27" s="90">
        <v>102000</v>
      </c>
      <c r="Q27" s="91">
        <v>107940</v>
      </c>
      <c r="R27" s="92">
        <v>147408.4</v>
      </c>
      <c r="S27" s="93">
        <v>149486.20000000001</v>
      </c>
      <c r="T27" s="94">
        <f t="shared" si="3"/>
        <v>72610</v>
      </c>
      <c r="U27" s="100">
        <f t="shared" si="5"/>
        <v>16.813670785471093</v>
      </c>
      <c r="V27" s="82">
        <v>133873.79999999999</v>
      </c>
    </row>
    <row r="28" spans="1:35" s="10" customFormat="1" ht="18" customHeight="1">
      <c r="A28" s="106" t="s">
        <v>41</v>
      </c>
      <c r="B28" s="43">
        <v>1.55</v>
      </c>
      <c r="C28" s="44">
        <v>8211.6</v>
      </c>
      <c r="D28" s="45">
        <f t="shared" si="4"/>
        <v>1900</v>
      </c>
      <c r="E28" s="51"/>
      <c r="F28" s="280">
        <v>1900</v>
      </c>
      <c r="G28" s="48">
        <f t="shared" si="0"/>
        <v>0</v>
      </c>
      <c r="H28" s="49"/>
      <c r="I28" s="50"/>
      <c r="J28" s="45">
        <f t="shared" si="1"/>
        <v>3800</v>
      </c>
      <c r="K28" s="51"/>
      <c r="L28" s="52">
        <v>3800</v>
      </c>
      <c r="M28" s="49">
        <f t="shared" si="2"/>
        <v>0</v>
      </c>
      <c r="N28" s="49"/>
      <c r="O28" s="53"/>
      <c r="P28" s="54"/>
      <c r="Q28" s="47"/>
      <c r="R28" s="55">
        <v>4624.2</v>
      </c>
      <c r="S28" s="63">
        <v>4985.8</v>
      </c>
      <c r="T28" s="57">
        <f t="shared" si="3"/>
        <v>8925.7999999999993</v>
      </c>
      <c r="U28" s="64">
        <f t="shared" si="5"/>
        <v>60.120763080132107</v>
      </c>
      <c r="V28" s="82">
        <v>4602.3999999999996</v>
      </c>
    </row>
    <row r="29" spans="1:35" s="10" customFormat="1" ht="18" customHeight="1">
      <c r="A29" s="106" t="s">
        <v>42</v>
      </c>
      <c r="B29" s="43">
        <v>1.5</v>
      </c>
      <c r="C29" s="44">
        <v>1093</v>
      </c>
      <c r="D29" s="45">
        <f t="shared" si="4"/>
        <v>1200</v>
      </c>
      <c r="E29" s="51">
        <v>1200</v>
      </c>
      <c r="F29" s="280"/>
      <c r="G29" s="48">
        <f t="shared" si="0"/>
        <v>0</v>
      </c>
      <c r="H29" s="49"/>
      <c r="I29" s="50"/>
      <c r="J29" s="45">
        <f t="shared" si="1"/>
        <v>0</v>
      </c>
      <c r="K29" s="51"/>
      <c r="L29" s="52"/>
      <c r="M29" s="49">
        <f t="shared" si="2"/>
        <v>0</v>
      </c>
      <c r="N29" s="49"/>
      <c r="O29" s="53"/>
      <c r="P29" s="54"/>
      <c r="Q29" s="47"/>
      <c r="R29" s="55">
        <v>860.2</v>
      </c>
      <c r="S29" s="63">
        <v>890.6</v>
      </c>
      <c r="T29" s="57">
        <f t="shared" si="3"/>
        <v>1402.4</v>
      </c>
      <c r="U29" s="64">
        <f t="shared" si="5"/>
        <v>53.056382719062732</v>
      </c>
      <c r="V29" s="82">
        <v>819.4</v>
      </c>
    </row>
    <row r="30" spans="1:35" s="10" customFormat="1" ht="18" customHeight="1">
      <c r="A30" s="73" t="s">
        <v>43</v>
      </c>
      <c r="B30" s="43">
        <v>1.76</v>
      </c>
      <c r="C30" s="44">
        <v>1896.7999999999997</v>
      </c>
      <c r="D30" s="45">
        <f t="shared" si="4"/>
        <v>1500</v>
      </c>
      <c r="E30" s="51">
        <v>1500</v>
      </c>
      <c r="F30" s="280"/>
      <c r="G30" s="48">
        <f t="shared" si="0"/>
        <v>0</v>
      </c>
      <c r="H30" s="49"/>
      <c r="I30" s="50"/>
      <c r="J30" s="45">
        <f t="shared" si="1"/>
        <v>0</v>
      </c>
      <c r="K30" s="51"/>
      <c r="L30" s="52"/>
      <c r="M30" s="49">
        <f t="shared" si="2"/>
        <v>0</v>
      </c>
      <c r="N30" s="49"/>
      <c r="O30" s="53"/>
      <c r="P30" s="54"/>
      <c r="Q30" s="47"/>
      <c r="R30" s="55">
        <v>1632.4</v>
      </c>
      <c r="S30" s="63">
        <v>1632</v>
      </c>
      <c r="T30" s="57">
        <f t="shared" si="3"/>
        <v>1764.7999999999997</v>
      </c>
      <c r="U30" s="64">
        <f t="shared" si="5"/>
        <v>33.812608158220016</v>
      </c>
      <c r="V30" s="82">
        <v>1618</v>
      </c>
    </row>
    <row r="31" spans="1:35" s="10" customFormat="1" ht="18" customHeight="1">
      <c r="A31" s="73" t="s">
        <v>44</v>
      </c>
      <c r="B31" s="43">
        <v>1.8</v>
      </c>
      <c r="C31" s="44">
        <v>1919.0000000000002</v>
      </c>
      <c r="D31" s="45">
        <f t="shared" si="4"/>
        <v>0</v>
      </c>
      <c r="E31" s="84"/>
      <c r="F31" s="107"/>
      <c r="G31" s="48">
        <f t="shared" si="0"/>
        <v>0</v>
      </c>
      <c r="H31" s="49"/>
      <c r="I31" s="50"/>
      <c r="J31" s="45">
        <f t="shared" si="1"/>
        <v>2500</v>
      </c>
      <c r="K31" s="51">
        <v>2500</v>
      </c>
      <c r="L31" s="52"/>
      <c r="M31" s="49">
        <f t="shared" si="2"/>
        <v>0</v>
      </c>
      <c r="N31" s="49"/>
      <c r="O31" s="53"/>
      <c r="P31" s="54"/>
      <c r="Q31" s="47"/>
      <c r="R31" s="55">
        <v>2421</v>
      </c>
      <c r="S31" s="63">
        <v>2504.1999999999998</v>
      </c>
      <c r="T31" s="57">
        <f t="shared" si="3"/>
        <v>1914.8000000000002</v>
      </c>
      <c r="U31" s="64">
        <f t="shared" si="5"/>
        <v>26.068862538427759</v>
      </c>
      <c r="V31" s="82">
        <v>2277</v>
      </c>
    </row>
    <row r="32" spans="1:35" s="10" customFormat="1" ht="18" customHeight="1">
      <c r="A32" s="42" t="s">
        <v>45</v>
      </c>
      <c r="B32" s="43"/>
      <c r="C32" s="44"/>
      <c r="D32" s="45"/>
      <c r="E32" s="51"/>
      <c r="F32" s="47"/>
      <c r="G32" s="48"/>
      <c r="H32" s="49"/>
      <c r="I32" s="50"/>
      <c r="J32" s="45"/>
      <c r="K32" s="51"/>
      <c r="L32" s="52"/>
      <c r="M32" s="49"/>
      <c r="N32" s="49"/>
      <c r="O32" s="53"/>
      <c r="P32" s="54"/>
      <c r="Q32" s="47"/>
      <c r="R32" s="55"/>
      <c r="S32" s="63"/>
      <c r="T32" s="57"/>
      <c r="U32" s="103"/>
      <c r="V32" s="82"/>
    </row>
    <row r="33" spans="1:22" s="10" customFormat="1" ht="18" customHeight="1">
      <c r="A33" s="88" t="s">
        <v>46</v>
      </c>
      <c r="B33" s="43">
        <v>1.57</v>
      </c>
      <c r="C33" s="98">
        <v>6956.7999999999993</v>
      </c>
      <c r="D33" s="45">
        <f t="shared" si="4"/>
        <v>0</v>
      </c>
      <c r="E33" s="51"/>
      <c r="F33" s="47"/>
      <c r="G33" s="48">
        <f>SUM(H33:I33)</f>
        <v>0</v>
      </c>
      <c r="H33" s="49"/>
      <c r="I33" s="50"/>
      <c r="J33" s="45">
        <f>K33+L33</f>
        <v>0</v>
      </c>
      <c r="K33" s="51"/>
      <c r="L33" s="99"/>
      <c r="M33" s="49">
        <f>SUM(N33:O33)</f>
        <v>0</v>
      </c>
      <c r="N33" s="49"/>
      <c r="O33" s="53"/>
      <c r="P33" s="90">
        <v>5000</v>
      </c>
      <c r="Q33" s="91">
        <v>4000</v>
      </c>
      <c r="R33" s="92">
        <v>5660</v>
      </c>
      <c r="S33" s="93">
        <v>5660</v>
      </c>
      <c r="T33" s="75">
        <f>C33+D33+G33+J33+M33+Q33-S33</f>
        <v>5296.7999999999993</v>
      </c>
      <c r="U33" s="100">
        <f t="shared" si="5"/>
        <v>30.407555555555554</v>
      </c>
      <c r="V33" s="82">
        <v>5400</v>
      </c>
    </row>
    <row r="34" spans="1:22" s="10" customFormat="1" ht="18" customHeight="1">
      <c r="A34" s="42" t="s">
        <v>47</v>
      </c>
      <c r="B34" s="43"/>
      <c r="C34" s="44"/>
      <c r="D34" s="45"/>
      <c r="E34" s="51"/>
      <c r="F34" s="47"/>
      <c r="G34" s="48"/>
      <c r="H34" s="49"/>
      <c r="I34" s="50"/>
      <c r="J34" s="45"/>
      <c r="K34" s="51"/>
      <c r="L34" s="52"/>
      <c r="M34" s="49"/>
      <c r="N34" s="49"/>
      <c r="O34" s="53"/>
      <c r="P34" s="54"/>
      <c r="Q34" s="47"/>
      <c r="R34" s="55"/>
      <c r="S34" s="63"/>
      <c r="T34" s="57"/>
      <c r="U34" s="103"/>
      <c r="V34" s="82"/>
    </row>
    <row r="35" spans="1:22" s="10" customFormat="1" ht="18" customHeight="1">
      <c r="A35" s="88" t="s">
        <v>48</v>
      </c>
      <c r="B35" s="43">
        <v>1.65</v>
      </c>
      <c r="C35" s="98">
        <v>5084</v>
      </c>
      <c r="D35" s="45">
        <f t="shared" si="4"/>
        <v>5500</v>
      </c>
      <c r="E35" s="51">
        <v>5500</v>
      </c>
      <c r="F35" s="47"/>
      <c r="G35" s="48">
        <f>SUM(H35:I35)</f>
        <v>0</v>
      </c>
      <c r="H35" s="49"/>
      <c r="I35" s="50"/>
      <c r="J35" s="45">
        <f>K35+L35</f>
        <v>6200</v>
      </c>
      <c r="K35" s="51">
        <v>6200</v>
      </c>
      <c r="L35" s="52"/>
      <c r="M35" s="49">
        <f>SUM(N35:O35)</f>
        <v>0</v>
      </c>
      <c r="N35" s="49"/>
      <c r="O35" s="53"/>
      <c r="P35" s="90">
        <v>0</v>
      </c>
      <c r="Q35" s="91">
        <v>0</v>
      </c>
      <c r="R35" s="92">
        <v>10580</v>
      </c>
      <c r="S35" s="93">
        <v>10580</v>
      </c>
      <c r="T35" s="94">
        <f>C35+D35+G35+J35+M35+Q35-S35</f>
        <v>6204</v>
      </c>
      <c r="U35" s="95">
        <f t="shared" si="5"/>
        <v>19.624897959183674</v>
      </c>
      <c r="V35" s="82">
        <v>9800</v>
      </c>
    </row>
    <row r="36" spans="1:22" s="10" customFormat="1" ht="18" customHeight="1">
      <c r="A36" s="108" t="s">
        <v>49</v>
      </c>
      <c r="B36" s="43">
        <v>1.82</v>
      </c>
      <c r="C36" s="109">
        <v>12932.5</v>
      </c>
      <c r="D36" s="45">
        <f t="shared" si="4"/>
        <v>0</v>
      </c>
      <c r="E36" s="51"/>
      <c r="F36" s="47"/>
      <c r="G36" s="48">
        <f>SUM(H36:I36)</f>
        <v>0</v>
      </c>
      <c r="H36" s="49"/>
      <c r="I36" s="50"/>
      <c r="J36" s="45">
        <f>K36+L36</f>
        <v>2400</v>
      </c>
      <c r="K36" s="83">
        <v>2400</v>
      </c>
      <c r="L36" s="52"/>
      <c r="M36" s="49">
        <f>SUM(N36:O36)</f>
        <v>0</v>
      </c>
      <c r="N36" s="49"/>
      <c r="O36" s="53"/>
      <c r="P36" s="110">
        <v>9876</v>
      </c>
      <c r="Q36" s="111">
        <v>11000</v>
      </c>
      <c r="R36" s="112">
        <v>14074</v>
      </c>
      <c r="S36" s="113">
        <v>14186.2</v>
      </c>
      <c r="T36" s="114">
        <f>C36+D36+G36+J36+M36+Q36-S36</f>
        <v>12146.3</v>
      </c>
      <c r="U36" s="95">
        <f t="shared" si="5"/>
        <v>44.287849917666428</v>
      </c>
      <c r="V36" s="87">
        <v>8502</v>
      </c>
    </row>
    <row r="37" spans="1:22" s="97" customFormat="1" ht="18" customHeight="1">
      <c r="A37" s="73" t="s">
        <v>50</v>
      </c>
      <c r="B37" s="43">
        <v>2</v>
      </c>
      <c r="C37" s="44">
        <v>2136.4000000000005</v>
      </c>
      <c r="D37" s="45">
        <f t="shared" si="4"/>
        <v>1200</v>
      </c>
      <c r="E37" s="85">
        <v>1200</v>
      </c>
      <c r="F37" s="47"/>
      <c r="G37" s="48">
        <f>SUM(H37:I37)</f>
        <v>0</v>
      </c>
      <c r="H37" s="49"/>
      <c r="I37" s="50"/>
      <c r="J37" s="45">
        <f>K37+L37</f>
        <v>0</v>
      </c>
      <c r="K37" s="51"/>
      <c r="L37" s="52"/>
      <c r="M37" s="49">
        <f>SUM(N37:O37)</f>
        <v>0</v>
      </c>
      <c r="N37" s="49"/>
      <c r="O37" s="53"/>
      <c r="P37" s="54"/>
      <c r="Q37" s="47"/>
      <c r="R37" s="55">
        <v>1981</v>
      </c>
      <c r="S37" s="102">
        <v>2271</v>
      </c>
      <c r="T37" s="57">
        <f>C37+D37+G37+J37+M37+Q37-S37</f>
        <v>1065.4000000000005</v>
      </c>
      <c r="U37" s="64">
        <f t="shared" si="5"/>
        <v>32.797815292949373</v>
      </c>
      <c r="V37" s="115">
        <v>1007</v>
      </c>
    </row>
    <row r="38" spans="1:22" s="10" customFormat="1" ht="18" customHeight="1">
      <c r="A38" s="108" t="s">
        <v>51</v>
      </c>
      <c r="B38" s="116">
        <v>2.2000000000000002</v>
      </c>
      <c r="C38" s="109">
        <v>6426.8</v>
      </c>
      <c r="D38" s="45">
        <f t="shared" si="4"/>
        <v>0</v>
      </c>
      <c r="E38" s="51"/>
      <c r="F38" s="47"/>
      <c r="G38" s="48">
        <f>SUM(H38:I38)</f>
        <v>0</v>
      </c>
      <c r="H38" s="49"/>
      <c r="I38" s="50"/>
      <c r="J38" s="45">
        <f>K38+L38</f>
        <v>0</v>
      </c>
      <c r="K38" s="85"/>
      <c r="L38" s="52"/>
      <c r="M38" s="49">
        <f>SUM(N38:O38)</f>
        <v>0</v>
      </c>
      <c r="N38" s="49"/>
      <c r="O38" s="53"/>
      <c r="P38" s="110">
        <v>0</v>
      </c>
      <c r="Q38" s="111">
        <v>0</v>
      </c>
      <c r="R38" s="112">
        <v>3546</v>
      </c>
      <c r="S38" s="113">
        <v>3714</v>
      </c>
      <c r="T38" s="114">
        <f>C38+D38+G38+J38+M38+Q38-S38</f>
        <v>2712.8</v>
      </c>
      <c r="U38" s="95">
        <f t="shared" si="5"/>
        <v>37.711569506726455</v>
      </c>
      <c r="V38" s="117">
        <v>2230</v>
      </c>
    </row>
    <row r="39" spans="1:22" s="10" customFormat="1" ht="18" customHeight="1">
      <c r="A39" s="118" t="s">
        <v>52</v>
      </c>
      <c r="B39" s="43"/>
      <c r="C39" s="96"/>
      <c r="D39" s="45"/>
      <c r="E39" s="119"/>
      <c r="F39" s="81"/>
      <c r="G39" s="48"/>
      <c r="H39" s="49"/>
      <c r="I39" s="50"/>
      <c r="J39" s="45"/>
      <c r="K39" s="51"/>
      <c r="L39" s="52"/>
      <c r="M39" s="49"/>
      <c r="N39" s="49"/>
      <c r="O39" s="53"/>
      <c r="P39" s="54"/>
      <c r="Q39" s="47"/>
      <c r="R39" s="55"/>
      <c r="S39" s="120"/>
      <c r="T39" s="57"/>
      <c r="U39" s="121"/>
      <c r="V39" s="122"/>
    </row>
    <row r="40" spans="1:22" s="10" customFormat="1" ht="18" customHeight="1">
      <c r="A40" s="123" t="s">
        <v>53</v>
      </c>
      <c r="B40" s="124">
        <v>1.36</v>
      </c>
      <c r="C40" s="96"/>
      <c r="D40" s="45">
        <f>E40+F40</f>
        <v>80</v>
      </c>
      <c r="E40" s="125">
        <v>80</v>
      </c>
      <c r="F40" s="126"/>
      <c r="G40" s="48">
        <f>SUM(H40:I40)</f>
        <v>0</v>
      </c>
      <c r="H40" s="127"/>
      <c r="I40" s="128"/>
      <c r="J40" s="45">
        <f>K40+L40</f>
        <v>0</v>
      </c>
      <c r="K40" s="84"/>
      <c r="L40" s="129"/>
      <c r="M40" s="49">
        <f>SUM(N40:O40)</f>
        <v>0</v>
      </c>
      <c r="N40" s="49"/>
      <c r="O40" s="130"/>
      <c r="P40" s="131"/>
      <c r="Q40" s="126"/>
      <c r="R40" s="132"/>
      <c r="S40" s="63"/>
      <c r="T40" s="57"/>
      <c r="U40" s="133"/>
      <c r="V40" s="122"/>
    </row>
    <row r="41" spans="1:22" s="10" customFormat="1" ht="18" customHeight="1">
      <c r="A41" s="123" t="s">
        <v>54</v>
      </c>
      <c r="B41" s="124">
        <v>1.36</v>
      </c>
      <c r="C41" s="96"/>
      <c r="D41" s="45">
        <f>E41+F41</f>
        <v>30</v>
      </c>
      <c r="E41" s="51">
        <v>30</v>
      </c>
      <c r="F41" s="126"/>
      <c r="G41" s="48">
        <f>SUM(H41:I41)</f>
        <v>0</v>
      </c>
      <c r="H41" s="127"/>
      <c r="I41" s="128"/>
      <c r="J41" s="45">
        <f>K41+L41</f>
        <v>0</v>
      </c>
      <c r="K41" s="84"/>
      <c r="L41" s="129"/>
      <c r="M41" s="49">
        <f>SUM(N41:O41)</f>
        <v>0</v>
      </c>
      <c r="N41" s="49"/>
      <c r="O41" s="130"/>
      <c r="P41" s="131"/>
      <c r="Q41" s="126"/>
      <c r="R41" s="132"/>
      <c r="S41" s="63"/>
      <c r="T41" s="57"/>
      <c r="U41" s="133"/>
      <c r="V41" s="122"/>
    </row>
    <row r="42" spans="1:22" s="10" customFormat="1" ht="18" customHeight="1">
      <c r="A42" s="123" t="s">
        <v>55</v>
      </c>
      <c r="B42" s="124">
        <v>1.36</v>
      </c>
      <c r="C42" s="96"/>
      <c r="D42" s="45">
        <f t="shared" ref="D42:D67" si="6">E42+F42</f>
        <v>20</v>
      </c>
      <c r="E42" s="51">
        <v>20</v>
      </c>
      <c r="F42" s="126"/>
      <c r="G42" s="48">
        <f t="shared" ref="G42:G67" si="7">SUM(H42:I42)</f>
        <v>0</v>
      </c>
      <c r="H42" s="127"/>
      <c r="I42" s="128"/>
      <c r="J42" s="45">
        <f t="shared" ref="J42:J67" si="8">K42+L42</f>
        <v>0</v>
      </c>
      <c r="K42" s="84"/>
      <c r="L42" s="129"/>
      <c r="M42" s="49">
        <f t="shared" ref="M42:M67" si="9">SUM(N42:O42)</f>
        <v>0</v>
      </c>
      <c r="N42" s="49"/>
      <c r="O42" s="130"/>
      <c r="P42" s="131"/>
      <c r="Q42" s="126"/>
      <c r="R42" s="132"/>
      <c r="S42" s="63"/>
      <c r="T42" s="57"/>
      <c r="U42" s="133"/>
      <c r="V42" s="122"/>
    </row>
    <row r="43" spans="1:22" s="10" customFormat="1" ht="18" customHeight="1">
      <c r="A43" s="123" t="s">
        <v>56</v>
      </c>
      <c r="B43" s="124">
        <v>1.36</v>
      </c>
      <c r="C43" s="96"/>
      <c r="D43" s="45">
        <f t="shared" si="6"/>
        <v>20</v>
      </c>
      <c r="E43" s="51">
        <v>20</v>
      </c>
      <c r="F43" s="126"/>
      <c r="G43" s="48">
        <f t="shared" si="7"/>
        <v>0</v>
      </c>
      <c r="H43" s="127"/>
      <c r="I43" s="128"/>
      <c r="J43" s="45">
        <f t="shared" si="8"/>
        <v>0</v>
      </c>
      <c r="K43" s="84"/>
      <c r="L43" s="129"/>
      <c r="M43" s="49">
        <f t="shared" si="9"/>
        <v>0</v>
      </c>
      <c r="N43" s="49"/>
      <c r="O43" s="130"/>
      <c r="P43" s="131"/>
      <c r="Q43" s="126"/>
      <c r="R43" s="132"/>
      <c r="S43" s="63"/>
      <c r="T43" s="57"/>
      <c r="U43" s="133"/>
      <c r="V43" s="122"/>
    </row>
    <row r="44" spans="1:22" s="10" customFormat="1" ht="18" customHeight="1">
      <c r="A44" s="123" t="s">
        <v>57</v>
      </c>
      <c r="B44" s="124">
        <v>1.36</v>
      </c>
      <c r="C44" s="96"/>
      <c r="D44" s="45">
        <f t="shared" si="6"/>
        <v>40</v>
      </c>
      <c r="E44" s="51">
        <v>40</v>
      </c>
      <c r="F44" s="126"/>
      <c r="G44" s="48">
        <f t="shared" si="7"/>
        <v>0</v>
      </c>
      <c r="H44" s="127"/>
      <c r="I44" s="128"/>
      <c r="J44" s="45"/>
      <c r="K44" s="84"/>
      <c r="L44" s="129"/>
      <c r="M44" s="49"/>
      <c r="N44" s="49"/>
      <c r="O44" s="130"/>
      <c r="P44" s="131"/>
      <c r="Q44" s="126"/>
      <c r="R44" s="132"/>
      <c r="S44" s="63"/>
      <c r="T44" s="57"/>
      <c r="U44" s="133"/>
      <c r="V44" s="122"/>
    </row>
    <row r="45" spans="1:22" s="10" customFormat="1" ht="18" customHeight="1">
      <c r="A45" s="123" t="s">
        <v>58</v>
      </c>
      <c r="B45" s="124">
        <v>1.36</v>
      </c>
      <c r="C45" s="96"/>
      <c r="D45" s="45">
        <f t="shared" si="6"/>
        <v>20</v>
      </c>
      <c r="E45" s="51">
        <v>20</v>
      </c>
      <c r="F45" s="126"/>
      <c r="G45" s="48"/>
      <c r="H45" s="127"/>
      <c r="I45" s="128"/>
      <c r="J45" s="45"/>
      <c r="K45" s="84"/>
      <c r="L45" s="129"/>
      <c r="M45" s="49"/>
      <c r="N45" s="49"/>
      <c r="O45" s="130"/>
      <c r="P45" s="131"/>
      <c r="Q45" s="126"/>
      <c r="R45" s="132"/>
      <c r="S45" s="63"/>
      <c r="T45" s="57"/>
      <c r="U45" s="133"/>
      <c r="V45" s="122"/>
    </row>
    <row r="46" spans="1:22" s="10" customFormat="1" ht="18" customHeight="1">
      <c r="A46" s="123" t="s">
        <v>59</v>
      </c>
      <c r="B46" s="124">
        <v>1.37</v>
      </c>
      <c r="C46" s="96"/>
      <c r="D46" s="45">
        <f t="shared" si="6"/>
        <v>80</v>
      </c>
      <c r="E46" s="51"/>
      <c r="F46" s="126">
        <v>80</v>
      </c>
      <c r="G46" s="48">
        <f t="shared" si="7"/>
        <v>0</v>
      </c>
      <c r="H46" s="127"/>
      <c r="I46" s="128"/>
      <c r="J46" s="45">
        <f t="shared" si="8"/>
        <v>0</v>
      </c>
      <c r="K46" s="84"/>
      <c r="L46" s="129"/>
      <c r="M46" s="49">
        <f t="shared" si="9"/>
        <v>0</v>
      </c>
      <c r="N46" s="49"/>
      <c r="O46" s="130"/>
      <c r="P46" s="131"/>
      <c r="Q46" s="126"/>
      <c r="R46" s="132"/>
      <c r="S46" s="63"/>
      <c r="T46" s="57"/>
      <c r="U46" s="133"/>
      <c r="V46" s="122"/>
    </row>
    <row r="47" spans="1:22" s="10" customFormat="1" ht="18" customHeight="1">
      <c r="A47" s="123" t="s">
        <v>60</v>
      </c>
      <c r="B47" s="124">
        <v>1.37</v>
      </c>
      <c r="C47" s="96"/>
      <c r="D47" s="45">
        <f t="shared" si="6"/>
        <v>10</v>
      </c>
      <c r="E47" s="51"/>
      <c r="F47" s="126">
        <v>10</v>
      </c>
      <c r="G47" s="48">
        <f t="shared" si="7"/>
        <v>0</v>
      </c>
      <c r="H47" s="127"/>
      <c r="I47" s="128"/>
      <c r="J47" s="45">
        <f t="shared" si="8"/>
        <v>0</v>
      </c>
      <c r="K47" s="84"/>
      <c r="L47" s="129"/>
      <c r="M47" s="49">
        <f t="shared" si="9"/>
        <v>0</v>
      </c>
      <c r="N47" s="49"/>
      <c r="O47" s="130"/>
      <c r="P47" s="131"/>
      <c r="Q47" s="126"/>
      <c r="R47" s="132"/>
      <c r="S47" s="63"/>
      <c r="T47" s="57"/>
      <c r="U47" s="133"/>
      <c r="V47" s="122"/>
    </row>
    <row r="48" spans="1:22" s="10" customFormat="1" ht="18" customHeight="1">
      <c r="A48" s="123" t="s">
        <v>61</v>
      </c>
      <c r="B48" s="124">
        <v>1.48</v>
      </c>
      <c r="C48" s="96"/>
      <c r="D48" s="45">
        <f t="shared" si="6"/>
        <v>0</v>
      </c>
      <c r="E48" s="51"/>
      <c r="F48" s="126"/>
      <c r="G48" s="48">
        <f t="shared" si="7"/>
        <v>0</v>
      </c>
      <c r="H48" s="127"/>
      <c r="I48" s="128"/>
      <c r="J48" s="45">
        <f t="shared" si="8"/>
        <v>20</v>
      </c>
      <c r="K48" s="84">
        <v>20</v>
      </c>
      <c r="L48" s="129"/>
      <c r="M48" s="49">
        <f t="shared" si="9"/>
        <v>0</v>
      </c>
      <c r="N48" s="49"/>
      <c r="O48" s="130"/>
      <c r="P48" s="131"/>
      <c r="Q48" s="126"/>
      <c r="R48" s="132"/>
      <c r="S48" s="63"/>
      <c r="T48" s="57"/>
      <c r="U48" s="133"/>
      <c r="V48" s="122"/>
    </row>
    <row r="49" spans="1:22" s="10" customFormat="1" ht="18" customHeight="1">
      <c r="A49" s="123" t="s">
        <v>62</v>
      </c>
      <c r="B49" s="124">
        <v>1.48</v>
      </c>
      <c r="C49" s="96"/>
      <c r="D49" s="45">
        <f t="shared" si="6"/>
        <v>0</v>
      </c>
      <c r="E49" s="51"/>
      <c r="F49" s="126"/>
      <c r="G49" s="48">
        <f t="shared" si="7"/>
        <v>0</v>
      </c>
      <c r="H49" s="127"/>
      <c r="I49" s="128"/>
      <c r="J49" s="45">
        <f t="shared" si="8"/>
        <v>60</v>
      </c>
      <c r="K49" s="84">
        <v>60</v>
      </c>
      <c r="L49" s="129"/>
      <c r="M49" s="49">
        <f t="shared" si="9"/>
        <v>0</v>
      </c>
      <c r="N49" s="49"/>
      <c r="O49" s="130"/>
      <c r="P49" s="131"/>
      <c r="Q49" s="126"/>
      <c r="R49" s="132"/>
      <c r="S49" s="63"/>
      <c r="T49" s="57"/>
      <c r="U49" s="133"/>
      <c r="V49" s="122"/>
    </row>
    <row r="50" spans="1:22" s="10" customFormat="1" ht="18" customHeight="1">
      <c r="A50" s="123" t="s">
        <v>63</v>
      </c>
      <c r="B50" s="124">
        <v>1.48</v>
      </c>
      <c r="C50" s="96"/>
      <c r="D50" s="45">
        <f t="shared" si="6"/>
        <v>0</v>
      </c>
      <c r="E50" s="51"/>
      <c r="F50" s="126"/>
      <c r="G50" s="48">
        <f t="shared" si="7"/>
        <v>0</v>
      </c>
      <c r="H50" s="127"/>
      <c r="I50" s="128"/>
      <c r="J50" s="45">
        <f t="shared" si="8"/>
        <v>10</v>
      </c>
      <c r="K50" s="84">
        <v>10</v>
      </c>
      <c r="L50" s="129"/>
      <c r="M50" s="49">
        <f t="shared" si="9"/>
        <v>0</v>
      </c>
      <c r="N50" s="49"/>
      <c r="O50" s="130"/>
      <c r="P50" s="131"/>
      <c r="Q50" s="126"/>
      <c r="R50" s="132"/>
      <c r="S50" s="63"/>
      <c r="T50" s="57"/>
      <c r="U50" s="133"/>
      <c r="V50" s="122"/>
    </row>
    <row r="51" spans="1:22" s="10" customFormat="1" ht="18" customHeight="1">
      <c r="A51" s="123" t="s">
        <v>64</v>
      </c>
      <c r="B51" s="124">
        <v>1.48</v>
      </c>
      <c r="C51" s="96"/>
      <c r="D51" s="45">
        <f t="shared" si="6"/>
        <v>0</v>
      </c>
      <c r="E51" s="51"/>
      <c r="F51" s="126"/>
      <c r="G51" s="48">
        <f t="shared" si="7"/>
        <v>0</v>
      </c>
      <c r="H51" s="127"/>
      <c r="I51" s="128"/>
      <c r="J51" s="45">
        <f t="shared" si="8"/>
        <v>320</v>
      </c>
      <c r="K51" s="84">
        <v>320</v>
      </c>
      <c r="L51" s="129"/>
      <c r="M51" s="49">
        <f t="shared" si="9"/>
        <v>0</v>
      </c>
      <c r="N51" s="49"/>
      <c r="O51" s="130"/>
      <c r="P51" s="131"/>
      <c r="Q51" s="126"/>
      <c r="R51" s="132"/>
      <c r="S51" s="63"/>
      <c r="T51" s="57"/>
      <c r="U51" s="133"/>
      <c r="V51" s="122"/>
    </row>
    <row r="52" spans="1:22" s="10" customFormat="1" ht="18" customHeight="1">
      <c r="A52" s="123" t="s">
        <v>65</v>
      </c>
      <c r="B52" s="124">
        <v>1.48</v>
      </c>
      <c r="C52" s="96"/>
      <c r="D52" s="45">
        <f t="shared" si="6"/>
        <v>0</v>
      </c>
      <c r="E52" s="51"/>
      <c r="F52" s="126"/>
      <c r="G52" s="48">
        <f t="shared" si="7"/>
        <v>0</v>
      </c>
      <c r="H52" s="127"/>
      <c r="I52" s="128"/>
      <c r="J52" s="45">
        <f t="shared" si="8"/>
        <v>160</v>
      </c>
      <c r="K52" s="84">
        <v>160</v>
      </c>
      <c r="L52" s="129"/>
      <c r="M52" s="49">
        <f t="shared" si="9"/>
        <v>0</v>
      </c>
      <c r="N52" s="49"/>
      <c r="O52" s="130"/>
      <c r="P52" s="131"/>
      <c r="Q52" s="126"/>
      <c r="R52" s="132"/>
      <c r="S52" s="63"/>
      <c r="T52" s="57"/>
      <c r="U52" s="133"/>
      <c r="V52" s="122"/>
    </row>
    <row r="53" spans="1:22" s="10" customFormat="1" ht="18" customHeight="1">
      <c r="A53" s="123" t="s">
        <v>66</v>
      </c>
      <c r="B53" s="124">
        <v>1.4</v>
      </c>
      <c r="C53" s="96"/>
      <c r="D53" s="45">
        <f t="shared" si="6"/>
        <v>0</v>
      </c>
      <c r="E53" s="51"/>
      <c r="F53" s="126"/>
      <c r="G53" s="48">
        <f t="shared" si="7"/>
        <v>0</v>
      </c>
      <c r="H53" s="127"/>
      <c r="I53" s="128"/>
      <c r="J53" s="45">
        <f t="shared" si="8"/>
        <v>350</v>
      </c>
      <c r="K53" s="84">
        <v>350</v>
      </c>
      <c r="L53" s="129"/>
      <c r="M53" s="49">
        <f t="shared" si="9"/>
        <v>0</v>
      </c>
      <c r="N53" s="49"/>
      <c r="O53" s="130"/>
      <c r="P53" s="131"/>
      <c r="Q53" s="126"/>
      <c r="R53" s="132"/>
      <c r="S53" s="63"/>
      <c r="T53" s="57"/>
      <c r="U53" s="133"/>
      <c r="V53" s="122"/>
    </row>
    <row r="54" spans="1:22" s="10" customFormat="1" ht="18" customHeight="1">
      <c r="A54" s="123" t="s">
        <v>67</v>
      </c>
      <c r="B54" s="124">
        <v>1.4</v>
      </c>
      <c r="C54" s="96"/>
      <c r="D54" s="45">
        <f t="shared" si="6"/>
        <v>0</v>
      </c>
      <c r="E54" s="51"/>
      <c r="F54" s="126"/>
      <c r="G54" s="48">
        <f t="shared" si="7"/>
        <v>0</v>
      </c>
      <c r="H54" s="127"/>
      <c r="I54" s="128"/>
      <c r="J54" s="45">
        <f t="shared" si="8"/>
        <v>610</v>
      </c>
      <c r="K54" s="84">
        <v>610</v>
      </c>
      <c r="L54" s="129"/>
      <c r="M54" s="49">
        <f t="shared" si="9"/>
        <v>0</v>
      </c>
      <c r="N54" s="49"/>
      <c r="O54" s="130"/>
      <c r="P54" s="131"/>
      <c r="Q54" s="126"/>
      <c r="R54" s="132"/>
      <c r="S54" s="63"/>
      <c r="T54" s="57"/>
      <c r="U54" s="133"/>
      <c r="V54" s="122"/>
    </row>
    <row r="55" spans="1:22" s="10" customFormat="1" ht="18" customHeight="1">
      <c r="A55" s="123" t="s">
        <v>68</v>
      </c>
      <c r="B55" s="124">
        <v>1.4</v>
      </c>
      <c r="C55" s="96"/>
      <c r="D55" s="45">
        <f t="shared" si="6"/>
        <v>0</v>
      </c>
      <c r="E55" s="51"/>
      <c r="F55" s="126"/>
      <c r="G55" s="48">
        <f t="shared" si="7"/>
        <v>0</v>
      </c>
      <c r="H55" s="127"/>
      <c r="I55" s="128"/>
      <c r="J55" s="45">
        <f t="shared" si="8"/>
        <v>10</v>
      </c>
      <c r="K55" s="84">
        <v>10</v>
      </c>
      <c r="L55" s="129"/>
      <c r="M55" s="49">
        <f t="shared" si="9"/>
        <v>0</v>
      </c>
      <c r="N55" s="49"/>
      <c r="O55" s="130"/>
      <c r="P55" s="131"/>
      <c r="Q55" s="126"/>
      <c r="R55" s="132"/>
      <c r="S55" s="63"/>
      <c r="T55" s="57"/>
      <c r="U55" s="133"/>
      <c r="V55" s="122"/>
    </row>
    <row r="56" spans="1:22" s="10" customFormat="1" ht="18" customHeight="1">
      <c r="A56" s="123" t="s">
        <v>69</v>
      </c>
      <c r="B56" s="124">
        <v>1.4</v>
      </c>
      <c r="C56" s="96"/>
      <c r="D56" s="45">
        <f t="shared" si="6"/>
        <v>0</v>
      </c>
      <c r="E56" s="51"/>
      <c r="F56" s="126"/>
      <c r="G56" s="48">
        <f t="shared" si="7"/>
        <v>0</v>
      </c>
      <c r="H56" s="127"/>
      <c r="I56" s="128"/>
      <c r="J56" s="45">
        <f t="shared" si="8"/>
        <v>40</v>
      </c>
      <c r="K56" s="84">
        <v>40</v>
      </c>
      <c r="L56" s="129"/>
      <c r="M56" s="49">
        <f t="shared" si="9"/>
        <v>0</v>
      </c>
      <c r="N56" s="49"/>
      <c r="O56" s="130"/>
      <c r="P56" s="131"/>
      <c r="Q56" s="126"/>
      <c r="R56" s="132"/>
      <c r="S56" s="63"/>
      <c r="T56" s="57"/>
      <c r="U56" s="133"/>
      <c r="V56" s="122"/>
    </row>
    <row r="57" spans="1:22" s="10" customFormat="1" ht="18" customHeight="1">
      <c r="A57" s="123" t="s">
        <v>70</v>
      </c>
      <c r="B57" s="124">
        <v>1.4</v>
      </c>
      <c r="C57" s="96"/>
      <c r="D57" s="45">
        <f t="shared" si="6"/>
        <v>0</v>
      </c>
      <c r="E57" s="51"/>
      <c r="F57" s="126"/>
      <c r="G57" s="48">
        <f t="shared" si="7"/>
        <v>0</v>
      </c>
      <c r="H57" s="127"/>
      <c r="I57" s="128"/>
      <c r="J57" s="45">
        <f t="shared" si="8"/>
        <v>40</v>
      </c>
      <c r="K57" s="84">
        <v>40</v>
      </c>
      <c r="L57" s="129"/>
      <c r="M57" s="49">
        <f t="shared" si="9"/>
        <v>0</v>
      </c>
      <c r="N57" s="49"/>
      <c r="O57" s="130"/>
      <c r="P57" s="131"/>
      <c r="Q57" s="126"/>
      <c r="R57" s="132"/>
      <c r="S57" s="63"/>
      <c r="T57" s="57"/>
      <c r="U57" s="133"/>
      <c r="V57" s="122"/>
    </row>
    <row r="58" spans="1:22" s="10" customFormat="1" ht="18" customHeight="1">
      <c r="A58" s="123" t="s">
        <v>71</v>
      </c>
      <c r="B58" s="124">
        <v>1.4</v>
      </c>
      <c r="C58" s="96"/>
      <c r="D58" s="45">
        <f t="shared" si="6"/>
        <v>0</v>
      </c>
      <c r="E58" s="51"/>
      <c r="F58" s="126"/>
      <c r="G58" s="48">
        <f t="shared" si="7"/>
        <v>0</v>
      </c>
      <c r="H58" s="127"/>
      <c r="I58" s="128"/>
      <c r="J58" s="45">
        <f t="shared" si="8"/>
        <v>120</v>
      </c>
      <c r="K58" s="84">
        <v>120</v>
      </c>
      <c r="L58" s="129"/>
      <c r="M58" s="49">
        <f t="shared" si="9"/>
        <v>0</v>
      </c>
      <c r="N58" s="49"/>
      <c r="O58" s="130"/>
      <c r="P58" s="131"/>
      <c r="Q58" s="126"/>
      <c r="R58" s="132"/>
      <c r="S58" s="63"/>
      <c r="T58" s="57"/>
      <c r="U58" s="133"/>
      <c r="V58" s="122"/>
    </row>
    <row r="59" spans="1:22" s="10" customFormat="1" ht="18" customHeight="1">
      <c r="A59" s="123" t="s">
        <v>72</v>
      </c>
      <c r="B59" s="124">
        <v>2.2599999999999998</v>
      </c>
      <c r="C59" s="96"/>
      <c r="D59" s="45">
        <f t="shared" si="6"/>
        <v>0</v>
      </c>
      <c r="E59" s="51"/>
      <c r="F59" s="126"/>
      <c r="G59" s="48">
        <f t="shared" si="7"/>
        <v>0</v>
      </c>
      <c r="H59" s="127"/>
      <c r="I59" s="128"/>
      <c r="J59" s="45">
        <f t="shared" si="8"/>
        <v>300</v>
      </c>
      <c r="K59" s="84">
        <v>300</v>
      </c>
      <c r="L59" s="129"/>
      <c r="M59" s="49">
        <f t="shared" si="9"/>
        <v>0</v>
      </c>
      <c r="N59" s="49"/>
      <c r="O59" s="130"/>
      <c r="P59" s="131"/>
      <c r="Q59" s="126"/>
      <c r="R59" s="132"/>
      <c r="S59" s="63"/>
      <c r="T59" s="57"/>
      <c r="U59" s="133"/>
      <c r="V59" s="122"/>
    </row>
    <row r="60" spans="1:22" s="10" customFormat="1" ht="18" customHeight="1">
      <c r="A60" s="123" t="s">
        <v>73</v>
      </c>
      <c r="B60" s="124">
        <v>2.2599999999999998</v>
      </c>
      <c r="C60" s="96"/>
      <c r="D60" s="45">
        <f t="shared" si="6"/>
        <v>0</v>
      </c>
      <c r="E60" s="51"/>
      <c r="F60" s="126"/>
      <c r="G60" s="48">
        <f t="shared" si="7"/>
        <v>0</v>
      </c>
      <c r="H60" s="127"/>
      <c r="I60" s="128"/>
      <c r="J60" s="45">
        <f t="shared" si="8"/>
        <v>100</v>
      </c>
      <c r="K60" s="84">
        <v>100</v>
      </c>
      <c r="L60" s="129"/>
      <c r="M60" s="49">
        <f t="shared" si="9"/>
        <v>0</v>
      </c>
      <c r="N60" s="49"/>
      <c r="O60" s="130"/>
      <c r="P60" s="131"/>
      <c r="Q60" s="126"/>
      <c r="R60" s="132"/>
      <c r="S60" s="63"/>
      <c r="T60" s="57"/>
      <c r="U60" s="133"/>
      <c r="V60" s="122"/>
    </row>
    <row r="61" spans="1:22" s="10" customFormat="1" ht="18" customHeight="1">
      <c r="A61" s="123" t="s">
        <v>74</v>
      </c>
      <c r="B61" s="124">
        <v>2.2599999999999998</v>
      </c>
      <c r="C61" s="96"/>
      <c r="D61" s="45">
        <f t="shared" si="6"/>
        <v>0</v>
      </c>
      <c r="E61" s="51"/>
      <c r="F61" s="126"/>
      <c r="G61" s="48">
        <f t="shared" si="7"/>
        <v>0</v>
      </c>
      <c r="H61" s="127"/>
      <c r="I61" s="128"/>
      <c r="J61" s="45">
        <f t="shared" si="8"/>
        <v>4600</v>
      </c>
      <c r="K61" s="84">
        <v>4600</v>
      </c>
      <c r="L61" s="129"/>
      <c r="M61" s="49">
        <f t="shared" si="9"/>
        <v>0</v>
      </c>
      <c r="N61" s="49"/>
      <c r="O61" s="130"/>
      <c r="P61" s="131"/>
      <c r="Q61" s="126"/>
      <c r="R61" s="132"/>
      <c r="S61" s="63"/>
      <c r="T61" s="57"/>
      <c r="U61" s="133"/>
      <c r="V61" s="122"/>
    </row>
    <row r="62" spans="1:22" s="10" customFormat="1" ht="18" customHeight="1">
      <c r="A62" s="123" t="s">
        <v>75</v>
      </c>
      <c r="B62" s="124">
        <v>2.2599999999999998</v>
      </c>
      <c r="C62" s="96"/>
      <c r="D62" s="45">
        <f t="shared" si="6"/>
        <v>0</v>
      </c>
      <c r="E62" s="51"/>
      <c r="F62" s="126"/>
      <c r="G62" s="48">
        <f t="shared" si="7"/>
        <v>0</v>
      </c>
      <c r="H62" s="127"/>
      <c r="I62" s="128"/>
      <c r="J62" s="45">
        <f t="shared" si="8"/>
        <v>800</v>
      </c>
      <c r="K62" s="84">
        <v>800</v>
      </c>
      <c r="L62" s="129"/>
      <c r="M62" s="49">
        <f t="shared" si="9"/>
        <v>0</v>
      </c>
      <c r="N62" s="49"/>
      <c r="O62" s="130"/>
      <c r="P62" s="131"/>
      <c r="Q62" s="126"/>
      <c r="R62" s="132"/>
      <c r="S62" s="63"/>
      <c r="T62" s="57"/>
      <c r="U62" s="133"/>
      <c r="V62" s="122"/>
    </row>
    <row r="63" spans="1:22" s="10" customFormat="1" ht="18" customHeight="1">
      <c r="A63" s="123" t="s">
        <v>76</v>
      </c>
      <c r="B63" s="124">
        <v>2.2599999999999998</v>
      </c>
      <c r="C63" s="96"/>
      <c r="D63" s="45">
        <f t="shared" si="6"/>
        <v>0</v>
      </c>
      <c r="E63" s="51"/>
      <c r="F63" s="126"/>
      <c r="G63" s="48">
        <f t="shared" si="7"/>
        <v>0</v>
      </c>
      <c r="H63" s="127"/>
      <c r="I63" s="128"/>
      <c r="J63" s="45">
        <f t="shared" si="8"/>
        <v>40</v>
      </c>
      <c r="K63" s="84">
        <v>40</v>
      </c>
      <c r="L63" s="129"/>
      <c r="M63" s="49">
        <f t="shared" si="9"/>
        <v>0</v>
      </c>
      <c r="N63" s="49"/>
      <c r="O63" s="130"/>
      <c r="P63" s="131"/>
      <c r="Q63" s="126"/>
      <c r="R63" s="132"/>
      <c r="S63" s="63"/>
      <c r="T63" s="57"/>
      <c r="U63" s="133"/>
      <c r="V63" s="122"/>
    </row>
    <row r="64" spans="1:22" s="10" customFormat="1" ht="18" customHeight="1">
      <c r="A64" s="123" t="s">
        <v>77</v>
      </c>
      <c r="B64" s="124">
        <v>2.2599999999999998</v>
      </c>
      <c r="C64" s="96"/>
      <c r="D64" s="45">
        <f t="shared" si="6"/>
        <v>0</v>
      </c>
      <c r="E64" s="51"/>
      <c r="F64" s="126"/>
      <c r="G64" s="48">
        <f t="shared" si="7"/>
        <v>0</v>
      </c>
      <c r="H64" s="127"/>
      <c r="I64" s="128"/>
      <c r="J64" s="45">
        <f t="shared" si="8"/>
        <v>30</v>
      </c>
      <c r="K64" s="84">
        <v>30</v>
      </c>
      <c r="L64" s="129"/>
      <c r="M64" s="49">
        <f t="shared" si="9"/>
        <v>0</v>
      </c>
      <c r="N64" s="49"/>
      <c r="O64" s="130"/>
      <c r="P64" s="131"/>
      <c r="Q64" s="126"/>
      <c r="R64" s="132"/>
      <c r="S64" s="63"/>
      <c r="T64" s="57"/>
      <c r="U64" s="133"/>
      <c r="V64" s="122"/>
    </row>
    <row r="65" spans="1:22" s="10" customFormat="1" ht="18" customHeight="1">
      <c r="A65" s="123" t="s">
        <v>78</v>
      </c>
      <c r="B65" s="124">
        <v>2.2599999999999998</v>
      </c>
      <c r="C65" s="96"/>
      <c r="D65" s="45">
        <f t="shared" si="6"/>
        <v>0</v>
      </c>
      <c r="E65" s="51"/>
      <c r="F65" s="126"/>
      <c r="G65" s="48">
        <f t="shared" si="7"/>
        <v>0</v>
      </c>
      <c r="H65" s="127"/>
      <c r="I65" s="128"/>
      <c r="J65" s="45">
        <f t="shared" si="8"/>
        <v>20</v>
      </c>
      <c r="K65" s="84">
        <v>20</v>
      </c>
      <c r="L65" s="129"/>
      <c r="M65" s="49">
        <f t="shared" si="9"/>
        <v>0</v>
      </c>
      <c r="N65" s="49"/>
      <c r="O65" s="130"/>
      <c r="P65" s="131"/>
      <c r="Q65" s="126"/>
      <c r="R65" s="132"/>
      <c r="S65" s="63"/>
      <c r="T65" s="57"/>
      <c r="U65" s="133"/>
      <c r="V65" s="122"/>
    </row>
    <row r="66" spans="1:22" s="10" customFormat="1" ht="18" customHeight="1">
      <c r="A66" s="123" t="s">
        <v>79</v>
      </c>
      <c r="B66" s="124">
        <v>2.2599999999999998</v>
      </c>
      <c r="C66" s="96"/>
      <c r="D66" s="45">
        <f t="shared" si="6"/>
        <v>0</v>
      </c>
      <c r="E66" s="51"/>
      <c r="F66" s="126"/>
      <c r="G66" s="48">
        <f t="shared" si="7"/>
        <v>0</v>
      </c>
      <c r="H66" s="127"/>
      <c r="I66" s="128"/>
      <c r="J66" s="45">
        <f t="shared" si="8"/>
        <v>80</v>
      </c>
      <c r="K66" s="84">
        <v>80</v>
      </c>
      <c r="L66" s="129"/>
      <c r="M66" s="49">
        <f t="shared" si="9"/>
        <v>0</v>
      </c>
      <c r="N66" s="49"/>
      <c r="O66" s="130"/>
      <c r="P66" s="131"/>
      <c r="Q66" s="126"/>
      <c r="R66" s="132"/>
      <c r="S66" s="63"/>
      <c r="T66" s="57"/>
      <c r="U66" s="133"/>
      <c r="V66" s="122"/>
    </row>
    <row r="67" spans="1:22" s="10" customFormat="1" ht="18" customHeight="1">
      <c r="A67" s="123" t="s">
        <v>80</v>
      </c>
      <c r="B67" s="124">
        <v>2.2599999999999998</v>
      </c>
      <c r="C67" s="96"/>
      <c r="D67" s="45">
        <f t="shared" si="6"/>
        <v>0</v>
      </c>
      <c r="E67" s="51"/>
      <c r="F67" s="126"/>
      <c r="G67" s="48">
        <f t="shared" si="7"/>
        <v>0</v>
      </c>
      <c r="H67" s="127"/>
      <c r="I67" s="128"/>
      <c r="J67" s="45">
        <f t="shared" si="8"/>
        <v>10</v>
      </c>
      <c r="K67" s="84">
        <v>10</v>
      </c>
      <c r="L67" s="129"/>
      <c r="M67" s="49">
        <f t="shared" si="9"/>
        <v>0</v>
      </c>
      <c r="N67" s="49"/>
      <c r="O67" s="130"/>
      <c r="P67" s="131"/>
      <c r="Q67" s="126"/>
      <c r="R67" s="132"/>
      <c r="S67" s="63"/>
      <c r="T67" s="57"/>
      <c r="U67" s="133"/>
      <c r="V67" s="122"/>
    </row>
    <row r="68" spans="1:22" s="10" customFormat="1" ht="18" customHeight="1">
      <c r="A68" s="123"/>
      <c r="B68" s="124"/>
      <c r="C68" s="96"/>
      <c r="D68" s="45"/>
      <c r="E68" s="51"/>
      <c r="F68" s="126"/>
      <c r="G68" s="48"/>
      <c r="H68" s="127"/>
      <c r="I68" s="128"/>
      <c r="J68" s="45"/>
      <c r="K68" s="84"/>
      <c r="L68" s="129"/>
      <c r="M68" s="49"/>
      <c r="N68" s="49"/>
      <c r="O68" s="130"/>
      <c r="P68" s="131"/>
      <c r="Q68" s="126"/>
      <c r="R68" s="132"/>
      <c r="S68" s="63"/>
      <c r="T68" s="57"/>
      <c r="U68" s="133"/>
      <c r="V68" s="122"/>
    </row>
    <row r="69" spans="1:22" s="10" customFormat="1" ht="18" customHeight="1">
      <c r="A69" s="123"/>
      <c r="B69" s="124"/>
      <c r="C69" s="96"/>
      <c r="D69" s="45"/>
      <c r="E69" s="51"/>
      <c r="F69" s="126"/>
      <c r="G69" s="48"/>
      <c r="H69" s="127"/>
      <c r="I69" s="128"/>
      <c r="J69" s="45"/>
      <c r="K69" s="84"/>
      <c r="L69" s="129"/>
      <c r="M69" s="49"/>
      <c r="N69" s="49"/>
      <c r="O69" s="130"/>
      <c r="P69" s="131"/>
      <c r="Q69" s="126"/>
      <c r="R69" s="132"/>
      <c r="S69" s="63"/>
      <c r="T69" s="57"/>
      <c r="U69" s="133"/>
      <c r="V69" s="122"/>
    </row>
    <row r="70" spans="1:22" s="10" customFormat="1" ht="18" customHeight="1">
      <c r="A70" s="118" t="s">
        <v>81</v>
      </c>
      <c r="B70" s="134"/>
      <c r="C70" s="96"/>
      <c r="D70" s="45"/>
      <c r="E70" s="51"/>
      <c r="F70" s="126"/>
      <c r="G70" s="48"/>
      <c r="H70" s="127"/>
      <c r="I70" s="128"/>
      <c r="J70" s="45"/>
      <c r="K70" s="84"/>
      <c r="L70" s="129"/>
      <c r="M70" s="49"/>
      <c r="N70" s="49"/>
      <c r="O70" s="130"/>
      <c r="P70" s="131"/>
      <c r="Q70" s="126"/>
      <c r="R70" s="132"/>
      <c r="S70" s="63"/>
      <c r="T70" s="57"/>
      <c r="U70" s="133"/>
      <c r="V70" s="122"/>
    </row>
    <row r="71" spans="1:22" s="10" customFormat="1" ht="18" customHeight="1">
      <c r="A71" s="108" t="s">
        <v>82</v>
      </c>
      <c r="B71" s="134"/>
      <c r="C71" s="96"/>
      <c r="D71" s="45"/>
      <c r="E71" s="51"/>
      <c r="F71" s="126"/>
      <c r="G71" s="48"/>
      <c r="H71" s="127"/>
      <c r="I71" s="128"/>
      <c r="J71" s="45"/>
      <c r="K71" s="84"/>
      <c r="L71" s="129"/>
      <c r="M71" s="49"/>
      <c r="N71" s="49"/>
      <c r="O71" s="130"/>
      <c r="P71" s="131"/>
      <c r="Q71" s="126"/>
      <c r="R71" s="132"/>
      <c r="S71" s="63"/>
      <c r="T71" s="57"/>
      <c r="U71" s="133"/>
      <c r="V71" s="135"/>
    </row>
    <row r="72" spans="1:22" s="10" customFormat="1" ht="18" customHeight="1">
      <c r="A72" s="136"/>
      <c r="B72" s="134"/>
      <c r="C72" s="96"/>
      <c r="D72" s="45"/>
      <c r="E72" s="51"/>
      <c r="F72" s="126"/>
      <c r="G72" s="48"/>
      <c r="H72" s="127"/>
      <c r="I72" s="128"/>
      <c r="J72" s="45"/>
      <c r="K72" s="84"/>
      <c r="L72" s="129"/>
      <c r="M72" s="49"/>
      <c r="N72" s="49"/>
      <c r="O72" s="130"/>
      <c r="P72" s="131"/>
      <c r="Q72" s="126"/>
      <c r="R72" s="132"/>
      <c r="S72" s="63"/>
      <c r="T72" s="57"/>
      <c r="U72" s="133"/>
      <c r="V72" s="135"/>
    </row>
    <row r="73" spans="1:22" s="10" customFormat="1" ht="18" customHeight="1" thickBot="1">
      <c r="A73" s="73"/>
      <c r="B73" s="43"/>
      <c r="C73" s="96"/>
      <c r="D73" s="45">
        <f>E73+F73</f>
        <v>0</v>
      </c>
      <c r="E73" s="51"/>
      <c r="F73" s="126"/>
      <c r="G73" s="48">
        <f>SUM(H73:I73)</f>
        <v>0</v>
      </c>
      <c r="H73" s="127"/>
      <c r="I73" s="128"/>
      <c r="J73" s="45">
        <f>K73+L73</f>
        <v>0</v>
      </c>
      <c r="K73" s="84"/>
      <c r="L73" s="129"/>
      <c r="M73" s="49">
        <f>SUM(N73:O73)</f>
        <v>0</v>
      </c>
      <c r="N73" s="49"/>
      <c r="O73" s="130"/>
      <c r="P73" s="131"/>
      <c r="Q73" s="126"/>
      <c r="R73" s="132"/>
      <c r="S73" s="63"/>
      <c r="T73" s="57"/>
      <c r="U73" s="133"/>
      <c r="V73" s="135"/>
    </row>
    <row r="74" spans="1:22" s="10" customFormat="1" ht="18" customHeight="1" thickBot="1">
      <c r="A74" s="137" t="s">
        <v>83</v>
      </c>
      <c r="B74" s="138"/>
      <c r="C74" s="139">
        <f t="shared" ref="C74:T74" si="10">SUM(C6:C73)</f>
        <v>294326</v>
      </c>
      <c r="D74" s="140">
        <f>SUM(D6:D73)</f>
        <v>94090</v>
      </c>
      <c r="E74" s="141">
        <f>SUM(E6:E73)</f>
        <v>56480</v>
      </c>
      <c r="F74" s="142">
        <f>SUM(F6:F73)</f>
        <v>37610</v>
      </c>
      <c r="G74" s="143">
        <f t="shared" si="10"/>
        <v>0</v>
      </c>
      <c r="H74" s="144">
        <f t="shared" si="10"/>
        <v>0</v>
      </c>
      <c r="I74" s="145">
        <f t="shared" si="10"/>
        <v>0</v>
      </c>
      <c r="J74" s="146">
        <f t="shared" si="10"/>
        <v>69200</v>
      </c>
      <c r="K74" s="147">
        <f t="shared" si="10"/>
        <v>43800</v>
      </c>
      <c r="L74" s="142">
        <f t="shared" si="10"/>
        <v>25400</v>
      </c>
      <c r="M74" s="144">
        <f t="shared" si="10"/>
        <v>0</v>
      </c>
      <c r="N74" s="148">
        <f t="shared" si="10"/>
        <v>0</v>
      </c>
      <c r="O74" s="143">
        <f t="shared" si="10"/>
        <v>0</v>
      </c>
      <c r="P74" s="146">
        <f t="shared" si="10"/>
        <v>136240.20000000001</v>
      </c>
      <c r="Q74" s="149">
        <f t="shared" si="10"/>
        <v>143046</v>
      </c>
      <c r="R74" s="150">
        <f t="shared" si="10"/>
        <v>311215.80000000005</v>
      </c>
      <c r="S74" s="151">
        <f t="shared" si="10"/>
        <v>316760.2</v>
      </c>
      <c r="T74" s="139">
        <f t="shared" si="10"/>
        <v>275881.79999999993</v>
      </c>
      <c r="U74" s="139"/>
      <c r="V74" s="152">
        <f>SUM(V6:V73)</f>
        <v>285166.8</v>
      </c>
    </row>
    <row r="75" spans="1:22" s="10" customFormat="1" ht="18" customHeight="1" thickBot="1">
      <c r="A75" s="137" t="s">
        <v>84</v>
      </c>
      <c r="B75" s="138"/>
      <c r="C75" s="139" t="s">
        <v>85</v>
      </c>
      <c r="D75" s="153">
        <f>D74+J74</f>
        <v>163290</v>
      </c>
      <c r="E75" s="154" t="s">
        <v>86</v>
      </c>
      <c r="F75" s="155">
        <f>E74+K74</f>
        <v>100280</v>
      </c>
      <c r="G75" s="154" t="s">
        <v>87</v>
      </c>
      <c r="H75" s="141">
        <f>F74+L74</f>
        <v>63010</v>
      </c>
      <c r="I75" s="156"/>
      <c r="J75" s="157" t="s">
        <v>16</v>
      </c>
      <c r="K75" s="158">
        <f>SUM(G74,M74)</f>
        <v>0</v>
      </c>
      <c r="L75" s="159" t="s">
        <v>86</v>
      </c>
      <c r="M75" s="141">
        <f>SUM(H74,N74)</f>
        <v>0</v>
      </c>
      <c r="N75" s="154" t="s">
        <v>87</v>
      </c>
      <c r="O75" s="139">
        <f>SUM(I74,O74)</f>
        <v>0</v>
      </c>
      <c r="P75" s="146"/>
      <c r="Q75" s="160"/>
      <c r="R75" s="150"/>
      <c r="S75" s="151"/>
      <c r="T75" s="139"/>
      <c r="U75" s="161"/>
      <c r="V75" s="162"/>
    </row>
    <row r="76" spans="1:22" s="169" customFormat="1" ht="18" customHeight="1">
      <c r="A76" s="163" t="s">
        <v>88</v>
      </c>
      <c r="B76" s="164" t="s">
        <v>89</v>
      </c>
      <c r="C76" s="165">
        <f>SUM(D76,J76)</f>
        <v>177648</v>
      </c>
      <c r="D76" s="163">
        <f>SUM(E76:F76)</f>
        <v>103344</v>
      </c>
      <c r="E76" s="166">
        <v>65448</v>
      </c>
      <c r="F76" s="167">
        <v>37896</v>
      </c>
      <c r="G76" s="168"/>
      <c r="H76" s="168"/>
      <c r="I76" s="163"/>
      <c r="J76" s="163">
        <f>SUM(K76:L76)</f>
        <v>74304</v>
      </c>
      <c r="K76" s="168">
        <v>48912</v>
      </c>
      <c r="L76" s="168">
        <v>25392</v>
      </c>
      <c r="N76" s="163"/>
      <c r="O76" s="163"/>
      <c r="P76" s="163"/>
      <c r="Q76" s="163"/>
      <c r="R76" s="170"/>
      <c r="S76" s="171"/>
      <c r="T76" s="172"/>
      <c r="U76" s="172"/>
    </row>
    <row r="77" spans="1:22" s="169" customFormat="1" ht="18" customHeight="1">
      <c r="A77" s="163"/>
      <c r="B77" s="164"/>
      <c r="C77" s="165"/>
      <c r="D77" s="163"/>
      <c r="E77" s="173">
        <f>E74-E76</f>
        <v>-8968</v>
      </c>
      <c r="F77" s="174">
        <f>F74-F76</f>
        <v>-286</v>
      </c>
      <c r="J77" s="163"/>
      <c r="K77" s="173">
        <f>K74-K76</f>
        <v>-5112</v>
      </c>
      <c r="L77" s="173">
        <f>L74-L76</f>
        <v>8</v>
      </c>
      <c r="N77" s="163"/>
      <c r="O77" s="163"/>
      <c r="P77" s="175"/>
      <c r="Q77" s="163" t="s">
        <v>90</v>
      </c>
      <c r="R77" s="170"/>
      <c r="S77" s="171"/>
      <c r="T77" s="163"/>
      <c r="U77" s="172"/>
    </row>
    <row r="78" spans="1:22" s="169" customFormat="1" ht="18" customHeight="1">
      <c r="A78" s="163"/>
      <c r="B78" s="163"/>
      <c r="D78" s="176">
        <f>155270+8020</f>
        <v>163290</v>
      </c>
      <c r="E78" s="177">
        <f>D75-D78</f>
        <v>0</v>
      </c>
      <c r="F78" s="163"/>
      <c r="G78" s="163"/>
      <c r="H78" s="163"/>
      <c r="I78" s="163"/>
      <c r="J78" s="163"/>
      <c r="K78" s="163"/>
      <c r="L78" s="163"/>
      <c r="M78" s="163"/>
      <c r="N78" s="178"/>
      <c r="O78" s="179"/>
      <c r="P78" s="168"/>
      <c r="Q78" s="180"/>
      <c r="R78" s="163" t="s">
        <v>91</v>
      </c>
      <c r="S78" s="171">
        <f>S80-S79</f>
        <v>142097.40000000002</v>
      </c>
      <c r="T78" s="181" t="s">
        <v>92</v>
      </c>
      <c r="U78" s="182">
        <v>115000</v>
      </c>
    </row>
    <row r="79" spans="1:22" s="169" customFormat="1" ht="18" customHeight="1">
      <c r="A79" s="168"/>
      <c r="B79" s="168"/>
      <c r="C79" s="178" t="s">
        <v>93</v>
      </c>
      <c r="D79" s="178"/>
      <c r="E79" s="183">
        <f>(E74+H74)/E87</f>
        <v>17.259503728150591</v>
      </c>
      <c r="F79" s="183">
        <f>(F74+I74)/F87</f>
        <v>19.849060586869328</v>
      </c>
      <c r="G79" s="183"/>
      <c r="H79" s="183"/>
      <c r="I79" s="183"/>
      <c r="J79" s="183"/>
      <c r="K79" s="183">
        <f>(K74+N74)/H87</f>
        <v>17.909715407262023</v>
      </c>
      <c r="L79" s="183">
        <f>(L74+O74)/I87</f>
        <v>20.006301197227476</v>
      </c>
      <c r="M79" s="178"/>
      <c r="N79" s="163"/>
      <c r="O79" s="163"/>
      <c r="P79" s="163"/>
      <c r="Q79" s="181"/>
      <c r="R79" s="168" t="s">
        <v>94</v>
      </c>
      <c r="S79" s="184">
        <v>174662.8</v>
      </c>
      <c r="T79" s="180" t="s">
        <v>95</v>
      </c>
      <c r="U79" s="185">
        <v>92565.700000000012</v>
      </c>
    </row>
    <row r="80" spans="1:22" s="186" customFormat="1" ht="18" customHeight="1">
      <c r="A80" s="163"/>
      <c r="B80" s="163"/>
      <c r="C80" s="169"/>
      <c r="D80" s="169"/>
      <c r="E80" s="169"/>
      <c r="F80" s="169"/>
      <c r="G80" s="169"/>
      <c r="H80" s="169"/>
      <c r="I80" s="169"/>
      <c r="J80" s="169"/>
      <c r="K80" s="169"/>
      <c r="L80" s="169"/>
      <c r="M80" s="163"/>
      <c r="N80" s="163"/>
      <c r="O80" s="163"/>
      <c r="P80" s="163"/>
      <c r="Q80" s="169"/>
      <c r="R80" s="163" t="s">
        <v>96</v>
      </c>
      <c r="S80" s="184">
        <f>S74</f>
        <v>316760.2</v>
      </c>
      <c r="T80" s="181" t="s">
        <v>97</v>
      </c>
      <c r="U80" s="171">
        <f>U79+U78-S78</f>
        <v>65468.299999999988</v>
      </c>
      <c r="V80" s="169"/>
    </row>
    <row r="81" spans="1:22" s="186" customFormat="1" ht="18" customHeight="1">
      <c r="A81" s="187" t="s">
        <v>98</v>
      </c>
      <c r="B81" s="188"/>
      <c r="C81" s="189"/>
      <c r="D81" s="189"/>
      <c r="E81" s="190"/>
      <c r="F81" s="190"/>
      <c r="G81" s="190"/>
      <c r="H81" s="190"/>
      <c r="I81" s="190"/>
      <c r="J81" s="190"/>
      <c r="K81" s="190"/>
      <c r="L81" s="190"/>
      <c r="M81" s="190"/>
      <c r="N81" s="190"/>
      <c r="O81" s="190"/>
      <c r="P81" s="191"/>
      <c r="Q81" s="191"/>
      <c r="R81" s="192"/>
      <c r="T81" s="191"/>
      <c r="U81" s="193"/>
    </row>
    <row r="82" spans="1:22" s="186" customFormat="1" ht="18" customHeight="1">
      <c r="A82" s="194"/>
      <c r="B82" s="190"/>
      <c r="C82" s="190"/>
      <c r="D82" s="187"/>
      <c r="E82" s="190"/>
      <c r="F82" s="190"/>
      <c r="G82" s="190"/>
      <c r="H82" s="190"/>
      <c r="I82" s="190"/>
      <c r="J82" s="190"/>
      <c r="K82" s="190"/>
      <c r="L82" s="190"/>
      <c r="M82" s="190"/>
      <c r="N82" s="195" t="s">
        <v>1</v>
      </c>
      <c r="O82" s="190"/>
      <c r="P82" s="191"/>
      <c r="Q82" s="191"/>
      <c r="R82" s="192"/>
      <c r="T82" s="196" t="s">
        <v>99</v>
      </c>
      <c r="U82" s="184">
        <v>115429.79999999999</v>
      </c>
    </row>
    <row r="83" spans="1:22" ht="18" customHeight="1">
      <c r="A83" s="197" t="s">
        <v>100</v>
      </c>
      <c r="B83" s="198"/>
      <c r="C83" s="199"/>
      <c r="D83" s="199" t="s">
        <v>101</v>
      </c>
      <c r="E83" s="199" t="s">
        <v>102</v>
      </c>
      <c r="F83" s="199" t="s">
        <v>103</v>
      </c>
      <c r="G83" s="199" t="s">
        <v>104</v>
      </c>
      <c r="H83" s="199" t="s">
        <v>102</v>
      </c>
      <c r="I83" s="199" t="s">
        <v>103</v>
      </c>
      <c r="J83" s="197" t="s">
        <v>105</v>
      </c>
      <c r="K83" s="198"/>
      <c r="L83" s="197" t="s">
        <v>106</v>
      </c>
      <c r="M83" s="198"/>
      <c r="N83" s="199" t="s">
        <v>107</v>
      </c>
      <c r="O83" s="194"/>
      <c r="P83" s="186"/>
      <c r="Q83" s="186"/>
      <c r="R83" s="170"/>
      <c r="S83" s="186"/>
      <c r="T83" s="196" t="s">
        <v>108</v>
      </c>
      <c r="U83" s="200">
        <v>155270</v>
      </c>
      <c r="V83" s="186"/>
    </row>
    <row r="84" spans="1:22" ht="18" customHeight="1">
      <c r="A84" s="201" t="s">
        <v>109</v>
      </c>
      <c r="B84" s="202"/>
      <c r="C84" s="203" t="s">
        <v>110</v>
      </c>
      <c r="D84" s="204">
        <f>SUM(E84:F84)</f>
        <v>103344</v>
      </c>
      <c r="E84" s="205">
        <f>E85*E87</f>
        <v>65448</v>
      </c>
      <c r="F84" s="206">
        <f>F85*F87</f>
        <v>37896</v>
      </c>
      <c r="G84" s="206">
        <f>SUM(H84:I84)</f>
        <v>74304</v>
      </c>
      <c r="H84" s="206">
        <f>H85*H87</f>
        <v>48912</v>
      </c>
      <c r="I84" s="206">
        <f>I85*I87</f>
        <v>25392</v>
      </c>
      <c r="J84" s="207">
        <f>E84+H84</f>
        <v>114360</v>
      </c>
      <c r="K84" s="208"/>
      <c r="L84" s="197">
        <f>F84+I84</f>
        <v>63288</v>
      </c>
      <c r="M84" s="198"/>
      <c r="N84" s="209">
        <f>J84+L84</f>
        <v>177648</v>
      </c>
      <c r="O84" s="210"/>
      <c r="P84" s="211"/>
      <c r="Q84" s="186"/>
      <c r="R84" s="170"/>
      <c r="S84" s="186"/>
      <c r="T84" s="196" t="s">
        <v>111</v>
      </c>
      <c r="U84" s="212">
        <f>U82+U83-U78+0</f>
        <v>155699.79999999999</v>
      </c>
    </row>
    <row r="85" spans="1:22" ht="18" customHeight="1">
      <c r="A85" s="201" t="s">
        <v>112</v>
      </c>
      <c r="B85" s="202"/>
      <c r="C85" s="213" t="s">
        <v>113</v>
      </c>
      <c r="D85" s="214">
        <v>20</v>
      </c>
      <c r="E85" s="214">
        <v>20</v>
      </c>
      <c r="F85" s="215">
        <v>20</v>
      </c>
      <c r="G85" s="216">
        <v>20</v>
      </c>
      <c r="H85" s="217">
        <v>20</v>
      </c>
      <c r="I85" s="215">
        <v>20</v>
      </c>
      <c r="J85" s="218"/>
      <c r="K85" s="219"/>
      <c r="L85" s="218"/>
      <c r="M85" s="219"/>
      <c r="N85" s="220"/>
      <c r="O85" s="210"/>
      <c r="P85" s="211"/>
      <c r="Q85" s="186"/>
      <c r="T85" s="3"/>
      <c r="U85" s="171"/>
    </row>
    <row r="86" spans="1:22" ht="18" customHeight="1">
      <c r="A86" s="201" t="s">
        <v>114</v>
      </c>
      <c r="B86" s="202"/>
      <c r="C86" s="213" t="s">
        <v>115</v>
      </c>
      <c r="D86" s="214"/>
      <c r="E86" s="222">
        <v>27.27</v>
      </c>
      <c r="F86" s="223">
        <v>15.79</v>
      </c>
      <c r="G86" s="217"/>
      <c r="H86" s="224">
        <v>20.38</v>
      </c>
      <c r="I86" s="223">
        <v>10.58</v>
      </c>
      <c r="J86" s="218"/>
      <c r="K86" s="219"/>
      <c r="L86" s="218"/>
      <c r="M86" s="219"/>
      <c r="N86" s="220"/>
      <c r="O86" s="210"/>
      <c r="P86" s="211"/>
      <c r="Q86" s="186"/>
      <c r="T86" s="3"/>
      <c r="U86" s="171"/>
      <c r="V86" s="225" t="s">
        <v>116</v>
      </c>
    </row>
    <row r="87" spans="1:22" ht="18" customHeight="1">
      <c r="A87" s="201" t="s">
        <v>117</v>
      </c>
      <c r="B87" s="202"/>
      <c r="C87" s="226" t="s">
        <v>118</v>
      </c>
      <c r="D87" s="227">
        <f>E87+F87</f>
        <v>5167.2</v>
      </c>
      <c r="E87" s="228">
        <f>E86*120</f>
        <v>3272.4</v>
      </c>
      <c r="F87" s="229">
        <f>F86*120</f>
        <v>1894.8</v>
      </c>
      <c r="G87" s="227">
        <f>H87+I87</f>
        <v>3715.2</v>
      </c>
      <c r="H87" s="229">
        <f>H86*120</f>
        <v>2445.6</v>
      </c>
      <c r="I87" s="229">
        <f>I86*120</f>
        <v>1269.5999999999999</v>
      </c>
      <c r="J87" s="230">
        <f>E87+H87</f>
        <v>5718</v>
      </c>
      <c r="K87" s="231"/>
      <c r="L87" s="218">
        <f>F87+I87</f>
        <v>3164.3999999999996</v>
      </c>
      <c r="M87" s="219"/>
      <c r="N87" s="199">
        <f>J87+L87</f>
        <v>8882.4</v>
      </c>
      <c r="O87" s="210"/>
      <c r="Q87" s="186"/>
      <c r="T87" s="196" t="s">
        <v>119</v>
      </c>
      <c r="U87" s="232">
        <v>55031.5</v>
      </c>
      <c r="V87" s="233">
        <v>21447.599999999999</v>
      </c>
    </row>
    <row r="88" spans="1:22" ht="18" customHeight="1">
      <c r="A88" s="234" t="s">
        <v>120</v>
      </c>
      <c r="B88" s="234"/>
      <c r="C88" s="234"/>
      <c r="D88" s="234"/>
      <c r="E88" s="234"/>
      <c r="F88" s="234"/>
      <c r="G88" s="234"/>
      <c r="H88" s="234"/>
      <c r="I88" s="234"/>
      <c r="J88" s="234"/>
      <c r="K88" s="234"/>
      <c r="L88" s="234"/>
      <c r="M88" s="234"/>
      <c r="N88" s="234"/>
      <c r="O88" s="234"/>
      <c r="P88" s="235"/>
      <c r="Q88" s="186"/>
      <c r="T88" s="196" t="s">
        <v>121</v>
      </c>
      <c r="U88" s="236">
        <f>U84+U87+U80</f>
        <v>276199.59999999998</v>
      </c>
    </row>
    <row r="89" spans="1:22" ht="18" customHeight="1">
      <c r="A89" s="237"/>
      <c r="B89" s="238"/>
      <c r="D89" s="239"/>
      <c r="E89" s="240"/>
      <c r="F89" s="239"/>
      <c r="G89" s="241"/>
      <c r="H89" s="241"/>
      <c r="I89" s="241"/>
      <c r="J89" s="241"/>
      <c r="K89" s="241"/>
      <c r="L89" s="241"/>
      <c r="M89" s="235"/>
      <c r="N89" s="192"/>
      <c r="O89" s="235"/>
      <c r="P89" s="235"/>
      <c r="Q89" s="235"/>
      <c r="R89" s="3"/>
      <c r="T89" s="196" t="s">
        <v>122</v>
      </c>
      <c r="U89" s="242">
        <v>7800</v>
      </c>
    </row>
    <row r="90" spans="1:22" ht="18" customHeight="1" thickBot="1">
      <c r="G90" s="239"/>
      <c r="K90" s="241"/>
      <c r="L90" s="241"/>
      <c r="M90" s="235"/>
      <c r="N90" s="192"/>
      <c r="O90" s="235"/>
      <c r="P90" s="235"/>
      <c r="S90" s="243"/>
      <c r="T90" s="240"/>
      <c r="U90" s="243">
        <f>U88+U89</f>
        <v>283999.59999999998</v>
      </c>
      <c r="V90" s="244">
        <f>U90+V87</f>
        <v>305447.19999999995</v>
      </c>
    </row>
    <row r="91" spans="1:22" ht="21" thickBot="1">
      <c r="C91" s="245" t="s">
        <v>123</v>
      </c>
      <c r="D91" s="246"/>
      <c r="E91" s="246"/>
      <c r="F91" s="246"/>
      <c r="G91" s="246"/>
      <c r="H91" s="246"/>
      <c r="I91" s="247"/>
    </row>
    <row r="92" spans="1:22">
      <c r="C92" s="248" t="s">
        <v>124</v>
      </c>
      <c r="D92" s="249" t="s">
        <v>125</v>
      </c>
      <c r="E92" s="249" t="s">
        <v>126</v>
      </c>
      <c r="F92" s="249" t="s">
        <v>127</v>
      </c>
      <c r="G92" s="249" t="s">
        <v>128</v>
      </c>
      <c r="H92" s="249" t="s">
        <v>129</v>
      </c>
      <c r="I92" s="250" t="s">
        <v>130</v>
      </c>
      <c r="S92" s="243" t="s">
        <v>131</v>
      </c>
      <c r="T92" s="251" t="s">
        <v>132</v>
      </c>
    </row>
    <row r="93" spans="1:22" ht="18">
      <c r="C93" s="252"/>
      <c r="D93" s="253">
        <v>1</v>
      </c>
      <c r="E93" s="254">
        <v>2</v>
      </c>
      <c r="F93" s="253">
        <v>3</v>
      </c>
      <c r="G93" s="254">
        <v>4</v>
      </c>
      <c r="H93" s="253">
        <v>5</v>
      </c>
      <c r="I93" s="255">
        <v>6</v>
      </c>
      <c r="S93" s="243" t="s">
        <v>133</v>
      </c>
      <c r="T93" s="256">
        <v>43636</v>
      </c>
    </row>
    <row r="94" spans="1:22">
      <c r="C94" s="257"/>
      <c r="D94" s="258" t="s">
        <v>134</v>
      </c>
      <c r="E94" s="259" t="s">
        <v>135</v>
      </c>
      <c r="F94" s="259" t="s">
        <v>136</v>
      </c>
      <c r="G94" s="259" t="s">
        <v>137</v>
      </c>
      <c r="H94" s="259" t="s">
        <v>138</v>
      </c>
      <c r="I94" s="260" t="s">
        <v>139</v>
      </c>
    </row>
    <row r="95" spans="1:22" s="221" customFormat="1" ht="18">
      <c r="A95" s="3"/>
      <c r="B95" s="3"/>
      <c r="C95" s="261">
        <v>7</v>
      </c>
      <c r="D95" s="254">
        <v>8</v>
      </c>
      <c r="E95" s="254">
        <v>9</v>
      </c>
      <c r="F95" s="254">
        <v>10</v>
      </c>
      <c r="G95" s="254">
        <v>11</v>
      </c>
      <c r="H95" s="254">
        <v>12</v>
      </c>
      <c r="I95" s="255">
        <v>13</v>
      </c>
      <c r="J95" s="3"/>
      <c r="S95" s="3"/>
      <c r="T95" s="262"/>
      <c r="U95" s="3"/>
      <c r="V95" s="3"/>
    </row>
    <row r="96" spans="1:22" s="221" customFormat="1">
      <c r="A96" s="3"/>
      <c r="B96" s="3"/>
      <c r="C96" s="263" t="s">
        <v>140</v>
      </c>
      <c r="D96" s="264" t="s">
        <v>141</v>
      </c>
      <c r="E96" s="259" t="s">
        <v>142</v>
      </c>
      <c r="F96" s="259" t="s">
        <v>143</v>
      </c>
      <c r="G96" s="259" t="s">
        <v>144</v>
      </c>
      <c r="H96" s="259" t="s">
        <v>145</v>
      </c>
      <c r="I96" s="260" t="s">
        <v>146</v>
      </c>
      <c r="J96" s="3"/>
      <c r="S96" s="3"/>
      <c r="T96" s="239"/>
      <c r="U96" s="3"/>
      <c r="V96" s="3"/>
    </row>
    <row r="97" spans="1:22" s="221" customFormat="1" ht="18">
      <c r="A97" s="3"/>
      <c r="B97" s="3"/>
      <c r="C97" s="261">
        <v>14</v>
      </c>
      <c r="D97" s="254">
        <v>15</v>
      </c>
      <c r="E97" s="254">
        <v>16</v>
      </c>
      <c r="F97" s="254">
        <v>17</v>
      </c>
      <c r="G97" s="254">
        <v>18</v>
      </c>
      <c r="H97" s="254">
        <v>19</v>
      </c>
      <c r="I97" s="255">
        <v>20</v>
      </c>
      <c r="J97" s="3"/>
      <c r="S97" s="3"/>
      <c r="T97" s="239"/>
      <c r="U97" s="3"/>
      <c r="V97" s="3"/>
    </row>
    <row r="98" spans="1:22" s="221" customFormat="1">
      <c r="A98" s="3"/>
      <c r="B98" s="3"/>
      <c r="C98" s="265" t="s">
        <v>147</v>
      </c>
      <c r="D98" s="259" t="s">
        <v>148</v>
      </c>
      <c r="E98" s="259" t="s">
        <v>149</v>
      </c>
      <c r="F98" s="259" t="s">
        <v>150</v>
      </c>
      <c r="G98" s="259" t="s">
        <v>151</v>
      </c>
      <c r="H98" s="259" t="s">
        <v>152</v>
      </c>
      <c r="I98" s="260" t="s">
        <v>153</v>
      </c>
      <c r="J98" s="3"/>
      <c r="S98" s="3"/>
      <c r="T98" s="239"/>
      <c r="U98" s="3"/>
      <c r="V98" s="3"/>
    </row>
    <row r="99" spans="1:22" s="221" customFormat="1" ht="18">
      <c r="A99" s="3"/>
      <c r="B99" s="3"/>
      <c r="C99" s="261">
        <v>21</v>
      </c>
      <c r="D99" s="254">
        <v>22</v>
      </c>
      <c r="E99" s="254">
        <v>23</v>
      </c>
      <c r="F99" s="254">
        <v>24</v>
      </c>
      <c r="G99" s="254">
        <v>25</v>
      </c>
      <c r="H99" s="254">
        <v>26</v>
      </c>
      <c r="I99" s="255">
        <v>27</v>
      </c>
      <c r="J99" s="3"/>
      <c r="S99" s="3"/>
      <c r="T99" s="239"/>
      <c r="U99" s="3"/>
      <c r="V99" s="3"/>
    </row>
    <row r="100" spans="1:22" s="221" customFormat="1">
      <c r="A100" s="3"/>
      <c r="B100" s="3"/>
      <c r="C100" s="265" t="s">
        <v>154</v>
      </c>
      <c r="D100" s="259" t="s">
        <v>155</v>
      </c>
      <c r="E100" s="266" t="s">
        <v>156</v>
      </c>
      <c r="F100" s="259" t="s">
        <v>157</v>
      </c>
      <c r="G100" s="259" t="s">
        <v>158</v>
      </c>
      <c r="H100" s="259" t="s">
        <v>159</v>
      </c>
      <c r="I100" s="260" t="s">
        <v>160</v>
      </c>
      <c r="J100" s="3"/>
      <c r="S100" s="3"/>
      <c r="T100" s="239"/>
      <c r="U100" s="3"/>
      <c r="V100" s="3"/>
    </row>
    <row r="101" spans="1:22" s="221" customFormat="1" ht="18">
      <c r="A101" s="3"/>
      <c r="B101" s="3"/>
      <c r="C101" s="261">
        <v>28</v>
      </c>
      <c r="D101" s="254">
        <v>29</v>
      </c>
      <c r="E101" s="254">
        <v>30</v>
      </c>
      <c r="F101" s="267">
        <v>31</v>
      </c>
      <c r="G101" s="268"/>
      <c r="H101" s="268"/>
      <c r="I101" s="269"/>
      <c r="J101" s="3"/>
      <c r="S101" s="3"/>
      <c r="T101" s="239"/>
      <c r="U101" s="3"/>
      <c r="V101" s="3"/>
    </row>
    <row r="102" spans="1:22" s="221" customFormat="1" ht="15" thickBot="1">
      <c r="A102" s="3"/>
      <c r="B102" s="3"/>
      <c r="C102" s="270" t="s">
        <v>161</v>
      </c>
      <c r="D102" s="271" t="s">
        <v>162</v>
      </c>
      <c r="E102" s="271" t="s">
        <v>163</v>
      </c>
      <c r="F102" s="271" t="s">
        <v>164</v>
      </c>
      <c r="G102" s="272"/>
      <c r="H102" s="272"/>
      <c r="I102" s="273"/>
      <c r="J102" s="3"/>
      <c r="S102" s="3"/>
      <c r="T102" s="239"/>
      <c r="U102" s="3"/>
      <c r="V102" s="3"/>
    </row>
    <row r="103" spans="1:22">
      <c r="C103" s="274" t="s">
        <v>165</v>
      </c>
      <c r="D103" s="275"/>
      <c r="E103" s="275"/>
      <c r="F103" s="275"/>
      <c r="G103" s="275"/>
      <c r="H103" s="275"/>
      <c r="I103" s="276"/>
    </row>
    <row r="104" spans="1:22" ht="20.25" thickBot="1">
      <c r="C104" s="277" t="s">
        <v>166</v>
      </c>
      <c r="D104" s="278"/>
      <c r="E104" s="278"/>
      <c r="F104" s="278"/>
      <c r="G104" s="278"/>
      <c r="H104" s="278"/>
      <c r="I104" s="279"/>
    </row>
  </sheetData>
  <mergeCells count="36">
    <mergeCell ref="C103:I103"/>
    <mergeCell ref="C104:I104"/>
    <mergeCell ref="A88:O88"/>
    <mergeCell ref="C91:I91"/>
    <mergeCell ref="C93:C94"/>
    <mergeCell ref="G101:G102"/>
    <mergeCell ref="H101:H102"/>
    <mergeCell ref="I101:I102"/>
    <mergeCell ref="A86:B86"/>
    <mergeCell ref="J86:K86"/>
    <mergeCell ref="L86:M86"/>
    <mergeCell ref="A87:B87"/>
    <mergeCell ref="J87:K87"/>
    <mergeCell ref="L87:M87"/>
    <mergeCell ref="A84:B84"/>
    <mergeCell ref="J84:K84"/>
    <mergeCell ref="L84:M84"/>
    <mergeCell ref="A85:B85"/>
    <mergeCell ref="J85:K85"/>
    <mergeCell ref="L85:M85"/>
    <mergeCell ref="S4:S5"/>
    <mergeCell ref="T4:T5"/>
    <mergeCell ref="U4:U5"/>
    <mergeCell ref="A83:B83"/>
    <mergeCell ref="J83:K83"/>
    <mergeCell ref="L83:M83"/>
    <mergeCell ref="A1:U1"/>
    <mergeCell ref="A3:A5"/>
    <mergeCell ref="B3:B5"/>
    <mergeCell ref="C3:C4"/>
    <mergeCell ref="D3:U3"/>
    <mergeCell ref="V3:V5"/>
    <mergeCell ref="D4:I4"/>
    <mergeCell ref="J4:O4"/>
    <mergeCell ref="P4:Q4"/>
    <mergeCell ref="R4:R5"/>
  </mergeCells>
  <phoneticPr fontId="4" type="noConversion"/>
  <pageMargins left="0.88" right="0.63" top="0.74803149606299213" bottom="0.74803149606299213" header="0.31496062992125984" footer="0.31496062992125984"/>
  <pageSetup paperSize="8" scale="57" orientation="portrait" cellComments="asDisplayed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7月份生产计划（6.20）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高惠惠 </dc:creator>
  <cp:lastModifiedBy>高惠惠 </cp:lastModifiedBy>
  <cp:lastPrinted>2019-06-19T08:49:09Z</cp:lastPrinted>
  <dcterms:created xsi:type="dcterms:W3CDTF">2019-06-19T08:45:45Z</dcterms:created>
  <dcterms:modified xsi:type="dcterms:W3CDTF">2019-06-19T08:55:15Z</dcterms:modified>
</cp:coreProperties>
</file>