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buki\Dropbox\mining-book.bak\work\"/>
    </mc:Choice>
  </mc:AlternateContent>
  <xr:revisionPtr revIDLastSave="0" documentId="10_ncr:100000_{C6FEBFA0-32AD-4CBC-94FD-B7221EACB91D}" xr6:coauthVersionLast="31" xr6:coauthVersionMax="31" xr10:uidLastSave="{00000000-0000-0000-0000-000000000000}"/>
  <bookViews>
    <workbookView xWindow="0" yWindow="0" windowWidth="17052" windowHeight="12420" xr2:uid="{00000000-000D-0000-FFFF-FFFF00000000}"/>
  </bookViews>
  <sheets>
    <sheet name="scores" sheetId="1" r:id="rId1"/>
  </sheets>
  <definedNames>
    <definedName name="solver_adj" localSheetId="0" hidden="1">scores!$P$13:$P$17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scores!$P$19</definedName>
    <definedName name="solver_lhs2" localSheetId="0" hidden="1">scores!$P$21</definedName>
    <definedName name="solver_lhs3" localSheetId="0" hidden="1">scores!$P$23</definedName>
    <definedName name="solver_lhs4" localSheetId="0" hidden="1">scores!$P$25</definedName>
    <definedName name="solver_lhs5" localSheetId="0" hidden="1">scores!$P$27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2</definedName>
    <definedName name="solver_nod" localSheetId="0" hidden="1">2147483647</definedName>
    <definedName name="solver_num" localSheetId="0" hidden="1">5</definedName>
    <definedName name="solver_nwt" localSheetId="0" hidden="1">1</definedName>
    <definedName name="solver_opt" localSheetId="0" hidden="1">scores!$Q$19</definedName>
    <definedName name="solver_pre" localSheetId="0" hidden="1">0.000001</definedName>
    <definedName name="solver_rbv" localSheetId="0" hidden="1">1</definedName>
    <definedName name="solver_rel1" localSheetId="0" hidden="1">2</definedName>
    <definedName name="solver_rel2" localSheetId="0" hidden="1">2</definedName>
    <definedName name="solver_rel3" localSheetId="0" hidden="1">2</definedName>
    <definedName name="solver_rel4" localSheetId="0" hidden="1">2</definedName>
    <definedName name="solver_rel5" localSheetId="0" hidden="1">2</definedName>
    <definedName name="solver_rhs1" localSheetId="0" hidden="1">1</definedName>
    <definedName name="solver_rhs2" localSheetId="0" hidden="1">0</definedName>
    <definedName name="solver_rhs3" localSheetId="0" hidden="1">0</definedName>
    <definedName name="solver_rhs4" localSheetId="0" hidden="1">0</definedName>
    <definedName name="solver_rhs5" localSheetId="0" hidden="1">0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79017"/>
</workbook>
</file>

<file path=xl/calcChain.xml><?xml version="1.0" encoding="utf-8"?>
<calcChain xmlns="http://schemas.openxmlformats.org/spreadsheetml/2006/main">
  <c r="P23" i="1" l="1"/>
  <c r="P27" i="1" l="1"/>
  <c r="P25" i="1"/>
  <c r="N25" i="1"/>
  <c r="N23" i="1"/>
  <c r="L23" i="1"/>
  <c r="P21" i="1"/>
  <c r="N21" i="1"/>
  <c r="L21" i="1"/>
  <c r="J21" i="1"/>
  <c r="P19" i="1"/>
  <c r="N19" i="1"/>
  <c r="L19" i="1"/>
  <c r="J19" i="1"/>
  <c r="F15" i="1"/>
  <c r="H19" i="1"/>
  <c r="F9" i="1"/>
  <c r="E9" i="1"/>
  <c r="D9" i="1"/>
  <c r="C9" i="1"/>
  <c r="B9" i="1"/>
  <c r="F8" i="1"/>
  <c r="E8" i="1"/>
  <c r="D8" i="1"/>
  <c r="D14" i="1" s="1"/>
  <c r="C8" i="1"/>
  <c r="C13" i="1" s="1"/>
  <c r="B8" i="1"/>
  <c r="B18" i="1" s="1"/>
  <c r="D16" i="1" l="1"/>
  <c r="B15" i="1"/>
  <c r="E15" i="1"/>
  <c r="B17" i="1"/>
  <c r="F16" i="1"/>
  <c r="B14" i="1"/>
  <c r="E14" i="1"/>
  <c r="E13" i="1"/>
  <c r="F14" i="1"/>
  <c r="B16" i="1"/>
  <c r="C17" i="1"/>
  <c r="D18" i="1"/>
  <c r="D13" i="1"/>
  <c r="F13" i="1"/>
  <c r="C16" i="1"/>
  <c r="D17" i="1"/>
  <c r="E18" i="1"/>
  <c r="C15" i="1"/>
  <c r="E17" i="1"/>
  <c r="B13" i="1"/>
  <c r="C14" i="1"/>
  <c r="D15" i="1"/>
  <c r="E16" i="1"/>
  <c r="F17" i="1"/>
  <c r="C18" i="1"/>
  <c r="F18" i="1"/>
  <c r="O13" i="1" l="1" a="1"/>
  <c r="Q13" i="1" a="1"/>
  <c r="I13" i="1" a="1"/>
  <c r="M13" i="1" a="1"/>
  <c r="K13" i="1" a="1"/>
  <c r="Q17" i="1" l="1"/>
  <c r="Q18" i="1"/>
  <c r="Q13" i="1"/>
  <c r="Q14" i="1"/>
  <c r="Q16" i="1"/>
  <c r="Q15" i="1"/>
  <c r="O16" i="1"/>
  <c r="O18" i="1"/>
  <c r="O15" i="1"/>
  <c r="O17" i="1"/>
  <c r="O14" i="1"/>
  <c r="O13" i="1"/>
  <c r="O11" i="1" s="1"/>
  <c r="K16" i="1"/>
  <c r="K17" i="1"/>
  <c r="K18" i="1"/>
  <c r="K13" i="1"/>
  <c r="K14" i="1"/>
  <c r="K15" i="1"/>
  <c r="M17" i="1"/>
  <c r="M14" i="1"/>
  <c r="M15" i="1"/>
  <c r="M18" i="1"/>
  <c r="M13" i="1"/>
  <c r="M16" i="1"/>
  <c r="I13" i="1"/>
  <c r="I17" i="1"/>
  <c r="I16" i="1"/>
  <c r="I18" i="1"/>
  <c r="I15" i="1"/>
  <c r="I14" i="1"/>
  <c r="Q11" i="1" l="1"/>
  <c r="K11" i="1"/>
  <c r="M11" i="1"/>
  <c r="I11" i="1"/>
  <c r="R11" i="1" l="1"/>
  <c r="O9" i="1" s="1"/>
  <c r="Q9" i="1" l="1"/>
  <c r="I9" i="1"/>
  <c r="K9" i="1"/>
  <c r="M9" i="1"/>
</calcChain>
</file>

<file path=xl/sharedStrings.xml><?xml version="1.0" encoding="utf-8"?>
<sst xmlns="http://schemas.openxmlformats.org/spreadsheetml/2006/main" count="59" uniqueCount="47">
  <si>
    <t>name</t>
  </si>
  <si>
    <t>language</t>
  </si>
  <si>
    <t>english</t>
  </si>
  <si>
    <t>math</t>
  </si>
  <si>
    <t>science</t>
  </si>
  <si>
    <t>society</t>
  </si>
  <si>
    <t>A</t>
  </si>
  <si>
    <t>B</t>
  </si>
  <si>
    <t>C</t>
  </si>
  <si>
    <t>D</t>
  </si>
  <si>
    <t>E</t>
  </si>
  <si>
    <t>F</t>
  </si>
  <si>
    <t>①平均</t>
    <rPh sb="1" eb="3">
      <t>ヘイキン</t>
    </rPh>
    <phoneticPr fontId="18"/>
  </si>
  <si>
    <t>②標準偏差</t>
    <rPh sb="1" eb="3">
      <t>ヒョウジュン</t>
    </rPh>
    <rPh sb="3" eb="5">
      <t>ヘンサ</t>
    </rPh>
    <phoneticPr fontId="18"/>
  </si>
  <si>
    <t>③標準化した結果</t>
    <rPh sb="1" eb="4">
      <t>ヒョウジュンカ</t>
    </rPh>
    <rPh sb="6" eb="8">
      <t>ケッカ</t>
    </rPh>
    <phoneticPr fontId="18"/>
  </si>
  <si>
    <t>⑥第1主成分スコア（行列の乗算）</t>
    <rPh sb="1" eb="2">
      <t>ダイ</t>
    </rPh>
    <rPh sb="3" eb="6">
      <t>シュセイブン</t>
    </rPh>
    <rPh sb="10" eb="12">
      <t>ギョウレツ</t>
    </rPh>
    <rPh sb="13" eb="15">
      <t>ジョウザン</t>
    </rPh>
    <phoneticPr fontId="18"/>
  </si>
  <si>
    <t>⑦↓分散（ソルバーで最大化，条件⑤）</t>
    <rPh sb="2" eb="4">
      <t>ブンサン</t>
    </rPh>
    <rPh sb="10" eb="13">
      <t>サイダイカ</t>
    </rPh>
    <rPh sb="14" eb="16">
      <t>ジョウケン</t>
    </rPh>
    <phoneticPr fontId="18"/>
  </si>
  <si>
    <t>第1主成分（④最初はすべて1）</t>
    <rPh sb="0" eb="1">
      <t>ダイ</t>
    </rPh>
    <rPh sb="2" eb="5">
      <t>シュセイブン</t>
    </rPh>
    <rPh sb="7" eb="9">
      <t>サイショ</t>
    </rPh>
    <phoneticPr fontId="18"/>
  </si>
  <si>
    <t>第2主成分（⑧最初はすべて1）</t>
    <rPh sb="0" eb="1">
      <t>ダイ</t>
    </rPh>
    <rPh sb="2" eb="5">
      <t>シュセイブン</t>
    </rPh>
    <phoneticPr fontId="18"/>
  </si>
  <si>
    <t>⑤↑2乗和（条件：1）</t>
    <rPh sb="3" eb="4">
      <t>ジョウ</t>
    </rPh>
    <rPh sb="4" eb="5">
      <t>ワ</t>
    </rPh>
    <rPh sb="6" eb="8">
      <t>ジョウケン</t>
    </rPh>
    <phoneticPr fontId="18"/>
  </si>
  <si>
    <t>⑨↑2乗和（条件：1）</t>
    <rPh sb="3" eb="4">
      <t>ジョウ</t>
    </rPh>
    <rPh sb="4" eb="5">
      <t>ワ</t>
    </rPh>
    <rPh sb="6" eb="8">
      <t>ジョウケン</t>
    </rPh>
    <phoneticPr fontId="18"/>
  </si>
  <si>
    <t>⑩↑第1主成分との内積（条件：0）</t>
    <rPh sb="2" eb="3">
      <t>ダイ</t>
    </rPh>
    <rPh sb="4" eb="7">
      <t>シュセイブン</t>
    </rPh>
    <rPh sb="9" eb="11">
      <t>ナイセキ</t>
    </rPh>
    <rPh sb="12" eb="14">
      <t>ジョウケン</t>
    </rPh>
    <phoneticPr fontId="18"/>
  </si>
  <si>
    <t>⑪第2主成分スコア</t>
    <rPh sb="1" eb="2">
      <t>ダイ</t>
    </rPh>
    <rPh sb="3" eb="6">
      <t>シュセイブン</t>
    </rPh>
    <phoneticPr fontId="18"/>
  </si>
  <si>
    <t>⑫↓分散（ソルバーで最大化，条件⑨⑩）</t>
    <rPh sb="2" eb="4">
      <t>ブンサン</t>
    </rPh>
    <rPh sb="10" eb="13">
      <t>サイダイカ</t>
    </rPh>
    <rPh sb="14" eb="16">
      <t>ジョウケン</t>
    </rPh>
    <phoneticPr fontId="18"/>
  </si>
  <si>
    <t>第3主成分（⑬最初はすべて1）</t>
    <rPh sb="0" eb="1">
      <t>ダイ</t>
    </rPh>
    <rPh sb="2" eb="5">
      <t>シュセイブン</t>
    </rPh>
    <phoneticPr fontId="18"/>
  </si>
  <si>
    <t>⑭↑2乗和（条件：1）</t>
    <rPh sb="3" eb="4">
      <t>ジョウ</t>
    </rPh>
    <rPh sb="4" eb="5">
      <t>ワ</t>
    </rPh>
    <rPh sb="6" eb="8">
      <t>ジョウケン</t>
    </rPh>
    <phoneticPr fontId="18"/>
  </si>
  <si>
    <t>⑮↑第1主成分との内積（条件：0）</t>
    <rPh sb="2" eb="3">
      <t>ダイ</t>
    </rPh>
    <rPh sb="4" eb="7">
      <t>シュセイブン</t>
    </rPh>
    <rPh sb="9" eb="11">
      <t>ナイセキ</t>
    </rPh>
    <rPh sb="12" eb="14">
      <t>ジョウケン</t>
    </rPh>
    <phoneticPr fontId="18"/>
  </si>
  <si>
    <t>⑯↑第2主成分との内積（条件：0）</t>
    <rPh sb="2" eb="3">
      <t>ダイ</t>
    </rPh>
    <rPh sb="4" eb="7">
      <t>シュセイブン</t>
    </rPh>
    <rPh sb="9" eb="11">
      <t>ナイセキ</t>
    </rPh>
    <rPh sb="12" eb="14">
      <t>ジョウケン</t>
    </rPh>
    <phoneticPr fontId="18"/>
  </si>
  <si>
    <t>⑰第3主成分スコア</t>
    <rPh sb="1" eb="2">
      <t>ダイ</t>
    </rPh>
    <rPh sb="3" eb="6">
      <t>シュセイブン</t>
    </rPh>
    <phoneticPr fontId="18"/>
  </si>
  <si>
    <t>⑱↓分散（ソルバーで最大化，条件⑭⑮⑯）</t>
    <rPh sb="2" eb="4">
      <t>ブンサン</t>
    </rPh>
    <rPh sb="10" eb="13">
      <t>サイダイカ</t>
    </rPh>
    <rPh sb="14" eb="16">
      <t>ジョウケン</t>
    </rPh>
    <phoneticPr fontId="18"/>
  </si>
  <si>
    <t>第4主成分（⑱最初はすべて1）</t>
    <rPh sb="0" eb="1">
      <t>ダイ</t>
    </rPh>
    <rPh sb="2" eb="5">
      <t>シュセイブン</t>
    </rPh>
    <phoneticPr fontId="18"/>
  </si>
  <si>
    <t>⑲↑2乗和（条件：1）</t>
    <rPh sb="3" eb="4">
      <t>ジョウ</t>
    </rPh>
    <rPh sb="4" eb="5">
      <t>ワ</t>
    </rPh>
    <rPh sb="6" eb="8">
      <t>ジョウケン</t>
    </rPh>
    <phoneticPr fontId="18"/>
  </si>
  <si>
    <t>⑳↑第1主成分との内積（条件：0）</t>
    <rPh sb="2" eb="3">
      <t>ダイ</t>
    </rPh>
    <rPh sb="4" eb="7">
      <t>シュセイブン</t>
    </rPh>
    <rPh sb="9" eb="11">
      <t>ナイセキ</t>
    </rPh>
    <rPh sb="12" eb="14">
      <t>ジョウケン</t>
    </rPh>
    <phoneticPr fontId="18"/>
  </si>
  <si>
    <t>㉑↑第2主成分との内積（条件：0）</t>
    <rPh sb="2" eb="3">
      <t>ダイ</t>
    </rPh>
    <rPh sb="4" eb="7">
      <t>シュセイブン</t>
    </rPh>
    <rPh sb="9" eb="11">
      <t>ナイセキ</t>
    </rPh>
    <rPh sb="12" eb="14">
      <t>ジョウケン</t>
    </rPh>
    <phoneticPr fontId="18"/>
  </si>
  <si>
    <t>㉒↑第3主成分との内積（条件：0）</t>
    <rPh sb="2" eb="3">
      <t>ダイ</t>
    </rPh>
    <rPh sb="4" eb="7">
      <t>シュセイブン</t>
    </rPh>
    <rPh sb="9" eb="11">
      <t>ナイセキ</t>
    </rPh>
    <rPh sb="12" eb="14">
      <t>ジョウケン</t>
    </rPh>
    <phoneticPr fontId="18"/>
  </si>
  <si>
    <t>㉓第4主成分スコア</t>
    <rPh sb="1" eb="2">
      <t>ダイ</t>
    </rPh>
    <rPh sb="3" eb="6">
      <t>シュセイブン</t>
    </rPh>
    <phoneticPr fontId="18"/>
  </si>
  <si>
    <t>㉔↓分散（ソルバーで最大化，条件⑲⑳㉑㉒）</t>
    <rPh sb="2" eb="4">
      <t>ブンサン</t>
    </rPh>
    <rPh sb="10" eb="13">
      <t>サイダイカ</t>
    </rPh>
    <rPh sb="14" eb="16">
      <t>ジョウケン</t>
    </rPh>
    <phoneticPr fontId="18"/>
  </si>
  <si>
    <t>第5主成分（㉔最初はすべて1）</t>
    <rPh sb="0" eb="1">
      <t>ダイ</t>
    </rPh>
    <rPh sb="2" eb="5">
      <t>シュセイブン</t>
    </rPh>
    <phoneticPr fontId="18"/>
  </si>
  <si>
    <t>㉕↑2乗和（条件：1）</t>
    <rPh sb="3" eb="4">
      <t>ジョウ</t>
    </rPh>
    <rPh sb="4" eb="5">
      <t>ワ</t>
    </rPh>
    <rPh sb="6" eb="8">
      <t>ジョウケン</t>
    </rPh>
    <phoneticPr fontId="18"/>
  </si>
  <si>
    <t>㉖↑第1主成分との内積（条件：0）</t>
    <rPh sb="2" eb="3">
      <t>ダイ</t>
    </rPh>
    <rPh sb="4" eb="7">
      <t>シュセイブン</t>
    </rPh>
    <rPh sb="9" eb="11">
      <t>ナイセキ</t>
    </rPh>
    <rPh sb="12" eb="14">
      <t>ジョウケン</t>
    </rPh>
    <phoneticPr fontId="18"/>
  </si>
  <si>
    <t>㉗↑第2主成分との内積（条件：0）</t>
    <rPh sb="2" eb="3">
      <t>ダイ</t>
    </rPh>
    <rPh sb="4" eb="7">
      <t>シュセイブン</t>
    </rPh>
    <rPh sb="9" eb="11">
      <t>ナイセキ</t>
    </rPh>
    <rPh sb="12" eb="14">
      <t>ジョウケン</t>
    </rPh>
    <phoneticPr fontId="18"/>
  </si>
  <si>
    <t>㉘↑第3主成分との内積（条件：0）</t>
    <rPh sb="2" eb="3">
      <t>ダイ</t>
    </rPh>
    <rPh sb="4" eb="7">
      <t>シュセイブン</t>
    </rPh>
    <rPh sb="9" eb="11">
      <t>ナイセキ</t>
    </rPh>
    <rPh sb="12" eb="14">
      <t>ジョウケン</t>
    </rPh>
    <phoneticPr fontId="18"/>
  </si>
  <si>
    <t>㉙↑第4主成分との内積（条件：0）</t>
    <rPh sb="2" eb="3">
      <t>ダイ</t>
    </rPh>
    <rPh sb="4" eb="7">
      <t>シュセイブン</t>
    </rPh>
    <rPh sb="9" eb="11">
      <t>ナイセキ</t>
    </rPh>
    <rPh sb="12" eb="14">
      <t>ジョウケン</t>
    </rPh>
    <phoneticPr fontId="18"/>
  </si>
  <si>
    <t>㉚第5主成分スコア</t>
    <rPh sb="1" eb="2">
      <t>ダイ</t>
    </rPh>
    <rPh sb="3" eb="6">
      <t>シュセイブン</t>
    </rPh>
    <phoneticPr fontId="18"/>
  </si>
  <si>
    <t>㉛↓分散（ソルバーで最大化，条件㉕㉖㉗㉘㉙）</t>
    <rPh sb="2" eb="4">
      <t>ブンサン</t>
    </rPh>
    <rPh sb="10" eb="13">
      <t>サイダイカ</t>
    </rPh>
    <rPh sb="14" eb="16">
      <t>ジョウケン</t>
    </rPh>
    <phoneticPr fontId="18"/>
  </si>
  <si>
    <t>㉜↓分散の和</t>
    <rPh sb="2" eb="4">
      <t>ブンサン</t>
    </rPh>
    <rPh sb="5" eb="6">
      <t>ワ</t>
    </rPh>
    <phoneticPr fontId="18"/>
  </si>
  <si>
    <t>㉝←寄与率</t>
    <rPh sb="2" eb="5">
      <t>キヨリツ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</si>
</sst>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8"/>
  <sheetViews>
    <sheetView tabSelected="1" workbookViewId="0">
      <selection activeCell="R10" sqref="R10"/>
    </sheetView>
  </sheetViews>
  <sheetFormatPr defaultRowHeight="18" x14ac:dyDescent="0.45"/>
  <cols>
    <col min="8" max="8" width="26.59765625" customWidth="1"/>
    <col min="9" max="9" width="32.5" customWidth="1"/>
    <col min="10" max="10" width="29.5" customWidth="1"/>
    <col min="11" max="11" width="33.8984375" customWidth="1"/>
    <col min="12" max="12" width="27.69921875" customWidth="1"/>
    <col min="13" max="13" width="37.796875" bestFit="1" customWidth="1"/>
    <col min="14" max="14" width="30.19921875" bestFit="1" customWidth="1"/>
    <col min="15" max="15" width="38.3984375" customWidth="1"/>
    <col min="16" max="16" width="30.19921875" bestFit="1" customWidth="1"/>
    <col min="17" max="17" width="41.796875" bestFit="1" customWidth="1"/>
    <col min="18" max="18" width="12.59765625" bestFit="1" customWidth="1"/>
  </cols>
  <sheetData>
    <row r="1" spans="1:1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8" x14ac:dyDescent="0.45">
      <c r="A2" t="s">
        <v>6</v>
      </c>
      <c r="B2">
        <v>78</v>
      </c>
      <c r="C2">
        <v>99</v>
      </c>
      <c r="D2">
        <v>83</v>
      </c>
      <c r="E2">
        <v>84</v>
      </c>
      <c r="F2">
        <v>72</v>
      </c>
    </row>
    <row r="3" spans="1:18" x14ac:dyDescent="0.45">
      <c r="A3" t="s">
        <v>7</v>
      </c>
      <c r="B3">
        <v>67</v>
      </c>
      <c r="C3">
        <v>86</v>
      </c>
      <c r="D3">
        <v>73</v>
      </c>
      <c r="E3">
        <v>73</v>
      </c>
      <c r="F3">
        <v>61</v>
      </c>
    </row>
    <row r="4" spans="1:18" x14ac:dyDescent="0.45">
      <c r="A4" t="s">
        <v>8</v>
      </c>
      <c r="B4">
        <v>56</v>
      </c>
      <c r="C4">
        <v>74</v>
      </c>
      <c r="D4">
        <v>80</v>
      </c>
      <c r="E4">
        <v>77</v>
      </c>
      <c r="F4">
        <v>41</v>
      </c>
    </row>
    <row r="5" spans="1:18" x14ac:dyDescent="0.45">
      <c r="A5" t="s">
        <v>9</v>
      </c>
      <c r="B5">
        <v>62</v>
      </c>
      <c r="C5">
        <v>76</v>
      </c>
      <c r="D5">
        <v>48</v>
      </c>
      <c r="E5">
        <v>51</v>
      </c>
      <c r="F5">
        <v>65</v>
      </c>
    </row>
    <row r="6" spans="1:18" x14ac:dyDescent="0.45">
      <c r="A6" t="s">
        <v>10</v>
      </c>
      <c r="B6">
        <v>41</v>
      </c>
      <c r="C6">
        <v>52</v>
      </c>
      <c r="D6">
        <v>39</v>
      </c>
      <c r="E6">
        <v>40</v>
      </c>
      <c r="F6">
        <v>41</v>
      </c>
    </row>
    <row r="7" spans="1:18" x14ac:dyDescent="0.45">
      <c r="A7" t="s">
        <v>11</v>
      </c>
      <c r="B7">
        <v>24</v>
      </c>
      <c r="C7">
        <v>31</v>
      </c>
      <c r="D7">
        <v>30</v>
      </c>
      <c r="E7">
        <v>30</v>
      </c>
      <c r="F7">
        <v>20</v>
      </c>
    </row>
    <row r="8" spans="1:18" x14ac:dyDescent="0.45">
      <c r="A8" t="s">
        <v>12</v>
      </c>
      <c r="B8">
        <f>AVERAGE(B2:B7)</f>
        <v>54.666666666666664</v>
      </c>
      <c r="C8">
        <f t="shared" ref="C8:F8" si="0">AVERAGE(C2:C7)</f>
        <v>69.666666666666671</v>
      </c>
      <c r="D8">
        <f t="shared" si="0"/>
        <v>58.833333333333336</v>
      </c>
      <c r="E8">
        <f t="shared" si="0"/>
        <v>59.166666666666664</v>
      </c>
      <c r="F8">
        <f t="shared" si="0"/>
        <v>50</v>
      </c>
    </row>
    <row r="9" spans="1:18" x14ac:dyDescent="0.45">
      <c r="A9" t="s">
        <v>13</v>
      </c>
      <c r="B9">
        <f>_xlfn.STDEV.P(B2:B7)</f>
        <v>17.698085269944379</v>
      </c>
      <c r="C9">
        <f t="shared" ref="C9:F9" si="1">_xlfn.STDEV.P(C2:C7)</f>
        <v>22.335820757001272</v>
      </c>
      <c r="D9">
        <f t="shared" si="1"/>
        <v>20.715667715255737</v>
      </c>
      <c r="E9">
        <f t="shared" si="1"/>
        <v>20.045088065547517</v>
      </c>
      <c r="F9">
        <f t="shared" si="1"/>
        <v>17.757627469156269</v>
      </c>
      <c r="I9">
        <f>I11/$R11</f>
        <v>0.89604651679800962</v>
      </c>
      <c r="K9">
        <f>K11/$R11</f>
        <v>0.10383365821130704</v>
      </c>
      <c r="M9">
        <f>M11/$R11</f>
        <v>7.7826956417980305E-5</v>
      </c>
      <c r="O9">
        <f>O11/$R11</f>
        <v>4.0003073399018983E-5</v>
      </c>
      <c r="Q9">
        <f>Q11/$R11</f>
        <v>1.9949608662273429E-6</v>
      </c>
      <c r="R9" t="s">
        <v>46</v>
      </c>
    </row>
    <row r="10" spans="1:18" x14ac:dyDescent="0.45">
      <c r="I10" t="s">
        <v>16</v>
      </c>
      <c r="K10" t="s">
        <v>23</v>
      </c>
      <c r="M10" t="s">
        <v>29</v>
      </c>
      <c r="O10" t="s">
        <v>36</v>
      </c>
      <c r="Q10" t="s">
        <v>44</v>
      </c>
      <c r="R10" t="s">
        <v>45</v>
      </c>
    </row>
    <row r="11" spans="1:18" x14ac:dyDescent="0.45">
      <c r="A11" t="s">
        <v>14</v>
      </c>
      <c r="I11">
        <f>_xlfn.VAR.P(I13:I18)</f>
        <v>4.4802328485279972</v>
      </c>
      <c r="K11">
        <f>_xlfn.VAR.P(K13:K18)</f>
        <v>0.51916832171113003</v>
      </c>
      <c r="M11">
        <f>_xlfn.VAR.P(M13:M18)</f>
        <v>3.8913480506659191E-4</v>
      </c>
      <c r="O11">
        <f>_xlfn.VAR.P(O13:O18)</f>
        <v>2.0001537880511903E-4</v>
      </c>
      <c r="Q11">
        <f>_xlfn.VAR.P(Q13:Q18)</f>
        <v>9.9748049201048608E-6</v>
      </c>
      <c r="R11">
        <f>SUM(I11:Q11)</f>
        <v>5.0000002952279194</v>
      </c>
    </row>
    <row r="12" spans="1:18" x14ac:dyDescent="0.45">
      <c r="A12" t="s">
        <v>0</v>
      </c>
      <c r="B12" t="s">
        <v>1</v>
      </c>
      <c r="C12" t="s">
        <v>2</v>
      </c>
      <c r="D12" t="s">
        <v>3</v>
      </c>
      <c r="E12" t="s">
        <v>4</v>
      </c>
      <c r="F12" t="s">
        <v>5</v>
      </c>
      <c r="H12" t="s">
        <v>17</v>
      </c>
      <c r="I12" t="s">
        <v>15</v>
      </c>
      <c r="J12" t="s">
        <v>18</v>
      </c>
      <c r="K12" t="s">
        <v>22</v>
      </c>
      <c r="L12" t="s">
        <v>24</v>
      </c>
      <c r="M12" t="s">
        <v>28</v>
      </c>
      <c r="N12" t="s">
        <v>30</v>
      </c>
      <c r="O12" t="s">
        <v>35</v>
      </c>
      <c r="P12" t="s">
        <v>37</v>
      </c>
      <c r="Q12" t="s">
        <v>43</v>
      </c>
    </row>
    <row r="13" spans="1:18" x14ac:dyDescent="0.45">
      <c r="A13" t="s">
        <v>6</v>
      </c>
      <c r="B13">
        <f>(B2-B$8)/B$9</f>
        <v>1.3184100413935156</v>
      </c>
      <c r="C13">
        <f t="shared" ref="C13:F13" si="2">(C2-C$8)/C$9</f>
        <v>1.3132865656677806</v>
      </c>
      <c r="D13">
        <f t="shared" si="2"/>
        <v>1.1665888350231401</v>
      </c>
      <c r="E13">
        <f t="shared" si="2"/>
        <v>1.238873745634254</v>
      </c>
      <c r="F13">
        <f t="shared" si="2"/>
        <v>1.2389042420341585</v>
      </c>
      <c r="H13">
        <v>0.4657737687348944</v>
      </c>
      <c r="I13">
        <f t="array" ref="I13:I18">MMULT($B13:$F18,H13:H17)</f>
        <v>2.8082568516193027</v>
      </c>
      <c r="J13">
        <v>0.23105153108660925</v>
      </c>
      <c r="K13">
        <f t="array" ref="K13:K18">MMULT($B13:$F18,J13:J17)</f>
        <v>7.9044982441710321E-2</v>
      </c>
      <c r="L13">
        <v>0.61498732955904067</v>
      </c>
      <c r="M13">
        <f t="array" ref="M13:M18">MMULT($B13:$F18,L13:L17)</f>
        <v>-2.7284738201917347E-2</v>
      </c>
      <c r="N13">
        <v>0.55859540688727238</v>
      </c>
      <c r="O13">
        <f t="array" ref="O13:O18">MMULT($B13:$F18,N13:N17)</f>
        <v>1.5777311070046041E-2</v>
      </c>
      <c r="P13">
        <v>0.19857423488687706</v>
      </c>
      <c r="Q13">
        <f t="array" ref="Q13:Q18">MMULT($B13:$F18,P13:P17)</f>
        <v>5.0803123671516737E-4</v>
      </c>
    </row>
    <row r="14" spans="1:18" x14ac:dyDescent="0.45">
      <c r="A14" t="s">
        <v>7</v>
      </c>
      <c r="B14">
        <f t="shared" ref="B14:F14" si="3">(B3-B$8)/B$9</f>
        <v>0.69687387902228681</v>
      </c>
      <c r="C14">
        <f t="shared" si="3"/>
        <v>0.73126183770137776</v>
      </c>
      <c r="D14">
        <f t="shared" si="3"/>
        <v>0.68386242053080626</v>
      </c>
      <c r="E14">
        <f t="shared" si="3"/>
        <v>0.69011087844055763</v>
      </c>
      <c r="F14">
        <f t="shared" si="3"/>
        <v>0.61945212101707925</v>
      </c>
      <c r="H14">
        <v>0.47022670186917009</v>
      </c>
      <c r="I14">
        <v>1.5319147175173053</v>
      </c>
      <c r="J14">
        <v>0.1322732477521095</v>
      </c>
      <c r="K14">
        <v>-2.9346459761540045E-2</v>
      </c>
      <c r="L14">
        <v>0.30454164625702879</v>
      </c>
      <c r="M14">
        <v>2.8551526417865958E-3</v>
      </c>
      <c r="N14">
        <v>-0.5756298510268345</v>
      </c>
      <c r="O14">
        <v>-1.8976547271873895E-2</v>
      </c>
      <c r="P14">
        <v>-0.58077130578659997</v>
      </c>
      <c r="Q14">
        <v>-5.1714431529604199E-3</v>
      </c>
    </row>
    <row r="15" spans="1:18" x14ac:dyDescent="0.45">
      <c r="A15" t="s">
        <v>8</v>
      </c>
      <c r="B15">
        <f t="shared" ref="B15:F15" si="4">(B4-B$8)/B$9</f>
        <v>7.5337716651058151E-2</v>
      </c>
      <c r="C15">
        <f t="shared" si="4"/>
        <v>0.1940082426554674</v>
      </c>
      <c r="D15">
        <f t="shared" si="4"/>
        <v>1.02177091067544</v>
      </c>
      <c r="E15">
        <f t="shared" si="4"/>
        <v>0.88966101196553815</v>
      </c>
      <c r="F15">
        <f t="shared" si="4"/>
        <v>-0.50682446265033754</v>
      </c>
      <c r="H15">
        <v>0.43319592708862437</v>
      </c>
      <c r="I15">
        <v>0.75485294491719912</v>
      </c>
      <c r="J15">
        <v>-0.55351914069537245</v>
      </c>
      <c r="K15">
        <v>-1.2511932773474428</v>
      </c>
      <c r="L15">
        <v>2.2571915877033395E-2</v>
      </c>
      <c r="M15">
        <v>2.0085095798605845E-2</v>
      </c>
      <c r="N15">
        <v>-0.37239915782175942</v>
      </c>
      <c r="O15">
        <v>-1.3486813965282035E-4</v>
      </c>
      <c r="P15">
        <v>0.60561320107425642</v>
      </c>
      <c r="Q15">
        <v>2.8217426871168239E-3</v>
      </c>
    </row>
    <row r="16" spans="1:18" x14ac:dyDescent="0.45">
      <c r="A16" t="s">
        <v>9</v>
      </c>
      <c r="B16">
        <f t="shared" ref="B16:F16" si="5">(B5-B$8)/B$9</f>
        <v>0.41435744158081927</v>
      </c>
      <c r="C16">
        <f t="shared" si="5"/>
        <v>0.28355050849645247</v>
      </c>
      <c r="D16">
        <f t="shared" si="5"/>
        <v>-0.52295361570002852</v>
      </c>
      <c r="E16">
        <f t="shared" si="5"/>
        <v>-0.40741485594683507</v>
      </c>
      <c r="F16">
        <f t="shared" si="5"/>
        <v>0.84470743775056267</v>
      </c>
      <c r="H16">
        <v>0.44695130926620613</v>
      </c>
      <c r="I16">
        <v>0.27057285859774777</v>
      </c>
      <c r="J16">
        <v>-0.44961541481515882</v>
      </c>
      <c r="K16">
        <v>1.1537009218501781</v>
      </c>
      <c r="L16">
        <v>-0.44801223040694488</v>
      </c>
      <c r="M16">
        <v>2.8257868011090037E-2</v>
      </c>
      <c r="N16">
        <v>0.45981903690754661</v>
      </c>
      <c r="O16">
        <v>7.5112025661866616E-3</v>
      </c>
      <c r="P16">
        <v>-0.43119840047801461</v>
      </c>
      <c r="Q16">
        <v>9.7425549701374292E-4</v>
      </c>
    </row>
    <row r="17" spans="1:17" x14ac:dyDescent="0.45">
      <c r="A17" t="s">
        <v>10</v>
      </c>
      <c r="B17">
        <f t="shared" ref="B17:F17" si="6">(B6-B$8)/B$9</f>
        <v>-0.77221159567334463</v>
      </c>
      <c r="C17">
        <f t="shared" si="6"/>
        <v>-0.79095668159536825</v>
      </c>
      <c r="D17">
        <f t="shared" si="6"/>
        <v>-0.95740738874312892</v>
      </c>
      <c r="E17">
        <f t="shared" si="6"/>
        <v>-0.9561777231405314</v>
      </c>
      <c r="F17">
        <f t="shared" si="6"/>
        <v>-0.50682446265033754</v>
      </c>
      <c r="H17">
        <v>0.41775291052587338</v>
      </c>
      <c r="I17">
        <v>-1.7854421179003432</v>
      </c>
      <c r="J17">
        <v>0.64852278311862754</v>
      </c>
      <c r="K17">
        <v>0.34812526705973107</v>
      </c>
      <c r="L17">
        <v>-0.5725561286693116</v>
      </c>
      <c r="M17">
        <v>-1.8825349387880885E-2</v>
      </c>
      <c r="N17">
        <v>-8.0663671804176565E-2</v>
      </c>
      <c r="O17">
        <v>-1.8304266081904517E-2</v>
      </c>
      <c r="P17">
        <v>0.26565709216569888</v>
      </c>
      <c r="Q17">
        <v>3.8658563850732519E-3</v>
      </c>
    </row>
    <row r="18" spans="1:17" x14ac:dyDescent="0.45">
      <c r="A18" t="s">
        <v>11</v>
      </c>
      <c r="B18">
        <f t="shared" ref="B18:F18" si="7">(B7-B$8)/B$9</f>
        <v>-1.7327674829743345</v>
      </c>
      <c r="C18">
        <f t="shared" si="7"/>
        <v>-1.7311504729257112</v>
      </c>
      <c r="D18">
        <f t="shared" si="7"/>
        <v>-1.3918611617862295</v>
      </c>
      <c r="E18">
        <f t="shared" si="7"/>
        <v>-1.4550530569529827</v>
      </c>
      <c r="F18">
        <f t="shared" si="7"/>
        <v>-1.6894148755011253</v>
      </c>
      <c r="I18">
        <v>-3.5801552547512117</v>
      </c>
      <c r="K18">
        <v>-0.30033143424263675</v>
      </c>
      <c r="M18">
        <v>-5.0880288616845792E-3</v>
      </c>
      <c r="O18">
        <v>1.4127167857200168E-2</v>
      </c>
      <c r="Q18">
        <v>-2.9984426529582331E-3</v>
      </c>
    </row>
    <row r="19" spans="1:17" x14ac:dyDescent="0.45">
      <c r="H19">
        <f>SUMPRODUCT(H13:H17,H13:H17)</f>
        <v>1.0000000331460512</v>
      </c>
      <c r="J19">
        <f>SUMPRODUCT(J13:J17,J13:J17)</f>
        <v>1.0000002826678385</v>
      </c>
      <c r="L19">
        <f>SUMPRODUCT(L13:L17,L13:L17)</f>
        <v>1.0000000002804559</v>
      </c>
      <c r="N19">
        <f>SUMPRODUCT(N13:N17,N13:N17)</f>
        <v>0.99999986138660446</v>
      </c>
      <c r="P19">
        <f>SUMPRODUCT(P13:P17,P13:P17)</f>
        <v>1.0000001368941216</v>
      </c>
    </row>
    <row r="20" spans="1:17" x14ac:dyDescent="0.45">
      <c r="H20" t="s">
        <v>19</v>
      </c>
      <c r="J20" t="s">
        <v>20</v>
      </c>
      <c r="L20" t="s">
        <v>25</v>
      </c>
      <c r="N20" t="s">
        <v>31</v>
      </c>
      <c r="P20" t="s">
        <v>38</v>
      </c>
    </row>
    <row r="21" spans="1:17" x14ac:dyDescent="0.45">
      <c r="J21">
        <f>SUMPRODUCT($H$13:$H$17,J$13:J$17)</f>
        <v>-4.1211478674085811E-13</v>
      </c>
      <c r="L21">
        <f>SUMPRODUCT($H$13:$H$17,L$13:L$17)</f>
        <v>2.3869795029440866E-15</v>
      </c>
      <c r="N21">
        <f>SUMPRODUCT($H$13:$H$17,N$13:N$17)</f>
        <v>-6.8119121454657261E-14</v>
      </c>
      <c r="P21">
        <f>SUMPRODUCT($H$13:$H$17,P$13:P$17)</f>
        <v>1.5140666498325572E-14</v>
      </c>
    </row>
    <row r="22" spans="1:17" x14ac:dyDescent="0.45">
      <c r="J22" t="s">
        <v>21</v>
      </c>
      <c r="L22" t="s">
        <v>26</v>
      </c>
      <c r="N22" t="s">
        <v>32</v>
      </c>
      <c r="P22" t="s">
        <v>39</v>
      </c>
    </row>
    <row r="23" spans="1:17" x14ac:dyDescent="0.45">
      <c r="L23">
        <f>SUMPRODUCT($J$13:$J$17,L$13:L$17)</f>
        <v>3.0531133177191805E-15</v>
      </c>
      <c r="N23">
        <f>SUMPRODUCT($J$13:$J$17,N$13:N$17)</f>
        <v>-5.5469517867834384E-14</v>
      </c>
      <c r="P23">
        <f>SUMPRODUCT($J$13:$J$17,P$13:P$17)</f>
        <v>-2.1094237467877974E-15</v>
      </c>
    </row>
    <row r="24" spans="1:17" x14ac:dyDescent="0.45">
      <c r="L24" t="s">
        <v>27</v>
      </c>
      <c r="N24" t="s">
        <v>33</v>
      </c>
      <c r="P24" t="s">
        <v>40</v>
      </c>
    </row>
    <row r="25" spans="1:17" x14ac:dyDescent="0.45">
      <c r="N25">
        <f>SUMPRODUCT($L$13:$L$17,N$13:N$17)</f>
        <v>4.6108949991463533E-14</v>
      </c>
      <c r="P25">
        <f>SUMPRODUCT($L$13:$L$17,P$13:P$17)</f>
        <v>7.1331829332166308E-15</v>
      </c>
    </row>
    <row r="26" spans="1:17" x14ac:dyDescent="0.45">
      <c r="N26" t="s">
        <v>34</v>
      </c>
      <c r="P26" t="s">
        <v>41</v>
      </c>
    </row>
    <row r="27" spans="1:17" x14ac:dyDescent="0.45">
      <c r="P27">
        <f>SUMPRODUCT($N$13:$N$17,P$13:P$17)</f>
        <v>-9.433426262361877E-15</v>
      </c>
    </row>
    <row r="28" spans="1:17" x14ac:dyDescent="0.45">
      <c r="P28" t="s">
        <v>42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scores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yabuki</cp:lastModifiedBy>
  <dcterms:created xsi:type="dcterms:W3CDTF">2018-12-23T15:51:42Z</dcterms:created>
  <dcterms:modified xsi:type="dcterms:W3CDTF">2018-12-25T05:46:54Z</dcterms:modified>
</cp:coreProperties>
</file>