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X:\SIGEM\3.- Sociodemográfico\3.Salud\"/>
    </mc:Choice>
  </mc:AlternateContent>
  <xr:revisionPtr revIDLastSave="0" documentId="13_ncr:1_{94E4A709-F6EC-4D90-A58D-4C68F3C91379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.6" sheetId="1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U40" i="1" l="1"/>
  <c r="U32" i="1"/>
  <c r="U33" i="1"/>
  <c r="U34" i="1"/>
  <c r="U35" i="1"/>
  <c r="U36" i="1"/>
  <c r="U37" i="1"/>
  <c r="U38" i="1"/>
  <c r="U39" i="1"/>
  <c r="U31" i="1"/>
  <c r="T40" i="1"/>
  <c r="T32" i="1"/>
  <c r="T33" i="1"/>
  <c r="T34" i="1"/>
  <c r="T35" i="1"/>
  <c r="T36" i="1"/>
  <c r="T37" i="1"/>
  <c r="T38" i="1"/>
  <c r="T39" i="1"/>
  <c r="T31" i="1"/>
  <c r="S40" i="1" l="1"/>
  <c r="L32" i="1"/>
  <c r="L33" i="1"/>
  <c r="L34" i="1"/>
  <c r="L35" i="1"/>
  <c r="L36" i="1"/>
  <c r="L37" i="1"/>
  <c r="L38" i="1"/>
  <c r="L39" i="1"/>
  <c r="L31" i="1"/>
  <c r="K34" i="1"/>
  <c r="K35" i="1"/>
  <c r="K36" i="1"/>
  <c r="K31" i="1"/>
  <c r="J40" i="1"/>
  <c r="L40" i="1" s="1"/>
  <c r="R32" i="1"/>
  <c r="R33" i="1"/>
  <c r="R34" i="1"/>
  <c r="R35" i="1"/>
  <c r="R36" i="1"/>
  <c r="R37" i="1"/>
  <c r="R38" i="1"/>
  <c r="R39" i="1"/>
  <c r="R31" i="1"/>
  <c r="K33" i="1" l="1"/>
  <c r="K32" i="1"/>
  <c r="K40" i="1" s="1"/>
  <c r="K39" i="1"/>
  <c r="K38" i="1"/>
  <c r="K37" i="1"/>
  <c r="P40" i="1" l="1"/>
  <c r="R40" i="1" s="1"/>
  <c r="Q19" i="1"/>
  <c r="P19" i="1"/>
  <c r="R19" i="1" s="1"/>
  <c r="R13" i="1"/>
  <c r="R14" i="1"/>
  <c r="R15" i="1"/>
  <c r="R16" i="1"/>
  <c r="R17" i="1"/>
  <c r="R18" i="1"/>
  <c r="R12" i="1"/>
  <c r="R11" i="1"/>
  <c r="O13" i="1"/>
  <c r="O14" i="1"/>
  <c r="O15" i="1"/>
  <c r="O16" i="1"/>
  <c r="O17" i="1"/>
  <c r="O18" i="1"/>
  <c r="O12" i="1"/>
  <c r="O11" i="1"/>
  <c r="M19" i="1"/>
  <c r="N12" i="1" s="1"/>
  <c r="M40" i="1"/>
  <c r="O40" i="1" s="1"/>
  <c r="O39" i="1"/>
  <c r="O38" i="1"/>
  <c r="O37" i="1"/>
  <c r="O36" i="1"/>
  <c r="O35" i="1"/>
  <c r="O34" i="1"/>
  <c r="O33" i="1"/>
  <c r="O32" i="1"/>
  <c r="O31" i="1"/>
  <c r="G40" i="1"/>
  <c r="I40" i="1" s="1"/>
  <c r="I39" i="1"/>
  <c r="I37" i="1"/>
  <c r="I36" i="1"/>
  <c r="I35" i="1"/>
  <c r="I34" i="1"/>
  <c r="I33" i="1"/>
  <c r="I32" i="1"/>
  <c r="I31" i="1"/>
  <c r="F32" i="1"/>
  <c r="F33" i="1"/>
  <c r="F34" i="1"/>
  <c r="F35" i="1"/>
  <c r="F36" i="1"/>
  <c r="F37" i="1"/>
  <c r="F39" i="1"/>
  <c r="F31" i="1"/>
  <c r="D40" i="1"/>
  <c r="E39" i="1" s="1"/>
  <c r="L12" i="1"/>
  <c r="L13" i="1"/>
  <c r="L14" i="1"/>
  <c r="L15" i="1"/>
  <c r="L16" i="1"/>
  <c r="L17" i="1"/>
  <c r="L18" i="1"/>
  <c r="L11" i="1"/>
  <c r="I12" i="1"/>
  <c r="I13" i="1"/>
  <c r="I14" i="1"/>
  <c r="I15" i="1"/>
  <c r="I16" i="1"/>
  <c r="I17" i="1"/>
  <c r="I18" i="1"/>
  <c r="I11" i="1"/>
  <c r="G19" i="1"/>
  <c r="H12" i="1" s="1"/>
  <c r="F12" i="1"/>
  <c r="F13" i="1"/>
  <c r="F14" i="1"/>
  <c r="F15" i="1"/>
  <c r="F16" i="1"/>
  <c r="F17" i="1"/>
  <c r="F18" i="1"/>
  <c r="F11" i="1"/>
  <c r="D19" i="1"/>
  <c r="F19" i="1" s="1"/>
  <c r="N17" i="1" l="1"/>
  <c r="N18" i="1"/>
  <c r="N16" i="1"/>
  <c r="O19" i="1"/>
  <c r="H35" i="1"/>
  <c r="N38" i="1"/>
  <c r="N36" i="1"/>
  <c r="N35" i="1"/>
  <c r="H37" i="1"/>
  <c r="H36" i="1"/>
  <c r="N37" i="1"/>
  <c r="H33" i="1"/>
  <c r="N34" i="1"/>
  <c r="H31" i="1"/>
  <c r="H32" i="1"/>
  <c r="N33" i="1"/>
  <c r="H39" i="1"/>
  <c r="N31" i="1"/>
  <c r="N32" i="1"/>
  <c r="H34" i="1"/>
  <c r="H38" i="1"/>
  <c r="N39" i="1"/>
  <c r="Q34" i="1"/>
  <c r="Q39" i="1"/>
  <c r="Q35" i="1"/>
  <c r="Q36" i="1"/>
  <c r="Q37" i="1"/>
  <c r="Q38" i="1"/>
  <c r="Q32" i="1"/>
  <c r="Q31" i="1"/>
  <c r="Q33" i="1"/>
  <c r="N15" i="1"/>
  <c r="N14" i="1"/>
  <c r="N13" i="1"/>
  <c r="N11" i="1"/>
  <c r="E31" i="1"/>
  <c r="E36" i="1"/>
  <c r="E35" i="1"/>
  <c r="E37" i="1"/>
  <c r="F40" i="1"/>
  <c r="E34" i="1"/>
  <c r="E33" i="1"/>
  <c r="E32" i="1"/>
  <c r="H11" i="1"/>
  <c r="I19" i="1"/>
  <c r="H17" i="1"/>
  <c r="H15" i="1"/>
  <c r="E16" i="1"/>
  <c r="H14" i="1"/>
  <c r="E14" i="1"/>
  <c r="H18" i="1"/>
  <c r="E15" i="1"/>
  <c r="H16" i="1"/>
  <c r="E11" i="1"/>
  <c r="E18" i="1"/>
  <c r="H13" i="1"/>
  <c r="E13" i="1"/>
  <c r="E12" i="1"/>
  <c r="E17" i="1"/>
  <c r="H40" i="1" l="1"/>
  <c r="Q40" i="1"/>
  <c r="N40" i="1"/>
  <c r="N19" i="1"/>
  <c r="E40" i="1"/>
  <c r="H19" i="1"/>
  <c r="E19" i="1"/>
  <c r="D3" i="3" l="1"/>
  <c r="J19" i="1" l="1"/>
  <c r="K18" i="1" l="1"/>
  <c r="K16" i="1"/>
  <c r="K11" i="1"/>
  <c r="K17" i="1"/>
  <c r="K12" i="1"/>
  <c r="L19" i="1"/>
  <c r="K13" i="1"/>
  <c r="K14" i="1"/>
  <c r="K15" i="1"/>
  <c r="K19" i="1" l="1"/>
</calcChain>
</file>

<file path=xl/sharedStrings.xml><?xml version="1.0" encoding="utf-8"?>
<sst xmlns="http://schemas.openxmlformats.org/spreadsheetml/2006/main" count="134" uniqueCount="126">
  <si>
    <t>Causa                                                                                                                                                                                                                                                                                                                               CIE-10</t>
  </si>
  <si>
    <t>Defunciones 2013</t>
  </si>
  <si>
    <t>Porcentaje 2013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</si>
  <si>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2013</t>
  </si>
  <si>
    <t>Defunciones 2014</t>
  </si>
  <si>
    <t>Porcentaje 2014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</si>
  <si>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2014</t>
  </si>
  <si>
    <t>Tumores malignos</t>
  </si>
  <si>
    <t>Accidentes</t>
  </si>
  <si>
    <t>Agresiones  (homicidios)</t>
  </si>
  <si>
    <t>Lesiones autoinfligidas intencionalmente (suicidios)</t>
  </si>
  <si>
    <t>Parálisis cerebral y otros síndromes  paralíticos</t>
  </si>
  <si>
    <t>Enfermedades del corazón</t>
  </si>
  <si>
    <t>Malformaciones congénitas,  deformidades y anomalías  cromosómicas</t>
  </si>
  <si>
    <t>Resto</t>
  </si>
  <si>
    <t>Total</t>
  </si>
  <si>
    <t>3.S.6 Principales causas de defunción en edad escolar en el Municipio de Juárez</t>
  </si>
  <si>
    <r>
      <rPr>
        <b/>
        <sz val="10"/>
        <color theme="5" tint="-0.499984740745262"/>
        <rFont val="Arial"/>
        <family val="2"/>
      </rPr>
      <t xml:space="preserve">Nota 2: </t>
    </r>
    <r>
      <rPr>
        <sz val="10"/>
        <color theme="5" tint="-0.499984740745262"/>
        <rFont val="Arial"/>
        <family val="2"/>
      </rPr>
      <t>CIE-10 es el acrónimo de la Clasificación internacional de enfermedades, décima versión.</t>
    </r>
  </si>
  <si>
    <t>Defunciones 2015</t>
  </si>
  <si>
    <t>Porcentaje 2015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</si>
  <si>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2015</t>
  </si>
  <si>
    <t>Defunciones 2016</t>
  </si>
  <si>
    <t>Porcentaje 2016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</si>
  <si>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2016</t>
  </si>
  <si>
    <t>Malformaciones congénitas, deformidades y anomalías cromosómicas</t>
  </si>
  <si>
    <t>Parálisis cerebral y otros síndromes paralíticos</t>
  </si>
  <si>
    <t>Defunciones 2017</t>
  </si>
  <si>
    <t>Porcentaje 2017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</si>
  <si>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2017</t>
  </si>
  <si>
    <t>3.S.6 Continuación…</t>
  </si>
  <si>
    <t>Defunciones 2018</t>
  </si>
  <si>
    <t>Porcentaje 2018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</si>
  <si>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2018</t>
  </si>
  <si>
    <t>ENFERMEDADES DEL CORAZÓN</t>
  </si>
  <si>
    <t>DIABETES MELLITUS</t>
  </si>
  <si>
    <t>TUMORES MALIGNOS</t>
  </si>
  <si>
    <t>ACCIDENTES</t>
  </si>
  <si>
    <t>LAS DEMÁS</t>
  </si>
  <si>
    <t>AGRESIONES (HOMICIDIOS)</t>
  </si>
  <si>
    <t>ENFERMEDADES DEL HÍGADO</t>
  </si>
  <si>
    <t>ENFERMEDADES CEREBROVASCULARES</t>
  </si>
  <si>
    <t>NEUMONÍA E INFLUENZA</t>
  </si>
  <si>
    <t>CIERTAS AFECCIONES ORIGINADAS EN EL PERÍODO PERINATAL</t>
  </si>
  <si>
    <t>ENFERMEDADES PULMONARES OBSTRUCTIVAS CRÓNICAS, EXCEPTO BRONQUITIS, BRONQUIECTASIA, ENFISEMA Y ASMA</t>
  </si>
  <si>
    <t>INSUFICIENCIA RENAL</t>
  </si>
  <si>
    <t>MALFORMACIONES CONGÉNITAS, DEFORMIDADES Y ANOMALÍAS CROMOSÓMICAS</t>
  </si>
  <si>
    <t>ANEMIAS</t>
  </si>
  <si>
    <t>SEPTICEMIA</t>
  </si>
  <si>
    <t>ENFERMEDAD POR VIRUS DE LA INMUNODEFICIENCIA HUMANA</t>
  </si>
  <si>
    <t>DESNUTRICIÓN Y OTRAS DEFICIENCIAS NUTRICIONALES</t>
  </si>
  <si>
    <t>SÍNDROME DE DEPENDENCIA DEL ALCOHOL</t>
  </si>
  <si>
    <t>BRONQUITIS CRÓNICA, ENFISEMA Y ASMA</t>
  </si>
  <si>
    <t>LESIONES AUTOINFLIGIDAS INTENCIONALMENTE (SUICIDIOS)</t>
  </si>
  <si>
    <t>SÍNTOMAS SIGNOS Y HALLAZGOS ANORMALES CLÍNICOS Y DE LABORATORIO NO CLASIFICADOS EN OTRA PARTE</t>
  </si>
  <si>
    <t>HEPATITIS VIRAL</t>
  </si>
  <si>
    <t>ENFERMEDADES INFECCIOSAS INTESTINALES</t>
  </si>
  <si>
    <t>ENFERMEDAD DE ALZHEIMER</t>
  </si>
  <si>
    <t>TRASTORNOS DEL METABOLISMO, DE LAS LIPOPROTEÍNAS Y OTRAS LIPIDEMIAS</t>
  </si>
  <si>
    <t>ULCERAS GÁSTRICA Y DUODENAL</t>
  </si>
  <si>
    <t>OBESIDAD</t>
  </si>
  <si>
    <t>INFECCIONES DE LA PIEL Y DEL TEJIDO SUBCUTÁNEO</t>
  </si>
  <si>
    <t>ÍLEO PARALÍTICO Y OBSTRUCCIÓN INTESTINAL SIN HERNIA</t>
  </si>
  <si>
    <t>PANCREATITIS AGUDA Y OTRAS ENFERMEDADES DEL PÁNCREAS</t>
  </si>
  <si>
    <t>EPILEPSIA</t>
  </si>
  <si>
    <t>TUBERCULOSIS PULMONAR</t>
  </si>
  <si>
    <t>PARÁLISIS CEREBRAL Y OTROS SÍNDROMES PARALÍTICOS</t>
  </si>
  <si>
    <t>ENFERMEDADES DEL APÉNDICE</t>
  </si>
  <si>
    <t>COLELITIASIS Y COLECISTITIS</t>
  </si>
  <si>
    <t>HERNIA DE LA CAVIDAD ABDOMINAL</t>
  </si>
  <si>
    <t>ENFERMEDAD DE PARKINSON</t>
  </si>
  <si>
    <t>TRASTORNOS SISTÉMICOS DEL TEJIDO CONJUNTIVO</t>
  </si>
  <si>
    <t>FLEBITIS, TROMBOFLEBITIS, EMBOLIAS Y TROMBOSIS VENOSAS</t>
  </si>
  <si>
    <t>SÍNDROME NEFRÍTICO AGUDO Y SÍNDROME NEFRÍTICO RÁPIDAMENTE PROGRESIVO</t>
  </si>
  <si>
    <t>ENFERMEDADES DE LA GLÁNDULA TIROIDES</t>
  </si>
  <si>
    <t xml:space="preserve"> POLIARTROPATÍAS INFLAMATORIAS</t>
  </si>
  <si>
    <t>EMBARAZO, PARTO Y PUERPERIO</t>
  </si>
  <si>
    <t>INFECCIONES RESPIRATORIAS AGUDAS, EXCEPTO NEUMONÍA E INFLUENZA</t>
  </si>
  <si>
    <t>ENFERMEDAD DE CROHN Y COLITIS ULCERATIVA</t>
  </si>
  <si>
    <t>TRASTORNOS DE LOS TEJIDOS BLANDOS</t>
  </si>
  <si>
    <t>DEPLECIÓN DEL VOLUMEN</t>
  </si>
  <si>
    <t>DEMENCIA</t>
  </si>
  <si>
    <t>TRASTORNOS MENTALES Y DEL COMPORTAMIENTO DEBIDOS AL USO DE OTRAS SUSTANCIAS PSICOACTIVAS</t>
  </si>
  <si>
    <t>ENFERMEDAD DIVERTICULAR DEL INTESTINO</t>
  </si>
  <si>
    <t>MENINGITIS</t>
  </si>
  <si>
    <t>ENFERMEDADES RENALES TUBULOINTERSTICIALES</t>
  </si>
  <si>
    <t>ESCLEROSIS MÚLTIPLE</t>
  </si>
  <si>
    <t xml:space="preserve"> GASTRITIS Y DUODENITIS</t>
  </si>
  <si>
    <t>HIPERPLASIA DE LA PRÓSTATA</t>
  </si>
  <si>
    <t>ATEROSCLEROSIS</t>
  </si>
  <si>
    <t>ENFERMEDADES DEL ESÓFAGO</t>
  </si>
  <si>
    <t>PARO CARDÍACO</t>
  </si>
  <si>
    <t>TRASTORNOS DEL HUMOR</t>
  </si>
  <si>
    <t>SÍNDROMES DEL COMPORTAMIENTO ASOCIADOS CON ALTERACIONES FISIOLÓGICAS Y FACTORES FÍSICOS</t>
  </si>
  <si>
    <t>ARTROSIS</t>
  </si>
  <si>
    <t>SÍFILIS</t>
  </si>
  <si>
    <t>ENCEFALITIS VIRAL TRANSMITIDA POR ARTRÓPODOS</t>
  </si>
  <si>
    <t>CIERTOS TRASTORNOS QUE AFECTAN EL MECANISMO DE LA INMUNIDAD</t>
  </si>
  <si>
    <t>TRASTORNOS MENTALES Y DEL COMPORTAMIENTO DEBIDOS AL USO DEL ALCOHOL, EXCEPTO SÍNDROME DE DEPENDENCIA</t>
  </si>
  <si>
    <t>EMBOLIA Y TROMBOSIS ARTERIALES</t>
  </si>
  <si>
    <t>VENAS VARICOSAS DE LOS MIEMBROS INFERIORES</t>
  </si>
  <si>
    <t>NEUMOCONIOSIS</t>
  </si>
  <si>
    <t>SÍNDROME DEL COLON IRRITABLE Y OTROS TRASTORNOS FUNCIONALES DEL INTESTINO</t>
  </si>
  <si>
    <t>TRASTORNOS DE LA DENSIDAD Y DE LA ESTRUCTURA ÓSEAS</t>
  </si>
  <si>
    <t>Sin codificar</t>
  </si>
  <si>
    <t>ENFERMEDAD</t>
  </si>
  <si>
    <t>TOTAL</t>
  </si>
  <si>
    <t>Agresiones (Homicidios)</t>
  </si>
  <si>
    <t>Defunciones 2019</t>
  </si>
  <si>
    <t>Porcentaje 2019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</si>
  <si>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2019</t>
  </si>
  <si>
    <t>Defunciones 2020</t>
  </si>
  <si>
    <t>Porcentaje 2020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</si>
  <si>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2020</t>
  </si>
  <si>
    <t>Defunciones 2021</t>
  </si>
  <si>
    <t>Porcentaje 2021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</si>
  <si>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2021</t>
  </si>
  <si>
    <t>COVID-19</t>
  </si>
  <si>
    <t>Defunciones 2022</t>
  </si>
  <si>
    <t>Porcentaje 2022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</si>
  <si>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2022</t>
  </si>
  <si>
    <t>Defunciones 2023</t>
  </si>
  <si>
    <t>Porcentaje 2023</t>
  </si>
  <si>
    <t>Tasa 2023</t>
  </si>
  <si>
    <t>2013 - 2023</t>
  </si>
  <si>
    <r>
      <rPr>
        <b/>
        <sz val="10"/>
        <color theme="5" tint="-0.499984740745262"/>
        <rFont val="Arial"/>
        <family val="2"/>
      </rPr>
      <t xml:space="preserve">Fuente: </t>
    </r>
    <r>
      <rPr>
        <sz val="10"/>
        <color theme="5" tint="-0.499984740745262"/>
        <rFont val="Arial"/>
        <family val="2"/>
      </rPr>
      <t xml:space="preserve">Elaboración propia IMIP con datos de la Secretaría de Salud Chihuahua; Censos de Población y Vivienda 2010-2020, Encuesta Intercensal 2015 y Encuesta Nacional de Ocupación y Empleo 4to trimestre 2021, 2022 y 2023 del INEGI.   </t>
    </r>
  </si>
  <si>
    <r>
      <rPr>
        <b/>
        <sz val="10"/>
        <color theme="5" tint="-0.499984740745262"/>
        <rFont val="Arial"/>
        <family val="2"/>
      </rPr>
      <t>Nota 1:</t>
    </r>
    <r>
      <rPr>
        <sz val="10"/>
        <color theme="5" tint="-0.499984740745262"/>
        <rFont val="Arial"/>
        <family val="2"/>
      </rPr>
      <t xml:space="preserve"> Edad escolar (5 a 14 años). Tasa del 2013 y 2014 calculada sobre la Población de 5 a 14 años: 263,417 del Municipio de Juárez, según el XIII Censo de Población y Vivienda 2010, (INEGI) para el periodo 2015-2019 la población calculada fue de 284,355 según la Encuesta Intercensal 2015 (INEGI). Para 2020, se contabilizaron 268,568 en dicho rango de edad, esto conforme al Censo de Población y Vivienda 2020 del INEGI; mientras que para 2021, 2022 y 2023 estas cifras fueron de 272,108; 263,370 y 260,685 personas respectivamente de acuerdo a la ENOE cuarto trimestre 2021, 2022 y 2023. La tasa se obtiene al dividir el volumen de la causa entre la población de ese rango de edad del periodo referido. Tasa x 100,000 habitantes.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</si>
</sst>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#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/>
    <xf numFmtId="164" fontId="19" fillId="33" borderId="10" xfId="0" applyNumberFormat="1" applyFont="1" applyFill="1" applyBorder="1"/>
    <xf numFmtId="0" fontId="21" fillId="0" borderId="0" xfId="0" applyFont="1"/>
    <xf numFmtId="0" fontId="22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0" borderId="0" xfId="0" applyFont="1"/>
    <xf numFmtId="164" fontId="19" fillId="0" borderId="0" xfId="0" applyNumberFormat="1" applyFont="1"/>
    <xf numFmtId="3" fontId="19" fillId="0" borderId="0" xfId="0" applyNumberFormat="1" applyFont="1"/>
    <xf numFmtId="0" fontId="20" fillId="0" borderId="0" xfId="0" applyFont="1" applyAlignment="1">
      <alignment horizontal="left"/>
    </xf>
    <xf numFmtId="164" fontId="18" fillId="0" borderId="0" xfId="0" applyNumberFormat="1" applyFont="1"/>
    <xf numFmtId="164" fontId="18" fillId="34" borderId="0" xfId="0" applyNumberFormat="1" applyFont="1" applyFill="1"/>
    <xf numFmtId="0" fontId="19" fillId="33" borderId="10" xfId="0" applyFont="1" applyFill="1" applyBorder="1" applyAlignment="1">
      <alignment horizontal="right" wrapText="1"/>
    </xf>
    <xf numFmtId="0" fontId="18" fillId="0" borderId="0" xfId="0" applyFont="1" applyAlignment="1">
      <alignment horizontal="right"/>
    </xf>
    <xf numFmtId="0" fontId="18" fillId="34" borderId="0" xfId="0" applyFont="1" applyFill="1" applyAlignment="1">
      <alignment horizontal="right"/>
    </xf>
    <xf numFmtId="0" fontId="18" fillId="34" borderId="0" xfId="0" applyFont="1" applyFill="1"/>
    <xf numFmtId="165" fontId="24" fillId="0" borderId="11" xfId="0" applyNumberFormat="1" applyFont="1" applyBorder="1" applyAlignment="1">
      <alignment vertical="top" wrapText="1"/>
    </xf>
    <xf numFmtId="0" fontId="25" fillId="0" borderId="11" xfId="0" applyFont="1" applyBorder="1" applyAlignment="1">
      <alignment horizontal="left" vertical="top" wrapText="1"/>
    </xf>
    <xf numFmtId="0" fontId="25" fillId="35" borderId="11" xfId="0" applyFont="1" applyFill="1" applyBorder="1" applyAlignment="1">
      <alignment horizontal="left" vertical="top" wrapText="1"/>
    </xf>
    <xf numFmtId="165" fontId="24" fillId="35" borderId="11" xfId="0" applyNumberFormat="1" applyFont="1" applyFill="1" applyBorder="1" applyAlignment="1">
      <alignment vertical="top" wrapText="1"/>
    </xf>
    <xf numFmtId="0" fontId="2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18" fillId="0" borderId="0" xfId="0" applyFont="1" applyAlignment="1">
      <alignment horizontal="right" wrapText="1"/>
    </xf>
    <xf numFmtId="0" fontId="18" fillId="0" borderId="13" xfId="0" applyFont="1" applyBorder="1"/>
    <xf numFmtId="164" fontId="18" fillId="0" borderId="13" xfId="0" applyNumberFormat="1" applyFont="1" applyBorder="1"/>
    <xf numFmtId="164" fontId="18" fillId="0" borderId="14" xfId="0" applyNumberFormat="1" applyFont="1" applyBorder="1"/>
    <xf numFmtId="164" fontId="18" fillId="34" borderId="15" xfId="0" applyNumberFormat="1" applyFont="1" applyFill="1" applyBorder="1"/>
    <xf numFmtId="164" fontId="18" fillId="0" borderId="15" xfId="0" applyNumberFormat="1" applyFont="1" applyBorder="1"/>
    <xf numFmtId="164" fontId="19" fillId="33" borderId="16" xfId="0" applyNumberFormat="1" applyFont="1" applyFill="1" applyBorder="1"/>
    <xf numFmtId="0" fontId="19" fillId="33" borderId="16" xfId="0" applyFont="1" applyFill="1" applyBorder="1" applyAlignment="1">
      <alignment horizontal="right" wrapText="1"/>
    </xf>
    <xf numFmtId="0" fontId="19" fillId="33" borderId="17" xfId="0" applyFont="1" applyFill="1" applyBorder="1" applyAlignment="1">
      <alignment horizontal="right" wrapText="1"/>
    </xf>
    <xf numFmtId="0" fontId="18" fillId="0" borderId="18" xfId="0" applyFont="1" applyBorder="1"/>
    <xf numFmtId="1" fontId="18" fillId="34" borderId="18" xfId="0" applyNumberFormat="1" applyFont="1" applyFill="1" applyBorder="1"/>
    <xf numFmtId="0" fontId="19" fillId="33" borderId="17" xfId="0" applyFont="1" applyFill="1" applyBorder="1"/>
    <xf numFmtId="1" fontId="18" fillId="0" borderId="18" xfId="0" applyNumberFormat="1" applyFont="1" applyBorder="1"/>
    <xf numFmtId="0" fontId="20" fillId="0" borderId="0" xfId="0" applyFont="1" applyAlignment="1">
      <alignment horizontal="left"/>
    </xf>
    <xf numFmtId="0" fontId="22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19050</xdr:rowOff>
    </xdr:from>
    <xdr:to>
      <xdr:col>2</xdr:col>
      <xdr:colOff>3953646</xdr:colOff>
      <xdr:row>5</xdr:row>
      <xdr:rowOff>83441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19050"/>
          <a:ext cx="4477521" cy="96926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21</xdr:row>
      <xdr:rowOff>95250</xdr:rowOff>
    </xdr:from>
    <xdr:to>
      <xdr:col>3</xdr:col>
      <xdr:colOff>5533</xdr:colOff>
      <xdr:row>26</xdr:row>
      <xdr:rowOff>112016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A12CF41C-A960-49A0-BA53-F1D0B20FA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13592175"/>
          <a:ext cx="4753746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U53"/>
  <sheetViews>
    <sheetView showGridLines="0" tabSelected="1" topLeftCell="A28" zoomScale="80" zoomScaleNormal="80" zoomScalePageLayoutView="60" workbookViewId="0">
      <selection activeCell="C42" sqref="C42:U44"/>
    </sheetView>
  </sheetViews>
  <sheetFormatPr defaultColWidth="9.140625" defaultRowHeight="14.25" x14ac:dyDescent="0.2"/>
  <cols>
    <col min="1" max="2" width="4.5703125" style="1" customWidth="1"/>
    <col min="3" max="3" width="61.140625" style="1" customWidth="1"/>
    <col min="4" max="4" width="14.85546875" style="1" customWidth="1"/>
    <col min="5" max="6" width="12.7109375" style="1" customWidth="1"/>
    <col min="7" max="7" width="14.42578125" style="1" customWidth="1"/>
    <col min="8" max="9" width="12.7109375" style="1" customWidth="1"/>
    <col min="10" max="10" width="14.7109375" style="1" customWidth="1"/>
    <col min="11" max="11" width="12.28515625" style="1" customWidth="1"/>
    <col min="12" max="12" width="11.140625" style="1" customWidth="1"/>
    <col min="13" max="13" width="14" style="1" customWidth="1"/>
    <col min="14" max="14" width="13.140625" style="1" customWidth="1"/>
    <col min="15" max="15" width="9.140625" style="1"/>
    <col min="16" max="16" width="13.5703125" style="1" customWidth="1"/>
    <col min="17" max="17" width="12.140625" style="1" customWidth="1"/>
    <col min="18" max="18" width="9.140625" style="1"/>
    <col min="19" max="19" width="11.28515625" style="1" customWidth="1"/>
    <col min="20" max="20" width="14.140625" style="1" customWidth="1"/>
    <col min="21" max="16384" width="9.140625" style="1"/>
  </cols>
  <sheetData>
    <row r="7" spans="3:18" ht="15" x14ac:dyDescent="0.25">
      <c r="C7" s="37" t="s">
        <v>16</v>
      </c>
      <c r="D7" s="37"/>
      <c r="E7" s="37"/>
      <c r="F7" s="37"/>
      <c r="G7" s="37"/>
      <c r="H7" s="37"/>
      <c r="I7" s="37"/>
    </row>
    <row r="8" spans="3:18" x14ac:dyDescent="0.2">
      <c r="C8" s="5" t="s">
        <v>123</v>
      </c>
    </row>
    <row r="10" spans="3:18" ht="44.25" customHeight="1" thickBot="1" x14ac:dyDescent="0.3">
      <c r="C10" s="14" t="s">
        <v>0</v>
      </c>
      <c r="D10" s="14" t="s">
        <v>1</v>
      </c>
      <c r="E10" s="14" t="s">
        <v>2</v>
      </c>
      <c r="F10" s="31" t="s">
        <v>3</v>
      </c>
      <c r="G10" s="14" t="s">
        <v>4</v>
      </c>
      <c r="H10" s="14" t="s">
        <v>5</v>
      </c>
      <c r="I10" s="14" t="s">
        <v>6</v>
      </c>
      <c r="J10" s="32" t="s">
        <v>18</v>
      </c>
      <c r="K10" s="14" t="s">
        <v>19</v>
      </c>
      <c r="L10" s="14" t="s">
        <v>20</v>
      </c>
      <c r="M10" s="32" t="s">
        <v>21</v>
      </c>
      <c r="N10" s="14" t="s">
        <v>22</v>
      </c>
      <c r="O10" s="14" t="s">
        <v>23</v>
      </c>
      <c r="P10" s="32" t="s">
        <v>26</v>
      </c>
      <c r="Q10" s="14" t="s">
        <v>27</v>
      </c>
      <c r="R10" s="14" t="s">
        <v>28</v>
      </c>
    </row>
    <row r="11" spans="3:18" ht="44.25" customHeight="1" thickTop="1" x14ac:dyDescent="0.2">
      <c r="C11" s="15" t="s">
        <v>7</v>
      </c>
      <c r="D11" s="25">
        <v>20</v>
      </c>
      <c r="E11" s="26">
        <f>D11/$D$19*100</f>
        <v>35.714285714285715</v>
      </c>
      <c r="F11" s="27">
        <f>(D11/263417)*100000</f>
        <v>7.5925244004752912</v>
      </c>
      <c r="G11" s="1">
        <v>6</v>
      </c>
      <c r="H11" s="12">
        <f>G11/$G$19*100</f>
        <v>11.111111111111111</v>
      </c>
      <c r="I11" s="12">
        <f>(G11/263417)*100000</f>
        <v>2.2777573201425874</v>
      </c>
      <c r="J11" s="33">
        <v>6</v>
      </c>
      <c r="K11" s="12">
        <f>J11/$J$19*100</f>
        <v>13.953488372093023</v>
      </c>
      <c r="L11" s="12">
        <f>(J11/284355)*100000</f>
        <v>2.1100385082027744</v>
      </c>
      <c r="M11" s="33">
        <v>9</v>
      </c>
      <c r="N11" s="12">
        <f>(M11/$M$19)*100</f>
        <v>19.565217391304348</v>
      </c>
      <c r="O11" s="12">
        <f>(M11/284355)*100000</f>
        <v>3.165057762304162</v>
      </c>
      <c r="P11" s="33">
        <v>4</v>
      </c>
      <c r="Q11" s="12">
        <v>6.4516129032258061</v>
      </c>
      <c r="R11" s="12">
        <f>(P11/284355)*100000</f>
        <v>1.4066923388018497</v>
      </c>
    </row>
    <row r="12" spans="3:18" ht="44.25" customHeight="1" x14ac:dyDescent="0.2">
      <c r="C12" s="16" t="s">
        <v>8</v>
      </c>
      <c r="D12" s="17">
        <v>11</v>
      </c>
      <c r="E12" s="13">
        <f t="shared" ref="E12:E18" si="0">D12/$D$19*100</f>
        <v>19.642857142857142</v>
      </c>
      <c r="F12" s="28">
        <f t="shared" ref="F12:F19" si="1">(D12/263417)*100000</f>
        <v>4.1758884202614102</v>
      </c>
      <c r="G12" s="17">
        <v>12</v>
      </c>
      <c r="H12" s="13">
        <f t="shared" ref="H12:H18" si="2">G12/$G$19*100</f>
        <v>22.222222222222221</v>
      </c>
      <c r="I12" s="13">
        <f t="shared" ref="I12:I19" si="3">(G12/263417)*100000</f>
        <v>4.5555146402851747</v>
      </c>
      <c r="J12" s="34">
        <v>8</v>
      </c>
      <c r="K12" s="13">
        <f t="shared" ref="K12:K18" si="4">J12/$J$19*100</f>
        <v>18.604651162790699</v>
      </c>
      <c r="L12" s="13">
        <f t="shared" ref="L12:L19" si="5">(J12/284355)*100000</f>
        <v>2.8133846776036995</v>
      </c>
      <c r="M12" s="34">
        <v>15</v>
      </c>
      <c r="N12" s="13">
        <f>(M12/$M$19)*100</f>
        <v>32.608695652173914</v>
      </c>
      <c r="O12" s="13">
        <f>(M12/284355)*100000</f>
        <v>5.2750962705069364</v>
      </c>
      <c r="P12" s="34">
        <v>15</v>
      </c>
      <c r="Q12" s="13">
        <v>24.193548387096776</v>
      </c>
      <c r="R12" s="13">
        <f>(P12/284355)*100000</f>
        <v>5.2750962705069364</v>
      </c>
    </row>
    <row r="13" spans="3:18" ht="44.25" customHeight="1" x14ac:dyDescent="0.2">
      <c r="C13" s="15" t="s">
        <v>9</v>
      </c>
      <c r="D13" s="1">
        <v>4</v>
      </c>
      <c r="E13" s="12">
        <f t="shared" si="0"/>
        <v>7.1428571428571423</v>
      </c>
      <c r="F13" s="29">
        <f t="shared" si="1"/>
        <v>1.5185048800950585</v>
      </c>
      <c r="G13" s="1">
        <v>6</v>
      </c>
      <c r="H13" s="12">
        <f t="shared" si="2"/>
        <v>11.111111111111111</v>
      </c>
      <c r="I13" s="12">
        <f t="shared" si="3"/>
        <v>2.2777573201425874</v>
      </c>
      <c r="J13" s="33">
        <v>3</v>
      </c>
      <c r="K13" s="12">
        <f t="shared" si="4"/>
        <v>6.9767441860465116</v>
      </c>
      <c r="L13" s="12">
        <f t="shared" si="5"/>
        <v>1.0550192541013872</v>
      </c>
      <c r="M13" s="33">
        <v>0</v>
      </c>
      <c r="N13" s="12">
        <f t="shared" ref="N13:N18" si="6">(M13/$M$19)*100</f>
        <v>0</v>
      </c>
      <c r="O13" s="12">
        <f t="shared" ref="O13:O19" si="7">(M13/284355)*100000</f>
        <v>0</v>
      </c>
      <c r="P13" s="33">
        <v>6</v>
      </c>
      <c r="Q13" s="12">
        <v>9.67741935483871</v>
      </c>
      <c r="R13" s="12">
        <f t="shared" ref="R13:R19" si="8">(P13/284355)*100000</f>
        <v>2.1100385082027744</v>
      </c>
    </row>
    <row r="14" spans="3:18" ht="44.25" customHeight="1" x14ac:dyDescent="0.2">
      <c r="C14" s="16" t="s">
        <v>10</v>
      </c>
      <c r="D14" s="17">
        <v>4</v>
      </c>
      <c r="E14" s="13">
        <f t="shared" si="0"/>
        <v>7.1428571428571423</v>
      </c>
      <c r="F14" s="28">
        <f t="shared" si="1"/>
        <v>1.5185048800950585</v>
      </c>
      <c r="G14" s="17">
        <v>0</v>
      </c>
      <c r="H14" s="13">
        <f t="shared" si="2"/>
        <v>0</v>
      </c>
      <c r="I14" s="13">
        <f t="shared" si="3"/>
        <v>0</v>
      </c>
      <c r="J14" s="34">
        <v>4</v>
      </c>
      <c r="K14" s="13">
        <f t="shared" si="4"/>
        <v>9.3023255813953494</v>
      </c>
      <c r="L14" s="13">
        <f t="shared" si="5"/>
        <v>1.4066923388018497</v>
      </c>
      <c r="M14" s="34">
        <v>0</v>
      </c>
      <c r="N14" s="13">
        <f t="shared" si="6"/>
        <v>0</v>
      </c>
      <c r="O14" s="13">
        <f t="shared" si="7"/>
        <v>0</v>
      </c>
      <c r="P14" s="34">
        <v>1</v>
      </c>
      <c r="Q14" s="13">
        <v>1.6129032258064515</v>
      </c>
      <c r="R14" s="13">
        <f t="shared" si="8"/>
        <v>0.35167308470046243</v>
      </c>
    </row>
    <row r="15" spans="3:18" ht="44.25" customHeight="1" x14ac:dyDescent="0.2">
      <c r="C15" s="15" t="s">
        <v>11</v>
      </c>
      <c r="D15" s="1">
        <v>4</v>
      </c>
      <c r="E15" s="12">
        <f t="shared" si="0"/>
        <v>7.1428571428571423</v>
      </c>
      <c r="F15" s="29">
        <f t="shared" si="1"/>
        <v>1.5185048800950585</v>
      </c>
      <c r="G15" s="1">
        <v>5</v>
      </c>
      <c r="H15" s="12">
        <f t="shared" si="2"/>
        <v>9.2592592592592595</v>
      </c>
      <c r="I15" s="12">
        <f t="shared" si="3"/>
        <v>1.8981311001188228</v>
      </c>
      <c r="J15" s="33">
        <v>6</v>
      </c>
      <c r="K15" s="12">
        <f t="shared" si="4"/>
        <v>13.953488372093023</v>
      </c>
      <c r="L15" s="12">
        <f t="shared" si="5"/>
        <v>2.1100385082027744</v>
      </c>
      <c r="M15" s="33">
        <v>6</v>
      </c>
      <c r="N15" s="12">
        <f t="shared" si="6"/>
        <v>13.043478260869565</v>
      </c>
      <c r="O15" s="12">
        <f t="shared" si="7"/>
        <v>2.1100385082027744</v>
      </c>
      <c r="P15" s="33">
        <v>3</v>
      </c>
      <c r="Q15" s="12">
        <v>4.838709677419355</v>
      </c>
      <c r="R15" s="12">
        <f t="shared" si="8"/>
        <v>1.0550192541013872</v>
      </c>
    </row>
    <row r="16" spans="3:18" ht="44.25" customHeight="1" x14ac:dyDescent="0.2">
      <c r="C16" s="16" t="s">
        <v>12</v>
      </c>
      <c r="D16" s="17">
        <v>2</v>
      </c>
      <c r="E16" s="13">
        <f t="shared" si="0"/>
        <v>3.5714285714285712</v>
      </c>
      <c r="F16" s="28">
        <f t="shared" si="1"/>
        <v>0.75925244004752923</v>
      </c>
      <c r="G16" s="17">
        <v>1</v>
      </c>
      <c r="H16" s="13">
        <f t="shared" si="2"/>
        <v>1.8518518518518516</v>
      </c>
      <c r="I16" s="13">
        <f t="shared" si="3"/>
        <v>0.37962622002376462</v>
      </c>
      <c r="J16" s="34">
        <v>0</v>
      </c>
      <c r="K16" s="13">
        <f t="shared" si="4"/>
        <v>0</v>
      </c>
      <c r="L16" s="13">
        <f t="shared" si="5"/>
        <v>0</v>
      </c>
      <c r="M16" s="34">
        <v>3</v>
      </c>
      <c r="N16" s="13">
        <f t="shared" si="6"/>
        <v>6.5217391304347823</v>
      </c>
      <c r="O16" s="13">
        <f t="shared" si="7"/>
        <v>1.0550192541013872</v>
      </c>
      <c r="P16" s="34">
        <v>4</v>
      </c>
      <c r="Q16" s="13">
        <v>6.4516129032258061</v>
      </c>
      <c r="R16" s="13">
        <f t="shared" si="8"/>
        <v>1.4066923388018497</v>
      </c>
    </row>
    <row r="17" spans="3:21" ht="44.25" customHeight="1" x14ac:dyDescent="0.2">
      <c r="C17" s="24" t="s">
        <v>13</v>
      </c>
      <c r="D17" s="1">
        <v>2</v>
      </c>
      <c r="E17" s="12">
        <f t="shared" si="0"/>
        <v>3.5714285714285712</v>
      </c>
      <c r="F17" s="29">
        <f t="shared" si="1"/>
        <v>0.75925244004752923</v>
      </c>
      <c r="G17" s="1">
        <v>7</v>
      </c>
      <c r="H17" s="12">
        <f t="shared" si="2"/>
        <v>12.962962962962962</v>
      </c>
      <c r="I17" s="12">
        <f t="shared" si="3"/>
        <v>2.6573835401663524</v>
      </c>
      <c r="J17" s="33">
        <v>4</v>
      </c>
      <c r="K17" s="12">
        <f t="shared" si="4"/>
        <v>9.3023255813953494</v>
      </c>
      <c r="L17" s="12">
        <f t="shared" si="5"/>
        <v>1.4066923388018497</v>
      </c>
      <c r="M17" s="33">
        <v>2</v>
      </c>
      <c r="N17" s="12">
        <f t="shared" si="6"/>
        <v>4.3478260869565215</v>
      </c>
      <c r="O17" s="12">
        <f t="shared" si="7"/>
        <v>0.70334616940092487</v>
      </c>
      <c r="P17" s="33">
        <v>9</v>
      </c>
      <c r="Q17" s="12">
        <v>14.516129032258066</v>
      </c>
      <c r="R17" s="12">
        <f t="shared" si="8"/>
        <v>3.165057762304162</v>
      </c>
    </row>
    <row r="18" spans="3:21" ht="44.25" customHeight="1" x14ac:dyDescent="0.2">
      <c r="C18" s="16" t="s">
        <v>14</v>
      </c>
      <c r="D18" s="17">
        <v>9</v>
      </c>
      <c r="E18" s="13">
        <f t="shared" si="0"/>
        <v>16.071428571428573</v>
      </c>
      <c r="F18" s="28">
        <f t="shared" si="1"/>
        <v>3.416635980213881</v>
      </c>
      <c r="G18" s="17">
        <v>17</v>
      </c>
      <c r="H18" s="13">
        <f t="shared" si="2"/>
        <v>31.481481481481481</v>
      </c>
      <c r="I18" s="13">
        <f t="shared" si="3"/>
        <v>6.4536457404039984</v>
      </c>
      <c r="J18" s="34">
        <v>12</v>
      </c>
      <c r="K18" s="13">
        <f t="shared" si="4"/>
        <v>27.906976744186046</v>
      </c>
      <c r="L18" s="13">
        <f t="shared" si="5"/>
        <v>4.2200770164055488</v>
      </c>
      <c r="M18" s="34">
        <v>11</v>
      </c>
      <c r="N18" s="13">
        <f t="shared" si="6"/>
        <v>23.913043478260871</v>
      </c>
      <c r="O18" s="13">
        <f t="shared" si="7"/>
        <v>3.8684039317050867</v>
      </c>
      <c r="P18" s="34">
        <v>20</v>
      </c>
      <c r="Q18" s="13">
        <v>32.258064516129032</v>
      </c>
      <c r="R18" s="13">
        <f t="shared" si="8"/>
        <v>7.0334616940092483</v>
      </c>
    </row>
    <row r="19" spans="3:21" ht="44.25" customHeight="1" thickBot="1" x14ac:dyDescent="0.3">
      <c r="C19" s="2" t="s">
        <v>15</v>
      </c>
      <c r="D19" s="3">
        <f>SUM(D11:D18)</f>
        <v>56</v>
      </c>
      <c r="E19" s="4">
        <f>SUM(E11:E18)</f>
        <v>99.999999999999986</v>
      </c>
      <c r="F19" s="30">
        <f t="shared" si="1"/>
        <v>21.259068321330819</v>
      </c>
      <c r="G19" s="3">
        <f>SUM(G11:G18)</f>
        <v>54</v>
      </c>
      <c r="H19" s="4">
        <f>SUM(H11:H18)</f>
        <v>100</v>
      </c>
      <c r="I19" s="4">
        <f t="shared" si="3"/>
        <v>20.49981588128329</v>
      </c>
      <c r="J19" s="35">
        <f>SUM(J11:J18)</f>
        <v>43</v>
      </c>
      <c r="K19" s="4">
        <f>SUM(K11:K18)</f>
        <v>100</v>
      </c>
      <c r="L19" s="4">
        <f t="shared" si="5"/>
        <v>15.121942642119885</v>
      </c>
      <c r="M19" s="35">
        <f>SUM(M11:M18)</f>
        <v>46</v>
      </c>
      <c r="N19" s="4">
        <f>SUM(N11:N18)</f>
        <v>100</v>
      </c>
      <c r="O19" s="4">
        <f t="shared" si="7"/>
        <v>16.176961896221272</v>
      </c>
      <c r="P19" s="35">
        <f>SUM(P11:P18)</f>
        <v>62</v>
      </c>
      <c r="Q19" s="4">
        <f>SUM(Q11:Q18)</f>
        <v>100</v>
      </c>
      <c r="R19" s="4">
        <f t="shared" si="8"/>
        <v>21.803731251428673</v>
      </c>
    </row>
    <row r="20" spans="3:21" ht="15.75" thickTop="1" x14ac:dyDescent="0.25">
      <c r="C20" s="7"/>
      <c r="D20" s="8"/>
      <c r="E20" s="9"/>
      <c r="F20" s="8"/>
      <c r="G20" s="8"/>
      <c r="H20" s="9"/>
      <c r="I20" s="8"/>
      <c r="J20" s="8"/>
      <c r="K20" s="9"/>
      <c r="L20" s="9"/>
    </row>
    <row r="21" spans="3:21" ht="15" x14ac:dyDescent="0.25">
      <c r="C21" s="7"/>
      <c r="D21" s="8"/>
      <c r="E21" s="9"/>
      <c r="F21" s="8"/>
      <c r="G21" s="8"/>
      <c r="H21" s="9"/>
      <c r="I21" s="8"/>
      <c r="J21" s="8"/>
      <c r="K21" s="9"/>
      <c r="L21" s="9"/>
    </row>
    <row r="22" spans="3:21" ht="15" x14ac:dyDescent="0.25">
      <c r="C22" s="7"/>
      <c r="D22" s="10"/>
      <c r="E22" s="10"/>
      <c r="F22" s="10"/>
      <c r="G22" s="10"/>
      <c r="H22" s="10"/>
    </row>
    <row r="23" spans="3:21" ht="15" x14ac:dyDescent="0.25">
      <c r="C23" s="7"/>
      <c r="D23" s="10"/>
      <c r="E23" s="10"/>
      <c r="F23" s="10"/>
      <c r="G23" s="10"/>
      <c r="H23" s="10"/>
    </row>
    <row r="24" spans="3:21" ht="15" x14ac:dyDescent="0.25">
      <c r="C24" s="7"/>
      <c r="D24" s="10"/>
      <c r="E24" s="10"/>
      <c r="F24" s="10"/>
      <c r="G24" s="10"/>
      <c r="H24" s="10"/>
    </row>
    <row r="25" spans="3:21" ht="15" x14ac:dyDescent="0.25">
      <c r="C25" s="7"/>
      <c r="D25" s="10"/>
      <c r="E25" s="10"/>
      <c r="F25" s="10"/>
      <c r="G25" s="10"/>
      <c r="H25" s="10"/>
    </row>
    <row r="26" spans="3:21" ht="15" x14ac:dyDescent="0.25">
      <c r="C26" s="7"/>
      <c r="D26" s="10"/>
      <c r="E26" s="10"/>
      <c r="F26" s="10"/>
      <c r="G26" s="10"/>
      <c r="H26" s="10"/>
    </row>
    <row r="27" spans="3:21" ht="15" x14ac:dyDescent="0.25">
      <c r="C27" s="7"/>
      <c r="D27" s="10"/>
      <c r="E27" s="10"/>
      <c r="F27" s="10"/>
      <c r="G27" s="10"/>
      <c r="H27" s="10"/>
    </row>
    <row r="28" spans="3:21" ht="15" x14ac:dyDescent="0.25">
      <c r="C28" s="37" t="s">
        <v>29</v>
      </c>
      <c r="D28" s="37"/>
      <c r="E28" s="37"/>
      <c r="F28" s="37"/>
      <c r="G28" s="37"/>
      <c r="H28" s="37"/>
    </row>
    <row r="29" spans="3:21" ht="4.5" customHeight="1" x14ac:dyDescent="0.25">
      <c r="C29" s="11"/>
      <c r="D29" s="11"/>
      <c r="E29" s="11"/>
      <c r="F29" s="11"/>
      <c r="G29" s="11"/>
      <c r="H29" s="11"/>
    </row>
    <row r="30" spans="3:21" ht="41.25" customHeight="1" thickBot="1" x14ac:dyDescent="0.3">
      <c r="C30" s="14" t="s">
        <v>0</v>
      </c>
      <c r="D30" s="14" t="s">
        <v>30</v>
      </c>
      <c r="E30" s="14" t="s">
        <v>31</v>
      </c>
      <c r="F30" s="31" t="s">
        <v>32</v>
      </c>
      <c r="G30" s="14" t="s">
        <v>107</v>
      </c>
      <c r="H30" s="14" t="s">
        <v>108</v>
      </c>
      <c r="I30" s="14" t="s">
        <v>109</v>
      </c>
      <c r="J30" s="14" t="s">
        <v>110</v>
      </c>
      <c r="K30" s="14" t="s">
        <v>111</v>
      </c>
      <c r="L30" s="14" t="s">
        <v>112</v>
      </c>
      <c r="M30" s="32" t="s">
        <v>113</v>
      </c>
      <c r="N30" s="14" t="s">
        <v>114</v>
      </c>
      <c r="O30" s="14" t="s">
        <v>115</v>
      </c>
      <c r="P30" s="32" t="s">
        <v>117</v>
      </c>
      <c r="Q30" s="14" t="s">
        <v>118</v>
      </c>
      <c r="R30" s="14" t="s">
        <v>119</v>
      </c>
      <c r="S30" s="32" t="s">
        <v>120</v>
      </c>
      <c r="T30" s="14" t="s">
        <v>121</v>
      </c>
      <c r="U30" s="14" t="s">
        <v>122</v>
      </c>
    </row>
    <row r="31" spans="3:21" ht="41.25" customHeight="1" thickTop="1" x14ac:dyDescent="0.2">
      <c r="C31" s="15" t="s">
        <v>7</v>
      </c>
      <c r="D31" s="33">
        <v>7</v>
      </c>
      <c r="E31" s="12">
        <f t="shared" ref="E31:E37" si="9">D31/$D$40*100</f>
        <v>8.0459770114942533</v>
      </c>
      <c r="F31" s="29">
        <f>(D31/284355)*100000</f>
        <v>2.4617115929032369</v>
      </c>
      <c r="G31" s="25">
        <v>6</v>
      </c>
      <c r="H31" s="26">
        <f>G31/$G$40*100</f>
        <v>9.2307692307692317</v>
      </c>
      <c r="I31" s="27">
        <f>(G31/284355)*100000</f>
        <v>2.1100385082027744</v>
      </c>
      <c r="J31" s="25">
        <v>7</v>
      </c>
      <c r="K31" s="26">
        <f>J31/$J$40*100</f>
        <v>9.2105263157894726</v>
      </c>
      <c r="L31" s="27">
        <f>(J31/268568)*100000</f>
        <v>2.6064162521223677</v>
      </c>
      <c r="M31" s="33">
        <v>18</v>
      </c>
      <c r="N31" s="12">
        <f>M31/$M$40*100</f>
        <v>30.508474576271187</v>
      </c>
      <c r="O31" s="12">
        <f>(M31/272108)*100000</f>
        <v>6.6150205065635701</v>
      </c>
      <c r="P31" s="33">
        <v>5</v>
      </c>
      <c r="Q31" s="12">
        <f>P31/$P$40*100</f>
        <v>5.8823529411764701</v>
      </c>
      <c r="R31" s="12">
        <f>(P31/263370)*100000</f>
        <v>1.8984698333143486</v>
      </c>
      <c r="S31" s="33">
        <v>10</v>
      </c>
      <c r="T31" s="12">
        <f>S31/$S$40*100</f>
        <v>14.925373134328357</v>
      </c>
      <c r="U31" s="12">
        <f>(S31/260685)*100000</f>
        <v>3.8360473368241368</v>
      </c>
    </row>
    <row r="32" spans="3:21" ht="41.25" customHeight="1" x14ac:dyDescent="0.2">
      <c r="C32" s="16" t="s">
        <v>8</v>
      </c>
      <c r="D32" s="34">
        <v>23</v>
      </c>
      <c r="E32" s="13">
        <f t="shared" si="9"/>
        <v>26.436781609195403</v>
      </c>
      <c r="F32" s="28">
        <f t="shared" ref="F32:F40" si="10">(D32/284355)*100000</f>
        <v>8.0884809481106359</v>
      </c>
      <c r="G32" s="17">
        <v>14</v>
      </c>
      <c r="H32" s="13">
        <f t="shared" ref="H32:H39" si="11">G32/$G$40*100</f>
        <v>21.53846153846154</v>
      </c>
      <c r="I32" s="28">
        <f t="shared" ref="I32:I37" si="12">(G32/284355)*100000</f>
        <v>4.9234231858064739</v>
      </c>
      <c r="J32" s="17">
        <v>16</v>
      </c>
      <c r="K32" s="13">
        <f t="shared" ref="K32:K39" si="13">J32/$J$40*100</f>
        <v>21.052631578947366</v>
      </c>
      <c r="L32" s="28">
        <f t="shared" ref="L32:L40" si="14">(J32/268568)*100000</f>
        <v>5.9575228619939828</v>
      </c>
      <c r="M32" s="34">
        <v>5</v>
      </c>
      <c r="N32" s="13">
        <f t="shared" ref="N32:N39" si="15">M32/$M$40*100</f>
        <v>8.4745762711864394</v>
      </c>
      <c r="O32" s="13">
        <f t="shared" ref="O32:O40" si="16">(M32/272108)*100000</f>
        <v>1.8375056962676584</v>
      </c>
      <c r="P32" s="34">
        <v>17</v>
      </c>
      <c r="Q32" s="13">
        <f t="shared" ref="Q32:Q39" si="17">P32/$P$40*100</f>
        <v>20</v>
      </c>
      <c r="R32" s="13">
        <f t="shared" ref="R32:R40" si="18">(P32/263370)*100000</f>
        <v>6.4547974332687854</v>
      </c>
      <c r="S32" s="34">
        <v>6</v>
      </c>
      <c r="T32" s="13">
        <f t="shared" ref="T32:T39" si="19">S32/$S$40*100</f>
        <v>8.9552238805970141</v>
      </c>
      <c r="U32" s="13">
        <f t="shared" ref="U32:U39" si="20">(S32/260685)*100000</f>
        <v>2.3016284020944817</v>
      </c>
    </row>
    <row r="33" spans="3:21" ht="41.25" customHeight="1" x14ac:dyDescent="0.2">
      <c r="C33" s="15" t="s">
        <v>106</v>
      </c>
      <c r="D33" s="33">
        <v>12</v>
      </c>
      <c r="E33" s="12">
        <f t="shared" si="9"/>
        <v>13.793103448275861</v>
      </c>
      <c r="F33" s="29">
        <f t="shared" si="10"/>
        <v>4.2200770164055488</v>
      </c>
      <c r="G33" s="1">
        <v>10</v>
      </c>
      <c r="H33" s="12">
        <f t="shared" si="11"/>
        <v>15.384615384615385</v>
      </c>
      <c r="I33" s="29">
        <f t="shared" si="12"/>
        <v>3.5167308470046241</v>
      </c>
      <c r="J33" s="1">
        <v>7</v>
      </c>
      <c r="K33" s="12">
        <f t="shared" si="13"/>
        <v>9.2105263157894726</v>
      </c>
      <c r="L33" s="29">
        <f t="shared" si="14"/>
        <v>2.6064162521223677</v>
      </c>
      <c r="M33" s="33">
        <v>5</v>
      </c>
      <c r="N33" s="12">
        <f t="shared" si="15"/>
        <v>8.4745762711864394</v>
      </c>
      <c r="O33" s="12">
        <f t="shared" si="16"/>
        <v>1.8375056962676584</v>
      </c>
      <c r="P33" s="33">
        <v>10</v>
      </c>
      <c r="Q33" s="12">
        <f t="shared" si="17"/>
        <v>11.76470588235294</v>
      </c>
      <c r="R33" s="12">
        <f t="shared" si="18"/>
        <v>3.7969396666286972</v>
      </c>
      <c r="S33" s="33">
        <v>3</v>
      </c>
      <c r="T33" s="12">
        <f t="shared" si="19"/>
        <v>4.4776119402985071</v>
      </c>
      <c r="U33" s="12">
        <f t="shared" si="20"/>
        <v>1.1508142010472409</v>
      </c>
    </row>
    <row r="34" spans="3:21" ht="41.25" customHeight="1" x14ac:dyDescent="0.2">
      <c r="C34" s="16" t="s">
        <v>10</v>
      </c>
      <c r="D34" s="34">
        <v>0</v>
      </c>
      <c r="E34" s="13">
        <f t="shared" si="9"/>
        <v>0</v>
      </c>
      <c r="F34" s="28">
        <f t="shared" si="10"/>
        <v>0</v>
      </c>
      <c r="G34" s="17">
        <v>2</v>
      </c>
      <c r="H34" s="13">
        <f t="shared" si="11"/>
        <v>3.0769230769230771</v>
      </c>
      <c r="I34" s="28">
        <f t="shared" si="12"/>
        <v>0.70334616940092487</v>
      </c>
      <c r="J34" s="17">
        <v>2</v>
      </c>
      <c r="K34" s="13">
        <f t="shared" si="13"/>
        <v>2.6315789473684208</v>
      </c>
      <c r="L34" s="28">
        <f t="shared" si="14"/>
        <v>0.74469035774924786</v>
      </c>
      <c r="M34" s="34">
        <v>1</v>
      </c>
      <c r="N34" s="13">
        <f t="shared" si="15"/>
        <v>1.6949152542372881</v>
      </c>
      <c r="O34" s="13">
        <f t="shared" si="16"/>
        <v>0.36750113925353167</v>
      </c>
      <c r="P34" s="34">
        <v>3</v>
      </c>
      <c r="Q34" s="13">
        <f t="shared" si="17"/>
        <v>3.5294117647058822</v>
      </c>
      <c r="R34" s="13">
        <f t="shared" si="18"/>
        <v>1.1390818999886092</v>
      </c>
      <c r="S34" s="34">
        <v>3</v>
      </c>
      <c r="T34" s="13">
        <f t="shared" si="19"/>
        <v>4.4776119402985071</v>
      </c>
      <c r="U34" s="13">
        <f t="shared" si="20"/>
        <v>1.1508142010472409</v>
      </c>
    </row>
    <row r="35" spans="3:21" ht="41.25" customHeight="1" x14ac:dyDescent="0.2">
      <c r="C35" s="15" t="s">
        <v>25</v>
      </c>
      <c r="D35" s="33">
        <v>6</v>
      </c>
      <c r="E35" s="12">
        <f t="shared" si="9"/>
        <v>6.8965517241379306</v>
      </c>
      <c r="F35" s="29">
        <f t="shared" si="10"/>
        <v>2.1100385082027744</v>
      </c>
      <c r="G35" s="1">
        <v>4</v>
      </c>
      <c r="H35" s="12">
        <f t="shared" si="11"/>
        <v>6.1538461538461542</v>
      </c>
      <c r="I35" s="29">
        <f t="shared" si="12"/>
        <v>1.4066923388018497</v>
      </c>
      <c r="J35" s="1">
        <v>5</v>
      </c>
      <c r="K35" s="12">
        <f t="shared" si="13"/>
        <v>6.5789473684210522</v>
      </c>
      <c r="L35" s="29">
        <f t="shared" si="14"/>
        <v>1.8617258943731199</v>
      </c>
      <c r="M35" s="33">
        <v>0</v>
      </c>
      <c r="N35" s="12">
        <f t="shared" si="15"/>
        <v>0</v>
      </c>
      <c r="O35" s="12">
        <f t="shared" si="16"/>
        <v>0</v>
      </c>
      <c r="P35" s="33">
        <v>1</v>
      </c>
      <c r="Q35" s="12">
        <f t="shared" si="17"/>
        <v>1.1764705882352942</v>
      </c>
      <c r="R35" s="12">
        <f t="shared" si="18"/>
        <v>0.3796939666628697</v>
      </c>
      <c r="S35" s="33">
        <v>2</v>
      </c>
      <c r="T35" s="12">
        <f t="shared" si="19"/>
        <v>2.9850746268656714</v>
      </c>
      <c r="U35" s="12">
        <f t="shared" si="20"/>
        <v>0.76720946736482731</v>
      </c>
    </row>
    <row r="36" spans="3:21" ht="41.25" customHeight="1" x14ac:dyDescent="0.2">
      <c r="C36" s="16" t="s">
        <v>12</v>
      </c>
      <c r="D36" s="34">
        <v>3</v>
      </c>
      <c r="E36" s="13">
        <f t="shared" si="9"/>
        <v>3.4482758620689653</v>
      </c>
      <c r="F36" s="28">
        <f t="shared" si="10"/>
        <v>1.0550192541013872</v>
      </c>
      <c r="G36" s="17">
        <v>0</v>
      </c>
      <c r="H36" s="13">
        <f t="shared" si="11"/>
        <v>0</v>
      </c>
      <c r="I36" s="28">
        <f t="shared" si="12"/>
        <v>0</v>
      </c>
      <c r="J36" s="17">
        <v>0</v>
      </c>
      <c r="K36" s="13">
        <f t="shared" si="13"/>
        <v>0</v>
      </c>
      <c r="L36" s="28">
        <f t="shared" si="14"/>
        <v>0</v>
      </c>
      <c r="M36" s="34">
        <v>3</v>
      </c>
      <c r="N36" s="13">
        <f t="shared" si="15"/>
        <v>5.0847457627118651</v>
      </c>
      <c r="O36" s="13">
        <f t="shared" si="16"/>
        <v>1.1025034177605952</v>
      </c>
      <c r="P36" s="34">
        <v>2</v>
      </c>
      <c r="Q36" s="13">
        <f t="shared" si="17"/>
        <v>2.3529411764705883</v>
      </c>
      <c r="R36" s="13">
        <f t="shared" si="18"/>
        <v>0.75938793332573939</v>
      </c>
      <c r="S36" s="34">
        <v>2</v>
      </c>
      <c r="T36" s="13">
        <f t="shared" si="19"/>
        <v>2.9850746268656714</v>
      </c>
      <c r="U36" s="13">
        <f t="shared" si="20"/>
        <v>0.76720946736482731</v>
      </c>
    </row>
    <row r="37" spans="3:21" ht="41.25" customHeight="1" x14ac:dyDescent="0.2">
      <c r="C37" s="24" t="s">
        <v>24</v>
      </c>
      <c r="D37" s="33">
        <v>7</v>
      </c>
      <c r="E37" s="12">
        <f t="shared" si="9"/>
        <v>8.0459770114942533</v>
      </c>
      <c r="F37" s="29">
        <f t="shared" si="10"/>
        <v>2.4617115929032369</v>
      </c>
      <c r="G37" s="1">
        <v>6</v>
      </c>
      <c r="H37" s="12">
        <f t="shared" si="11"/>
        <v>9.2307692307692317</v>
      </c>
      <c r="I37" s="29">
        <f t="shared" si="12"/>
        <v>2.1100385082027744</v>
      </c>
      <c r="J37" s="1">
        <v>2</v>
      </c>
      <c r="K37" s="12">
        <f t="shared" si="13"/>
        <v>2.6315789473684208</v>
      </c>
      <c r="L37" s="29">
        <f t="shared" si="14"/>
        <v>0.74469035774924786</v>
      </c>
      <c r="M37" s="33">
        <v>2</v>
      </c>
      <c r="N37" s="12">
        <f t="shared" si="15"/>
        <v>3.3898305084745761</v>
      </c>
      <c r="O37" s="12">
        <f t="shared" si="16"/>
        <v>0.73500227850706334</v>
      </c>
      <c r="P37" s="33">
        <v>5</v>
      </c>
      <c r="Q37" s="12">
        <f t="shared" si="17"/>
        <v>5.8823529411764701</v>
      </c>
      <c r="R37" s="12">
        <f t="shared" si="18"/>
        <v>1.8984698333143486</v>
      </c>
      <c r="S37" s="33">
        <v>5</v>
      </c>
      <c r="T37" s="12">
        <f t="shared" si="19"/>
        <v>7.4626865671641784</v>
      </c>
      <c r="U37" s="12">
        <f t="shared" si="20"/>
        <v>1.9180236684120684</v>
      </c>
    </row>
    <row r="38" spans="3:21" ht="41.25" customHeight="1" x14ac:dyDescent="0.2">
      <c r="C38" s="16" t="s">
        <v>116</v>
      </c>
      <c r="D38" s="34"/>
      <c r="E38" s="13"/>
      <c r="F38" s="28"/>
      <c r="G38" s="17"/>
      <c r="H38" s="13">
        <f t="shared" si="11"/>
        <v>0</v>
      </c>
      <c r="I38" s="28"/>
      <c r="J38" s="17">
        <v>1</v>
      </c>
      <c r="K38" s="13">
        <f t="shared" si="13"/>
        <v>1.3157894736842104</v>
      </c>
      <c r="L38" s="28">
        <f t="shared" si="14"/>
        <v>0.37234517887462393</v>
      </c>
      <c r="M38" s="34">
        <v>1</v>
      </c>
      <c r="N38" s="13">
        <f t="shared" si="15"/>
        <v>1.6949152542372881</v>
      </c>
      <c r="O38" s="13">
        <f t="shared" si="16"/>
        <v>0.36750113925353167</v>
      </c>
      <c r="P38" s="34">
        <v>1</v>
      </c>
      <c r="Q38" s="13">
        <f t="shared" si="17"/>
        <v>1.1764705882352942</v>
      </c>
      <c r="R38" s="13">
        <f t="shared" si="18"/>
        <v>0.3796939666628697</v>
      </c>
      <c r="S38" s="34">
        <v>0</v>
      </c>
      <c r="T38" s="13">
        <f t="shared" si="19"/>
        <v>0</v>
      </c>
      <c r="U38" s="13">
        <f t="shared" si="20"/>
        <v>0</v>
      </c>
    </row>
    <row r="39" spans="3:21" ht="41.25" customHeight="1" x14ac:dyDescent="0.2">
      <c r="C39" s="15" t="s">
        <v>14</v>
      </c>
      <c r="D39" s="36">
        <v>29</v>
      </c>
      <c r="E39" s="12">
        <f>D39/$D$40*100</f>
        <v>33.333333333333329</v>
      </c>
      <c r="F39" s="29">
        <f t="shared" si="10"/>
        <v>10.198519456313411</v>
      </c>
      <c r="G39" s="1">
        <v>23</v>
      </c>
      <c r="H39" s="12">
        <f t="shared" si="11"/>
        <v>35.384615384615387</v>
      </c>
      <c r="I39" s="29">
        <f t="shared" ref="I39:I40" si="21">(G39/284355)*100000</f>
        <v>8.0884809481106359</v>
      </c>
      <c r="J39" s="1">
        <v>36</v>
      </c>
      <c r="K39" s="12">
        <f t="shared" si="13"/>
        <v>47.368421052631575</v>
      </c>
      <c r="L39" s="29">
        <f t="shared" si="14"/>
        <v>13.404426439486461</v>
      </c>
      <c r="M39" s="36">
        <v>24</v>
      </c>
      <c r="N39" s="12">
        <f t="shared" si="15"/>
        <v>40.677966101694921</v>
      </c>
      <c r="O39" s="12">
        <f t="shared" si="16"/>
        <v>8.8200273420847619</v>
      </c>
      <c r="P39" s="36">
        <v>41</v>
      </c>
      <c r="Q39" s="12">
        <f t="shared" si="17"/>
        <v>48.235294117647058</v>
      </c>
      <c r="R39" s="12">
        <f t="shared" si="18"/>
        <v>15.567452633177659</v>
      </c>
      <c r="S39" s="36">
        <v>36</v>
      </c>
      <c r="T39" s="12">
        <f t="shared" si="19"/>
        <v>53.731343283582092</v>
      </c>
      <c r="U39" s="12">
        <f t="shared" si="20"/>
        <v>13.809770412566891</v>
      </c>
    </row>
    <row r="40" spans="3:21" ht="41.25" customHeight="1" thickBot="1" x14ac:dyDescent="0.3">
      <c r="C40" s="2" t="s">
        <v>15</v>
      </c>
      <c r="D40" s="35">
        <f>SUM(D31:D39)</f>
        <v>87</v>
      </c>
      <c r="E40" s="4">
        <f>SUM(E31:E39)</f>
        <v>100</v>
      </c>
      <c r="F40" s="30">
        <f t="shared" si="10"/>
        <v>30.595558368940232</v>
      </c>
      <c r="G40" s="3">
        <f>SUM(G31:G39)</f>
        <v>65</v>
      </c>
      <c r="H40" s="4">
        <f>SUM(H31:H39)</f>
        <v>100.00000000000001</v>
      </c>
      <c r="I40" s="30">
        <f t="shared" si="21"/>
        <v>22.858750505530061</v>
      </c>
      <c r="J40" s="3">
        <f>SUM(J31:J39)</f>
        <v>76</v>
      </c>
      <c r="K40" s="4">
        <f>SUM(K31:K39)</f>
        <v>100</v>
      </c>
      <c r="L40" s="30">
        <f t="shared" si="14"/>
        <v>28.298233594471419</v>
      </c>
      <c r="M40" s="35">
        <f>SUM(M31:M39)</f>
        <v>59</v>
      </c>
      <c r="N40" s="4">
        <f>SUM(N31:N39)</f>
        <v>100</v>
      </c>
      <c r="O40" s="4">
        <f t="shared" si="16"/>
        <v>21.682567215958368</v>
      </c>
      <c r="P40" s="35">
        <f>SUM(P31:P39)</f>
        <v>85</v>
      </c>
      <c r="Q40" s="3">
        <f>SUM(Q31:Q39)</f>
        <v>100</v>
      </c>
      <c r="R40" s="4">
        <f t="shared" si="18"/>
        <v>32.273987166343929</v>
      </c>
      <c r="S40" s="35">
        <f>SUM(S31:S39)</f>
        <v>67</v>
      </c>
      <c r="T40" s="3">
        <f>SUM(T31:T39)</f>
        <v>100</v>
      </c>
      <c r="U40" s="4">
        <f>(S40/260685)*100000</f>
        <v>25.70151715672171</v>
      </c>
    </row>
    <row r="41" spans="3:21" ht="15" thickTop="1" x14ac:dyDescent="0.2"/>
    <row r="42" spans="3:21" ht="39.75" customHeight="1" x14ac:dyDescent="0.2">
      <c r="C42" s="38" t="s">
        <v>125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3:21" ht="9" customHeight="1" x14ac:dyDescent="0.2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3:21" ht="14.25" hidden="1" customHeight="1" x14ac:dyDescent="0.2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</row>
    <row r="45" spans="3:21" x14ac:dyDescent="0.2">
      <c r="C45" s="6" t="s">
        <v>17</v>
      </c>
    </row>
    <row r="46" spans="3:21" x14ac:dyDescent="0.2">
      <c r="C46" s="38" t="s">
        <v>124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3:21" ht="7.9" customHeight="1" x14ac:dyDescent="0.25">
      <c r="C47" s="11"/>
      <c r="D47" s="11"/>
      <c r="E47" s="11"/>
      <c r="F47" s="11"/>
      <c r="G47" s="11"/>
      <c r="H47" s="11"/>
    </row>
    <row r="49" ht="13.9" customHeight="1" x14ac:dyDescent="0.2"/>
    <row r="51" ht="30.75" customHeight="1" x14ac:dyDescent="0.2"/>
    <row r="53" ht="29.25" customHeight="1" x14ac:dyDescent="0.2"/>
  </sheetData>
  <mergeCells count="4">
    <mergeCell ref="C7:I7"/>
    <mergeCell ref="C28:H28"/>
    <mergeCell ref="C46:R46"/>
    <mergeCell ref="C42:U44"/>
  </mergeCells>
  <pageMargins left="0.25" right="0.25" top="0.75" bottom="0.75" header="0.3" footer="0.3"/>
  <pageSetup paperSize="17" scale="71" orientation="landscape" horizontalDpi="4294967292" r:id="rId1"/>
  <rowBreaks count="1" manualBreakCount="1">
    <brk id="20" max="16383" man="1"/>
  </rowBreaks>
  <ignoredErrors>
    <ignoredError sqref="F19 I19 L19 O19 F40 O40 I40 L4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A19F-7744-4C7D-B388-8474A6A7EBAF}">
  <dimension ref="B1:D73"/>
  <sheetViews>
    <sheetView workbookViewId="0">
      <selection activeCell="D4" sqref="D4"/>
    </sheetView>
  </sheetViews>
  <sheetFormatPr defaultColWidth="8.85546875" defaultRowHeight="15" x14ac:dyDescent="0.25"/>
  <cols>
    <col min="2" max="2" width="87" customWidth="1"/>
  </cols>
  <sheetData>
    <row r="1" spans="2:4" x14ac:dyDescent="0.25">
      <c r="B1" t="s">
        <v>104</v>
      </c>
      <c r="C1" t="s">
        <v>105</v>
      </c>
    </row>
    <row r="2" spans="2:4" x14ac:dyDescent="0.25">
      <c r="B2" s="20" t="s">
        <v>105</v>
      </c>
      <c r="C2" s="21">
        <v>75</v>
      </c>
    </row>
    <row r="3" spans="2:4" x14ac:dyDescent="0.25">
      <c r="B3" s="19" t="s">
        <v>36</v>
      </c>
      <c r="C3" s="18">
        <v>20</v>
      </c>
      <c r="D3" s="23">
        <f>C2-63</f>
        <v>12</v>
      </c>
    </row>
    <row r="4" spans="2:4" x14ac:dyDescent="0.25">
      <c r="B4" s="19" t="s">
        <v>37</v>
      </c>
      <c r="C4" s="18">
        <v>12</v>
      </c>
    </row>
    <row r="5" spans="2:4" x14ac:dyDescent="0.25">
      <c r="B5" s="19" t="s">
        <v>38</v>
      </c>
      <c r="C5" s="18">
        <v>10</v>
      </c>
    </row>
    <row r="6" spans="2:4" x14ac:dyDescent="0.25">
      <c r="B6" s="19" t="s">
        <v>45</v>
      </c>
      <c r="C6" s="18">
        <v>6</v>
      </c>
    </row>
    <row r="7" spans="2:4" x14ac:dyDescent="0.25">
      <c r="B7" s="19" t="s">
        <v>35</v>
      </c>
      <c r="C7" s="18">
        <v>5</v>
      </c>
    </row>
    <row r="8" spans="2:4" x14ac:dyDescent="0.25">
      <c r="B8" s="19" t="s">
        <v>47</v>
      </c>
      <c r="C8" s="18">
        <v>4</v>
      </c>
    </row>
    <row r="9" spans="2:4" x14ac:dyDescent="0.25">
      <c r="B9" s="19" t="s">
        <v>65</v>
      </c>
      <c r="C9" s="18">
        <v>4</v>
      </c>
    </row>
    <row r="10" spans="2:4" x14ac:dyDescent="0.25">
      <c r="B10" s="19" t="s">
        <v>33</v>
      </c>
      <c r="C10" s="18">
        <v>3</v>
      </c>
    </row>
    <row r="11" spans="2:4" x14ac:dyDescent="0.25">
      <c r="B11" s="19" t="s">
        <v>41</v>
      </c>
      <c r="C11" s="18">
        <v>3</v>
      </c>
    </row>
    <row r="12" spans="2:4" x14ac:dyDescent="0.25">
      <c r="B12" s="19" t="s">
        <v>49</v>
      </c>
      <c r="C12" s="18">
        <v>3</v>
      </c>
    </row>
    <row r="13" spans="2:4" x14ac:dyDescent="0.25">
      <c r="B13" s="19" t="s">
        <v>46</v>
      </c>
      <c r="C13" s="18">
        <v>2</v>
      </c>
    </row>
    <row r="14" spans="2:4" ht="25.5" x14ac:dyDescent="0.25">
      <c r="B14" s="19" t="s">
        <v>53</v>
      </c>
      <c r="C14" s="18">
        <v>1</v>
      </c>
    </row>
    <row r="15" spans="2:4" x14ac:dyDescent="0.25">
      <c r="B15" s="19" t="s">
        <v>54</v>
      </c>
      <c r="C15" s="18">
        <v>1</v>
      </c>
    </row>
    <row r="16" spans="2:4" x14ac:dyDescent="0.25">
      <c r="B16" s="19" t="s">
        <v>55</v>
      </c>
      <c r="C16" s="18">
        <v>1</v>
      </c>
    </row>
    <row r="17" spans="2:3" x14ac:dyDescent="0.25">
      <c r="B17" s="19" t="s">
        <v>34</v>
      </c>
      <c r="C17" s="18">
        <v>0</v>
      </c>
    </row>
    <row r="18" spans="2:3" x14ac:dyDescent="0.25">
      <c r="B18" s="19" t="s">
        <v>39</v>
      </c>
      <c r="C18" s="18">
        <v>0</v>
      </c>
    </row>
    <row r="19" spans="2:3" x14ac:dyDescent="0.25">
      <c r="B19" s="19" t="s">
        <v>40</v>
      </c>
      <c r="C19" s="18">
        <v>0</v>
      </c>
    </row>
    <row r="20" spans="2:3" x14ac:dyDescent="0.25">
      <c r="B20" s="19" t="s">
        <v>42</v>
      </c>
      <c r="C20" s="18">
        <v>0</v>
      </c>
    </row>
    <row r="21" spans="2:3" ht="25.5" x14ac:dyDescent="0.25">
      <c r="B21" s="19" t="s">
        <v>43</v>
      </c>
      <c r="C21" s="18">
        <v>0</v>
      </c>
    </row>
    <row r="22" spans="2:3" x14ac:dyDescent="0.25">
      <c r="B22" s="19" t="s">
        <v>44</v>
      </c>
      <c r="C22" s="18">
        <v>0</v>
      </c>
    </row>
    <row r="23" spans="2:3" x14ac:dyDescent="0.25">
      <c r="B23" s="19" t="s">
        <v>48</v>
      </c>
      <c r="C23" s="18">
        <v>0</v>
      </c>
    </row>
    <row r="24" spans="2:3" x14ac:dyDescent="0.25">
      <c r="B24" s="19" t="s">
        <v>50</v>
      </c>
      <c r="C24" s="18">
        <v>0</v>
      </c>
    </row>
    <row r="25" spans="2:3" x14ac:dyDescent="0.25">
      <c r="B25" s="19" t="s">
        <v>51</v>
      </c>
      <c r="C25" s="18">
        <v>0</v>
      </c>
    </row>
    <row r="26" spans="2:3" x14ac:dyDescent="0.25">
      <c r="B26" s="19" t="s">
        <v>52</v>
      </c>
      <c r="C26" s="18">
        <v>0</v>
      </c>
    </row>
    <row r="27" spans="2:3" x14ac:dyDescent="0.25">
      <c r="B27" s="19" t="s">
        <v>56</v>
      </c>
      <c r="C27" s="18">
        <v>0</v>
      </c>
    </row>
    <row r="28" spans="2:3" x14ac:dyDescent="0.25">
      <c r="B28" s="19" t="s">
        <v>57</v>
      </c>
      <c r="C28" s="18">
        <v>0</v>
      </c>
    </row>
    <row r="29" spans="2:3" x14ac:dyDescent="0.25">
      <c r="B29" s="19" t="s">
        <v>58</v>
      </c>
      <c r="C29" s="18">
        <v>0</v>
      </c>
    </row>
    <row r="30" spans="2:3" x14ac:dyDescent="0.25">
      <c r="B30" s="19" t="s">
        <v>59</v>
      </c>
      <c r="C30" s="18">
        <v>0</v>
      </c>
    </row>
    <row r="31" spans="2:3" x14ac:dyDescent="0.25">
      <c r="B31" s="19" t="s">
        <v>60</v>
      </c>
      <c r="C31" s="18">
        <v>0</v>
      </c>
    </row>
    <row r="32" spans="2:3" x14ac:dyDescent="0.25">
      <c r="B32" s="19" t="s">
        <v>61</v>
      </c>
      <c r="C32" s="18">
        <v>0</v>
      </c>
    </row>
    <row r="33" spans="2:3" x14ac:dyDescent="0.25">
      <c r="B33" s="19" t="s">
        <v>62</v>
      </c>
      <c r="C33" s="18">
        <v>0</v>
      </c>
    </row>
    <row r="34" spans="2:3" x14ac:dyDescent="0.25">
      <c r="B34" s="19" t="s">
        <v>63</v>
      </c>
      <c r="C34" s="18">
        <v>0</v>
      </c>
    </row>
    <row r="35" spans="2:3" x14ac:dyDescent="0.25">
      <c r="B35" s="19" t="s">
        <v>64</v>
      </c>
      <c r="C35" s="18">
        <v>0</v>
      </c>
    </row>
    <row r="36" spans="2:3" x14ac:dyDescent="0.25">
      <c r="B36" s="19" t="s">
        <v>66</v>
      </c>
      <c r="C36" s="18">
        <v>0</v>
      </c>
    </row>
    <row r="37" spans="2:3" x14ac:dyDescent="0.25">
      <c r="B37" s="19" t="s">
        <v>67</v>
      </c>
      <c r="C37" s="18">
        <v>0</v>
      </c>
    </row>
    <row r="38" spans="2:3" x14ac:dyDescent="0.25">
      <c r="B38" s="19" t="s">
        <v>68</v>
      </c>
      <c r="C38" s="18">
        <v>0</v>
      </c>
    </row>
    <row r="39" spans="2:3" x14ac:dyDescent="0.25">
      <c r="B39" s="19" t="s">
        <v>69</v>
      </c>
      <c r="C39" s="18">
        <v>0</v>
      </c>
    </row>
    <row r="40" spans="2:3" x14ac:dyDescent="0.25">
      <c r="B40" s="19" t="s">
        <v>70</v>
      </c>
      <c r="C40" s="18">
        <v>0</v>
      </c>
    </row>
    <row r="41" spans="2:3" x14ac:dyDescent="0.25">
      <c r="B41" s="19" t="s">
        <v>71</v>
      </c>
      <c r="C41" s="18">
        <v>0</v>
      </c>
    </row>
    <row r="42" spans="2:3" x14ac:dyDescent="0.25">
      <c r="B42" s="19" t="s">
        <v>72</v>
      </c>
      <c r="C42" s="18">
        <v>0</v>
      </c>
    </row>
    <row r="43" spans="2:3" x14ac:dyDescent="0.25">
      <c r="B43" s="19" t="s">
        <v>73</v>
      </c>
      <c r="C43" s="18">
        <v>0</v>
      </c>
    </row>
    <row r="44" spans="2:3" x14ac:dyDescent="0.25">
      <c r="B44" s="19" t="s">
        <v>74</v>
      </c>
      <c r="C44" s="18">
        <v>0</v>
      </c>
    </row>
    <row r="45" spans="2:3" x14ac:dyDescent="0.25">
      <c r="B45" s="19" t="s">
        <v>75</v>
      </c>
      <c r="C45" s="18">
        <v>0</v>
      </c>
    </row>
    <row r="46" spans="2:3" x14ac:dyDescent="0.25">
      <c r="B46" s="19" t="s">
        <v>76</v>
      </c>
      <c r="C46" s="18">
        <v>0</v>
      </c>
    </row>
    <row r="47" spans="2:3" x14ac:dyDescent="0.25">
      <c r="B47" s="19" t="s">
        <v>77</v>
      </c>
      <c r="C47" s="18">
        <v>0</v>
      </c>
    </row>
    <row r="48" spans="2:3" x14ac:dyDescent="0.25">
      <c r="B48" s="19" t="s">
        <v>78</v>
      </c>
      <c r="C48" s="18">
        <v>0</v>
      </c>
    </row>
    <row r="49" spans="2:3" x14ac:dyDescent="0.25">
      <c r="B49" s="19" t="s">
        <v>79</v>
      </c>
      <c r="C49" s="18">
        <v>0</v>
      </c>
    </row>
    <row r="50" spans="2:3" x14ac:dyDescent="0.25">
      <c r="B50" s="19" t="s">
        <v>80</v>
      </c>
      <c r="C50" s="18">
        <v>0</v>
      </c>
    </row>
    <row r="51" spans="2:3" ht="25.5" x14ac:dyDescent="0.25">
      <c r="B51" s="19" t="s">
        <v>81</v>
      </c>
      <c r="C51" s="18">
        <v>0</v>
      </c>
    </row>
    <row r="52" spans="2:3" x14ac:dyDescent="0.25">
      <c r="B52" s="19" t="s">
        <v>82</v>
      </c>
      <c r="C52" s="18">
        <v>0</v>
      </c>
    </row>
    <row r="53" spans="2:3" x14ac:dyDescent="0.25">
      <c r="B53" s="19" t="s">
        <v>83</v>
      </c>
      <c r="C53" s="18">
        <v>0</v>
      </c>
    </row>
    <row r="54" spans="2:3" x14ac:dyDescent="0.25">
      <c r="B54" s="19" t="s">
        <v>84</v>
      </c>
      <c r="C54" s="18">
        <v>0</v>
      </c>
    </row>
    <row r="55" spans="2:3" x14ac:dyDescent="0.25">
      <c r="B55" s="19" t="s">
        <v>85</v>
      </c>
      <c r="C55" s="18">
        <v>0</v>
      </c>
    </row>
    <row r="56" spans="2:3" x14ac:dyDescent="0.25">
      <c r="B56" s="19" t="s">
        <v>86</v>
      </c>
      <c r="C56" s="18">
        <v>0</v>
      </c>
    </row>
    <row r="57" spans="2:3" x14ac:dyDescent="0.25">
      <c r="B57" s="19" t="s">
        <v>87</v>
      </c>
      <c r="C57" s="18">
        <v>0</v>
      </c>
    </row>
    <row r="58" spans="2:3" x14ac:dyDescent="0.25">
      <c r="B58" s="19" t="s">
        <v>88</v>
      </c>
      <c r="C58" s="18">
        <v>0</v>
      </c>
    </row>
    <row r="59" spans="2:3" x14ac:dyDescent="0.25">
      <c r="B59" s="19" t="s">
        <v>89</v>
      </c>
      <c r="C59" s="18">
        <v>0</v>
      </c>
    </row>
    <row r="60" spans="2:3" x14ac:dyDescent="0.25">
      <c r="B60" s="19" t="s">
        <v>90</v>
      </c>
      <c r="C60" s="18">
        <v>0</v>
      </c>
    </row>
    <row r="61" spans="2:3" x14ac:dyDescent="0.25">
      <c r="B61" s="19" t="s">
        <v>91</v>
      </c>
      <c r="C61" s="18">
        <v>0</v>
      </c>
    </row>
    <row r="62" spans="2:3" ht="25.5" x14ac:dyDescent="0.25">
      <c r="B62" s="19" t="s">
        <v>92</v>
      </c>
      <c r="C62" s="18">
        <v>0</v>
      </c>
    </row>
    <row r="63" spans="2:3" x14ac:dyDescent="0.25">
      <c r="B63" s="19" t="s">
        <v>93</v>
      </c>
      <c r="C63" s="18">
        <v>0</v>
      </c>
    </row>
    <row r="64" spans="2:3" x14ac:dyDescent="0.25">
      <c r="B64" s="19" t="s">
        <v>94</v>
      </c>
      <c r="C64" s="18">
        <v>0</v>
      </c>
    </row>
    <row r="65" spans="2:3" x14ac:dyDescent="0.25">
      <c r="B65" s="19" t="s">
        <v>95</v>
      </c>
      <c r="C65" s="18">
        <v>0</v>
      </c>
    </row>
    <row r="66" spans="2:3" x14ac:dyDescent="0.25">
      <c r="B66" s="19" t="s">
        <v>96</v>
      </c>
      <c r="C66" s="18">
        <v>0</v>
      </c>
    </row>
    <row r="67" spans="2:3" ht="25.5" x14ac:dyDescent="0.25">
      <c r="B67" s="19" t="s">
        <v>97</v>
      </c>
      <c r="C67" s="18">
        <v>0</v>
      </c>
    </row>
    <row r="68" spans="2:3" x14ac:dyDescent="0.25">
      <c r="B68" s="19" t="s">
        <v>98</v>
      </c>
      <c r="C68" s="18">
        <v>0</v>
      </c>
    </row>
    <row r="69" spans="2:3" x14ac:dyDescent="0.25">
      <c r="B69" s="19" t="s">
        <v>99</v>
      </c>
      <c r="C69" s="18">
        <v>0</v>
      </c>
    </row>
    <row r="70" spans="2:3" x14ac:dyDescent="0.25">
      <c r="B70" s="19" t="s">
        <v>100</v>
      </c>
      <c r="C70" s="18">
        <v>0</v>
      </c>
    </row>
    <row r="71" spans="2:3" x14ac:dyDescent="0.25">
      <c r="B71" s="19" t="s">
        <v>101</v>
      </c>
      <c r="C71" s="18">
        <v>0</v>
      </c>
    </row>
    <row r="72" spans="2:3" x14ac:dyDescent="0.25">
      <c r="B72" s="19" t="s">
        <v>102</v>
      </c>
      <c r="C72" s="18">
        <v>0</v>
      </c>
    </row>
    <row r="73" spans="2:3" x14ac:dyDescent="0.25">
      <c r="B73" s="22" t="s">
        <v>103</v>
      </c>
      <c r="C73" s="18">
        <v>0</v>
      </c>
    </row>
  </sheetData>
  <sortState xmlns:xlrd2="http://schemas.microsoft.com/office/spreadsheetml/2017/richdata2" ref="B2:C73">
    <sortCondition descending="1" ref="C2:C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3.S.6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2024-04-16T20:34:00Z</cp:lastPrinted>
  <dcterms:created xsi:type="dcterms:W3CDTF">2015-05-18T17:52:37Z</dcterms:created>
  <dcterms:modified xsi:type="dcterms:W3CDTF">2024-04-16T20:34:25Z</dcterms:modified>
</cp:coreProperties>
</file>