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Z:\SIGEM\3.- Sociodemográfico\3.Salud\"/>
    </mc:Choice>
  </mc:AlternateContent>
  <xr:revisionPtr revIDLastSave="0" documentId="13_ncr:1_{6251AAEC-3B70-4084-A5B9-DA26C416C25F}" xr6:coauthVersionLast="47" xr6:coauthVersionMax="47" xr10:uidLastSave="{00000000-0000-0000-0000-000000000000}"/>
  <bookViews>
    <workbookView xWindow="-120" yWindow="-120" windowWidth="29040" windowHeight="15225" xr2:uid="{00000000-000D-0000-FFFF-FFFF00000000}"/>
  </bookViews>
  <sheets>
    <sheet name="3.S.8" sheetId="1" r:id="rId1"/>
    <sheet name="Sheet1" sheetId="2" r:id="rId2"/>
  </sheets>
  <definedNames>
    <definedName name="_xlnm.Print_Area" localSheetId="0">'3.S.8'!$A$1:$L$137</definedName>
  </definedNames>
  <calcPr calcId="181029"/>
</workbook>
</file>

<file path=xl/calcChain.xml><?xml version="1.0" encoding="utf-8"?>
<calcChain xmlns="http://schemas.openxmlformats.org/spreadsheetml/2006/main">
  <c r="I133" i="1" l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2" i="1"/>
  <c r="I110" i="1"/>
  <c r="H132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10" i="1"/>
  <c r="F111" i="1" l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10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75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76" i="1"/>
  <c r="L64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5" i="1"/>
  <c r="L66" i="1"/>
  <c r="L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45" i="1"/>
  <c r="D67" i="1"/>
  <c r="E52" i="1" s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12" i="1"/>
  <c r="J34" i="1"/>
  <c r="K13" i="1" s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12" i="1"/>
  <c r="G34" i="1"/>
  <c r="H19" i="1" s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12" i="1"/>
  <c r="D34" i="1"/>
  <c r="E13" i="1" s="1"/>
  <c r="D133" i="1"/>
  <c r="E111" i="1" s="1"/>
  <c r="D98" i="1"/>
  <c r="J98" i="1"/>
  <c r="K76" i="1" s="1"/>
  <c r="G98" i="1"/>
  <c r="H77" i="1" s="1"/>
  <c r="E128" i="1" l="1"/>
  <c r="E126" i="1"/>
  <c r="E110" i="1"/>
  <c r="E125" i="1"/>
  <c r="E117" i="1"/>
  <c r="F133" i="1"/>
  <c r="E120" i="1"/>
  <c r="E118" i="1"/>
  <c r="E132" i="1"/>
  <c r="E124" i="1"/>
  <c r="E116" i="1"/>
  <c r="E123" i="1"/>
  <c r="E130" i="1"/>
  <c r="E122" i="1"/>
  <c r="E114" i="1"/>
  <c r="E131" i="1"/>
  <c r="E115" i="1"/>
  <c r="E129" i="1"/>
  <c r="E121" i="1"/>
  <c r="E113" i="1"/>
  <c r="E112" i="1"/>
  <c r="E127" i="1"/>
  <c r="E119" i="1"/>
  <c r="H78" i="1"/>
  <c r="H75" i="1"/>
  <c r="H76" i="1"/>
  <c r="H93" i="1"/>
  <c r="H94" i="1"/>
  <c r="H92" i="1"/>
  <c r="H90" i="1"/>
  <c r="H86" i="1"/>
  <c r="H84" i="1"/>
  <c r="K91" i="1"/>
  <c r="K83" i="1"/>
  <c r="H91" i="1"/>
  <c r="H83" i="1"/>
  <c r="K75" i="1"/>
  <c r="K90" i="1"/>
  <c r="K82" i="1"/>
  <c r="L98" i="1"/>
  <c r="H97" i="1"/>
  <c r="H89" i="1"/>
  <c r="H81" i="1"/>
  <c r="K96" i="1"/>
  <c r="K88" i="1"/>
  <c r="K80" i="1"/>
  <c r="K97" i="1"/>
  <c r="H96" i="1"/>
  <c r="H88" i="1"/>
  <c r="H80" i="1"/>
  <c r="K95" i="1"/>
  <c r="K87" i="1"/>
  <c r="K79" i="1"/>
  <c r="H82" i="1"/>
  <c r="I98" i="1"/>
  <c r="K89" i="1"/>
  <c r="K81" i="1"/>
  <c r="H95" i="1"/>
  <c r="H87" i="1"/>
  <c r="H79" i="1"/>
  <c r="K94" i="1"/>
  <c r="K86" i="1"/>
  <c r="K78" i="1"/>
  <c r="K93" i="1"/>
  <c r="K85" i="1"/>
  <c r="K77" i="1"/>
  <c r="H85" i="1"/>
  <c r="K92" i="1"/>
  <c r="K84" i="1"/>
  <c r="E45" i="1"/>
  <c r="E59" i="1"/>
  <c r="E92" i="1"/>
  <c r="E76" i="1"/>
  <c r="E84" i="1"/>
  <c r="E83" i="1"/>
  <c r="E51" i="1"/>
  <c r="E75" i="1"/>
  <c r="E90" i="1"/>
  <c r="E82" i="1"/>
  <c r="F98" i="1"/>
  <c r="E91" i="1"/>
  <c r="E97" i="1"/>
  <c r="E89" i="1"/>
  <c r="E81" i="1"/>
  <c r="E96" i="1"/>
  <c r="E88" i="1"/>
  <c r="E80" i="1"/>
  <c r="E95" i="1"/>
  <c r="E87" i="1"/>
  <c r="E79" i="1"/>
  <c r="E94" i="1"/>
  <c r="E86" i="1"/>
  <c r="E78" i="1"/>
  <c r="E93" i="1"/>
  <c r="E85" i="1"/>
  <c r="E77" i="1"/>
  <c r="E66" i="1"/>
  <c r="E58" i="1"/>
  <c r="E50" i="1"/>
  <c r="E65" i="1"/>
  <c r="E57" i="1"/>
  <c r="E49" i="1"/>
  <c r="E64" i="1"/>
  <c r="E56" i="1"/>
  <c r="E48" i="1"/>
  <c r="E63" i="1"/>
  <c r="E55" i="1"/>
  <c r="E47" i="1"/>
  <c r="F67" i="1"/>
  <c r="E62" i="1"/>
  <c r="E54" i="1"/>
  <c r="E46" i="1"/>
  <c r="E61" i="1"/>
  <c r="E53" i="1"/>
  <c r="E60" i="1"/>
  <c r="H28" i="1"/>
  <c r="H26" i="1"/>
  <c r="H15" i="1"/>
  <c r="K33" i="1"/>
  <c r="K24" i="1"/>
  <c r="E28" i="1"/>
  <c r="H25" i="1"/>
  <c r="K31" i="1"/>
  <c r="K23" i="1"/>
  <c r="L34" i="1"/>
  <c r="H24" i="1"/>
  <c r="K30" i="1"/>
  <c r="K22" i="1"/>
  <c r="E18" i="1"/>
  <c r="H12" i="1"/>
  <c r="H23" i="1"/>
  <c r="K29" i="1"/>
  <c r="K21" i="1"/>
  <c r="H33" i="1"/>
  <c r="H20" i="1"/>
  <c r="K28" i="1"/>
  <c r="K20" i="1"/>
  <c r="K25" i="1"/>
  <c r="K32" i="1"/>
  <c r="H32" i="1"/>
  <c r="H18" i="1"/>
  <c r="K27" i="1"/>
  <c r="K18" i="1"/>
  <c r="E12" i="1"/>
  <c r="E26" i="1"/>
  <c r="H31" i="1"/>
  <c r="H16" i="1"/>
  <c r="K12" i="1"/>
  <c r="K26" i="1"/>
  <c r="K17" i="1"/>
  <c r="E33" i="1"/>
  <c r="F34" i="1"/>
  <c r="H17" i="1"/>
  <c r="E25" i="1"/>
  <c r="H30" i="1"/>
  <c r="H22" i="1"/>
  <c r="H14" i="1"/>
  <c r="I34" i="1"/>
  <c r="K19" i="1"/>
  <c r="E20" i="1"/>
  <c r="H29" i="1"/>
  <c r="H21" i="1"/>
  <c r="H13" i="1"/>
  <c r="E17" i="1"/>
  <c r="H27" i="1"/>
  <c r="K16" i="1"/>
  <c r="K15" i="1"/>
  <c r="K14" i="1"/>
  <c r="E27" i="1"/>
  <c r="E19" i="1"/>
  <c r="E32" i="1"/>
  <c r="E24" i="1"/>
  <c r="E16" i="1"/>
  <c r="E31" i="1"/>
  <c r="E23" i="1"/>
  <c r="E15" i="1"/>
  <c r="E30" i="1"/>
  <c r="E22" i="1"/>
  <c r="E14" i="1"/>
  <c r="E29" i="1"/>
  <c r="E21" i="1"/>
  <c r="K98" i="1" l="1"/>
  <c r="H34" i="1"/>
  <c r="K34" i="1"/>
  <c r="E34" i="1"/>
  <c r="E133" i="1"/>
  <c r="H98" i="1"/>
  <c r="J67" i="1"/>
  <c r="E2" i="2"/>
  <c r="K46" i="1" l="1"/>
  <c r="K54" i="1"/>
  <c r="K62" i="1"/>
  <c r="K47" i="1"/>
  <c r="K55" i="1"/>
  <c r="K63" i="1"/>
  <c r="K48" i="1"/>
  <c r="K56" i="1"/>
  <c r="K64" i="1"/>
  <c r="K61" i="1"/>
  <c r="K49" i="1"/>
  <c r="K57" i="1"/>
  <c r="K65" i="1"/>
  <c r="K53" i="1"/>
  <c r="K50" i="1"/>
  <c r="K58" i="1"/>
  <c r="K66" i="1"/>
  <c r="L67" i="1"/>
  <c r="K51" i="1"/>
  <c r="K59" i="1"/>
  <c r="K45" i="1"/>
  <c r="K52" i="1"/>
  <c r="K60" i="1"/>
  <c r="E98" i="1"/>
  <c r="G67" i="1"/>
  <c r="H49" i="1" l="1"/>
  <c r="H57" i="1"/>
  <c r="H65" i="1"/>
  <c r="H56" i="1"/>
  <c r="H50" i="1"/>
  <c r="H58" i="1"/>
  <c r="H66" i="1"/>
  <c r="H64" i="1"/>
  <c r="H51" i="1"/>
  <c r="H59" i="1"/>
  <c r="H45" i="1"/>
  <c r="H48" i="1"/>
  <c r="I67" i="1"/>
  <c r="H52" i="1"/>
  <c r="H60" i="1"/>
  <c r="H53" i="1"/>
  <c r="H61" i="1"/>
  <c r="H46" i="1"/>
  <c r="H54" i="1"/>
  <c r="H62" i="1"/>
  <c r="H47" i="1"/>
  <c r="H55" i="1"/>
  <c r="H63" i="1"/>
  <c r="K67" i="1"/>
  <c r="H67" i="1" l="1"/>
  <c r="E67" i="1"/>
</calcChain>
</file>

<file path=xl/sharedStrings.xml><?xml version="1.0" encoding="utf-8"?>
<sst xmlns="http://schemas.openxmlformats.org/spreadsheetml/2006/main" count="216" uniqueCount="138">
  <si>
    <t>Causa                                                                                                                                                                                                                                                                                                                               CIE-10</t>
  </si>
  <si>
    <t>Defunciones 2013</t>
  </si>
  <si>
    <t>Porcentaje 2013</t>
  </si>
  <si>
    <t>Tasa                                                                                                                                                                                                                                                                                                                                       2013</t>
  </si>
  <si>
    <t>Defunciones 2014</t>
  </si>
  <si>
    <t>Porcentaje 2014</t>
  </si>
  <si>
    <t>Tasa                                                                                                                                                                                                                                                                                                                                        2014</t>
  </si>
  <si>
    <t>Enfermedades del corazón</t>
  </si>
  <si>
    <t>Diabetes mellitus</t>
  </si>
  <si>
    <t>Tumores malignos</t>
  </si>
  <si>
    <t>Enfermedades cerebrovasculares</t>
  </si>
  <si>
    <t>Neumonía e influenza</t>
  </si>
  <si>
    <t>Enfermedades pulmonares  obstructivas  crónicas,  excepto bronquitis,  bronquiectasia.</t>
  </si>
  <si>
    <t>Enfermedades del hígado</t>
  </si>
  <si>
    <t>Insuficiencia  renal</t>
  </si>
  <si>
    <t>Accidentes</t>
  </si>
  <si>
    <t>Bronquitis  crónica, enfisema y asma</t>
  </si>
  <si>
    <t>Septicemia</t>
  </si>
  <si>
    <t>Desnutrición y otras deficiencias  nutricionales</t>
  </si>
  <si>
    <t>Enfermedades infecciosas  intestinales</t>
  </si>
  <si>
    <t>Ulceras gástrica y duodenal</t>
  </si>
  <si>
    <t>Anemias</t>
  </si>
  <si>
    <t>Íleo paralítico y obstrucción  intestinal sin hernia</t>
  </si>
  <si>
    <t>Enfermedad  de Alzheimer</t>
  </si>
  <si>
    <t>Hiperplasia  de la próstata</t>
  </si>
  <si>
    <t>Colelitiasis  y colecistitis</t>
  </si>
  <si>
    <t>Agresiones  (homicidios)</t>
  </si>
  <si>
    <t>Síntomas signos y hallazgos anormales clínicos y de laboratorio no clasificados en otra parte</t>
  </si>
  <si>
    <t>Resto</t>
  </si>
  <si>
    <t>Total</t>
  </si>
  <si>
    <t>3.S.8 Principales causas de defunción en edad postproductiva en el Municipio de Juárez</t>
  </si>
  <si>
    <r>
      <rPr>
        <b/>
        <sz val="10"/>
        <color theme="5" tint="-0.499984740745262"/>
        <rFont val="Arial"/>
        <family val="2"/>
      </rPr>
      <t xml:space="preserve">Nota 2: </t>
    </r>
    <r>
      <rPr>
        <sz val="10"/>
        <color theme="5" tint="-0.499984740745262"/>
        <rFont val="Arial"/>
        <family val="2"/>
      </rPr>
      <t>CIE-10 es el acrónimo de la Clasificación internacional de enfermedades, décima versión.</t>
    </r>
  </si>
  <si>
    <t>Defunciones 2015</t>
  </si>
  <si>
    <t>Porcentaje 2015</t>
  </si>
  <si>
    <t>Tasa                                                                                                                                                                                                                                                                                                                                        2015</t>
  </si>
  <si>
    <t>3.S.8 Continuación…</t>
  </si>
  <si>
    <t>Defunciones 2016</t>
  </si>
  <si>
    <t>Porcentaje 2016</t>
  </si>
  <si>
    <t>Tasa                                                                                                                                                                                                                                                                                                                                       2016</t>
  </si>
  <si>
    <t>Defunciones 2017</t>
  </si>
  <si>
    <t>Porcentaje 2017</t>
  </si>
  <si>
    <t>Tasa                                                                                                                                                                                                                                                                                                                                       2017</t>
  </si>
  <si>
    <t>Defunciones 2018</t>
  </si>
  <si>
    <t>Porcentaje 2018</t>
  </si>
  <si>
    <t>Tasa                                                                                                                                                                                                                                                                                                                                       2018</t>
  </si>
  <si>
    <t>Grupo</t>
  </si>
  <si>
    <t>ENFERMEDADES DEL CORAZÓN</t>
  </si>
  <si>
    <t>DIABETES MELLITUS</t>
  </si>
  <si>
    <t>TUMORES MALIGNOS</t>
  </si>
  <si>
    <t>ACCIDENTES</t>
  </si>
  <si>
    <t>LAS DEMÁS</t>
  </si>
  <si>
    <t>AGRESIONES (HOMICIDIOS)</t>
  </si>
  <si>
    <t>ENFERMEDADES DEL HÍGADO</t>
  </si>
  <si>
    <t>ENFERMEDADES CEREBROVASCULARES</t>
  </si>
  <si>
    <t>NEUMONÍA E INFLUENZA</t>
  </si>
  <si>
    <t>CIERTAS AFECCIONES ORIGINADAS EN EL PERÍODO PERINATAL</t>
  </si>
  <si>
    <t>ENFERMEDADES PULMONARES OBSTRUCTIVAS CRÓNICAS, EXCEPTO BRONQUITIS, BRONQUIECTASIA, ENFISEMA Y ASMA</t>
  </si>
  <si>
    <t>INSUFICIENCIA RENAL</t>
  </si>
  <si>
    <t>MALFORMACIONES CONGÉNITAS, DEFORMIDADES Y ANOMALÍAS CROMOSÓMICAS</t>
  </si>
  <si>
    <t>ANEMIAS</t>
  </si>
  <si>
    <t>SEPTICEMIA</t>
  </si>
  <si>
    <t>ENFERMEDAD POR VIRUS DE LA INMUNODEFICIENCIA HUMANA</t>
  </si>
  <si>
    <t>DESNUTRICIÓN Y OTRAS DEFICIENCIAS NUTRICIONALES</t>
  </si>
  <si>
    <t>SÍNDROME DE DEPENDENCIA DEL ALCOHOL</t>
  </si>
  <si>
    <t>BRONQUITIS CRÓNICA, ENFISEMA Y ASMA</t>
  </si>
  <si>
    <t>LESIONES AUTOINFLIGIDAS INTENCIONALMENTE (SUICIDIOS)</t>
  </si>
  <si>
    <t>SÍNTOMAS SIGNOS Y HALLAZGOS ANORMALES CLÍNICOS Y DE LABORATORIO NO CLASIFICADOS EN OTRA PARTE</t>
  </si>
  <si>
    <t>HEPATITIS VIRAL</t>
  </si>
  <si>
    <t>ENFERMEDADES INFECCIOSAS INTESTINALES</t>
  </si>
  <si>
    <t>ENFERMEDAD DE ALZHEIMER</t>
  </si>
  <si>
    <t>TRASTORNOS DEL METABOLISMO, DE LAS LIPOPROTEÍNAS Y OTRAS LIPIDEMIAS</t>
  </si>
  <si>
    <t>ULCERAS GÁSTRICA Y DUODENAL</t>
  </si>
  <si>
    <t>OBESIDAD</t>
  </si>
  <si>
    <t>INFECCIONES DE LA PIEL Y DEL TEJIDO SUBCUTÁNEO</t>
  </si>
  <si>
    <t>ÍLEO PARALÍTICO Y OBSTRUCCIÓN INTESTINAL SIN HERNIA</t>
  </si>
  <si>
    <t>PANCREATITIS AGUDA Y OTRAS ENFERMEDADES DEL PÁNCREAS</t>
  </si>
  <si>
    <t>EPILEPSIA</t>
  </si>
  <si>
    <t>TUBERCULOSIS PULMONAR</t>
  </si>
  <si>
    <t>PARÁLISIS CEREBRAL Y OTROS SÍNDROMES PARALÍTICOS</t>
  </si>
  <si>
    <t>ENFERMEDADES DEL APÉNDICE</t>
  </si>
  <si>
    <t>COLELITIASIS Y COLECISTITIS</t>
  </si>
  <si>
    <t>HERNIA DE LA CAVIDAD ABDOMINAL</t>
  </si>
  <si>
    <t>ENFERMEDAD DE PARKINSON</t>
  </si>
  <si>
    <t>TRASTORNOS SISTÉMICOS DEL TEJIDO CONJUNTIVO</t>
  </si>
  <si>
    <t>FLEBITIS, TROMBOFLEBITIS, EMBOLIAS Y TROMBOSIS VENOSAS</t>
  </si>
  <si>
    <t>SÍNDROME NEFRÍTICO AGUDO Y SÍNDROME NEFRÍTICO RÁPIDAMENTE PROGRESIVO</t>
  </si>
  <si>
    <t>ENFERMEDADES DE LA GLÁNDULA TIROIDES</t>
  </si>
  <si>
    <t xml:space="preserve"> POLIARTROPATÍAS INFLAMATORIAS</t>
  </si>
  <si>
    <t>EMBARAZO, PARTO Y PUERPERIO</t>
  </si>
  <si>
    <t>INFECCIONES RESPIRATORIAS AGUDAS, EXCEPTO NEUMONÍA E INFLUENZA</t>
  </si>
  <si>
    <t>ENFERMEDAD DE CROHN Y COLITIS ULCERATIVA</t>
  </si>
  <si>
    <t>TRASTORNOS DE LOS TEJIDOS BLANDOS</t>
  </si>
  <si>
    <t>DEPLECIÓN DEL VOLUMEN</t>
  </si>
  <si>
    <t>DEMENCIA</t>
  </si>
  <si>
    <t>TRASTORNOS MENTALES Y DEL COMPORTAMIENTO DEBIDOS AL USO DE OTRAS SUSTANCIAS PSICOACTIVAS</t>
  </si>
  <si>
    <t>ENFERMEDAD DIVERTICULAR DEL INTESTINO</t>
  </si>
  <si>
    <t>MENINGITIS</t>
  </si>
  <si>
    <t>ENFERMEDADES RENALES TUBULOINTERSTICIALES</t>
  </si>
  <si>
    <t>ESCLEROSIS MÚLTIPLE</t>
  </si>
  <si>
    <t xml:space="preserve"> GASTRITIS Y DUODENITIS</t>
  </si>
  <si>
    <t>HIPERPLASIA DE LA PRÓSTATA</t>
  </si>
  <si>
    <t>ATEROSCLEROSIS</t>
  </si>
  <si>
    <t>ENFERMEDADES DEL ESÓFAGO</t>
  </si>
  <si>
    <t>PARO CARDÍACO</t>
  </si>
  <si>
    <t>TRASTORNOS DEL HUMOR</t>
  </si>
  <si>
    <t>SÍNDROMES DEL COMPORTAMIENTO ASOCIADOS CON ALTERACIONES FISIOLÓGICAS Y FACTORES FÍSICOS</t>
  </si>
  <si>
    <t>ARTROSIS</t>
  </si>
  <si>
    <t>SÍFILIS</t>
  </si>
  <si>
    <t>ENCEFALITIS VIRAL TRANSMITIDA POR ARTRÓPODOS</t>
  </si>
  <si>
    <t>CIERTOS TRASTORNOS QUE AFECTAN EL MECANISMO DE LA INMUNIDAD</t>
  </si>
  <si>
    <t>TRASTORNOS MENTALES Y DEL COMPORTAMIENTO DEBIDOS AL USO DEL ALCOHOL, EXCEPTO SÍNDROME DE DEPENDENCIA</t>
  </si>
  <si>
    <t>EMBOLIA Y TROMBOSIS ARTERIALES</t>
  </si>
  <si>
    <t>VENAS VARICOSAS DE LOS MIEMBROS INFERIORES</t>
  </si>
  <si>
    <t>NEUMOCONIOSIS</t>
  </si>
  <si>
    <t>SÍNDROME DEL COLON IRRITABLE Y OTROS TRASTORNOS FUNCIONALES DEL INTESTINO</t>
  </si>
  <si>
    <t>TRASTORNOS DE LA DENSIDAD Y DE LA ESTRUCTURA ÓSEAS</t>
  </si>
  <si>
    <t>Sin codificar</t>
  </si>
  <si>
    <t>total</t>
  </si>
  <si>
    <t>Defunciones 2019</t>
  </si>
  <si>
    <t>Porcentaje 2019</t>
  </si>
  <si>
    <t>Tasa                                                                                                                                                                                                                                                                                                                                       2019</t>
  </si>
  <si>
    <t>COVID-2019</t>
  </si>
  <si>
    <t>Defunciones 2020</t>
  </si>
  <si>
    <t>Porcentaje 2020</t>
  </si>
  <si>
    <t>Tasa                                                                                                                                                                                                                                                                                                                                       2020</t>
  </si>
  <si>
    <t>Defunciones 2021</t>
  </si>
  <si>
    <t>Porcentaje 2021</t>
  </si>
  <si>
    <t>Tasa                                                                                                                                                                                                                                                                                                                                       2021</t>
  </si>
  <si>
    <t>Defunciones 2022</t>
  </si>
  <si>
    <t>Porcentaje 2022</t>
  </si>
  <si>
    <t>Tasa                                                                                                                                                                                                                                                                                                                                       2022</t>
  </si>
  <si>
    <t>Defunciones 2023</t>
  </si>
  <si>
    <t>Porcentaje 2023</t>
  </si>
  <si>
    <t>Tasa                                                                                                                                                                                                                                                                                                                                       2023</t>
  </si>
  <si>
    <t>-</t>
  </si>
  <si>
    <r>
      <rPr>
        <b/>
        <sz val="10"/>
        <color theme="5" tint="-0.499984740745262"/>
        <rFont val="Arial"/>
        <family val="2"/>
      </rPr>
      <t>Nota 1:</t>
    </r>
    <r>
      <rPr>
        <sz val="10"/>
        <color theme="5" tint="-0.499984740745262"/>
        <rFont val="Arial"/>
        <family val="2"/>
      </rPr>
      <t xml:space="preserve"> Edad postproductiva: 65 años y más. Tasa del 2013 y 2014 calculada sobre la Población de 65 años y más: 52,479 del Municipio de Juárez, según el XIII Censo de Población y Vivienda 2010, (INEGI). Para el periodo 2015 - 2019 la población utilizada para el cálculo de las tasas fue la del 2015 (64,841 personas) según la Encuesta Intercensal 2015 (INEGI). Para 2020, 2021, 2022 y 2023 se emplearon los datos poblacionales del Censo de Población y Vivienda 2020 (85,438 adultos mayores) y de la ENOE al 4to trimestre 2021 (94,396), 4to trimestre 2022 (96,076) y 4to trimestre 2023 (108,825). La tasa se obtiene al dividir el volumen de la causa entre la población de ese rango de edad del período referido x 10,000 habitantes.</t>
    </r>
  </si>
  <si>
    <r>
      <rPr>
        <b/>
        <sz val="10"/>
        <color theme="5" tint="-0.499984740745262"/>
        <rFont val="Arial"/>
        <family val="2"/>
      </rPr>
      <t>Fuente:</t>
    </r>
    <r>
      <rPr>
        <sz val="10"/>
        <color theme="5" tint="-0.499984740745262"/>
        <rFont val="Arial"/>
        <family val="2"/>
      </rPr>
      <t xml:space="preserve"> Elaboración propia IMIP con datos de la Secretaría de Salud Chihuahua; Censos de Población y Vivienda 2010-2020, Encuesta Intercensal 2015 y Encuesta Nacional de Ocupación y Empleo (ENOE) 4to trimestre 2021, 2022 y 2023.</t>
    </r>
  </si>
  <si>
    <t>2013 - 2023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</si>
</sst>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5" tint="-0.499984740745262"/>
      <name val="Arial"/>
      <family val="2"/>
    </font>
    <font>
      <sz val="11"/>
      <color theme="5" tint="-0.499984740745262"/>
      <name val="Arial"/>
      <family val="2"/>
    </font>
    <font>
      <sz val="10"/>
      <color theme="5" tint="-0.499984740745262"/>
      <name val="Arial"/>
      <family val="2"/>
    </font>
    <font>
      <b/>
      <sz val="10"/>
      <color theme="5" tint="-0.499984740745262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right"/>
    </xf>
    <xf numFmtId="0" fontId="19" fillId="33" borderId="10" xfId="0" applyFont="1" applyFill="1" applyBorder="1" applyAlignment="1">
      <alignment horizontal="right" wrapText="1"/>
    </xf>
    <xf numFmtId="0" fontId="19" fillId="33" borderId="10" xfId="0" applyFont="1" applyFill="1" applyBorder="1" applyAlignment="1">
      <alignment horizontal="right"/>
    </xf>
    <xf numFmtId="3" fontId="19" fillId="33" borderId="10" xfId="0" applyNumberFormat="1" applyFont="1" applyFill="1" applyBorder="1"/>
    <xf numFmtId="0" fontId="18" fillId="34" borderId="0" xfId="0" applyFont="1" applyFill="1" applyAlignment="1">
      <alignment horizontal="right"/>
    </xf>
    <xf numFmtId="0" fontId="18" fillId="34" borderId="0" xfId="0" applyFont="1" applyFill="1"/>
    <xf numFmtId="0" fontId="20" fillId="0" borderId="0" xfId="0" applyFont="1"/>
    <xf numFmtId="0" fontId="21" fillId="0" borderId="0" xfId="0" applyFont="1"/>
    <xf numFmtId="164" fontId="18" fillId="0" borderId="0" xfId="0" applyNumberFormat="1" applyFont="1"/>
    <xf numFmtId="164" fontId="18" fillId="34" borderId="0" xfId="0" applyNumberFormat="1" applyFont="1" applyFill="1"/>
    <xf numFmtId="0" fontId="18" fillId="34" borderId="0" xfId="0" applyFont="1" applyFill="1" applyAlignment="1">
      <alignment horizontal="right" wrapText="1"/>
    </xf>
    <xf numFmtId="0" fontId="22" fillId="0" borderId="0" xfId="0" applyFont="1" applyAlignment="1">
      <alignment wrapText="1"/>
    </xf>
    <xf numFmtId="165" fontId="19" fillId="33" borderId="10" xfId="0" applyNumberFormat="1" applyFont="1" applyFill="1" applyBorder="1"/>
    <xf numFmtId="0" fontId="24" fillId="0" borderId="11" xfId="0" applyFont="1" applyBorder="1" applyAlignment="1">
      <alignment vertical="top" wrapText="1"/>
    </xf>
    <xf numFmtId="0" fontId="25" fillId="0" borderId="11" xfId="0" applyFont="1" applyBorder="1" applyAlignment="1">
      <alignment horizontal="left" vertical="top" wrapText="1"/>
    </xf>
    <xf numFmtId="0" fontId="19" fillId="33" borderId="12" xfId="0" applyFont="1" applyFill="1" applyBorder="1" applyAlignment="1">
      <alignment horizontal="right" wrapText="1"/>
    </xf>
    <xf numFmtId="0" fontId="18" fillId="0" borderId="13" xfId="0" applyFont="1" applyBorder="1"/>
    <xf numFmtId="0" fontId="18" fillId="34" borderId="13" xfId="0" applyFont="1" applyFill="1" applyBorder="1"/>
    <xf numFmtId="3" fontId="19" fillId="33" borderId="12" xfId="0" applyNumberFormat="1" applyFont="1" applyFill="1" applyBorder="1"/>
    <xf numFmtId="0" fontId="18" fillId="0" borderId="0" xfId="0" applyFont="1" applyAlignment="1">
      <alignment horizontal="right" wrapText="1"/>
    </xf>
    <xf numFmtId="0" fontId="19" fillId="33" borderId="14" xfId="0" applyFont="1" applyFill="1" applyBorder="1" applyAlignment="1">
      <alignment horizontal="right" wrapText="1"/>
    </xf>
    <xf numFmtId="164" fontId="18" fillId="0" borderId="15" xfId="0" applyNumberFormat="1" applyFont="1" applyBorder="1"/>
    <xf numFmtId="164" fontId="18" fillId="34" borderId="15" xfId="0" applyNumberFormat="1" applyFont="1" applyFill="1" applyBorder="1"/>
    <xf numFmtId="165" fontId="19" fillId="33" borderId="14" xfId="0" applyNumberFormat="1" applyFont="1" applyFill="1" applyBorder="1"/>
    <xf numFmtId="3" fontId="18" fillId="0" borderId="13" xfId="0" applyNumberFormat="1" applyFont="1" applyBorder="1"/>
    <xf numFmtId="3" fontId="18" fillId="34" borderId="13" xfId="0" applyNumberFormat="1" applyFont="1" applyFill="1" applyBorder="1"/>
    <xf numFmtId="3" fontId="18" fillId="34" borderId="0" xfId="0" applyNumberFormat="1" applyFont="1" applyFill="1"/>
    <xf numFmtId="0" fontId="22" fillId="0" borderId="0" xfId="0" applyFont="1" applyAlignment="1">
      <alignment wrapText="1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left" wrapText="1"/>
    </xf>
    <xf numFmtId="3" fontId="18" fillId="34" borderId="13" xfId="0" applyNumberFormat="1" applyFont="1" applyFill="1" applyBorder="1" applyAlignment="1">
      <alignment horizontal="right"/>
    </xf>
    <xf numFmtId="3" fontId="18" fillId="34" borderId="0" xfId="0" applyNumberFormat="1" applyFont="1" applyFill="1" applyBorder="1" applyAlignment="1">
      <alignment horizontal="right"/>
    </xf>
    <xf numFmtId="164" fontId="18" fillId="34" borderId="15" xfId="0" applyNumberFormat="1" applyFont="1" applyFill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0</xdr:row>
      <xdr:rowOff>28575</xdr:rowOff>
    </xdr:from>
    <xdr:to>
      <xdr:col>2</xdr:col>
      <xdr:colOff>4134621</xdr:colOff>
      <xdr:row>5</xdr:row>
      <xdr:rowOff>92966</xdr:rowOff>
    </xdr:to>
    <xdr:pic>
      <xdr:nvPicPr>
        <xdr:cNvPr id="2" name="Picture 1" descr="Logo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5775" y="28575"/>
          <a:ext cx="4477521" cy="96926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35</xdr:row>
      <xdr:rowOff>0</xdr:rowOff>
    </xdr:from>
    <xdr:to>
      <xdr:col>2</xdr:col>
      <xdr:colOff>4248921</xdr:colOff>
      <xdr:row>40</xdr:row>
      <xdr:rowOff>58676</xdr:rowOff>
    </xdr:to>
    <xdr:pic>
      <xdr:nvPicPr>
        <xdr:cNvPr id="3" name="Picture 2" descr="Logo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7675" y="9039225"/>
          <a:ext cx="4477521" cy="969266"/>
        </a:xfrm>
        <a:prstGeom prst="rect">
          <a:avLst/>
        </a:prstGeom>
      </xdr:spPr>
    </xdr:pic>
    <xdr:clientData/>
  </xdr:twoCellAnchor>
  <xdr:twoCellAnchor editAs="oneCell">
    <xdr:from>
      <xdr:col>0</xdr:col>
      <xdr:colOff>251460</xdr:colOff>
      <xdr:row>67</xdr:row>
      <xdr:rowOff>121920</xdr:rowOff>
    </xdr:from>
    <xdr:to>
      <xdr:col>2</xdr:col>
      <xdr:colOff>4043181</xdr:colOff>
      <xdr:row>70</xdr:row>
      <xdr:rowOff>127256</xdr:rowOff>
    </xdr:to>
    <xdr:pic>
      <xdr:nvPicPr>
        <xdr:cNvPr id="4" name="Picture 2" descr="Logo2.png">
          <a:extLst>
            <a:ext uri="{FF2B5EF4-FFF2-40B4-BE49-F238E27FC236}">
              <a16:creationId xmlns:a16="http://schemas.microsoft.com/office/drawing/2014/main" id="{23A381AD-878D-455F-9CC8-155CF9DE0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460" y="13495020"/>
          <a:ext cx="4485141" cy="934976"/>
        </a:xfrm>
        <a:prstGeom prst="rect">
          <a:avLst/>
        </a:prstGeom>
      </xdr:spPr>
    </xdr:pic>
    <xdr:clientData/>
  </xdr:twoCellAnchor>
  <xdr:twoCellAnchor editAs="oneCell">
    <xdr:from>
      <xdr:col>0</xdr:col>
      <xdr:colOff>222250</xdr:colOff>
      <xdr:row>103</xdr:row>
      <xdr:rowOff>0</xdr:rowOff>
    </xdr:from>
    <xdr:to>
      <xdr:col>2</xdr:col>
      <xdr:colOff>4013971</xdr:colOff>
      <xdr:row>106</xdr:row>
      <xdr:rowOff>37086</xdr:rowOff>
    </xdr:to>
    <xdr:pic>
      <xdr:nvPicPr>
        <xdr:cNvPr id="6" name="Picture 2" descr="Logo2.png">
          <a:extLst>
            <a:ext uri="{FF2B5EF4-FFF2-40B4-BE49-F238E27FC236}">
              <a16:creationId xmlns:a16="http://schemas.microsoft.com/office/drawing/2014/main" id="{31309931-5DD2-4641-B6E0-AE078FA089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2250" y="21669375"/>
          <a:ext cx="4474346" cy="9419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Apex">
      <a:dk1>
        <a:sysClr val="windowText" lastClr="000000"/>
      </a:dk1>
      <a:lt1>
        <a:sysClr val="window" lastClr="FFFFFF"/>
      </a:lt1>
      <a:dk2>
        <a:srgbClr val="69676D"/>
      </a:dk2>
      <a:lt2>
        <a:srgbClr val="C9C2D1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93296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8:L137"/>
  <sheetViews>
    <sheetView showGridLines="0" tabSelected="1" topLeftCell="B1" zoomScaleNormal="100" zoomScalePageLayoutView="70" workbookViewId="0">
      <selection activeCell="P118" sqref="P118"/>
    </sheetView>
  </sheetViews>
  <sheetFormatPr defaultColWidth="9.140625" defaultRowHeight="14.25" x14ac:dyDescent="0.2"/>
  <cols>
    <col min="1" max="1" width="5" style="1" customWidth="1"/>
    <col min="2" max="2" width="5.140625" style="1" customWidth="1"/>
    <col min="3" max="3" width="63.85546875" style="1" customWidth="1"/>
    <col min="4" max="4" width="13.85546875" style="1" customWidth="1"/>
    <col min="5" max="6" width="12.7109375" style="1" customWidth="1"/>
    <col min="7" max="7" width="13.85546875" style="1" customWidth="1"/>
    <col min="8" max="9" width="12.7109375" style="1" customWidth="1"/>
    <col min="10" max="10" width="15.5703125" style="1" customWidth="1"/>
    <col min="11" max="11" width="12.85546875" style="1" customWidth="1"/>
    <col min="12" max="12" width="10.85546875" style="1" customWidth="1"/>
    <col min="13" max="16384" width="9.140625" style="1"/>
  </cols>
  <sheetData>
    <row r="8" spans="3:12" ht="15" x14ac:dyDescent="0.25">
      <c r="C8" s="8" t="s">
        <v>30</v>
      </c>
    </row>
    <row r="9" spans="3:12" x14ac:dyDescent="0.2">
      <c r="C9" s="9" t="s">
        <v>137</v>
      </c>
    </row>
    <row r="11" spans="3:12" ht="30.75" thickBot="1" x14ac:dyDescent="0.3">
      <c r="C11" s="3" t="s">
        <v>0</v>
      </c>
      <c r="D11" s="3" t="s">
        <v>1</v>
      </c>
      <c r="E11" s="3" t="s">
        <v>2</v>
      </c>
      <c r="F11" s="3" t="s">
        <v>3</v>
      </c>
      <c r="G11" s="17" t="s">
        <v>4</v>
      </c>
      <c r="H11" s="3" t="s">
        <v>5</v>
      </c>
      <c r="I11" s="3" t="s">
        <v>6</v>
      </c>
      <c r="J11" s="17" t="s">
        <v>32</v>
      </c>
      <c r="K11" s="3" t="s">
        <v>33</v>
      </c>
      <c r="L11" s="3" t="s">
        <v>34</v>
      </c>
    </row>
    <row r="12" spans="3:12" ht="15" thickTop="1" x14ac:dyDescent="0.2">
      <c r="C12" s="2" t="s">
        <v>7</v>
      </c>
      <c r="D12" s="1">
        <v>764</v>
      </c>
      <c r="E12" s="10">
        <f t="shared" ref="E12:E33" si="0">D12/$D$34*100</f>
        <v>27.393330942990318</v>
      </c>
      <c r="F12" s="10">
        <f>(D12/52479)*10000</f>
        <v>145.58204234074583</v>
      </c>
      <c r="G12" s="18">
        <v>700</v>
      </c>
      <c r="H12" s="10">
        <f>G12/$G$34*100</f>
        <v>27.027027027027028</v>
      </c>
      <c r="I12" s="10">
        <f>(G12/52479)*10000</f>
        <v>133.38668800853674</v>
      </c>
      <c r="J12" s="18">
        <v>895</v>
      </c>
      <c r="K12" s="10">
        <f>J12/$J$34*100</f>
        <v>26.471458148476785</v>
      </c>
      <c r="L12" s="10">
        <f>(J12/64841)*10000</f>
        <v>138.0299501858392</v>
      </c>
    </row>
    <row r="13" spans="3:12" x14ac:dyDescent="0.2">
      <c r="C13" s="6" t="s">
        <v>8</v>
      </c>
      <c r="D13" s="7">
        <v>530</v>
      </c>
      <c r="E13" s="11">
        <f t="shared" si="0"/>
        <v>19.003226963069199</v>
      </c>
      <c r="F13" s="11">
        <f t="shared" ref="F13:F34" si="1">(D13/52479)*10000</f>
        <v>100.99277806360639</v>
      </c>
      <c r="G13" s="19">
        <v>499</v>
      </c>
      <c r="H13" s="11">
        <f t="shared" ref="H13:H33" si="2">G13/$G$34*100</f>
        <v>19.266409266409266</v>
      </c>
      <c r="I13" s="11">
        <f t="shared" ref="I13:I33" si="3">(G13/52479)*10000</f>
        <v>95.085653308942611</v>
      </c>
      <c r="J13" s="19">
        <v>607</v>
      </c>
      <c r="K13" s="11">
        <f t="shared" ref="K13:K33" si="4">J13/$J$34*100</f>
        <v>17.953268263827272</v>
      </c>
      <c r="L13" s="11">
        <f t="shared" ref="L13:L34" si="5">(J13/64841)*10000</f>
        <v>93.613608673524453</v>
      </c>
    </row>
    <row r="14" spans="3:12" x14ac:dyDescent="0.2">
      <c r="C14" s="2" t="s">
        <v>9</v>
      </c>
      <c r="D14" s="1">
        <v>321</v>
      </c>
      <c r="E14" s="10">
        <f t="shared" si="0"/>
        <v>11.509501613481534</v>
      </c>
      <c r="F14" s="10">
        <f t="shared" si="1"/>
        <v>61.167324072486139</v>
      </c>
      <c r="G14" s="18">
        <v>322</v>
      </c>
      <c r="H14" s="10">
        <f t="shared" si="2"/>
        <v>12.432432432432433</v>
      </c>
      <c r="I14" s="10">
        <f t="shared" si="3"/>
        <v>61.357876483926901</v>
      </c>
      <c r="J14" s="18">
        <v>414</v>
      </c>
      <c r="K14" s="10">
        <f t="shared" si="4"/>
        <v>12.244897959183673</v>
      </c>
      <c r="L14" s="10">
        <f t="shared" si="5"/>
        <v>63.84849092395244</v>
      </c>
    </row>
    <row r="15" spans="3:12" x14ac:dyDescent="0.2">
      <c r="C15" s="6" t="s">
        <v>10</v>
      </c>
      <c r="D15" s="7">
        <v>193</v>
      </c>
      <c r="E15" s="11">
        <f t="shared" si="0"/>
        <v>6.9200430261742563</v>
      </c>
      <c r="F15" s="11">
        <f t="shared" si="1"/>
        <v>36.77661540806799</v>
      </c>
      <c r="G15" s="19">
        <v>173</v>
      </c>
      <c r="H15" s="11">
        <f t="shared" si="2"/>
        <v>6.67953667953668</v>
      </c>
      <c r="I15" s="11">
        <f t="shared" si="3"/>
        <v>32.965567179252652</v>
      </c>
      <c r="J15" s="19">
        <v>217</v>
      </c>
      <c r="K15" s="11">
        <f t="shared" si="4"/>
        <v>6.4182194616977233</v>
      </c>
      <c r="L15" s="11">
        <f t="shared" si="5"/>
        <v>33.466479542264928</v>
      </c>
    </row>
    <row r="16" spans="3:12" x14ac:dyDescent="0.2">
      <c r="C16" s="2" t="s">
        <v>11</v>
      </c>
      <c r="D16" s="1">
        <v>96</v>
      </c>
      <c r="E16" s="10">
        <f t="shared" si="0"/>
        <v>3.4420939404804591</v>
      </c>
      <c r="F16" s="10">
        <f t="shared" si="1"/>
        <v>18.29303149831361</v>
      </c>
      <c r="G16" s="18">
        <v>87</v>
      </c>
      <c r="H16" s="10">
        <f t="shared" si="2"/>
        <v>3.359073359073359</v>
      </c>
      <c r="I16" s="10">
        <f t="shared" si="3"/>
        <v>16.578059795346711</v>
      </c>
      <c r="J16" s="18">
        <v>95</v>
      </c>
      <c r="K16" s="10">
        <f t="shared" si="4"/>
        <v>2.8098195800059154</v>
      </c>
      <c r="L16" s="10">
        <f t="shared" si="5"/>
        <v>14.65122376274271</v>
      </c>
    </row>
    <row r="17" spans="3:12" ht="28.5" x14ac:dyDescent="0.2">
      <c r="C17" s="12" t="s">
        <v>12</v>
      </c>
      <c r="D17" s="7">
        <v>90</v>
      </c>
      <c r="E17" s="11">
        <f t="shared" si="0"/>
        <v>3.2269630692004303</v>
      </c>
      <c r="F17" s="11">
        <f t="shared" si="1"/>
        <v>17.149717029669009</v>
      </c>
      <c r="G17" s="19">
        <v>104</v>
      </c>
      <c r="H17" s="11">
        <f t="shared" si="2"/>
        <v>4.0154440154440154</v>
      </c>
      <c r="I17" s="11">
        <f t="shared" si="3"/>
        <v>19.817450789839743</v>
      </c>
      <c r="J17" s="19">
        <v>114</v>
      </c>
      <c r="K17" s="11">
        <f t="shared" si="4"/>
        <v>3.3717834960070983</v>
      </c>
      <c r="L17" s="11">
        <f t="shared" si="5"/>
        <v>17.581468515291252</v>
      </c>
    </row>
    <row r="18" spans="3:12" x14ac:dyDescent="0.2">
      <c r="C18" s="2" t="s">
        <v>13</v>
      </c>
      <c r="D18" s="1">
        <v>73</v>
      </c>
      <c r="E18" s="10">
        <f t="shared" si="0"/>
        <v>2.6174256005736822</v>
      </c>
      <c r="F18" s="10">
        <f t="shared" si="1"/>
        <v>13.910326035175975</v>
      </c>
      <c r="G18" s="18">
        <v>62</v>
      </c>
      <c r="H18" s="10">
        <f t="shared" si="2"/>
        <v>2.3938223938223939</v>
      </c>
      <c r="I18" s="10">
        <f t="shared" si="3"/>
        <v>11.814249509327542</v>
      </c>
      <c r="J18" s="18">
        <v>100</v>
      </c>
      <c r="K18" s="10">
        <f t="shared" si="4"/>
        <v>2.9577048210588583</v>
      </c>
      <c r="L18" s="10">
        <f t="shared" si="5"/>
        <v>15.422340802887062</v>
      </c>
    </row>
    <row r="19" spans="3:12" x14ac:dyDescent="0.2">
      <c r="C19" s="6" t="s">
        <v>14</v>
      </c>
      <c r="D19" s="7">
        <v>69</v>
      </c>
      <c r="E19" s="11">
        <f t="shared" si="0"/>
        <v>2.4740050197203298</v>
      </c>
      <c r="F19" s="11">
        <f t="shared" si="1"/>
        <v>13.148116389412909</v>
      </c>
      <c r="G19" s="19">
        <v>64</v>
      </c>
      <c r="H19" s="11">
        <f t="shared" si="2"/>
        <v>2.471042471042471</v>
      </c>
      <c r="I19" s="11">
        <f t="shared" si="3"/>
        <v>12.195354332209074</v>
      </c>
      <c r="J19" s="19">
        <v>88</v>
      </c>
      <c r="K19" s="11">
        <f t="shared" si="4"/>
        <v>2.6027802425317952</v>
      </c>
      <c r="L19" s="11">
        <f t="shared" si="5"/>
        <v>13.571659906540614</v>
      </c>
    </row>
    <row r="20" spans="3:12" x14ac:dyDescent="0.2">
      <c r="C20" s="2" t="s">
        <v>15</v>
      </c>
      <c r="D20" s="1">
        <v>54</v>
      </c>
      <c r="E20" s="10">
        <f t="shared" si="0"/>
        <v>1.936177841520258</v>
      </c>
      <c r="F20" s="10">
        <f t="shared" si="1"/>
        <v>10.289830217801406</v>
      </c>
      <c r="G20" s="18">
        <v>48</v>
      </c>
      <c r="H20" s="10">
        <f t="shared" si="2"/>
        <v>1.8532818532818531</v>
      </c>
      <c r="I20" s="10">
        <f t="shared" si="3"/>
        <v>9.146515749156805</v>
      </c>
      <c r="J20" s="18">
        <v>55</v>
      </c>
      <c r="K20" s="10">
        <f t="shared" si="4"/>
        <v>1.6267376515823722</v>
      </c>
      <c r="L20" s="10">
        <f t="shared" si="5"/>
        <v>8.4822874415878839</v>
      </c>
    </row>
    <row r="21" spans="3:12" x14ac:dyDescent="0.2">
      <c r="C21" s="6" t="s">
        <v>16</v>
      </c>
      <c r="D21" s="7">
        <v>31</v>
      </c>
      <c r="E21" s="11">
        <f t="shared" si="0"/>
        <v>1.1115095016134815</v>
      </c>
      <c r="F21" s="11">
        <f t="shared" si="1"/>
        <v>5.9071247546637711</v>
      </c>
      <c r="G21" s="19">
        <v>25</v>
      </c>
      <c r="H21" s="11">
        <f t="shared" si="2"/>
        <v>0.96525096525096521</v>
      </c>
      <c r="I21" s="11">
        <f t="shared" si="3"/>
        <v>4.7638102860191696</v>
      </c>
      <c r="J21" s="19">
        <v>40</v>
      </c>
      <c r="K21" s="11">
        <f t="shared" si="4"/>
        <v>1.1830819284235434</v>
      </c>
      <c r="L21" s="11">
        <f t="shared" si="5"/>
        <v>6.168936321154824</v>
      </c>
    </row>
    <row r="22" spans="3:12" x14ac:dyDescent="0.2">
      <c r="C22" s="2" t="s">
        <v>17</v>
      </c>
      <c r="D22" s="1">
        <v>30</v>
      </c>
      <c r="E22" s="10">
        <f t="shared" si="0"/>
        <v>1.0756543564001435</v>
      </c>
      <c r="F22" s="10">
        <f t="shared" si="1"/>
        <v>5.7165723432230031</v>
      </c>
      <c r="G22" s="18">
        <v>11</v>
      </c>
      <c r="H22" s="10">
        <f t="shared" si="2"/>
        <v>0.42471042471042475</v>
      </c>
      <c r="I22" s="10">
        <f t="shared" si="3"/>
        <v>2.0960765258484346</v>
      </c>
      <c r="J22" s="18">
        <v>21</v>
      </c>
      <c r="K22" s="10">
        <f t="shared" si="4"/>
        <v>0.6211180124223602</v>
      </c>
      <c r="L22" s="10">
        <f t="shared" si="5"/>
        <v>3.2386915686062827</v>
      </c>
    </row>
    <row r="23" spans="3:12" x14ac:dyDescent="0.2">
      <c r="C23" s="6" t="s">
        <v>18</v>
      </c>
      <c r="D23" s="7">
        <v>21</v>
      </c>
      <c r="E23" s="11">
        <f t="shared" si="0"/>
        <v>0.75295804948010037</v>
      </c>
      <c r="F23" s="11">
        <f t="shared" si="1"/>
        <v>4.0016006402561031</v>
      </c>
      <c r="G23" s="19">
        <v>29</v>
      </c>
      <c r="H23" s="11">
        <f t="shared" si="2"/>
        <v>1.1196911196911197</v>
      </c>
      <c r="I23" s="11">
        <f t="shared" si="3"/>
        <v>5.5260199317822369</v>
      </c>
      <c r="J23" s="19">
        <v>39</v>
      </c>
      <c r="K23" s="11">
        <f t="shared" si="4"/>
        <v>1.1535048802129548</v>
      </c>
      <c r="L23" s="11">
        <f t="shared" si="5"/>
        <v>6.0147129131259538</v>
      </c>
    </row>
    <row r="24" spans="3:12" x14ac:dyDescent="0.2">
      <c r="C24" s="2" t="s">
        <v>19</v>
      </c>
      <c r="D24" s="1">
        <v>21</v>
      </c>
      <c r="E24" s="10">
        <f t="shared" si="0"/>
        <v>0.75295804948010037</v>
      </c>
      <c r="F24" s="10">
        <f t="shared" si="1"/>
        <v>4.0016006402561031</v>
      </c>
      <c r="G24" s="18">
        <v>12</v>
      </c>
      <c r="H24" s="10">
        <f t="shared" si="2"/>
        <v>0.46332046332046328</v>
      </c>
      <c r="I24" s="10">
        <f t="shared" si="3"/>
        <v>2.2866289372892012</v>
      </c>
      <c r="J24" s="18">
        <v>28</v>
      </c>
      <c r="K24" s="10">
        <f t="shared" si="4"/>
        <v>0.82815734989648038</v>
      </c>
      <c r="L24" s="10">
        <f t="shared" si="5"/>
        <v>4.3182554248083775</v>
      </c>
    </row>
    <row r="25" spans="3:12" x14ac:dyDescent="0.2">
      <c r="C25" s="6" t="s">
        <v>20</v>
      </c>
      <c r="D25" s="7">
        <v>17</v>
      </c>
      <c r="E25" s="11">
        <f t="shared" si="0"/>
        <v>0.60953746862674796</v>
      </c>
      <c r="F25" s="11">
        <f t="shared" si="1"/>
        <v>3.2393909944930352</v>
      </c>
      <c r="G25" s="19">
        <v>20</v>
      </c>
      <c r="H25" s="11">
        <f t="shared" si="2"/>
        <v>0.77220077220077221</v>
      </c>
      <c r="I25" s="11">
        <f t="shared" si="3"/>
        <v>3.811048228815336</v>
      </c>
      <c r="J25" s="19">
        <v>28</v>
      </c>
      <c r="K25" s="11">
        <f t="shared" si="4"/>
        <v>0.82815734989648038</v>
      </c>
      <c r="L25" s="11">
        <f t="shared" si="5"/>
        <v>4.3182554248083775</v>
      </c>
    </row>
    <row r="26" spans="3:12" x14ac:dyDescent="0.2">
      <c r="C26" s="2" t="s">
        <v>21</v>
      </c>
      <c r="D26" s="1">
        <v>16</v>
      </c>
      <c r="E26" s="10">
        <f t="shared" si="0"/>
        <v>0.57368232341340986</v>
      </c>
      <c r="F26" s="10">
        <f t="shared" si="1"/>
        <v>3.0488385830522686</v>
      </c>
      <c r="G26" s="18">
        <v>16</v>
      </c>
      <c r="H26" s="10">
        <f t="shared" si="2"/>
        <v>0.61776061776061775</v>
      </c>
      <c r="I26" s="10">
        <f t="shared" si="3"/>
        <v>3.0488385830522686</v>
      </c>
      <c r="J26" s="18">
        <v>33</v>
      </c>
      <c r="K26" s="10">
        <f t="shared" si="4"/>
        <v>0.97604259094942325</v>
      </c>
      <c r="L26" s="10">
        <f t="shared" si="5"/>
        <v>5.0893724649527305</v>
      </c>
    </row>
    <row r="27" spans="3:12" x14ac:dyDescent="0.2">
      <c r="C27" s="6" t="s">
        <v>22</v>
      </c>
      <c r="D27" s="7">
        <v>15</v>
      </c>
      <c r="E27" s="11">
        <f t="shared" si="0"/>
        <v>0.53782717820007175</v>
      </c>
      <c r="F27" s="11">
        <f t="shared" si="1"/>
        <v>2.8582861716115016</v>
      </c>
      <c r="G27" s="19">
        <v>14</v>
      </c>
      <c r="H27" s="11">
        <f t="shared" si="2"/>
        <v>0.54054054054054057</v>
      </c>
      <c r="I27" s="11">
        <f t="shared" si="3"/>
        <v>2.6677337601707349</v>
      </c>
      <c r="J27" s="19">
        <v>17</v>
      </c>
      <c r="K27" s="11">
        <f t="shared" si="4"/>
        <v>0.50280981958000592</v>
      </c>
      <c r="L27" s="11">
        <f t="shared" si="5"/>
        <v>2.6217979364908008</v>
      </c>
    </row>
    <row r="28" spans="3:12" x14ac:dyDescent="0.2">
      <c r="C28" s="2" t="s">
        <v>23</v>
      </c>
      <c r="D28" s="1">
        <v>15</v>
      </c>
      <c r="E28" s="10">
        <f t="shared" si="0"/>
        <v>0.53782717820007175</v>
      </c>
      <c r="F28" s="10">
        <f t="shared" si="1"/>
        <v>2.8582861716115016</v>
      </c>
      <c r="G28" s="18">
        <v>26</v>
      </c>
      <c r="H28" s="10">
        <f t="shared" si="2"/>
        <v>1.0038610038610039</v>
      </c>
      <c r="I28" s="10">
        <f t="shared" si="3"/>
        <v>4.9543626974599357</v>
      </c>
      <c r="J28" s="18">
        <v>27</v>
      </c>
      <c r="K28" s="10">
        <f t="shared" si="4"/>
        <v>0.79858030168589167</v>
      </c>
      <c r="L28" s="10">
        <f t="shared" si="5"/>
        <v>4.1640320167795064</v>
      </c>
    </row>
    <row r="29" spans="3:12" x14ac:dyDescent="0.2">
      <c r="C29" s="6" t="s">
        <v>24</v>
      </c>
      <c r="D29" s="7">
        <v>12</v>
      </c>
      <c r="E29" s="11">
        <f t="shared" si="0"/>
        <v>0.43026174256005739</v>
      </c>
      <c r="F29" s="11">
        <f t="shared" si="1"/>
        <v>2.2866289372892012</v>
      </c>
      <c r="G29" s="19">
        <v>0</v>
      </c>
      <c r="H29" s="11">
        <f t="shared" si="2"/>
        <v>0</v>
      </c>
      <c r="I29" s="11">
        <f t="shared" si="3"/>
        <v>0</v>
      </c>
      <c r="J29" s="19">
        <v>3</v>
      </c>
      <c r="K29" s="11">
        <f t="shared" si="4"/>
        <v>8.8731144631765749E-2</v>
      </c>
      <c r="L29" s="11">
        <f t="shared" si="5"/>
        <v>0.46267022408661185</v>
      </c>
    </row>
    <row r="30" spans="3:12" x14ac:dyDescent="0.2">
      <c r="C30" s="2" t="s">
        <v>25</v>
      </c>
      <c r="D30" s="1">
        <v>11</v>
      </c>
      <c r="E30" s="10">
        <f t="shared" si="0"/>
        <v>0.39440659734671923</v>
      </c>
      <c r="F30" s="10">
        <f t="shared" si="1"/>
        <v>2.0960765258484346</v>
      </c>
      <c r="G30" s="18">
        <v>9</v>
      </c>
      <c r="H30" s="10">
        <f t="shared" si="2"/>
        <v>0.34749034749034746</v>
      </c>
      <c r="I30" s="10">
        <f t="shared" si="3"/>
        <v>1.7149717029669012</v>
      </c>
      <c r="J30" s="18">
        <v>10</v>
      </c>
      <c r="K30" s="10">
        <f t="shared" si="4"/>
        <v>0.29577048210588586</v>
      </c>
      <c r="L30" s="10">
        <f t="shared" si="5"/>
        <v>1.542234080288706</v>
      </c>
    </row>
    <row r="31" spans="3:12" x14ac:dyDescent="0.2">
      <c r="C31" s="6" t="s">
        <v>26</v>
      </c>
      <c r="D31" s="7">
        <v>9</v>
      </c>
      <c r="E31" s="11">
        <f t="shared" si="0"/>
        <v>0.32269630692004303</v>
      </c>
      <c r="F31" s="11">
        <f t="shared" si="1"/>
        <v>1.7149717029669012</v>
      </c>
      <c r="G31" s="19">
        <v>7</v>
      </c>
      <c r="H31" s="11">
        <f t="shared" si="2"/>
        <v>0.27027027027027029</v>
      </c>
      <c r="I31" s="11">
        <f t="shared" si="3"/>
        <v>1.3338668800853675</v>
      </c>
      <c r="J31" s="19">
        <v>6</v>
      </c>
      <c r="K31" s="11">
        <f t="shared" si="4"/>
        <v>0.1774622892635315</v>
      </c>
      <c r="L31" s="11">
        <f t="shared" si="5"/>
        <v>0.9253404481732237</v>
      </c>
    </row>
    <row r="32" spans="3:12" ht="28.5" x14ac:dyDescent="0.2">
      <c r="C32" s="21" t="s">
        <v>27</v>
      </c>
      <c r="D32" s="1">
        <v>0</v>
      </c>
      <c r="E32" s="10">
        <f t="shared" si="0"/>
        <v>0</v>
      </c>
      <c r="F32" s="10">
        <f t="shared" si="1"/>
        <v>0</v>
      </c>
      <c r="G32" s="18">
        <v>12</v>
      </c>
      <c r="H32" s="10">
        <f t="shared" si="2"/>
        <v>0.46332046332046328</v>
      </c>
      <c r="I32" s="10">
        <f t="shared" si="3"/>
        <v>2.2866289372892012</v>
      </c>
      <c r="J32" s="18">
        <v>26</v>
      </c>
      <c r="K32" s="10">
        <f t="shared" si="4"/>
        <v>0.76900325347530318</v>
      </c>
      <c r="L32" s="10">
        <f t="shared" si="5"/>
        <v>4.0098086087506362</v>
      </c>
    </row>
    <row r="33" spans="3:12" x14ac:dyDescent="0.2">
      <c r="C33" s="6" t="s">
        <v>28</v>
      </c>
      <c r="D33" s="7">
        <v>401</v>
      </c>
      <c r="E33" s="11">
        <f t="shared" si="0"/>
        <v>14.377913230548584</v>
      </c>
      <c r="F33" s="11">
        <f t="shared" si="1"/>
        <v>76.411516987747476</v>
      </c>
      <c r="G33" s="19">
        <v>350</v>
      </c>
      <c r="H33" s="11">
        <f t="shared" si="2"/>
        <v>13.513513513513514</v>
      </c>
      <c r="I33" s="11">
        <f t="shared" si="3"/>
        <v>66.693344004268369</v>
      </c>
      <c r="J33" s="19">
        <v>518</v>
      </c>
      <c r="K33" s="11">
        <f t="shared" si="4"/>
        <v>15.320910973084887</v>
      </c>
      <c r="L33" s="11">
        <f t="shared" si="5"/>
        <v>79.887725358954981</v>
      </c>
    </row>
    <row r="34" spans="3:12" ht="15.75" thickBot="1" x14ac:dyDescent="0.3">
      <c r="C34" s="4" t="s">
        <v>29</v>
      </c>
      <c r="D34" s="5">
        <f>SUM(D12:D33)</f>
        <v>2789</v>
      </c>
      <c r="E34" s="14">
        <f>SUM(E12:E33)</f>
        <v>100.00000000000001</v>
      </c>
      <c r="F34" s="14">
        <f t="shared" si="1"/>
        <v>531.45067550829856</v>
      </c>
      <c r="G34" s="20">
        <f>SUM(G12:G33)</f>
        <v>2590</v>
      </c>
      <c r="H34" s="14">
        <f>SUM(H12:H33)</f>
        <v>100.00000000000001</v>
      </c>
      <c r="I34" s="14">
        <f>(G34/52479)*10000</f>
        <v>493.530745631586</v>
      </c>
      <c r="J34" s="20">
        <f>SUM(J12:J33)</f>
        <v>3381</v>
      </c>
      <c r="K34" s="14">
        <f>SUM(K12:K33)</f>
        <v>100</v>
      </c>
      <c r="L34" s="14">
        <f t="shared" si="5"/>
        <v>521.42934254561158</v>
      </c>
    </row>
    <row r="35" spans="3:12" ht="15" thickTop="1" x14ac:dyDescent="0.2"/>
    <row r="42" spans="3:12" ht="15" x14ac:dyDescent="0.25">
      <c r="C42" s="8" t="s">
        <v>35</v>
      </c>
    </row>
    <row r="44" spans="3:12" ht="30.75" thickBot="1" x14ac:dyDescent="0.3">
      <c r="C44" s="3" t="s">
        <v>0</v>
      </c>
      <c r="D44" s="3" t="s">
        <v>36</v>
      </c>
      <c r="E44" s="3" t="s">
        <v>37</v>
      </c>
      <c r="F44" s="3" t="s">
        <v>38</v>
      </c>
      <c r="G44" s="17" t="s">
        <v>39</v>
      </c>
      <c r="H44" s="3" t="s">
        <v>40</v>
      </c>
      <c r="I44" s="3" t="s">
        <v>41</v>
      </c>
      <c r="J44" s="17" t="s">
        <v>42</v>
      </c>
      <c r="K44" s="3" t="s">
        <v>43</v>
      </c>
      <c r="L44" s="3" t="s">
        <v>44</v>
      </c>
    </row>
    <row r="45" spans="3:12" ht="15" thickTop="1" x14ac:dyDescent="0.2">
      <c r="C45" s="2" t="s">
        <v>7</v>
      </c>
      <c r="D45" s="1">
        <v>803</v>
      </c>
      <c r="E45" s="10">
        <f>D45/$D$67*100</f>
        <v>26.319239593575876</v>
      </c>
      <c r="F45" s="10">
        <f>(D45/64841)*10000</f>
        <v>123.8413966471831</v>
      </c>
      <c r="G45" s="18">
        <v>813</v>
      </c>
      <c r="H45" s="10">
        <f>G45/$G$67*100</f>
        <v>26.974120769741205</v>
      </c>
      <c r="I45" s="10">
        <f>(G45/64841)*10000</f>
        <v>125.38363072747183</v>
      </c>
      <c r="J45" s="18">
        <v>945</v>
      </c>
      <c r="K45" s="10">
        <f>J45/$J$67*100</f>
        <v>23.815524193548388</v>
      </c>
      <c r="L45" s="10">
        <f>(J45/64841)*10000</f>
        <v>145.74112058728275</v>
      </c>
    </row>
    <row r="46" spans="3:12" x14ac:dyDescent="0.2">
      <c r="C46" s="6" t="s">
        <v>8</v>
      </c>
      <c r="D46" s="7">
        <v>548</v>
      </c>
      <c r="E46" s="11">
        <f t="shared" ref="E46:E66" si="6">D46/$D$67*100</f>
        <v>17.96132415601442</v>
      </c>
      <c r="F46" s="11">
        <f t="shared" ref="F46:F66" si="7">(D46/64841)*10000</f>
        <v>84.514427599821104</v>
      </c>
      <c r="G46" s="19">
        <v>537</v>
      </c>
      <c r="H46" s="11">
        <f t="shared" ref="H46:H66" si="8">G46/$G$67*100</f>
        <v>17.816854678168546</v>
      </c>
      <c r="I46" s="11">
        <f t="shared" ref="I46:I67" si="9">(G46/64841)*10000</f>
        <v>82.817970111503513</v>
      </c>
      <c r="J46" s="19">
        <v>664</v>
      </c>
      <c r="K46" s="11">
        <f t="shared" ref="K46:K66" si="10">J46/$J$67*100</f>
        <v>16.733870967741936</v>
      </c>
      <c r="L46" s="11">
        <f t="shared" ref="L46:L67" si="11">(J46/64841)*10000</f>
        <v>102.40434293117009</v>
      </c>
    </row>
    <row r="47" spans="3:12" x14ac:dyDescent="0.2">
      <c r="C47" s="2" t="s">
        <v>9</v>
      </c>
      <c r="D47" s="1">
        <v>362</v>
      </c>
      <c r="E47" s="10">
        <f t="shared" si="6"/>
        <v>11.864962307440184</v>
      </c>
      <c r="F47" s="10">
        <f t="shared" si="7"/>
        <v>55.828873706451169</v>
      </c>
      <c r="G47" s="18">
        <v>392</v>
      </c>
      <c r="H47" s="10">
        <f t="shared" si="8"/>
        <v>13.005972130059721</v>
      </c>
      <c r="I47" s="10">
        <f t="shared" si="9"/>
        <v>60.455575947317286</v>
      </c>
      <c r="J47" s="18">
        <v>470</v>
      </c>
      <c r="K47" s="10">
        <f t="shared" si="10"/>
        <v>11.84475806451613</v>
      </c>
      <c r="L47" s="10">
        <f t="shared" si="11"/>
        <v>72.485001773569195</v>
      </c>
    </row>
    <row r="48" spans="3:12" x14ac:dyDescent="0.2">
      <c r="C48" s="6" t="s">
        <v>10</v>
      </c>
      <c r="D48" s="7">
        <v>208</v>
      </c>
      <c r="E48" s="11">
        <f t="shared" si="6"/>
        <v>6.8174369059324809</v>
      </c>
      <c r="F48" s="11">
        <f t="shared" si="7"/>
        <v>32.078468870005089</v>
      </c>
      <c r="G48" s="19">
        <v>186</v>
      </c>
      <c r="H48" s="11">
        <f t="shared" si="8"/>
        <v>6.1712010617120105</v>
      </c>
      <c r="I48" s="11">
        <f t="shared" si="9"/>
        <v>28.685553893369939</v>
      </c>
      <c r="J48" s="19">
        <v>244</v>
      </c>
      <c r="K48" s="11">
        <f t="shared" si="10"/>
        <v>6.149193548387097</v>
      </c>
      <c r="L48" s="11">
        <f t="shared" si="11"/>
        <v>37.630511559044436</v>
      </c>
    </row>
    <row r="49" spans="3:12" x14ac:dyDescent="0.2">
      <c r="C49" s="2" t="s">
        <v>11</v>
      </c>
      <c r="D49" s="1">
        <v>79</v>
      </c>
      <c r="E49" s="10">
        <f t="shared" si="6"/>
        <v>2.5893149786955094</v>
      </c>
      <c r="F49" s="10">
        <f t="shared" si="7"/>
        <v>12.183649234280779</v>
      </c>
      <c r="G49" s="18">
        <v>95</v>
      </c>
      <c r="H49" s="10">
        <f t="shared" si="8"/>
        <v>3.1519575315195754</v>
      </c>
      <c r="I49" s="10">
        <f t="shared" si="9"/>
        <v>14.65122376274271</v>
      </c>
      <c r="J49" s="18">
        <v>195</v>
      </c>
      <c r="K49" s="10">
        <f t="shared" si="10"/>
        <v>4.914314516129032</v>
      </c>
      <c r="L49" s="10">
        <f t="shared" si="11"/>
        <v>30.073564565629773</v>
      </c>
    </row>
    <row r="50" spans="3:12" ht="28.5" x14ac:dyDescent="0.2">
      <c r="C50" s="12" t="s">
        <v>12</v>
      </c>
      <c r="D50" s="7">
        <v>114</v>
      </c>
      <c r="E50" s="11">
        <f t="shared" si="6"/>
        <v>3.7364798426745329</v>
      </c>
      <c r="F50" s="11">
        <f t="shared" si="7"/>
        <v>17.581468515291252</v>
      </c>
      <c r="G50" s="19">
        <v>102</v>
      </c>
      <c r="H50" s="11">
        <f t="shared" si="8"/>
        <v>3.3842070338420704</v>
      </c>
      <c r="I50" s="11">
        <f t="shared" si="9"/>
        <v>15.730787618944804</v>
      </c>
      <c r="J50" s="19">
        <v>138</v>
      </c>
      <c r="K50" s="11">
        <f t="shared" si="10"/>
        <v>3.477822580645161</v>
      </c>
      <c r="L50" s="11">
        <f t="shared" si="11"/>
        <v>21.282830307984145</v>
      </c>
    </row>
    <row r="51" spans="3:12" x14ac:dyDescent="0.2">
      <c r="C51" s="2" t="s">
        <v>13</v>
      </c>
      <c r="D51" s="1">
        <v>90</v>
      </c>
      <c r="E51" s="10">
        <f t="shared" si="6"/>
        <v>2.9498525073746311</v>
      </c>
      <c r="F51" s="10">
        <f t="shared" si="7"/>
        <v>13.880106722598356</v>
      </c>
      <c r="G51" s="18">
        <v>81</v>
      </c>
      <c r="H51" s="10">
        <f t="shared" si="8"/>
        <v>2.6874585268745852</v>
      </c>
      <c r="I51" s="10">
        <f t="shared" si="9"/>
        <v>12.492096050338521</v>
      </c>
      <c r="J51" s="18">
        <v>136</v>
      </c>
      <c r="K51" s="10">
        <f t="shared" si="10"/>
        <v>3.4274193548387095</v>
      </c>
      <c r="L51" s="10">
        <f t="shared" si="11"/>
        <v>20.974383491926407</v>
      </c>
    </row>
    <row r="52" spans="3:12" x14ac:dyDescent="0.2">
      <c r="C52" s="6" t="s">
        <v>14</v>
      </c>
      <c r="D52" s="7">
        <v>69</v>
      </c>
      <c r="E52" s="11">
        <f t="shared" si="6"/>
        <v>2.2615535889872174</v>
      </c>
      <c r="F52" s="11">
        <f t="shared" si="7"/>
        <v>10.641415153992073</v>
      </c>
      <c r="G52" s="19">
        <v>92</v>
      </c>
      <c r="H52" s="11">
        <f t="shared" si="8"/>
        <v>3.0524220305242205</v>
      </c>
      <c r="I52" s="11">
        <f t="shared" si="9"/>
        <v>14.188553538656096</v>
      </c>
      <c r="J52" s="19">
        <v>95</v>
      </c>
      <c r="K52" s="11">
        <f t="shared" si="10"/>
        <v>2.3941532258064515</v>
      </c>
      <c r="L52" s="11">
        <f t="shared" si="11"/>
        <v>14.65122376274271</v>
      </c>
    </row>
    <row r="53" spans="3:12" x14ac:dyDescent="0.2">
      <c r="C53" s="2" t="s">
        <v>15</v>
      </c>
      <c r="D53" s="1">
        <v>48</v>
      </c>
      <c r="E53" s="10">
        <f t="shared" si="6"/>
        <v>1.5732546705998034</v>
      </c>
      <c r="F53" s="10">
        <f t="shared" si="7"/>
        <v>7.4027235853857896</v>
      </c>
      <c r="G53" s="18">
        <v>73</v>
      </c>
      <c r="H53" s="10">
        <f t="shared" si="8"/>
        <v>2.4220305242203053</v>
      </c>
      <c r="I53" s="10">
        <f t="shared" si="9"/>
        <v>11.258308786107555</v>
      </c>
      <c r="J53" s="18">
        <v>97</v>
      </c>
      <c r="K53" s="10">
        <f t="shared" si="10"/>
        <v>2.444556451612903</v>
      </c>
      <c r="L53" s="10">
        <f t="shared" si="11"/>
        <v>14.95967057880045</v>
      </c>
    </row>
    <row r="54" spans="3:12" x14ac:dyDescent="0.2">
      <c r="C54" s="6" t="s">
        <v>16</v>
      </c>
      <c r="D54" s="7">
        <v>29</v>
      </c>
      <c r="E54" s="11">
        <f t="shared" si="6"/>
        <v>0.95050803015404794</v>
      </c>
      <c r="F54" s="11">
        <f t="shared" si="7"/>
        <v>4.4724788328372478</v>
      </c>
      <c r="G54" s="19">
        <v>22</v>
      </c>
      <c r="H54" s="11">
        <f t="shared" si="8"/>
        <v>0.72992700729927007</v>
      </c>
      <c r="I54" s="11">
        <f t="shared" si="9"/>
        <v>3.3929149766351534</v>
      </c>
      <c r="J54" s="19">
        <v>52</v>
      </c>
      <c r="K54" s="11">
        <f t="shared" si="10"/>
        <v>1.310483870967742</v>
      </c>
      <c r="L54" s="11">
        <f t="shared" si="11"/>
        <v>8.0196172175012723</v>
      </c>
    </row>
    <row r="55" spans="3:12" x14ac:dyDescent="0.2">
      <c r="C55" s="2" t="s">
        <v>17</v>
      </c>
      <c r="D55" s="1">
        <v>30</v>
      </c>
      <c r="E55" s="10">
        <f t="shared" si="6"/>
        <v>0.98328416912487704</v>
      </c>
      <c r="F55" s="10">
        <f t="shared" si="7"/>
        <v>4.6267022408661189</v>
      </c>
      <c r="G55" s="18">
        <v>20</v>
      </c>
      <c r="H55" s="10">
        <f t="shared" si="8"/>
        <v>0.66357000663570009</v>
      </c>
      <c r="I55" s="10">
        <f t="shared" si="9"/>
        <v>3.084468160577412</v>
      </c>
      <c r="J55" s="18">
        <v>36</v>
      </c>
      <c r="K55" s="10">
        <f t="shared" si="10"/>
        <v>0.90725806451612911</v>
      </c>
      <c r="L55" s="10">
        <f t="shared" si="11"/>
        <v>5.5520426890393431</v>
      </c>
    </row>
    <row r="56" spans="3:12" x14ac:dyDescent="0.2">
      <c r="C56" s="6" t="s">
        <v>18</v>
      </c>
      <c r="D56" s="7">
        <v>39</v>
      </c>
      <c r="E56" s="11">
        <f t="shared" si="6"/>
        <v>1.2782694198623401</v>
      </c>
      <c r="F56" s="11">
        <f t="shared" si="7"/>
        <v>6.0147129131259538</v>
      </c>
      <c r="G56" s="19">
        <v>27</v>
      </c>
      <c r="H56" s="11">
        <f t="shared" si="8"/>
        <v>0.89581950895819518</v>
      </c>
      <c r="I56" s="11">
        <f t="shared" si="9"/>
        <v>4.1640320167795064</v>
      </c>
      <c r="J56" s="19">
        <v>42</v>
      </c>
      <c r="K56" s="11">
        <f t="shared" si="10"/>
        <v>1.0584677419354838</v>
      </c>
      <c r="L56" s="11">
        <f t="shared" si="11"/>
        <v>6.4773831372125654</v>
      </c>
    </row>
    <row r="57" spans="3:12" x14ac:dyDescent="0.2">
      <c r="C57" s="2" t="s">
        <v>19</v>
      </c>
      <c r="D57" s="1">
        <v>18</v>
      </c>
      <c r="E57" s="10">
        <f t="shared" si="6"/>
        <v>0.58997050147492625</v>
      </c>
      <c r="F57" s="10">
        <f t="shared" si="7"/>
        <v>2.7760213445196715</v>
      </c>
      <c r="G57" s="18">
        <v>20</v>
      </c>
      <c r="H57" s="10">
        <f t="shared" si="8"/>
        <v>0.66357000663570009</v>
      </c>
      <c r="I57" s="10">
        <f t="shared" si="9"/>
        <v>3.084468160577412</v>
      </c>
      <c r="J57" s="18">
        <v>19</v>
      </c>
      <c r="K57" s="10">
        <f t="shared" si="10"/>
        <v>0.47883064516129031</v>
      </c>
      <c r="L57" s="10">
        <f t="shared" si="11"/>
        <v>2.9302447525485422</v>
      </c>
    </row>
    <row r="58" spans="3:12" x14ac:dyDescent="0.2">
      <c r="C58" s="6" t="s">
        <v>20</v>
      </c>
      <c r="D58" s="7">
        <v>27</v>
      </c>
      <c r="E58" s="11">
        <f t="shared" si="6"/>
        <v>0.88495575221238942</v>
      </c>
      <c r="F58" s="11">
        <f t="shared" si="7"/>
        <v>4.1640320167795064</v>
      </c>
      <c r="G58" s="19">
        <v>17</v>
      </c>
      <c r="H58" s="11">
        <f t="shared" si="8"/>
        <v>0.56403450564034507</v>
      </c>
      <c r="I58" s="11">
        <f t="shared" si="9"/>
        <v>2.6217979364908008</v>
      </c>
      <c r="J58" s="19">
        <v>24</v>
      </c>
      <c r="K58" s="11">
        <f t="shared" si="10"/>
        <v>0.60483870967741937</v>
      </c>
      <c r="L58" s="11">
        <f t="shared" si="11"/>
        <v>3.7013617926928948</v>
      </c>
    </row>
    <row r="59" spans="3:12" x14ac:dyDescent="0.2">
      <c r="C59" s="2" t="s">
        <v>21</v>
      </c>
      <c r="D59" s="1">
        <v>43</v>
      </c>
      <c r="E59" s="10">
        <f t="shared" si="6"/>
        <v>1.4093739757456571</v>
      </c>
      <c r="F59" s="10">
        <f t="shared" si="7"/>
        <v>6.6316065452414366</v>
      </c>
      <c r="G59" s="18">
        <v>55</v>
      </c>
      <c r="H59" s="10">
        <f t="shared" si="8"/>
        <v>1.824817518248175</v>
      </c>
      <c r="I59" s="10">
        <f t="shared" si="9"/>
        <v>8.4822874415878839</v>
      </c>
      <c r="J59" s="18">
        <v>100</v>
      </c>
      <c r="K59" s="10">
        <f t="shared" si="10"/>
        <v>2.5201612903225805</v>
      </c>
      <c r="L59" s="10">
        <f t="shared" si="11"/>
        <v>15.422340802887062</v>
      </c>
    </row>
    <row r="60" spans="3:12" x14ac:dyDescent="0.2">
      <c r="C60" s="6" t="s">
        <v>22</v>
      </c>
      <c r="D60" s="7">
        <v>13</v>
      </c>
      <c r="E60" s="11">
        <f t="shared" si="6"/>
        <v>0.42608980662078005</v>
      </c>
      <c r="F60" s="11">
        <f t="shared" si="7"/>
        <v>2.0049043043753181</v>
      </c>
      <c r="G60" s="19">
        <v>20</v>
      </c>
      <c r="H60" s="11">
        <f t="shared" si="8"/>
        <v>0.66357000663570009</v>
      </c>
      <c r="I60" s="11">
        <f t="shared" si="9"/>
        <v>3.084468160577412</v>
      </c>
      <c r="J60" s="19">
        <v>18</v>
      </c>
      <c r="K60" s="11">
        <f t="shared" si="10"/>
        <v>0.45362903225806456</v>
      </c>
      <c r="L60" s="11">
        <f t="shared" si="11"/>
        <v>2.7760213445196715</v>
      </c>
    </row>
    <row r="61" spans="3:12" x14ac:dyDescent="0.2">
      <c r="C61" s="2" t="s">
        <v>23</v>
      </c>
      <c r="D61" s="1">
        <v>21</v>
      </c>
      <c r="E61" s="10">
        <f t="shared" si="6"/>
        <v>0.68829891838741397</v>
      </c>
      <c r="F61" s="10">
        <f t="shared" si="7"/>
        <v>3.2386915686062827</v>
      </c>
      <c r="G61" s="18">
        <v>20</v>
      </c>
      <c r="H61" s="10">
        <f t="shared" si="8"/>
        <v>0.66357000663570009</v>
      </c>
      <c r="I61" s="10">
        <f t="shared" si="9"/>
        <v>3.084468160577412</v>
      </c>
      <c r="J61" s="18">
        <v>35</v>
      </c>
      <c r="K61" s="10">
        <f t="shared" si="10"/>
        <v>0.88205645161290336</v>
      </c>
      <c r="L61" s="10">
        <f t="shared" si="11"/>
        <v>5.3978192810104719</v>
      </c>
    </row>
    <row r="62" spans="3:12" x14ac:dyDescent="0.2">
      <c r="C62" s="6" t="s">
        <v>24</v>
      </c>
      <c r="D62" s="7">
        <v>4</v>
      </c>
      <c r="E62" s="11">
        <f t="shared" si="6"/>
        <v>0.13110455588331696</v>
      </c>
      <c r="F62" s="11">
        <f t="shared" si="7"/>
        <v>0.61689363211548254</v>
      </c>
      <c r="G62" s="19">
        <v>5</v>
      </c>
      <c r="H62" s="11">
        <f t="shared" si="8"/>
        <v>0.16589250165892502</v>
      </c>
      <c r="I62" s="11">
        <f t="shared" si="9"/>
        <v>0.77111704014435301</v>
      </c>
      <c r="J62" s="19">
        <v>5</v>
      </c>
      <c r="K62" s="11">
        <f t="shared" si="10"/>
        <v>0.12600806451612903</v>
      </c>
      <c r="L62" s="11">
        <f t="shared" si="11"/>
        <v>0.77111704014435301</v>
      </c>
    </row>
    <row r="63" spans="3:12" x14ac:dyDescent="0.2">
      <c r="C63" s="2" t="s">
        <v>25</v>
      </c>
      <c r="D63" s="1">
        <v>12</v>
      </c>
      <c r="E63" s="10">
        <f t="shared" si="6"/>
        <v>0.39331366764995085</v>
      </c>
      <c r="F63" s="10">
        <f t="shared" si="7"/>
        <v>1.8506808963464474</v>
      </c>
      <c r="G63" s="18">
        <v>9</v>
      </c>
      <c r="H63" s="10">
        <f t="shared" si="8"/>
        <v>0.29860650298606506</v>
      </c>
      <c r="I63" s="10">
        <f t="shared" si="9"/>
        <v>1.3880106722598358</v>
      </c>
      <c r="J63" s="18">
        <v>9</v>
      </c>
      <c r="K63" s="10">
        <f t="shared" si="10"/>
        <v>0.22681451612903228</v>
      </c>
      <c r="L63" s="10">
        <f t="shared" si="11"/>
        <v>1.3880106722598358</v>
      </c>
    </row>
    <row r="64" spans="3:12" x14ac:dyDescent="0.2">
      <c r="C64" s="6" t="s">
        <v>26</v>
      </c>
      <c r="D64" s="7">
        <v>6</v>
      </c>
      <c r="E64" s="11">
        <f t="shared" si="6"/>
        <v>0.19665683382497542</v>
      </c>
      <c r="F64" s="11">
        <f t="shared" si="7"/>
        <v>0.9253404481732237</v>
      </c>
      <c r="G64" s="19">
        <v>14</v>
      </c>
      <c r="H64" s="11">
        <f t="shared" si="8"/>
        <v>0.46449900464499</v>
      </c>
      <c r="I64" s="11">
        <f t="shared" si="9"/>
        <v>2.1591277124041888</v>
      </c>
      <c r="J64" s="19">
        <v>12</v>
      </c>
      <c r="K64" s="11">
        <f t="shared" si="10"/>
        <v>0.30241935483870969</v>
      </c>
      <c r="L64" s="11">
        <f>(J64/64841)*10000</f>
        <v>1.8506808963464474</v>
      </c>
    </row>
    <row r="65" spans="3:12" ht="28.5" x14ac:dyDescent="0.2">
      <c r="C65" s="21" t="s">
        <v>27</v>
      </c>
      <c r="D65" s="1">
        <v>14</v>
      </c>
      <c r="E65" s="10">
        <f t="shared" si="6"/>
        <v>0.45886594559160931</v>
      </c>
      <c r="F65" s="10">
        <f t="shared" si="7"/>
        <v>2.1591277124041888</v>
      </c>
      <c r="G65" s="18">
        <v>6</v>
      </c>
      <c r="H65" s="10">
        <f t="shared" si="8"/>
        <v>0.19907100199071004</v>
      </c>
      <c r="I65" s="10">
        <f t="shared" si="9"/>
        <v>0.9253404481732237</v>
      </c>
      <c r="J65" s="18">
        <v>43</v>
      </c>
      <c r="K65" s="10">
        <f t="shared" si="10"/>
        <v>1.0836693548387097</v>
      </c>
      <c r="L65" s="10">
        <f t="shared" si="11"/>
        <v>6.6316065452414366</v>
      </c>
    </row>
    <row r="66" spans="3:12" x14ac:dyDescent="0.2">
      <c r="C66" s="6" t="s">
        <v>28</v>
      </c>
      <c r="D66" s="7">
        <v>474</v>
      </c>
      <c r="E66" s="11">
        <f t="shared" si="6"/>
        <v>15.535889872173058</v>
      </c>
      <c r="F66" s="11">
        <f t="shared" si="7"/>
        <v>73.101895405684672</v>
      </c>
      <c r="G66" s="19">
        <v>408</v>
      </c>
      <c r="H66" s="11">
        <f t="shared" si="8"/>
        <v>13.536828135368282</v>
      </c>
      <c r="I66" s="11">
        <f t="shared" si="9"/>
        <v>62.923150475779217</v>
      </c>
      <c r="J66" s="19">
        <v>589</v>
      </c>
      <c r="K66" s="11">
        <f t="shared" si="10"/>
        <v>14.84375</v>
      </c>
      <c r="L66" s="11">
        <f t="shared" si="11"/>
        <v>90.837587329004791</v>
      </c>
    </row>
    <row r="67" spans="3:12" ht="15.75" thickBot="1" x14ac:dyDescent="0.3">
      <c r="C67" s="4" t="s">
        <v>29</v>
      </c>
      <c r="D67" s="5">
        <f>SUM(D45:D66)</f>
        <v>3051</v>
      </c>
      <c r="E67" s="14">
        <f>SUM(E45:E66)</f>
        <v>99.999999999999986</v>
      </c>
      <c r="F67" s="14">
        <f>(D67/64841)*10000</f>
        <v>470.53561789608426</v>
      </c>
      <c r="G67" s="20">
        <f>SUM(G45:G66)</f>
        <v>3014</v>
      </c>
      <c r="H67" s="14">
        <f>SUM(H45:H66)</f>
        <v>100</v>
      </c>
      <c r="I67" s="14">
        <f t="shared" si="9"/>
        <v>464.82935179901602</v>
      </c>
      <c r="J67" s="20">
        <f>SUM(J45:J66)</f>
        <v>3968</v>
      </c>
      <c r="K67" s="14">
        <f>SUM(K45:K66)</f>
        <v>99.999999999999986</v>
      </c>
      <c r="L67" s="14">
        <f t="shared" si="11"/>
        <v>611.95848305855861</v>
      </c>
    </row>
    <row r="68" spans="3:12" ht="15" thickTop="1" x14ac:dyDescent="0.2"/>
    <row r="69" spans="3:12" ht="45" customHeight="1" x14ac:dyDescent="0.2">
      <c r="J69" s="13"/>
      <c r="K69" s="13"/>
      <c r="L69" s="13"/>
    </row>
    <row r="72" spans="3:12" ht="15" x14ac:dyDescent="0.25">
      <c r="C72" s="8" t="s">
        <v>35</v>
      </c>
    </row>
    <row r="73" spans="3:12" ht="10.15" customHeight="1" x14ac:dyDescent="0.2"/>
    <row r="74" spans="3:12" ht="30.75" thickBot="1" x14ac:dyDescent="0.3">
      <c r="C74" s="3" t="s">
        <v>0</v>
      </c>
      <c r="D74" s="3" t="s">
        <v>118</v>
      </c>
      <c r="E74" s="3" t="s">
        <v>119</v>
      </c>
      <c r="F74" s="22" t="s">
        <v>120</v>
      </c>
      <c r="G74" s="17" t="s">
        <v>122</v>
      </c>
      <c r="H74" s="3" t="s">
        <v>123</v>
      </c>
      <c r="I74" s="22" t="s">
        <v>124</v>
      </c>
      <c r="J74" s="3" t="s">
        <v>125</v>
      </c>
      <c r="K74" s="3" t="s">
        <v>126</v>
      </c>
      <c r="L74" s="3" t="s">
        <v>127</v>
      </c>
    </row>
    <row r="75" spans="3:12" ht="15" thickTop="1" x14ac:dyDescent="0.2">
      <c r="C75" s="2" t="s">
        <v>121</v>
      </c>
      <c r="E75" s="10">
        <f t="shared" ref="E75:E97" si="12">D75/$D$98*100</f>
        <v>0</v>
      </c>
      <c r="F75" s="23"/>
      <c r="G75" s="26">
        <v>1525</v>
      </c>
      <c r="H75" s="10">
        <f>G75/$G$98*100</f>
        <v>27.418194893923047</v>
      </c>
      <c r="I75" s="23">
        <f>(G75/85438)*10000</f>
        <v>178.49200589901449</v>
      </c>
      <c r="J75" s="1">
        <v>311</v>
      </c>
      <c r="K75" s="10">
        <f>J75/$J$98*100</f>
        <v>8.0278781621063509</v>
      </c>
      <c r="L75" s="10">
        <f>(J75/94396)*10000</f>
        <v>32.946311284376456</v>
      </c>
    </row>
    <row r="76" spans="3:12" x14ac:dyDescent="0.2">
      <c r="C76" s="6" t="s">
        <v>7</v>
      </c>
      <c r="D76" s="7">
        <v>790</v>
      </c>
      <c r="E76" s="11">
        <f t="shared" si="12"/>
        <v>23.859861069163397</v>
      </c>
      <c r="F76" s="24">
        <f>(D76/64841)*10000</f>
        <v>121.83649234280779</v>
      </c>
      <c r="G76" s="27">
        <v>1001</v>
      </c>
      <c r="H76" s="11">
        <f t="shared" ref="H76:H97" si="13">G76/$G$98*100</f>
        <v>17.997123336929164</v>
      </c>
      <c r="I76" s="24">
        <f t="shared" ref="I76:I98" si="14">(G76/85438)*10000</f>
        <v>117.16098223273016</v>
      </c>
      <c r="J76" s="7">
        <v>941</v>
      </c>
      <c r="K76" s="11">
        <f t="shared" ref="K76:K97" si="15">J76/$J$98*100</f>
        <v>24.290139390810531</v>
      </c>
      <c r="L76" s="11">
        <f t="shared" ref="L76:L98" si="16">(J76/94396)*10000</f>
        <v>99.686427390991156</v>
      </c>
    </row>
    <row r="77" spans="3:12" x14ac:dyDescent="0.2">
      <c r="C77" s="2" t="s">
        <v>8</v>
      </c>
      <c r="D77" s="1">
        <v>603</v>
      </c>
      <c r="E77" s="10">
        <f t="shared" si="12"/>
        <v>18.212020537601934</v>
      </c>
      <c r="F77" s="23">
        <f t="shared" ref="F77:F98" si="17">(D77/64841)*10000</f>
        <v>92.996715041408976</v>
      </c>
      <c r="G77" s="18">
        <v>819</v>
      </c>
      <c r="H77" s="10">
        <f t="shared" si="13"/>
        <v>14.724919093851133</v>
      </c>
      <c r="I77" s="23">
        <f t="shared" si="14"/>
        <v>95.858985463142858</v>
      </c>
      <c r="J77" s="1">
        <v>698</v>
      </c>
      <c r="K77" s="10">
        <f t="shared" si="15"/>
        <v>18.017552916881776</v>
      </c>
      <c r="L77" s="10">
        <f t="shared" si="16"/>
        <v>73.943811178439759</v>
      </c>
    </row>
    <row r="78" spans="3:12" x14ac:dyDescent="0.2">
      <c r="C78" s="6" t="s">
        <v>9</v>
      </c>
      <c r="D78" s="7">
        <v>376</v>
      </c>
      <c r="E78" s="11">
        <f t="shared" si="12"/>
        <v>11.356085774690426</v>
      </c>
      <c r="F78" s="24">
        <f t="shared" si="17"/>
        <v>57.988001418855355</v>
      </c>
      <c r="G78" s="27">
        <v>394</v>
      </c>
      <c r="H78" s="11">
        <f t="shared" si="13"/>
        <v>7.0837828119381525</v>
      </c>
      <c r="I78" s="24">
        <f t="shared" si="14"/>
        <v>46.115311688007679</v>
      </c>
      <c r="J78" s="7">
        <v>427</v>
      </c>
      <c r="K78" s="11">
        <f t="shared" si="15"/>
        <v>11.022199277232835</v>
      </c>
      <c r="L78" s="11">
        <f t="shared" si="16"/>
        <v>45.234967583372175</v>
      </c>
    </row>
    <row r="79" spans="3:12" x14ac:dyDescent="0.2">
      <c r="C79" s="2" t="s">
        <v>10</v>
      </c>
      <c r="D79" s="1">
        <v>204</v>
      </c>
      <c r="E79" s="10">
        <f t="shared" si="12"/>
        <v>6.161280579885231</v>
      </c>
      <c r="F79" s="23">
        <f t="shared" si="17"/>
        <v>31.461575237889608</v>
      </c>
      <c r="G79" s="18">
        <v>200</v>
      </c>
      <c r="H79" s="10">
        <f t="shared" si="13"/>
        <v>3.5958288385472854</v>
      </c>
      <c r="I79" s="23">
        <f t="shared" si="14"/>
        <v>23.408787658887146</v>
      </c>
      <c r="J79" s="1">
        <v>220</v>
      </c>
      <c r="K79" s="10">
        <f t="shared" si="15"/>
        <v>5.678884873515746</v>
      </c>
      <c r="L79" s="10">
        <f t="shared" si="16"/>
        <v>23.306072291198777</v>
      </c>
    </row>
    <row r="80" spans="3:12" x14ac:dyDescent="0.2">
      <c r="C80" s="6" t="s">
        <v>11</v>
      </c>
      <c r="D80" s="7">
        <v>154</v>
      </c>
      <c r="E80" s="11">
        <f t="shared" si="12"/>
        <v>4.6511627906976747</v>
      </c>
      <c r="F80" s="24">
        <f t="shared" si="17"/>
        <v>23.750404836446076</v>
      </c>
      <c r="G80" s="27">
        <v>345</v>
      </c>
      <c r="H80" s="11">
        <f t="shared" si="13"/>
        <v>6.202804746494067</v>
      </c>
      <c r="I80" s="24">
        <f t="shared" si="14"/>
        <v>40.380158711580329</v>
      </c>
      <c r="J80" s="7">
        <v>132</v>
      </c>
      <c r="K80" s="11">
        <f t="shared" si="15"/>
        <v>3.4073309241094476</v>
      </c>
      <c r="L80" s="11">
        <f t="shared" si="16"/>
        <v>13.983643374719268</v>
      </c>
    </row>
    <row r="81" spans="3:12" ht="28.5" x14ac:dyDescent="0.2">
      <c r="C81" s="21" t="s">
        <v>12</v>
      </c>
      <c r="D81" s="1">
        <v>100</v>
      </c>
      <c r="E81" s="10">
        <f t="shared" si="12"/>
        <v>3.0202355783751136</v>
      </c>
      <c r="F81" s="23">
        <f t="shared" si="17"/>
        <v>15.422340802887062</v>
      </c>
      <c r="G81" s="18">
        <v>101</v>
      </c>
      <c r="H81" s="10">
        <f t="shared" si="13"/>
        <v>1.8158935634663791</v>
      </c>
      <c r="I81" s="23">
        <f t="shared" si="14"/>
        <v>11.82143776773801</v>
      </c>
      <c r="J81" s="1">
        <v>57</v>
      </c>
      <c r="K81" s="10">
        <f t="shared" si="15"/>
        <v>1.4713474445018071</v>
      </c>
      <c r="L81" s="10">
        <f t="shared" si="16"/>
        <v>6.0383914572651385</v>
      </c>
    </row>
    <row r="82" spans="3:12" x14ac:dyDescent="0.2">
      <c r="C82" s="6" t="s">
        <v>13</v>
      </c>
      <c r="D82" s="7">
        <v>113</v>
      </c>
      <c r="E82" s="11">
        <f t="shared" si="12"/>
        <v>3.4128662035638779</v>
      </c>
      <c r="F82" s="24">
        <f t="shared" si="17"/>
        <v>17.42724510726238</v>
      </c>
      <c r="G82" s="27">
        <v>94</v>
      </c>
      <c r="H82" s="11">
        <f t="shared" si="13"/>
        <v>1.6900395541172242</v>
      </c>
      <c r="I82" s="24">
        <f t="shared" si="14"/>
        <v>11.002130199676959</v>
      </c>
      <c r="J82" s="7">
        <v>125</v>
      </c>
      <c r="K82" s="11">
        <f t="shared" si="15"/>
        <v>3.2266391326794013</v>
      </c>
      <c r="L82" s="11">
        <f t="shared" si="16"/>
        <v>13.242086529090217</v>
      </c>
    </row>
    <row r="83" spans="3:12" x14ac:dyDescent="0.2">
      <c r="C83" s="2" t="s">
        <v>14</v>
      </c>
      <c r="D83" s="1">
        <v>75</v>
      </c>
      <c r="E83" s="10">
        <f t="shared" si="12"/>
        <v>2.265176683781335</v>
      </c>
      <c r="F83" s="23">
        <f t="shared" si="17"/>
        <v>11.566755602165296</v>
      </c>
      <c r="G83" s="18">
        <v>67</v>
      </c>
      <c r="H83" s="10">
        <f t="shared" si="13"/>
        <v>1.2046026609133405</v>
      </c>
      <c r="I83" s="23">
        <f t="shared" si="14"/>
        <v>7.8419438657271936</v>
      </c>
      <c r="J83" s="1">
        <v>50</v>
      </c>
      <c r="K83" s="10">
        <f t="shared" si="15"/>
        <v>1.2906556530717606</v>
      </c>
      <c r="L83" s="10">
        <f t="shared" si="16"/>
        <v>5.2968346116360854</v>
      </c>
    </row>
    <row r="84" spans="3:12" x14ac:dyDescent="0.2">
      <c r="C84" s="6" t="s">
        <v>15</v>
      </c>
      <c r="D84" s="7">
        <v>80</v>
      </c>
      <c r="E84" s="11">
        <f t="shared" si="12"/>
        <v>2.4161884627000907</v>
      </c>
      <c r="F84" s="24">
        <f t="shared" si="17"/>
        <v>12.337872642309648</v>
      </c>
      <c r="G84" s="27">
        <v>53</v>
      </c>
      <c r="H84" s="11">
        <f t="shared" si="13"/>
        <v>0.95289464221503062</v>
      </c>
      <c r="I84" s="24">
        <f t="shared" si="14"/>
        <v>6.2033287296050936</v>
      </c>
      <c r="J84" s="7">
        <v>67</v>
      </c>
      <c r="K84" s="11">
        <f t="shared" si="15"/>
        <v>1.7294785751161592</v>
      </c>
      <c r="L84" s="11">
        <f t="shared" si="16"/>
        <v>7.0977583795923556</v>
      </c>
    </row>
    <row r="85" spans="3:12" x14ac:dyDescent="0.2">
      <c r="C85" s="2" t="s">
        <v>16</v>
      </c>
      <c r="D85" s="1">
        <v>45</v>
      </c>
      <c r="E85" s="10">
        <f t="shared" si="12"/>
        <v>1.3591060102688008</v>
      </c>
      <c r="F85" s="23">
        <f t="shared" si="17"/>
        <v>6.9400533612991779</v>
      </c>
      <c r="G85" s="18">
        <v>75</v>
      </c>
      <c r="H85" s="10">
        <f t="shared" si="13"/>
        <v>1.348435814455232</v>
      </c>
      <c r="I85" s="23">
        <f t="shared" si="14"/>
        <v>8.7782953720826793</v>
      </c>
      <c r="J85" s="1">
        <v>40</v>
      </c>
      <c r="K85" s="10">
        <f t="shared" si="15"/>
        <v>1.0325245224574084</v>
      </c>
      <c r="L85" s="10">
        <f t="shared" si="16"/>
        <v>4.2374676893088692</v>
      </c>
    </row>
    <row r="86" spans="3:12" x14ac:dyDescent="0.2">
      <c r="C86" s="6" t="s">
        <v>17</v>
      </c>
      <c r="D86" s="7">
        <v>34</v>
      </c>
      <c r="E86" s="11">
        <f t="shared" si="12"/>
        <v>1.0268800966475387</v>
      </c>
      <c r="F86" s="24">
        <f t="shared" si="17"/>
        <v>5.2435958729816017</v>
      </c>
      <c r="G86" s="27">
        <v>48</v>
      </c>
      <c r="H86" s="11">
        <f t="shared" si="13"/>
        <v>0.86299892125134836</v>
      </c>
      <c r="I86" s="24">
        <f t="shared" si="14"/>
        <v>5.6181090381329151</v>
      </c>
      <c r="J86" s="7">
        <v>45</v>
      </c>
      <c r="K86" s="11">
        <f t="shared" si="15"/>
        <v>1.1615900877645844</v>
      </c>
      <c r="L86" s="11">
        <f t="shared" si="16"/>
        <v>4.7671511504724782</v>
      </c>
    </row>
    <row r="87" spans="3:12" x14ac:dyDescent="0.2">
      <c r="C87" s="2" t="s">
        <v>18</v>
      </c>
      <c r="D87" s="1">
        <v>26</v>
      </c>
      <c r="E87" s="10">
        <f t="shared" si="12"/>
        <v>0.78526125037752936</v>
      </c>
      <c r="F87" s="23">
        <f t="shared" si="17"/>
        <v>4.0098086087506362</v>
      </c>
      <c r="G87" s="18">
        <v>23</v>
      </c>
      <c r="H87" s="10">
        <f t="shared" si="13"/>
        <v>0.4135203164329378</v>
      </c>
      <c r="I87" s="23">
        <f t="shared" si="14"/>
        <v>2.6920105807720218</v>
      </c>
      <c r="J87" s="1">
        <v>31</v>
      </c>
      <c r="K87" s="10">
        <f t="shared" si="15"/>
        <v>0.80020650490449152</v>
      </c>
      <c r="L87" s="10">
        <f t="shared" si="16"/>
        <v>3.2840374592143737</v>
      </c>
    </row>
    <row r="88" spans="3:12" x14ac:dyDescent="0.2">
      <c r="C88" s="6" t="s">
        <v>19</v>
      </c>
      <c r="D88" s="7">
        <v>18</v>
      </c>
      <c r="E88" s="11">
        <f t="shared" si="12"/>
        <v>0.5436424041075204</v>
      </c>
      <c r="F88" s="24">
        <f t="shared" si="17"/>
        <v>2.7760213445196715</v>
      </c>
      <c r="G88" s="27">
        <v>18</v>
      </c>
      <c r="H88" s="11">
        <f t="shared" si="13"/>
        <v>0.3236245954692557</v>
      </c>
      <c r="I88" s="24">
        <f t="shared" si="14"/>
        <v>2.1067908892998433</v>
      </c>
      <c r="J88" s="7">
        <v>7</v>
      </c>
      <c r="K88" s="11">
        <f t="shared" si="15"/>
        <v>0.18069179143004646</v>
      </c>
      <c r="L88" s="11">
        <f t="shared" si="16"/>
        <v>0.74155684562905211</v>
      </c>
    </row>
    <row r="89" spans="3:12" x14ac:dyDescent="0.2">
      <c r="C89" s="2" t="s">
        <v>20</v>
      </c>
      <c r="D89" s="1">
        <v>16</v>
      </c>
      <c r="E89" s="10">
        <f t="shared" si="12"/>
        <v>0.48323769254001814</v>
      </c>
      <c r="F89" s="23">
        <f t="shared" si="17"/>
        <v>2.4675745284619302</v>
      </c>
      <c r="G89" s="18">
        <v>27</v>
      </c>
      <c r="H89" s="10">
        <f t="shared" si="13"/>
        <v>0.48543689320388345</v>
      </c>
      <c r="I89" s="23">
        <f t="shared" si="14"/>
        <v>3.1601863339497651</v>
      </c>
      <c r="J89" s="1">
        <v>32</v>
      </c>
      <c r="K89" s="10">
        <f t="shared" si="15"/>
        <v>0.82601961796592671</v>
      </c>
      <c r="L89" s="10">
        <f t="shared" si="16"/>
        <v>3.3899741514470954</v>
      </c>
    </row>
    <row r="90" spans="3:12" x14ac:dyDescent="0.2">
      <c r="C90" s="6" t="s">
        <v>21</v>
      </c>
      <c r="D90" s="7">
        <v>70</v>
      </c>
      <c r="E90" s="11">
        <f t="shared" si="12"/>
        <v>2.1141649048625792</v>
      </c>
      <c r="F90" s="24">
        <f t="shared" si="17"/>
        <v>10.795638562020944</v>
      </c>
      <c r="G90" s="27">
        <v>20</v>
      </c>
      <c r="H90" s="11">
        <f t="shared" si="13"/>
        <v>0.35958288385472853</v>
      </c>
      <c r="I90" s="24">
        <f t="shared" si="14"/>
        <v>2.3408787658887147</v>
      </c>
      <c r="J90" s="7">
        <v>24</v>
      </c>
      <c r="K90" s="11">
        <f t="shared" si="15"/>
        <v>0.61951471347444498</v>
      </c>
      <c r="L90" s="11">
        <f t="shared" si="16"/>
        <v>2.5424806135853211</v>
      </c>
    </row>
    <row r="91" spans="3:12" x14ac:dyDescent="0.2">
      <c r="C91" s="2" t="s">
        <v>22</v>
      </c>
      <c r="D91" s="1">
        <v>30</v>
      </c>
      <c r="E91" s="10">
        <f t="shared" si="12"/>
        <v>0.9060706735125339</v>
      </c>
      <c r="F91" s="23">
        <f t="shared" si="17"/>
        <v>4.6267022408661189</v>
      </c>
      <c r="G91" s="18">
        <v>13</v>
      </c>
      <c r="H91" s="10">
        <f t="shared" si="13"/>
        <v>0.23372887450557353</v>
      </c>
      <c r="I91" s="23">
        <f t="shared" si="14"/>
        <v>1.5215711978276645</v>
      </c>
      <c r="J91" s="1">
        <v>24</v>
      </c>
      <c r="K91" s="10">
        <f t="shared" si="15"/>
        <v>0.61951471347444498</v>
      </c>
      <c r="L91" s="10">
        <f t="shared" si="16"/>
        <v>2.5424806135853211</v>
      </c>
    </row>
    <row r="92" spans="3:12" x14ac:dyDescent="0.2">
      <c r="C92" s="6" t="s">
        <v>23</v>
      </c>
      <c r="D92" s="7">
        <v>21</v>
      </c>
      <c r="E92" s="11">
        <f t="shared" si="12"/>
        <v>0.63424947145877375</v>
      </c>
      <c r="F92" s="24">
        <f t="shared" si="17"/>
        <v>3.2386915686062827</v>
      </c>
      <c r="G92" s="27">
        <v>29</v>
      </c>
      <c r="H92" s="11">
        <f t="shared" si="13"/>
        <v>0.52139518158935638</v>
      </c>
      <c r="I92" s="24">
        <f t="shared" si="14"/>
        <v>3.3942742105386361</v>
      </c>
      <c r="J92" s="7">
        <v>25</v>
      </c>
      <c r="K92" s="11">
        <f t="shared" si="15"/>
        <v>0.64532782653588028</v>
      </c>
      <c r="L92" s="11">
        <f t="shared" si="16"/>
        <v>2.6484173058180427</v>
      </c>
    </row>
    <row r="93" spans="3:12" x14ac:dyDescent="0.2">
      <c r="C93" s="2" t="s">
        <v>24</v>
      </c>
      <c r="D93" s="1">
        <v>7</v>
      </c>
      <c r="E93" s="10">
        <f t="shared" si="12"/>
        <v>0.21141649048625794</v>
      </c>
      <c r="F93" s="23">
        <f t="shared" si="17"/>
        <v>1.0795638562020944</v>
      </c>
      <c r="G93" s="18">
        <v>14</v>
      </c>
      <c r="H93" s="10">
        <f t="shared" si="13"/>
        <v>0.25170801869830994</v>
      </c>
      <c r="I93" s="23">
        <f t="shared" si="14"/>
        <v>1.6386151361221004</v>
      </c>
      <c r="J93" s="1">
        <v>3</v>
      </c>
      <c r="K93" s="10">
        <f t="shared" si="15"/>
        <v>7.7439339184305622E-2</v>
      </c>
      <c r="L93" s="10">
        <f t="shared" si="16"/>
        <v>0.31781007669816513</v>
      </c>
    </row>
    <row r="94" spans="3:12" x14ac:dyDescent="0.2">
      <c r="C94" s="6" t="s">
        <v>25</v>
      </c>
      <c r="D94" s="7">
        <v>11</v>
      </c>
      <c r="E94" s="11">
        <f t="shared" si="12"/>
        <v>0.33222591362126247</v>
      </c>
      <c r="F94" s="24">
        <f t="shared" si="17"/>
        <v>1.6964574883175767</v>
      </c>
      <c r="G94" s="27">
        <v>10</v>
      </c>
      <c r="H94" s="11">
        <f t="shared" si="13"/>
        <v>0.17979144192736426</v>
      </c>
      <c r="I94" s="24">
        <f t="shared" si="14"/>
        <v>1.1704393829443573</v>
      </c>
      <c r="J94" s="7">
        <v>20</v>
      </c>
      <c r="K94" s="11">
        <f t="shared" si="15"/>
        <v>0.51626226122870422</v>
      </c>
      <c r="L94" s="11">
        <f t="shared" si="16"/>
        <v>2.1187338446544346</v>
      </c>
    </row>
    <row r="95" spans="3:12" x14ac:dyDescent="0.2">
      <c r="C95" s="2" t="s">
        <v>26</v>
      </c>
      <c r="D95" s="1">
        <v>7</v>
      </c>
      <c r="E95" s="10">
        <f t="shared" si="12"/>
        <v>0.21141649048625794</v>
      </c>
      <c r="F95" s="23">
        <f t="shared" si="17"/>
        <v>1.0795638562020944</v>
      </c>
      <c r="G95" s="18">
        <v>12</v>
      </c>
      <c r="H95" s="10">
        <f t="shared" si="13"/>
        <v>0.21574973031283709</v>
      </c>
      <c r="I95" s="23">
        <f t="shared" si="14"/>
        <v>1.4045272595332288</v>
      </c>
      <c r="J95" s="1">
        <v>13</v>
      </c>
      <c r="K95" s="10">
        <f t="shared" si="15"/>
        <v>0.33557046979865773</v>
      </c>
      <c r="L95" s="10">
        <f t="shared" si="16"/>
        <v>1.3771769990253826</v>
      </c>
    </row>
    <row r="96" spans="3:12" ht="28.5" x14ac:dyDescent="0.2">
      <c r="C96" s="12" t="s">
        <v>27</v>
      </c>
      <c r="D96" s="7">
        <v>40</v>
      </c>
      <c r="E96" s="11">
        <f t="shared" si="12"/>
        <v>1.2080942313500453</v>
      </c>
      <c r="F96" s="24">
        <f t="shared" si="17"/>
        <v>6.168936321154824</v>
      </c>
      <c r="G96" s="27">
        <v>27</v>
      </c>
      <c r="H96" s="11">
        <f t="shared" si="13"/>
        <v>0.48543689320388345</v>
      </c>
      <c r="I96" s="24">
        <f t="shared" si="14"/>
        <v>3.1601863339497651</v>
      </c>
      <c r="J96" s="7">
        <v>17</v>
      </c>
      <c r="K96" s="11">
        <f t="shared" si="15"/>
        <v>0.43882292204439854</v>
      </c>
      <c r="L96" s="11">
        <f t="shared" si="16"/>
        <v>1.8009237679562693</v>
      </c>
    </row>
    <row r="97" spans="3:12" x14ac:dyDescent="0.2">
      <c r="C97" s="2" t="s">
        <v>28</v>
      </c>
      <c r="D97" s="1">
        <v>491</v>
      </c>
      <c r="E97" s="10">
        <f t="shared" si="12"/>
        <v>14.829356689821807</v>
      </c>
      <c r="F97" s="23">
        <f t="shared" si="17"/>
        <v>75.72369334217548</v>
      </c>
      <c r="G97" s="18">
        <v>647</v>
      </c>
      <c r="H97" s="10">
        <f t="shared" si="13"/>
        <v>11.632506292700468</v>
      </c>
      <c r="I97" s="23">
        <f t="shared" si="14"/>
        <v>75.727428076499919</v>
      </c>
      <c r="J97" s="1">
        <v>565</v>
      </c>
      <c r="K97" s="10">
        <f t="shared" si="15"/>
        <v>14.584408879710894</v>
      </c>
      <c r="L97" s="10">
        <f t="shared" si="16"/>
        <v>59.854231111487778</v>
      </c>
    </row>
    <row r="98" spans="3:12" ht="15.75" thickBot="1" x14ac:dyDescent="0.3">
      <c r="C98" s="4" t="s">
        <v>29</v>
      </c>
      <c r="D98" s="5">
        <f>SUM(D75:D97)</f>
        <v>3311</v>
      </c>
      <c r="E98" s="14">
        <f>SUM(E75:E97)</f>
        <v>99.999999999999986</v>
      </c>
      <c r="F98" s="25">
        <f t="shared" si="17"/>
        <v>510.63370398359064</v>
      </c>
      <c r="G98" s="20">
        <f>SUM(G75:G97)</f>
        <v>5562</v>
      </c>
      <c r="H98" s="14">
        <f>SUM(H75:H97)</f>
        <v>99.999999999999986</v>
      </c>
      <c r="I98" s="25">
        <f t="shared" si="14"/>
        <v>650.99838479365155</v>
      </c>
      <c r="J98" s="5">
        <f>SUM(J75:J97)</f>
        <v>3874</v>
      </c>
      <c r="K98" s="14">
        <f>SUM(K75:K97)</f>
        <v>99.999999999999986</v>
      </c>
      <c r="L98" s="14">
        <f t="shared" si="16"/>
        <v>410.39874570956397</v>
      </c>
    </row>
    <row r="99" spans="3:12" ht="15" thickTop="1" x14ac:dyDescent="0.2"/>
    <row r="100" spans="3:12" ht="57.75" customHeight="1" x14ac:dyDescent="0.2">
      <c r="C100" s="31"/>
      <c r="D100" s="31"/>
      <c r="E100" s="31"/>
      <c r="F100" s="31"/>
      <c r="G100" s="31"/>
      <c r="H100" s="31"/>
      <c r="I100" s="31"/>
      <c r="J100" s="31"/>
      <c r="K100" s="31"/>
      <c r="L100" s="31"/>
    </row>
    <row r="101" spans="3:12" x14ac:dyDescent="0.2">
      <c r="C101" s="30"/>
      <c r="D101" s="30"/>
      <c r="E101" s="30"/>
      <c r="F101" s="30"/>
      <c r="G101" s="30"/>
      <c r="H101" s="30"/>
      <c r="I101" s="30"/>
    </row>
    <row r="102" spans="3:12" ht="30" customHeight="1" x14ac:dyDescent="0.2">
      <c r="C102" s="29"/>
      <c r="D102" s="29"/>
      <c r="E102" s="29"/>
      <c r="F102" s="29"/>
      <c r="G102" s="29"/>
      <c r="H102" s="29"/>
      <c r="I102" s="29"/>
      <c r="J102" s="29"/>
      <c r="K102" s="29"/>
      <c r="L102" s="29"/>
    </row>
    <row r="104" spans="3:12" ht="44.25" customHeight="1" x14ac:dyDescent="0.2"/>
    <row r="107" spans="3:12" ht="15" x14ac:dyDescent="0.25">
      <c r="C107" s="8" t="s">
        <v>35</v>
      </c>
    </row>
    <row r="109" spans="3:12" ht="30.75" thickBot="1" x14ac:dyDescent="0.3">
      <c r="C109" s="3" t="s">
        <v>0</v>
      </c>
      <c r="D109" s="3" t="s">
        <v>128</v>
      </c>
      <c r="E109" s="3" t="s">
        <v>129</v>
      </c>
      <c r="F109" s="22" t="s">
        <v>130</v>
      </c>
      <c r="G109" s="3" t="s">
        <v>131</v>
      </c>
      <c r="H109" s="3" t="s">
        <v>132</v>
      </c>
      <c r="I109" s="22" t="s">
        <v>133</v>
      </c>
      <c r="J109" s="3"/>
      <c r="K109" s="3"/>
      <c r="L109" s="3"/>
    </row>
    <row r="110" spans="3:12" ht="15" thickTop="1" x14ac:dyDescent="0.2">
      <c r="C110" s="2" t="s">
        <v>121</v>
      </c>
      <c r="D110" s="1">
        <v>346</v>
      </c>
      <c r="E110" s="10">
        <f>D110/$D$133*100</f>
        <v>8.0371660859465734</v>
      </c>
      <c r="F110" s="23">
        <f>(D110/96076)*10000</f>
        <v>36.013156251301048</v>
      </c>
      <c r="G110" s="26">
        <v>20</v>
      </c>
      <c r="H110" s="10">
        <f>G110/$G$133*100</f>
        <v>0.53648068669527893</v>
      </c>
      <c r="I110" s="23">
        <f>(G110/108825)*10000</f>
        <v>1.837813002526993</v>
      </c>
      <c r="K110" s="10"/>
      <c r="L110" s="10"/>
    </row>
    <row r="111" spans="3:12" x14ac:dyDescent="0.2">
      <c r="C111" s="6" t="s">
        <v>7</v>
      </c>
      <c r="D111" s="28">
        <v>1097</v>
      </c>
      <c r="E111" s="11">
        <f t="shared" ref="E111:E132" si="18">D111/$D$133*100</f>
        <v>25.481997677119629</v>
      </c>
      <c r="F111" s="24">
        <f t="shared" ref="F111:F133" si="19">(D111/96076)*10000</f>
        <v>114.18044048461634</v>
      </c>
      <c r="G111" s="27">
        <v>1045</v>
      </c>
      <c r="H111" s="11">
        <f t="shared" ref="H111:H132" si="20">G111/$G$133*100</f>
        <v>28.031115879828327</v>
      </c>
      <c r="I111" s="24">
        <f t="shared" ref="I111:I133" si="21">(G111/108825)*10000</f>
        <v>96.025729382035379</v>
      </c>
      <c r="J111" s="7"/>
      <c r="K111" s="11"/>
      <c r="L111" s="11"/>
    </row>
    <row r="112" spans="3:12" x14ac:dyDescent="0.2">
      <c r="C112" s="2" t="s">
        <v>8</v>
      </c>
      <c r="D112" s="1">
        <v>742</v>
      </c>
      <c r="E112" s="10">
        <f t="shared" si="18"/>
        <v>17.235772357723576</v>
      </c>
      <c r="F112" s="23">
        <f t="shared" si="19"/>
        <v>77.230525833714978</v>
      </c>
      <c r="G112" s="18">
        <v>594</v>
      </c>
      <c r="H112" s="10">
        <f t="shared" si="20"/>
        <v>15.933476394849786</v>
      </c>
      <c r="I112" s="23">
        <f t="shared" si="21"/>
        <v>54.583046175051692</v>
      </c>
      <c r="K112" s="10"/>
      <c r="L112" s="10"/>
    </row>
    <row r="113" spans="3:12" x14ac:dyDescent="0.2">
      <c r="C113" s="6" t="s">
        <v>9</v>
      </c>
      <c r="D113" s="7">
        <v>432</v>
      </c>
      <c r="E113" s="11">
        <f t="shared" si="18"/>
        <v>10.034843205574912</v>
      </c>
      <c r="F113" s="24">
        <f t="shared" si="19"/>
        <v>44.964403180815182</v>
      </c>
      <c r="G113" s="27">
        <v>440</v>
      </c>
      <c r="H113" s="11">
        <f t="shared" si="20"/>
        <v>11.802575107296137</v>
      </c>
      <c r="I113" s="24">
        <f t="shared" si="21"/>
        <v>40.431886055593843</v>
      </c>
      <c r="J113" s="7"/>
      <c r="K113" s="11"/>
      <c r="L113" s="11"/>
    </row>
    <row r="114" spans="3:12" x14ac:dyDescent="0.2">
      <c r="C114" s="2" t="s">
        <v>10</v>
      </c>
      <c r="D114" s="1">
        <v>200</v>
      </c>
      <c r="E114" s="10">
        <f t="shared" si="18"/>
        <v>4.645760743321719</v>
      </c>
      <c r="F114" s="23">
        <f t="shared" si="19"/>
        <v>20.816853324451476</v>
      </c>
      <c r="G114" s="18">
        <v>223</v>
      </c>
      <c r="H114" s="10">
        <f t="shared" si="20"/>
        <v>5.9817596566523603</v>
      </c>
      <c r="I114" s="23">
        <f t="shared" si="21"/>
        <v>20.491614978175971</v>
      </c>
      <c r="K114" s="10"/>
      <c r="L114" s="10"/>
    </row>
    <row r="115" spans="3:12" x14ac:dyDescent="0.2">
      <c r="C115" s="6" t="s">
        <v>11</v>
      </c>
      <c r="D115" s="7">
        <v>195</v>
      </c>
      <c r="E115" s="11">
        <f t="shared" si="18"/>
        <v>4.529616724738676</v>
      </c>
      <c r="F115" s="24">
        <f t="shared" si="19"/>
        <v>20.296431991340189</v>
      </c>
      <c r="G115" s="27">
        <v>187</v>
      </c>
      <c r="H115" s="11">
        <f t="shared" si="20"/>
        <v>5.016094420600858</v>
      </c>
      <c r="I115" s="24">
        <f t="shared" si="21"/>
        <v>17.183551573627383</v>
      </c>
      <c r="J115" s="7"/>
      <c r="K115" s="11"/>
      <c r="L115" s="11"/>
    </row>
    <row r="116" spans="3:12" ht="28.5" x14ac:dyDescent="0.2">
      <c r="C116" s="21" t="s">
        <v>12</v>
      </c>
      <c r="D116" s="1">
        <v>81</v>
      </c>
      <c r="E116" s="10">
        <f t="shared" si="18"/>
        <v>1.8815331010452963</v>
      </c>
      <c r="F116" s="23">
        <f t="shared" si="19"/>
        <v>8.4308255964028476</v>
      </c>
      <c r="G116" s="18">
        <v>82</v>
      </c>
      <c r="H116" s="10">
        <f t="shared" si="20"/>
        <v>2.1995708154506439</v>
      </c>
      <c r="I116" s="23">
        <f t="shared" si="21"/>
        <v>7.5350333103606699</v>
      </c>
      <c r="K116" s="10"/>
      <c r="L116" s="10"/>
    </row>
    <row r="117" spans="3:12" x14ac:dyDescent="0.2">
      <c r="C117" s="6" t="s">
        <v>13</v>
      </c>
      <c r="D117" s="7">
        <v>131</v>
      </c>
      <c r="E117" s="11">
        <f t="shared" si="18"/>
        <v>3.0429732868757258</v>
      </c>
      <c r="F117" s="24">
        <f t="shared" si="19"/>
        <v>13.635038927515717</v>
      </c>
      <c r="G117" s="27">
        <v>139</v>
      </c>
      <c r="H117" s="11">
        <f t="shared" si="20"/>
        <v>3.7285407725321886</v>
      </c>
      <c r="I117" s="24">
        <f t="shared" si="21"/>
        <v>12.772800367562601</v>
      </c>
      <c r="J117" s="7"/>
      <c r="K117" s="11"/>
      <c r="L117" s="11"/>
    </row>
    <row r="118" spans="3:12" x14ac:dyDescent="0.2">
      <c r="C118" s="2" t="s">
        <v>14</v>
      </c>
      <c r="D118" s="1">
        <v>86</v>
      </c>
      <c r="E118" s="10">
        <f t="shared" si="18"/>
        <v>1.9976771196283394</v>
      </c>
      <c r="F118" s="23">
        <f t="shared" si="19"/>
        <v>8.9512469295141344</v>
      </c>
      <c r="G118" s="18">
        <v>83</v>
      </c>
      <c r="H118" s="10">
        <f t="shared" si="20"/>
        <v>2.2263948497854078</v>
      </c>
      <c r="I118" s="23">
        <f t="shared" si="21"/>
        <v>7.6269239604870203</v>
      </c>
      <c r="K118" s="10"/>
      <c r="L118" s="10"/>
    </row>
    <row r="119" spans="3:12" x14ac:dyDescent="0.2">
      <c r="C119" s="6" t="s">
        <v>15</v>
      </c>
      <c r="D119" s="7">
        <v>64</v>
      </c>
      <c r="E119" s="11">
        <f t="shared" si="18"/>
        <v>1.4866434378629501</v>
      </c>
      <c r="F119" s="24">
        <f t="shared" si="19"/>
        <v>6.6613930638244723</v>
      </c>
      <c r="G119" s="27">
        <v>63</v>
      </c>
      <c r="H119" s="11">
        <f t="shared" si="20"/>
        <v>1.6899141630901289</v>
      </c>
      <c r="I119" s="24">
        <f t="shared" si="21"/>
        <v>5.7891109579600277</v>
      </c>
      <c r="J119" s="7"/>
      <c r="K119" s="11"/>
      <c r="L119" s="11"/>
    </row>
    <row r="120" spans="3:12" x14ac:dyDescent="0.2">
      <c r="C120" s="2" t="s">
        <v>16</v>
      </c>
      <c r="D120" s="1">
        <v>47</v>
      </c>
      <c r="E120" s="10">
        <f t="shared" si="18"/>
        <v>1.0917537746806041</v>
      </c>
      <c r="F120" s="23">
        <f t="shared" si="19"/>
        <v>4.8919605312460961</v>
      </c>
      <c r="G120" s="18">
        <v>50</v>
      </c>
      <c r="H120" s="10">
        <f t="shared" si="20"/>
        <v>1.3412017167381975</v>
      </c>
      <c r="I120" s="23">
        <f t="shared" si="21"/>
        <v>4.5945325063174822</v>
      </c>
      <c r="K120" s="10"/>
      <c r="L120" s="10"/>
    </row>
    <row r="121" spans="3:12" x14ac:dyDescent="0.2">
      <c r="C121" s="6" t="s">
        <v>17</v>
      </c>
      <c r="D121" s="7">
        <v>39</v>
      </c>
      <c r="E121" s="11">
        <f t="shared" si="18"/>
        <v>0.9059233449477353</v>
      </c>
      <c r="F121" s="24">
        <f t="shared" si="19"/>
        <v>4.0592863982680383</v>
      </c>
      <c r="G121" s="27">
        <v>21</v>
      </c>
      <c r="H121" s="11">
        <f t="shared" si="20"/>
        <v>0.56330472103004292</v>
      </c>
      <c r="I121" s="24">
        <f t="shared" si="21"/>
        <v>1.9297036526533424</v>
      </c>
      <c r="J121" s="7"/>
      <c r="K121" s="11"/>
      <c r="L121" s="11"/>
    </row>
    <row r="122" spans="3:12" x14ac:dyDescent="0.2">
      <c r="C122" s="2" t="s">
        <v>18</v>
      </c>
      <c r="D122" s="1">
        <v>21</v>
      </c>
      <c r="E122" s="10">
        <f t="shared" si="18"/>
        <v>0.48780487804878048</v>
      </c>
      <c r="F122" s="23">
        <f t="shared" si="19"/>
        <v>2.1857695990674051</v>
      </c>
      <c r="G122" s="18">
        <v>21</v>
      </c>
      <c r="H122" s="10">
        <f t="shared" si="20"/>
        <v>0.56330472103004292</v>
      </c>
      <c r="I122" s="23">
        <f t="shared" si="21"/>
        <v>1.9297036526533424</v>
      </c>
      <c r="K122" s="10"/>
      <c r="L122" s="10"/>
    </row>
    <row r="123" spans="3:12" x14ac:dyDescent="0.2">
      <c r="C123" s="6" t="s">
        <v>19</v>
      </c>
      <c r="D123" s="7">
        <v>7</v>
      </c>
      <c r="E123" s="11">
        <f t="shared" si="18"/>
        <v>0.16260162601626016</v>
      </c>
      <c r="F123" s="24">
        <f t="shared" si="19"/>
        <v>0.72858986635580159</v>
      </c>
      <c r="G123" s="27">
        <v>9</v>
      </c>
      <c r="H123" s="11">
        <f t="shared" si="20"/>
        <v>0.24141630901287556</v>
      </c>
      <c r="I123" s="24">
        <f t="shared" si="21"/>
        <v>0.82701585113714671</v>
      </c>
      <c r="J123" s="7"/>
      <c r="K123" s="11"/>
      <c r="L123" s="11"/>
    </row>
    <row r="124" spans="3:12" x14ac:dyDescent="0.2">
      <c r="C124" s="2" t="s">
        <v>20</v>
      </c>
      <c r="D124" s="1">
        <v>23</v>
      </c>
      <c r="E124" s="10">
        <f t="shared" si="18"/>
        <v>0.53426248548199773</v>
      </c>
      <c r="F124" s="23">
        <f t="shared" si="19"/>
        <v>2.39393813231192</v>
      </c>
      <c r="G124" s="18">
        <v>19</v>
      </c>
      <c r="H124" s="10">
        <f t="shared" si="20"/>
        <v>0.50965665236051505</v>
      </c>
      <c r="I124" s="23">
        <f t="shared" si="21"/>
        <v>1.7459223524006433</v>
      </c>
      <c r="K124" s="10"/>
      <c r="L124" s="10"/>
    </row>
    <row r="125" spans="3:12" x14ac:dyDescent="0.2">
      <c r="C125" s="6" t="s">
        <v>21</v>
      </c>
      <c r="D125" s="7">
        <v>20</v>
      </c>
      <c r="E125" s="11">
        <f t="shared" si="18"/>
        <v>0.46457607433217191</v>
      </c>
      <c r="F125" s="24">
        <f t="shared" si="19"/>
        <v>2.0816853324451476</v>
      </c>
      <c r="G125" s="27">
        <v>19</v>
      </c>
      <c r="H125" s="11">
        <f t="shared" si="20"/>
        <v>0.50965665236051505</v>
      </c>
      <c r="I125" s="24">
        <f t="shared" si="21"/>
        <v>1.7459223524006433</v>
      </c>
      <c r="J125" s="7"/>
      <c r="K125" s="11"/>
      <c r="L125" s="11"/>
    </row>
    <row r="126" spans="3:12" x14ac:dyDescent="0.2">
      <c r="C126" s="2" t="s">
        <v>22</v>
      </c>
      <c r="D126" s="1">
        <v>19</v>
      </c>
      <c r="E126" s="10">
        <f t="shared" si="18"/>
        <v>0.44134727061556328</v>
      </c>
      <c r="F126" s="23">
        <f t="shared" si="19"/>
        <v>1.9776010658228904</v>
      </c>
      <c r="G126" s="18">
        <v>21</v>
      </c>
      <c r="H126" s="10">
        <f t="shared" si="20"/>
        <v>0.56330472103004292</v>
      </c>
      <c r="I126" s="23">
        <f t="shared" si="21"/>
        <v>1.9297036526533424</v>
      </c>
      <c r="K126" s="10"/>
      <c r="L126" s="10"/>
    </row>
    <row r="127" spans="3:12" x14ac:dyDescent="0.2">
      <c r="C127" s="6" t="s">
        <v>23</v>
      </c>
      <c r="D127" s="7">
        <v>28</v>
      </c>
      <c r="E127" s="11">
        <f t="shared" si="18"/>
        <v>0.65040650406504064</v>
      </c>
      <c r="F127" s="24">
        <f t="shared" si="19"/>
        <v>2.9143594654232063</v>
      </c>
      <c r="G127" s="27">
        <v>20</v>
      </c>
      <c r="H127" s="11">
        <f t="shared" si="20"/>
        <v>0.53648068669527893</v>
      </c>
      <c r="I127" s="24">
        <f t="shared" si="21"/>
        <v>1.837813002526993</v>
      </c>
      <c r="J127" s="7"/>
      <c r="K127" s="11"/>
      <c r="L127" s="11"/>
    </row>
    <row r="128" spans="3:12" x14ac:dyDescent="0.2">
      <c r="C128" s="2" t="s">
        <v>24</v>
      </c>
      <c r="D128" s="1">
        <v>6</v>
      </c>
      <c r="E128" s="10">
        <f t="shared" si="18"/>
        <v>0.13937282229965156</v>
      </c>
      <c r="F128" s="23">
        <f t="shared" si="19"/>
        <v>0.62450559973354425</v>
      </c>
      <c r="G128" s="18">
        <v>6</v>
      </c>
      <c r="H128" s="10">
        <f t="shared" si="20"/>
        <v>0.1609442060085837</v>
      </c>
      <c r="I128" s="23">
        <f t="shared" si="21"/>
        <v>0.5513439007580978</v>
      </c>
      <c r="K128" s="10"/>
      <c r="L128" s="10"/>
    </row>
    <row r="129" spans="3:12" x14ac:dyDescent="0.2">
      <c r="C129" s="6" t="s">
        <v>25</v>
      </c>
      <c r="D129" s="7">
        <v>24</v>
      </c>
      <c r="E129" s="11">
        <f t="shared" si="18"/>
        <v>0.55749128919860624</v>
      </c>
      <c r="F129" s="24">
        <f t="shared" si="19"/>
        <v>2.498022398934177</v>
      </c>
      <c r="G129" s="27">
        <v>14</v>
      </c>
      <c r="H129" s="11">
        <f t="shared" si="20"/>
        <v>0.37553648068669526</v>
      </c>
      <c r="I129" s="24">
        <f t="shared" si="21"/>
        <v>1.286469101768895</v>
      </c>
      <c r="J129" s="7"/>
      <c r="K129" s="11"/>
      <c r="L129" s="11"/>
    </row>
    <row r="130" spans="3:12" x14ac:dyDescent="0.2">
      <c r="C130" s="2" t="s">
        <v>26</v>
      </c>
      <c r="D130" s="1">
        <v>13</v>
      </c>
      <c r="E130" s="10">
        <f t="shared" si="18"/>
        <v>0.30197444831591175</v>
      </c>
      <c r="F130" s="23">
        <f t="shared" si="19"/>
        <v>1.3530954660893459</v>
      </c>
      <c r="G130" s="18">
        <v>12</v>
      </c>
      <c r="H130" s="10">
        <f t="shared" si="20"/>
        <v>0.32188841201716739</v>
      </c>
      <c r="I130" s="23">
        <f t="shared" si="21"/>
        <v>1.1026878015161956</v>
      </c>
      <c r="K130" s="10"/>
      <c r="L130" s="10"/>
    </row>
    <row r="131" spans="3:12" ht="28.5" x14ac:dyDescent="0.2">
      <c r="C131" s="12" t="s">
        <v>27</v>
      </c>
      <c r="D131" s="7">
        <v>28</v>
      </c>
      <c r="E131" s="11">
        <f t="shared" si="18"/>
        <v>0.65040650406504064</v>
      </c>
      <c r="F131" s="24">
        <f t="shared" si="19"/>
        <v>2.9143594654232063</v>
      </c>
      <c r="G131" s="32" t="s">
        <v>134</v>
      </c>
      <c r="H131" s="33" t="s">
        <v>134</v>
      </c>
      <c r="I131" s="34" t="s">
        <v>134</v>
      </c>
      <c r="J131" s="7"/>
      <c r="K131" s="11"/>
      <c r="L131" s="11"/>
    </row>
    <row r="132" spans="3:12" x14ac:dyDescent="0.2">
      <c r="C132" s="2" t="s">
        <v>28</v>
      </c>
      <c r="D132" s="1">
        <v>656</v>
      </c>
      <c r="E132" s="10">
        <f t="shared" si="18"/>
        <v>15.238095238095239</v>
      </c>
      <c r="F132" s="23">
        <f t="shared" si="19"/>
        <v>68.279278904200837</v>
      </c>
      <c r="G132" s="18">
        <v>640</v>
      </c>
      <c r="H132" s="10">
        <f>G132/$G$133*100</f>
        <v>17.167381974248926</v>
      </c>
      <c r="I132" s="23">
        <f t="shared" si="21"/>
        <v>58.810016080863775</v>
      </c>
      <c r="K132" s="10"/>
      <c r="L132" s="10"/>
    </row>
    <row r="133" spans="3:12" ht="15.75" thickBot="1" x14ac:dyDescent="0.3">
      <c r="C133" s="4" t="s">
        <v>29</v>
      </c>
      <c r="D133" s="5">
        <f>SUM(D110:D132)</f>
        <v>4305</v>
      </c>
      <c r="E133" s="14">
        <f>SUM(E110:E132)</f>
        <v>100</v>
      </c>
      <c r="F133" s="25">
        <f t="shared" si="19"/>
        <v>448.08276780881806</v>
      </c>
      <c r="G133" s="20">
        <v>3728</v>
      </c>
      <c r="H133" s="14">
        <v>100</v>
      </c>
      <c r="I133" s="25">
        <f t="shared" si="21"/>
        <v>342.56834367103147</v>
      </c>
      <c r="J133" s="5"/>
      <c r="K133" s="14"/>
      <c r="L133" s="14"/>
    </row>
    <row r="134" spans="3:12" ht="15" thickTop="1" x14ac:dyDescent="0.2"/>
    <row r="135" spans="3:12" ht="50.25" customHeight="1" x14ac:dyDescent="0.2">
      <c r="C135" s="31" t="s">
        <v>135</v>
      </c>
      <c r="D135" s="31"/>
      <c r="E135" s="31"/>
      <c r="F135" s="31"/>
      <c r="G135" s="31"/>
      <c r="H135" s="31"/>
      <c r="I135" s="31"/>
      <c r="J135" s="31"/>
      <c r="K135" s="31"/>
      <c r="L135" s="31"/>
    </row>
    <row r="136" spans="3:12" x14ac:dyDescent="0.2">
      <c r="C136" s="30" t="s">
        <v>31</v>
      </c>
      <c r="D136" s="30"/>
      <c r="E136" s="30"/>
      <c r="F136" s="30"/>
      <c r="G136" s="30"/>
      <c r="H136" s="30"/>
      <c r="I136" s="30"/>
    </row>
    <row r="137" spans="3:12" ht="27.75" customHeight="1" x14ac:dyDescent="0.2">
      <c r="C137" s="29" t="s">
        <v>136</v>
      </c>
      <c r="D137" s="29"/>
      <c r="E137" s="29"/>
      <c r="F137" s="29"/>
      <c r="G137" s="29"/>
      <c r="H137" s="29"/>
      <c r="I137" s="29"/>
      <c r="J137" s="29"/>
      <c r="K137" s="29"/>
      <c r="L137" s="29"/>
    </row>
  </sheetData>
  <mergeCells count="6">
    <mergeCell ref="C137:L137"/>
    <mergeCell ref="C101:I101"/>
    <mergeCell ref="C100:L100"/>
    <mergeCell ref="C102:L102"/>
    <mergeCell ref="C135:L135"/>
    <mergeCell ref="C136:I136"/>
  </mergeCells>
  <pageMargins left="0.25" right="0.25" top="0.75" bottom="0.75" header="0.3" footer="0.3"/>
  <pageSetup scale="69" orientation="landscape" horizontalDpi="4294967292" r:id="rId1"/>
  <rowBreaks count="3" manualBreakCount="3">
    <brk id="34" max="16383" man="1"/>
    <brk id="67" max="16383" man="1"/>
    <brk id="102" max="11" man="1"/>
  </rowBreaks>
  <ignoredErrors>
    <ignoredError sqref="F34 I34 F67 I98 I6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19FAB-985E-45B6-B15B-BED0AB34EFE7}">
  <dimension ref="B1:E73"/>
  <sheetViews>
    <sheetView workbookViewId="0">
      <selection activeCell="E3" sqref="E3"/>
    </sheetView>
  </sheetViews>
  <sheetFormatPr defaultColWidth="8.85546875" defaultRowHeight="15" x14ac:dyDescent="0.25"/>
  <cols>
    <col min="2" max="2" width="70" customWidth="1"/>
  </cols>
  <sheetData>
    <row r="1" spans="2:5" x14ac:dyDescent="0.25">
      <c r="B1" s="15" t="s">
        <v>45</v>
      </c>
      <c r="C1" t="s">
        <v>117</v>
      </c>
    </row>
    <row r="2" spans="2:5" x14ac:dyDescent="0.25">
      <c r="B2" s="16" t="s">
        <v>29</v>
      </c>
      <c r="C2">
        <v>3187</v>
      </c>
      <c r="D2">
        <v>2996</v>
      </c>
      <c r="E2">
        <f>C2-D2</f>
        <v>191</v>
      </c>
    </row>
    <row r="3" spans="2:5" x14ac:dyDescent="0.25">
      <c r="B3" s="16" t="s">
        <v>46</v>
      </c>
      <c r="C3">
        <v>751</v>
      </c>
    </row>
    <row r="4" spans="2:5" x14ac:dyDescent="0.25">
      <c r="B4" s="16" t="s">
        <v>47</v>
      </c>
      <c r="C4">
        <v>526</v>
      </c>
    </row>
    <row r="5" spans="2:5" x14ac:dyDescent="0.25">
      <c r="B5" s="16" t="s">
        <v>48</v>
      </c>
      <c r="C5">
        <v>379</v>
      </c>
    </row>
    <row r="6" spans="2:5" x14ac:dyDescent="0.25">
      <c r="B6" s="16" t="s">
        <v>50</v>
      </c>
      <c r="C6">
        <v>283</v>
      </c>
    </row>
    <row r="7" spans="2:5" x14ac:dyDescent="0.25">
      <c r="B7" s="16" t="s">
        <v>53</v>
      </c>
      <c r="C7">
        <v>198</v>
      </c>
    </row>
    <row r="8" spans="2:5" x14ac:dyDescent="0.25">
      <c r="B8" s="16" t="s">
        <v>54</v>
      </c>
      <c r="C8">
        <v>165</v>
      </c>
    </row>
    <row r="9" spans="2:5" ht="25.5" x14ac:dyDescent="0.25">
      <c r="B9" s="16" t="s">
        <v>56</v>
      </c>
      <c r="C9">
        <v>119</v>
      </c>
    </row>
    <row r="10" spans="2:5" x14ac:dyDescent="0.25">
      <c r="B10" s="16" t="s">
        <v>52</v>
      </c>
      <c r="C10">
        <v>110</v>
      </c>
    </row>
    <row r="11" spans="2:5" x14ac:dyDescent="0.25">
      <c r="B11" s="16" t="s">
        <v>49</v>
      </c>
      <c r="C11">
        <v>80</v>
      </c>
    </row>
    <row r="12" spans="2:5" x14ac:dyDescent="0.25">
      <c r="B12" s="16" t="s">
        <v>57</v>
      </c>
      <c r="C12">
        <v>77</v>
      </c>
    </row>
    <row r="13" spans="2:5" x14ac:dyDescent="0.25">
      <c r="B13" s="16" t="s">
        <v>59</v>
      </c>
      <c r="C13">
        <v>74</v>
      </c>
    </row>
    <row r="14" spans="2:5" x14ac:dyDescent="0.25">
      <c r="B14" s="16" t="s">
        <v>64</v>
      </c>
      <c r="C14">
        <v>43</v>
      </c>
    </row>
    <row r="15" spans="2:5" x14ac:dyDescent="0.25">
      <c r="B15" s="16" t="s">
        <v>62</v>
      </c>
      <c r="C15">
        <v>37</v>
      </c>
    </row>
    <row r="16" spans="2:5" ht="25.5" x14ac:dyDescent="0.25">
      <c r="B16" s="16" t="s">
        <v>66</v>
      </c>
      <c r="C16">
        <v>31</v>
      </c>
    </row>
    <row r="17" spans="2:3" x14ac:dyDescent="0.25">
      <c r="B17" s="16" t="s">
        <v>69</v>
      </c>
      <c r="C17">
        <v>29</v>
      </c>
    </row>
    <row r="18" spans="2:3" x14ac:dyDescent="0.25">
      <c r="B18" s="16" t="s">
        <v>60</v>
      </c>
      <c r="C18">
        <v>25</v>
      </c>
    </row>
    <row r="19" spans="2:3" ht="25.5" x14ac:dyDescent="0.25">
      <c r="B19" s="16" t="s">
        <v>70</v>
      </c>
      <c r="C19">
        <v>19</v>
      </c>
    </row>
    <row r="20" spans="2:3" x14ac:dyDescent="0.25">
      <c r="B20" s="16" t="s">
        <v>71</v>
      </c>
      <c r="C20">
        <v>18</v>
      </c>
    </row>
    <row r="21" spans="2:3" x14ac:dyDescent="0.25">
      <c r="B21" s="16" t="s">
        <v>68</v>
      </c>
      <c r="C21">
        <v>17</v>
      </c>
    </row>
    <row r="22" spans="2:3" x14ac:dyDescent="0.25">
      <c r="B22" s="16" t="s">
        <v>74</v>
      </c>
      <c r="C22">
        <v>14</v>
      </c>
    </row>
    <row r="23" spans="2:3" x14ac:dyDescent="0.25">
      <c r="B23" s="16" t="s">
        <v>82</v>
      </c>
      <c r="C23">
        <v>12</v>
      </c>
    </row>
    <row r="24" spans="2:3" x14ac:dyDescent="0.25">
      <c r="B24" s="16" t="s">
        <v>63</v>
      </c>
      <c r="C24">
        <v>10</v>
      </c>
    </row>
    <row r="25" spans="2:3" x14ac:dyDescent="0.25">
      <c r="B25" s="16" t="s">
        <v>81</v>
      </c>
      <c r="C25">
        <v>10</v>
      </c>
    </row>
    <row r="26" spans="2:3" x14ac:dyDescent="0.25">
      <c r="B26" s="16" t="s">
        <v>51</v>
      </c>
      <c r="C26">
        <v>9</v>
      </c>
    </row>
    <row r="27" spans="2:3" x14ac:dyDescent="0.25">
      <c r="B27" s="16" t="s">
        <v>77</v>
      </c>
      <c r="C27">
        <v>9</v>
      </c>
    </row>
    <row r="28" spans="2:3" x14ac:dyDescent="0.25">
      <c r="B28" s="16" t="s">
        <v>67</v>
      </c>
      <c r="C28">
        <v>8</v>
      </c>
    </row>
    <row r="29" spans="2:3" x14ac:dyDescent="0.25">
      <c r="B29" s="16" t="s">
        <v>73</v>
      </c>
      <c r="C29">
        <v>8</v>
      </c>
    </row>
    <row r="30" spans="2:3" x14ac:dyDescent="0.25">
      <c r="B30" s="16" t="s">
        <v>75</v>
      </c>
      <c r="C30">
        <v>8</v>
      </c>
    </row>
    <row r="31" spans="2:3" x14ac:dyDescent="0.25">
      <c r="B31" s="16" t="s">
        <v>93</v>
      </c>
      <c r="C31">
        <v>8</v>
      </c>
    </row>
    <row r="32" spans="2:3" x14ac:dyDescent="0.25">
      <c r="B32" s="16" t="s">
        <v>79</v>
      </c>
      <c r="C32">
        <v>7</v>
      </c>
    </row>
    <row r="33" spans="2:3" x14ac:dyDescent="0.25">
      <c r="B33" s="16" t="s">
        <v>80</v>
      </c>
      <c r="C33">
        <v>7</v>
      </c>
    </row>
    <row r="34" spans="2:3" x14ac:dyDescent="0.25">
      <c r="B34" s="16" t="s">
        <v>84</v>
      </c>
      <c r="C34">
        <v>7</v>
      </c>
    </row>
    <row r="35" spans="2:3" x14ac:dyDescent="0.25">
      <c r="B35" s="16" t="s">
        <v>87</v>
      </c>
      <c r="C35">
        <v>7</v>
      </c>
    </row>
    <row r="36" spans="2:3" x14ac:dyDescent="0.25">
      <c r="B36" s="16" t="s">
        <v>92</v>
      </c>
      <c r="C36">
        <v>7</v>
      </c>
    </row>
    <row r="37" spans="2:3" x14ac:dyDescent="0.25">
      <c r="B37" s="16" t="s">
        <v>76</v>
      </c>
      <c r="C37">
        <v>6</v>
      </c>
    </row>
    <row r="38" spans="2:3" x14ac:dyDescent="0.25">
      <c r="B38" s="16" t="s">
        <v>86</v>
      </c>
      <c r="C38">
        <v>6</v>
      </c>
    </row>
    <row r="39" spans="2:3" ht="25.5" x14ac:dyDescent="0.25">
      <c r="B39" s="16" t="s">
        <v>85</v>
      </c>
      <c r="C39">
        <v>5</v>
      </c>
    </row>
    <row r="40" spans="2:3" x14ac:dyDescent="0.25">
      <c r="B40" s="16" t="s">
        <v>91</v>
      </c>
      <c r="C40">
        <v>5</v>
      </c>
    </row>
    <row r="41" spans="2:3" ht="25.5" x14ac:dyDescent="0.25">
      <c r="B41" s="16" t="s">
        <v>58</v>
      </c>
      <c r="C41">
        <v>4</v>
      </c>
    </row>
    <row r="42" spans="2:3" x14ac:dyDescent="0.25">
      <c r="B42" s="16" t="s">
        <v>65</v>
      </c>
      <c r="C42">
        <v>4</v>
      </c>
    </row>
    <row r="43" spans="2:3" x14ac:dyDescent="0.25">
      <c r="B43" s="16" t="s">
        <v>90</v>
      </c>
      <c r="C43">
        <v>4</v>
      </c>
    </row>
    <row r="44" spans="2:3" x14ac:dyDescent="0.25">
      <c r="B44" s="16" t="s">
        <v>100</v>
      </c>
      <c r="C44">
        <v>4</v>
      </c>
    </row>
    <row r="45" spans="2:3" x14ac:dyDescent="0.25">
      <c r="B45" s="16" t="s">
        <v>61</v>
      </c>
      <c r="C45">
        <v>3</v>
      </c>
    </row>
    <row r="46" spans="2:3" ht="25.5" x14ac:dyDescent="0.25">
      <c r="B46" s="16" t="s">
        <v>89</v>
      </c>
      <c r="C46">
        <v>3</v>
      </c>
    </row>
    <row r="47" spans="2:3" x14ac:dyDescent="0.25">
      <c r="B47" s="16" t="s">
        <v>95</v>
      </c>
      <c r="C47">
        <v>3</v>
      </c>
    </row>
    <row r="48" spans="2:3" x14ac:dyDescent="0.25">
      <c r="B48" s="16" t="s">
        <v>99</v>
      </c>
      <c r="C48">
        <v>3</v>
      </c>
    </row>
    <row r="49" spans="2:3" x14ac:dyDescent="0.25">
      <c r="B49" s="16" t="s">
        <v>101</v>
      </c>
      <c r="C49">
        <v>3</v>
      </c>
    </row>
    <row r="50" spans="2:3" x14ac:dyDescent="0.25">
      <c r="B50" s="16" t="s">
        <v>102</v>
      </c>
      <c r="C50">
        <v>3</v>
      </c>
    </row>
    <row r="51" spans="2:3" x14ac:dyDescent="0.25">
      <c r="B51" s="16" t="s">
        <v>72</v>
      </c>
      <c r="C51">
        <v>2</v>
      </c>
    </row>
    <row r="52" spans="2:3" x14ac:dyDescent="0.25">
      <c r="B52" s="16" t="s">
        <v>83</v>
      </c>
      <c r="C52">
        <v>2</v>
      </c>
    </row>
    <row r="53" spans="2:3" x14ac:dyDescent="0.25">
      <c r="B53" s="16" t="s">
        <v>97</v>
      </c>
      <c r="C53">
        <v>2</v>
      </c>
    </row>
    <row r="54" spans="2:3" x14ac:dyDescent="0.25">
      <c r="B54" s="16" t="s">
        <v>103</v>
      </c>
      <c r="C54">
        <v>2</v>
      </c>
    </row>
    <row r="55" spans="2:3" x14ac:dyDescent="0.25">
      <c r="B55" s="16" t="s">
        <v>78</v>
      </c>
      <c r="C55">
        <v>1</v>
      </c>
    </row>
    <row r="56" spans="2:3" x14ac:dyDescent="0.25">
      <c r="B56" s="16" t="s">
        <v>96</v>
      </c>
      <c r="C56">
        <v>1</v>
      </c>
    </row>
    <row r="57" spans="2:3" x14ac:dyDescent="0.25">
      <c r="B57" s="16" t="s">
        <v>104</v>
      </c>
      <c r="C57">
        <v>1</v>
      </c>
    </row>
    <row r="58" spans="2:3" ht="25.5" x14ac:dyDescent="0.25">
      <c r="B58" s="16" t="s">
        <v>105</v>
      </c>
      <c r="C58">
        <v>1</v>
      </c>
    </row>
    <row r="59" spans="2:3" x14ac:dyDescent="0.25">
      <c r="B59" s="16" t="s">
        <v>106</v>
      </c>
      <c r="C59">
        <v>1</v>
      </c>
    </row>
    <row r="60" spans="2:3" x14ac:dyDescent="0.25">
      <c r="B60" s="16" t="s">
        <v>107</v>
      </c>
      <c r="C60">
        <v>1</v>
      </c>
    </row>
    <row r="61" spans="2:3" x14ac:dyDescent="0.25">
      <c r="B61" s="16" t="s">
        <v>111</v>
      </c>
      <c r="C61">
        <v>1</v>
      </c>
    </row>
    <row r="62" spans="2:3" x14ac:dyDescent="0.25">
      <c r="B62" s="16" t="s">
        <v>112</v>
      </c>
      <c r="C62">
        <v>1</v>
      </c>
    </row>
    <row r="63" spans="2:3" x14ac:dyDescent="0.25">
      <c r="B63" s="16" t="s">
        <v>113</v>
      </c>
      <c r="C63">
        <v>1</v>
      </c>
    </row>
    <row r="64" spans="2:3" x14ac:dyDescent="0.25">
      <c r="B64" s="16" t="s">
        <v>115</v>
      </c>
      <c r="C64">
        <v>1</v>
      </c>
    </row>
    <row r="65" spans="2:3" x14ac:dyDescent="0.25">
      <c r="B65" s="16" t="s">
        <v>116</v>
      </c>
      <c r="C65">
        <v>1</v>
      </c>
    </row>
    <row r="66" spans="2:3" x14ac:dyDescent="0.25">
      <c r="B66" s="16" t="s">
        <v>55</v>
      </c>
      <c r="C66">
        <v>0</v>
      </c>
    </row>
    <row r="67" spans="2:3" x14ac:dyDescent="0.25">
      <c r="B67" s="16" t="s">
        <v>88</v>
      </c>
      <c r="C67">
        <v>0</v>
      </c>
    </row>
    <row r="68" spans="2:3" ht="25.5" x14ac:dyDescent="0.25">
      <c r="B68" s="16" t="s">
        <v>94</v>
      </c>
      <c r="C68">
        <v>0</v>
      </c>
    </row>
    <row r="69" spans="2:3" x14ac:dyDescent="0.25">
      <c r="B69" s="16" t="s">
        <v>98</v>
      </c>
      <c r="C69">
        <v>0</v>
      </c>
    </row>
    <row r="70" spans="2:3" x14ac:dyDescent="0.25">
      <c r="B70" s="16" t="s">
        <v>108</v>
      </c>
      <c r="C70">
        <v>0</v>
      </c>
    </row>
    <row r="71" spans="2:3" x14ac:dyDescent="0.25">
      <c r="B71" s="16" t="s">
        <v>109</v>
      </c>
      <c r="C71">
        <v>0</v>
      </c>
    </row>
    <row r="72" spans="2:3" ht="25.5" x14ac:dyDescent="0.25">
      <c r="B72" s="16" t="s">
        <v>110</v>
      </c>
      <c r="C72">
        <v>0</v>
      </c>
    </row>
    <row r="73" spans="2:3" ht="25.5" x14ac:dyDescent="0.25">
      <c r="B73" s="16" t="s">
        <v>114</v>
      </c>
      <c r="C73">
        <v>0</v>
      </c>
    </row>
  </sheetData>
  <sortState xmlns:xlrd2="http://schemas.microsoft.com/office/spreadsheetml/2017/richdata2" ref="B2:C73">
    <sortCondition descending="1" ref="C2:C7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3.S.8</vt:lpstr>
      <vt:lpstr>Sheet1</vt:lpstr>
      <vt:lpstr>'3.S.8'!Print_Area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Ivan Montañez Galvez</cp:lastModifiedBy>
  <cp:lastPrinted>2024-04-17T16:44:15Z</cp:lastPrinted>
  <dcterms:created xsi:type="dcterms:W3CDTF">2015-05-18T19:15:21Z</dcterms:created>
  <dcterms:modified xsi:type="dcterms:W3CDTF">2024-04-17T17:41:52Z</dcterms:modified>
</cp:coreProperties>
</file>