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62\Desktop\VE241\lab2\"/>
    </mc:Choice>
  </mc:AlternateContent>
  <xr:revisionPtr revIDLastSave="0" documentId="8_{0BED98E9-E413-418C-A7F6-E01EA6904CE0}" xr6:coauthVersionLast="47" xr6:coauthVersionMax="47" xr10:uidLastSave="{00000000-0000-0000-0000-000000000000}"/>
  <bookViews>
    <workbookView xWindow="-108" yWindow="-108" windowWidth="23256" windowHeight="12576" xr2:uid="{C9AEC76E-E630-443D-ABB1-DF289C4F2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1" l="1"/>
  <c r="J66" i="1"/>
  <c r="J67" i="1"/>
  <c r="J68" i="1"/>
  <c r="J69" i="1"/>
  <c r="J70" i="1"/>
  <c r="J71" i="1"/>
  <c r="J72" i="1"/>
  <c r="J73" i="1"/>
  <c r="H67" i="1"/>
  <c r="H68" i="1"/>
  <c r="H69" i="1"/>
  <c r="H70" i="1"/>
  <c r="H71" i="1"/>
  <c r="H72" i="1"/>
  <c r="H73" i="1"/>
  <c r="H66" i="1"/>
  <c r="Z37" i="1"/>
  <c r="V62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3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33" i="1"/>
  <c r="V25" i="1"/>
  <c r="V24" i="1"/>
  <c r="V26" i="1"/>
  <c r="V27" i="1"/>
  <c r="V28" i="1"/>
  <c r="V29" i="1"/>
  <c r="V30" i="1"/>
  <c r="V31" i="1"/>
  <c r="V32" i="1"/>
  <c r="V33" i="1"/>
  <c r="V23" i="1"/>
  <c r="R24" i="1"/>
  <c r="R25" i="1"/>
  <c r="R26" i="1"/>
  <c r="R27" i="1"/>
  <c r="R28" i="1"/>
  <c r="R29" i="1"/>
  <c r="R30" i="1"/>
  <c r="R31" i="1"/>
  <c r="R32" i="1"/>
  <c r="R23" i="1"/>
  <c r="N24" i="1"/>
  <c r="N25" i="1"/>
  <c r="N26" i="1"/>
  <c r="N27" i="1"/>
  <c r="N28" i="1"/>
  <c r="N29" i="1"/>
  <c r="N30" i="1"/>
  <c r="N31" i="1"/>
  <c r="N32" i="1"/>
  <c r="N33" i="1"/>
  <c r="N23" i="1"/>
  <c r="L24" i="1"/>
  <c r="L25" i="1"/>
  <c r="L26" i="1"/>
  <c r="L27" i="1"/>
  <c r="L28" i="1"/>
  <c r="L29" i="1"/>
  <c r="L30" i="1"/>
  <c r="L31" i="1"/>
  <c r="L32" i="1"/>
  <c r="L33" i="1"/>
  <c r="L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<sst xmlns="http://schemas.openxmlformats.org/spreadsheetml/2006/main" count="54" uniqueCount="36">
  <si>
    <t>U_S</t>
    <phoneticPr fontId="1" type="noConversion"/>
  </si>
  <si>
    <t>U_0</t>
    <phoneticPr fontId="1" type="noConversion"/>
  </si>
  <si>
    <t>U</t>
    <phoneticPr fontId="1" type="noConversion"/>
  </si>
  <si>
    <t>K_H/U_S</t>
    <phoneticPr fontId="1" type="noConversion"/>
  </si>
  <si>
    <t>u_{U_s}</t>
    <phoneticPr fontId="1" type="noConversion"/>
  </si>
  <si>
    <t>u_{K_H/U_S}</t>
    <phoneticPr fontId="1" type="noConversion"/>
  </si>
  <si>
    <t>$I_M$</t>
    <phoneticPr fontId="1" type="noConversion"/>
  </si>
  <si>
    <t>$U$</t>
    <phoneticPr fontId="1" type="noConversion"/>
  </si>
  <si>
    <t>$U_A$</t>
    <phoneticPr fontId="1" type="noConversion"/>
  </si>
  <si>
    <t>$u_U$</t>
    <phoneticPr fontId="1" type="noConversion"/>
  </si>
  <si>
    <t>$B$[T]</t>
    <phoneticPr fontId="1" type="noConversion"/>
  </si>
  <si>
    <t>$u_B[T]$</t>
    <phoneticPr fontId="1" type="noConversion"/>
  </si>
  <si>
    <t>$u_U$[V]</t>
    <phoneticPr fontId="1" type="noConversion"/>
  </si>
  <si>
    <t>$U$[mV]</t>
    <phoneticPr fontId="1" type="noConversion"/>
  </si>
  <si>
    <t>$U$[mv]</t>
    <phoneticPr fontId="1" type="noConversion"/>
  </si>
  <si>
    <t>$x$[cm]$\pm 0.05$[cm]</t>
    <phoneticPr fontId="1" type="noConversion"/>
  </si>
  <si>
    <t>B(x)[T]</t>
    <phoneticPr fontId="1" type="noConversion"/>
  </si>
  <si>
    <t>$u_B$[T]</t>
    <phoneticPr fontId="1" type="noConversion"/>
  </si>
  <si>
    <t>$x$[m]</t>
    <phoneticPr fontId="1" type="noConversion"/>
  </si>
  <si>
    <t>$B_{theo}$[T]</t>
    <phoneticPr fontId="1" type="noConversion"/>
  </si>
  <si>
    <t>$\pm$0.000</t>
    <phoneticPr fontId="1" type="noConversion"/>
  </si>
  <si>
    <t>$\pm$0.010</t>
    <phoneticPr fontId="1" type="noConversion"/>
  </si>
  <si>
    <t>$\pm$0.020</t>
  </si>
  <si>
    <t>$\pm$0.030</t>
  </si>
  <si>
    <t>$\pm$0.040</t>
  </si>
  <si>
    <t>$\pm$0.050</t>
  </si>
  <si>
    <t>$\pm$0.060</t>
  </si>
  <si>
    <t>$\pm$0.070</t>
  </si>
  <si>
    <t>$\pm$0.100</t>
  </si>
  <si>
    <t>$\pm$0.080</t>
    <phoneticPr fontId="1" type="noConversion"/>
  </si>
  <si>
    <t>$\pm$0.090</t>
    <phoneticPr fontId="1" type="noConversion"/>
  </si>
  <si>
    <t>$\pm$0.110</t>
  </si>
  <si>
    <t>$\pm$0.120</t>
  </si>
  <si>
    <t>$\pm$0.130</t>
  </si>
  <si>
    <t>$\pm$0.140</t>
  </si>
  <si>
    <t>$\pm$0.150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</si>
</sst>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0_ "/>
    <numFmt numFmtId="178" formatCode="0.000_ "/>
    <numFmt numFmtId="179" formatCode="0.0_ "/>
    <numFmt numFmtId="180" formatCode="0.000000_ "/>
    <numFmt numFmtId="181" formatCode="0.0000000_ "/>
    <numFmt numFmtId="182" formatCode="0.00000_ "/>
    <numFmt numFmtId="184" formatCode="#,##0.000000_ "/>
    <numFmt numFmtId="185" formatCode="0.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8BAF-B5B0-4136-B9A6-961EE18B307A}">
  <dimension ref="A1:Z73"/>
  <sheetViews>
    <sheetView tabSelected="1" topLeftCell="G49" workbookViewId="0">
      <selection activeCell="V38" sqref="V38"/>
    </sheetView>
  </sheetViews>
  <sheetFormatPr defaultRowHeight="13.9" x14ac:dyDescent="0.4"/>
  <cols>
    <col min="8" max="8" width="10.06640625" bestFit="1" customWidth="1"/>
    <col min="10" max="10" width="10.06640625" bestFit="1" customWidth="1"/>
    <col min="13" max="13" width="9.46484375" bestFit="1" customWidth="1"/>
    <col min="17" max="17" width="10" bestFit="1" customWidth="1"/>
    <col min="21" max="21" width="12.1328125" bestFit="1" customWidth="1"/>
    <col min="22" max="22" width="12.46484375" bestFit="1" customWidth="1"/>
    <col min="25" max="25" width="12.1328125" bestFit="1" customWidth="1"/>
    <col min="26" max="26" width="10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  <c r="M1" t="s">
        <v>3</v>
      </c>
      <c r="N1" t="s">
        <v>5</v>
      </c>
    </row>
    <row r="2" spans="1:14" x14ac:dyDescent="0.4">
      <c r="A2" s="1">
        <v>2.79</v>
      </c>
      <c r="B2" s="2">
        <v>1.3959999999999999</v>
      </c>
      <c r="C2">
        <v>1.4744999999999999</v>
      </c>
      <c r="D2">
        <f>(C2-B2)/A2/3.5915/0.001</f>
        <v>7.8341085108856694</v>
      </c>
      <c r="J2">
        <v>1</v>
      </c>
      <c r="K2" s="1">
        <v>2.79</v>
      </c>
      <c r="L2" s="1">
        <f>K2*0.5/100</f>
        <v>1.3950000000000001E-2</v>
      </c>
      <c r="M2" s="1">
        <v>7.8341085108856694</v>
      </c>
      <c r="N2" s="1">
        <f>SQRT(POWER((2.76/K2),2)+POWER((L2/K2/K2),2))</f>
        <v>0.98924893511892154</v>
      </c>
    </row>
    <row r="3" spans="1:14" x14ac:dyDescent="0.4">
      <c r="A3" s="1">
        <v>3.21</v>
      </c>
      <c r="B3" s="2">
        <v>1.6194999999999999</v>
      </c>
      <c r="C3">
        <v>1.6961999999999999</v>
      </c>
      <c r="D3">
        <f t="shared" ref="D3:D19" si="0">(C3-B3)/A3/3.5915/0.001</f>
        <v>6.6529530828023757</v>
      </c>
      <c r="J3">
        <v>2</v>
      </c>
      <c r="K3" s="1">
        <v>3.21</v>
      </c>
      <c r="L3" s="1">
        <f t="shared" ref="L3:L19" si="1">K3*0.5/100</f>
        <v>1.6049999999999998E-2</v>
      </c>
      <c r="M3" s="1">
        <v>6.6529530828023757</v>
      </c>
      <c r="N3" s="1">
        <f t="shared" ref="N3:N19" si="2">SQRT(POWER((2.76/K3),2)+POWER((L3/K3/K3),2))</f>
        <v>0.85981449500990381</v>
      </c>
    </row>
    <row r="4" spans="1:14" x14ac:dyDescent="0.4">
      <c r="A4" s="1">
        <v>3.59</v>
      </c>
      <c r="B4" s="2">
        <v>1.7887</v>
      </c>
      <c r="C4">
        <v>1.8747</v>
      </c>
      <c r="D4">
        <f t="shared" si="0"/>
        <v>6.6700352930181461</v>
      </c>
      <c r="J4">
        <v>3</v>
      </c>
      <c r="K4" s="1">
        <v>3.59</v>
      </c>
      <c r="L4" s="1">
        <f t="shared" si="1"/>
        <v>1.7950000000000001E-2</v>
      </c>
      <c r="M4" s="1">
        <v>6.6700352930181461</v>
      </c>
      <c r="N4" s="1">
        <f t="shared" si="2"/>
        <v>0.76880348996707282</v>
      </c>
    </row>
    <row r="5" spans="1:14" x14ac:dyDescent="0.4">
      <c r="A5" s="1">
        <v>4</v>
      </c>
      <c r="B5" s="2">
        <v>2.0162</v>
      </c>
      <c r="C5" s="3">
        <v>2.1120000000000001</v>
      </c>
      <c r="D5">
        <f t="shared" si="0"/>
        <v>6.6685229012947307</v>
      </c>
      <c r="J5">
        <v>4</v>
      </c>
      <c r="K5" s="1">
        <v>4</v>
      </c>
      <c r="L5" s="1">
        <f t="shared" si="1"/>
        <v>0.02</v>
      </c>
      <c r="M5" s="1">
        <v>6.6685229012947307</v>
      </c>
      <c r="N5" s="1">
        <f t="shared" si="2"/>
        <v>0.69000113224544779</v>
      </c>
    </row>
    <row r="6" spans="1:14" x14ac:dyDescent="0.4">
      <c r="A6" s="1">
        <v>4.41</v>
      </c>
      <c r="B6" s="3">
        <v>2.2109999999999999</v>
      </c>
      <c r="C6" s="3">
        <v>2.3170000000000002</v>
      </c>
      <c r="D6">
        <f t="shared" si="0"/>
        <v>6.6925466181646645</v>
      </c>
      <c r="J6">
        <v>5</v>
      </c>
      <c r="K6" s="1">
        <v>4.41</v>
      </c>
      <c r="L6" s="1">
        <f t="shared" si="1"/>
        <v>2.205E-2</v>
      </c>
      <c r="M6" s="1">
        <v>6.6925466181646645</v>
      </c>
      <c r="N6" s="1">
        <f t="shared" si="2"/>
        <v>0.62585136711605238</v>
      </c>
    </row>
    <row r="7" spans="1:14" x14ac:dyDescent="0.4">
      <c r="A7" s="1">
        <v>4.8</v>
      </c>
      <c r="B7" s="3">
        <v>2.415</v>
      </c>
      <c r="C7" s="3">
        <v>2.5270000000000001</v>
      </c>
      <c r="D7">
        <f t="shared" si="0"/>
        <v>6.4968211981994584</v>
      </c>
      <c r="J7">
        <v>6</v>
      </c>
      <c r="K7" s="1">
        <v>4.8</v>
      </c>
      <c r="L7" s="1">
        <f t="shared" si="1"/>
        <v>2.4E-2</v>
      </c>
      <c r="M7" s="1">
        <v>6.4968211981994584</v>
      </c>
      <c r="N7" s="1">
        <f t="shared" si="2"/>
        <v>0.57500094353787312</v>
      </c>
    </row>
    <row r="8" spans="1:14" x14ac:dyDescent="0.4">
      <c r="A8" s="1">
        <v>5.22</v>
      </c>
      <c r="B8" s="3">
        <v>2.6230000000000002</v>
      </c>
      <c r="C8" s="3">
        <v>2.746</v>
      </c>
      <c r="D8">
        <f t="shared" si="0"/>
        <v>6.5608292888220952</v>
      </c>
      <c r="J8">
        <v>7</v>
      </c>
      <c r="K8" s="1">
        <v>5.22</v>
      </c>
      <c r="L8" s="1">
        <f t="shared" si="1"/>
        <v>2.6099999999999998E-2</v>
      </c>
      <c r="M8" s="1">
        <v>6.5608292888220952</v>
      </c>
      <c r="N8" s="1">
        <f t="shared" si="2"/>
        <v>0.52873649980494086</v>
      </c>
    </row>
    <row r="9" spans="1:14" x14ac:dyDescent="0.4">
      <c r="A9" s="1">
        <v>5.58</v>
      </c>
      <c r="B9" s="3">
        <v>2.7949999999999999</v>
      </c>
      <c r="C9" s="3">
        <v>2.923</v>
      </c>
      <c r="D9">
        <f t="shared" si="0"/>
        <v>6.3870438814864112</v>
      </c>
      <c r="J9">
        <v>8</v>
      </c>
      <c r="K9" s="1">
        <v>5.58</v>
      </c>
      <c r="L9" s="1">
        <f t="shared" si="1"/>
        <v>2.7900000000000001E-2</v>
      </c>
      <c r="M9" s="1">
        <v>6.3870438814864112</v>
      </c>
      <c r="N9" s="1">
        <f t="shared" si="2"/>
        <v>0.49462446755946077</v>
      </c>
    </row>
    <row r="10" spans="1:14" x14ac:dyDescent="0.4">
      <c r="A10" s="1">
        <v>6.07</v>
      </c>
      <c r="B10" s="3">
        <v>3.0409999999999999</v>
      </c>
      <c r="C10" s="3">
        <v>3.177</v>
      </c>
      <c r="D10">
        <f t="shared" si="0"/>
        <v>6.2384162129098115</v>
      </c>
      <c r="J10">
        <v>9</v>
      </c>
      <c r="K10" s="1">
        <v>6.07</v>
      </c>
      <c r="L10" s="1">
        <f t="shared" si="1"/>
        <v>3.0350000000000002E-2</v>
      </c>
      <c r="M10" s="1">
        <v>6.2384162129098115</v>
      </c>
      <c r="N10" s="1">
        <f t="shared" si="2"/>
        <v>0.45469596853077282</v>
      </c>
    </row>
    <row r="11" spans="1:14" x14ac:dyDescent="0.4">
      <c r="A11" s="1">
        <v>6.36</v>
      </c>
      <c r="B11" s="3">
        <v>3.18</v>
      </c>
      <c r="C11" s="3">
        <v>3.32</v>
      </c>
      <c r="D11">
        <f t="shared" si="0"/>
        <v>6.1290766020749405</v>
      </c>
      <c r="J11">
        <v>10</v>
      </c>
      <c r="K11" s="1">
        <v>6.36</v>
      </c>
      <c r="L11" s="1">
        <f t="shared" si="1"/>
        <v>3.1800000000000002E-2</v>
      </c>
      <c r="M11" s="1">
        <v>6.1290766020749405</v>
      </c>
      <c r="N11" s="1">
        <f t="shared" si="2"/>
        <v>0.43396297625499863</v>
      </c>
    </row>
    <row r="12" spans="1:14" x14ac:dyDescent="0.4">
      <c r="A12" s="1">
        <v>6.79</v>
      </c>
      <c r="B12" s="3">
        <v>3.39</v>
      </c>
      <c r="C12" s="3">
        <v>3.536</v>
      </c>
      <c r="D12">
        <f t="shared" si="0"/>
        <v>5.9869717753237079</v>
      </c>
      <c r="J12">
        <v>11</v>
      </c>
      <c r="K12" s="1">
        <v>6.79</v>
      </c>
      <c r="L12" s="1">
        <f t="shared" si="1"/>
        <v>3.3950000000000001E-2</v>
      </c>
      <c r="M12" s="1">
        <v>5.9869717753237079</v>
      </c>
      <c r="N12" s="1">
        <f t="shared" si="2"/>
        <v>0.40648078482795152</v>
      </c>
    </row>
    <row r="13" spans="1:14" x14ac:dyDescent="0.4">
      <c r="A13" s="1">
        <v>7.17</v>
      </c>
      <c r="B13" s="3">
        <v>3.5710000000000002</v>
      </c>
      <c r="C13" s="3">
        <v>3.7229999999999999</v>
      </c>
      <c r="D13">
        <f t="shared" si="0"/>
        <v>5.9026707837795263</v>
      </c>
      <c r="J13">
        <v>12</v>
      </c>
      <c r="K13" s="1">
        <v>7.17</v>
      </c>
      <c r="L13" s="1">
        <f t="shared" si="1"/>
        <v>3.585E-2</v>
      </c>
      <c r="M13" s="1">
        <v>5.9026707837795263</v>
      </c>
      <c r="N13" s="1">
        <f t="shared" si="2"/>
        <v>0.38493787015087744</v>
      </c>
    </row>
    <row r="14" spans="1:14" x14ac:dyDescent="0.4">
      <c r="A14" s="1">
        <v>7.64</v>
      </c>
      <c r="B14" s="3">
        <v>3.8029999999999999</v>
      </c>
      <c r="C14" s="3">
        <v>3.9609999999999999</v>
      </c>
      <c r="D14">
        <f t="shared" si="0"/>
        <v>5.7582147493390776</v>
      </c>
      <c r="J14">
        <v>13</v>
      </c>
      <c r="K14" s="1">
        <v>7.64</v>
      </c>
      <c r="L14" s="1">
        <f t="shared" si="1"/>
        <v>3.8199999999999998E-2</v>
      </c>
      <c r="M14" s="1">
        <v>5.7582147493390776</v>
      </c>
      <c r="N14" s="1">
        <f t="shared" si="2"/>
        <v>0.36125713730128162</v>
      </c>
    </row>
    <row r="15" spans="1:14" x14ac:dyDescent="0.4">
      <c r="A15" s="1">
        <v>7.99</v>
      </c>
      <c r="B15" s="3">
        <v>3.968</v>
      </c>
      <c r="C15" s="3">
        <v>4.13</v>
      </c>
      <c r="D15">
        <f t="shared" si="0"/>
        <v>5.6453693944661767</v>
      </c>
      <c r="J15">
        <v>14</v>
      </c>
      <c r="K15" s="1">
        <v>7.99</v>
      </c>
      <c r="L15" s="1">
        <f t="shared" si="1"/>
        <v>3.9949999999999999E-2</v>
      </c>
      <c r="M15" s="1">
        <v>5.6453693944661767</v>
      </c>
      <c r="N15" s="1">
        <f t="shared" si="2"/>
        <v>0.34543235656843441</v>
      </c>
    </row>
    <row r="16" spans="1:14" x14ac:dyDescent="0.4">
      <c r="A16" s="1">
        <v>8.41</v>
      </c>
      <c r="B16" s="3">
        <v>4.1719999999999997</v>
      </c>
      <c r="C16" s="3">
        <v>4.3339999999999996</v>
      </c>
      <c r="D16">
        <f t="shared" si="0"/>
        <v>5.3634365590707187</v>
      </c>
      <c r="J16">
        <v>15</v>
      </c>
      <c r="K16" s="1">
        <v>8.41</v>
      </c>
      <c r="L16" s="1">
        <f t="shared" si="1"/>
        <v>4.2050000000000004E-2</v>
      </c>
      <c r="M16" s="1">
        <v>5.3634365590707187</v>
      </c>
      <c r="N16" s="1">
        <f t="shared" si="2"/>
        <v>0.32818127574099776</v>
      </c>
    </row>
    <row r="17" spans="1:22" x14ac:dyDescent="0.4">
      <c r="A17" s="1">
        <v>8.81</v>
      </c>
      <c r="B17" s="3">
        <v>4.3650000000000002</v>
      </c>
      <c r="C17" s="3">
        <v>4.5339999999999998</v>
      </c>
      <c r="D17">
        <f t="shared" si="0"/>
        <v>5.3411518525816675</v>
      </c>
      <c r="J17">
        <v>16</v>
      </c>
      <c r="K17" s="1">
        <v>8.81</v>
      </c>
      <c r="L17" s="1">
        <f t="shared" si="1"/>
        <v>4.4050000000000006E-2</v>
      </c>
      <c r="M17" s="1">
        <v>5.3411518525816675</v>
      </c>
      <c r="N17" s="1">
        <f t="shared" si="2"/>
        <v>0.31328087729645754</v>
      </c>
    </row>
    <row r="18" spans="1:22" x14ac:dyDescent="0.4">
      <c r="A18" s="1">
        <v>9.2100000000000009</v>
      </c>
      <c r="B18" s="3">
        <v>4.5540000000000003</v>
      </c>
      <c r="C18" s="3">
        <v>4.7229999999999999</v>
      </c>
      <c r="D18">
        <f t="shared" si="0"/>
        <v>5.109180002306676</v>
      </c>
      <c r="J18">
        <v>17</v>
      </c>
      <c r="K18" s="1">
        <v>9.2100000000000009</v>
      </c>
      <c r="L18" s="1">
        <f t="shared" si="1"/>
        <v>4.6050000000000008E-2</v>
      </c>
      <c r="M18" s="1">
        <v>5.109180002306676</v>
      </c>
      <c r="N18" s="1">
        <f t="shared" si="2"/>
        <v>0.29967475884709999</v>
      </c>
    </row>
    <row r="19" spans="1:22" x14ac:dyDescent="0.4">
      <c r="A19" s="1">
        <v>10.050000000000001</v>
      </c>
      <c r="B19" s="3">
        <v>4.9539999999999997</v>
      </c>
      <c r="C19" s="3">
        <v>5.13</v>
      </c>
      <c r="D19">
        <f t="shared" si="0"/>
        <v>4.8760790229556701</v>
      </c>
      <c r="J19">
        <v>18</v>
      </c>
      <c r="K19" s="1">
        <v>10.050000000000001</v>
      </c>
      <c r="L19" s="1">
        <f t="shared" si="1"/>
        <v>5.0250000000000003E-2</v>
      </c>
      <c r="M19" s="1">
        <v>4.8760790229556701</v>
      </c>
      <c r="N19" s="1">
        <f t="shared" si="2"/>
        <v>0.27462731631659609</v>
      </c>
    </row>
    <row r="20" spans="1:22" x14ac:dyDescent="0.4">
      <c r="A20" s="1"/>
    </row>
    <row r="21" spans="1:22" x14ac:dyDescent="0.4">
      <c r="A21" s="1"/>
    </row>
    <row r="22" spans="1:22" x14ac:dyDescent="0.4">
      <c r="A22" s="1" t="s">
        <v>6</v>
      </c>
      <c r="B22" t="s">
        <v>7</v>
      </c>
      <c r="K22" s="1" t="s">
        <v>6</v>
      </c>
      <c r="L22" t="s">
        <v>8</v>
      </c>
      <c r="M22" t="s">
        <v>7</v>
      </c>
      <c r="N22" t="s">
        <v>9</v>
      </c>
      <c r="Q22" t="s">
        <v>10</v>
      </c>
      <c r="R22" t="s">
        <v>11</v>
      </c>
      <c r="S22" t="s">
        <v>13</v>
      </c>
      <c r="T22" t="s">
        <v>12</v>
      </c>
    </row>
    <row r="23" spans="1:22" x14ac:dyDescent="0.4">
      <c r="A23" s="4">
        <v>0</v>
      </c>
      <c r="B23" s="1">
        <v>0</v>
      </c>
      <c r="J23">
        <v>1</v>
      </c>
      <c r="K23" s="4">
        <v>0</v>
      </c>
      <c r="L23" s="3">
        <f>K23/50/1000</f>
        <v>0</v>
      </c>
      <c r="M23" s="1">
        <v>0</v>
      </c>
      <c r="N23" s="6">
        <f>M23/1000*0.05/100+6*0.0001</f>
        <v>6.0000000000000006E-4</v>
      </c>
      <c r="P23">
        <v>1</v>
      </c>
      <c r="Q23" s="7">
        <v>0</v>
      </c>
      <c r="R23" s="6">
        <f>10*L23*0.0014857</f>
        <v>0</v>
      </c>
      <c r="S23" s="1">
        <v>0</v>
      </c>
      <c r="T23" s="6">
        <v>6.0000000000000006E-4</v>
      </c>
      <c r="V23" s="7">
        <f>K23/1000*1.4366/1000/0.1</f>
        <v>0</v>
      </c>
    </row>
    <row r="24" spans="1:22" x14ac:dyDescent="0.4">
      <c r="A24" s="4">
        <v>50</v>
      </c>
      <c r="B24" s="1">
        <v>24.4</v>
      </c>
      <c r="J24">
        <v>2</v>
      </c>
      <c r="K24" s="4">
        <v>50</v>
      </c>
      <c r="L24" s="3">
        <f t="shared" ref="L24:L33" si="3">K24/50/1000</f>
        <v>1E-3</v>
      </c>
      <c r="M24" s="1">
        <v>24.4</v>
      </c>
      <c r="N24" s="6">
        <f t="shared" ref="N24:N33" si="4">M24/1000*0.05/100+6*0.0001</f>
        <v>6.1220000000000003E-4</v>
      </c>
      <c r="P24">
        <v>2</v>
      </c>
      <c r="Q24" s="7">
        <v>7.1830000000000006E-4</v>
      </c>
      <c r="R24" s="6">
        <f t="shared" ref="R24:R33" si="5">10*L24*0.0014857</f>
        <v>1.4857E-5</v>
      </c>
      <c r="S24" s="1">
        <v>24.4</v>
      </c>
      <c r="T24" s="6">
        <v>6.1220000000000003E-4</v>
      </c>
      <c r="V24" s="7">
        <f t="shared" ref="V24:V33" si="6">K24/1000*1.4366/1000/0.1</f>
        <v>7.1830000000000006E-4</v>
      </c>
    </row>
    <row r="25" spans="1:22" x14ac:dyDescent="0.4">
      <c r="A25" s="4">
        <v>100</v>
      </c>
      <c r="B25" s="1">
        <v>49.22</v>
      </c>
      <c r="J25">
        <v>3</v>
      </c>
      <c r="K25" s="4">
        <v>100</v>
      </c>
      <c r="L25" s="3">
        <f t="shared" si="3"/>
        <v>2E-3</v>
      </c>
      <c r="M25" s="1">
        <v>49.22</v>
      </c>
      <c r="N25" s="6">
        <f t="shared" si="4"/>
        <v>6.2461000000000005E-4</v>
      </c>
      <c r="P25">
        <v>3</v>
      </c>
      <c r="Q25" s="7">
        <v>1.4366000000000001E-3</v>
      </c>
      <c r="R25" s="6">
        <f t="shared" si="5"/>
        <v>2.9714E-5</v>
      </c>
      <c r="S25" s="1">
        <v>49.22</v>
      </c>
      <c r="T25" s="6">
        <v>6.2461000000000005E-4</v>
      </c>
      <c r="V25" s="7">
        <f t="shared" si="6"/>
        <v>1.4366000000000001E-3</v>
      </c>
    </row>
    <row r="26" spans="1:22" x14ac:dyDescent="0.4">
      <c r="A26" s="4">
        <v>150</v>
      </c>
      <c r="B26" s="1">
        <v>71.08</v>
      </c>
      <c r="J26">
        <v>4</v>
      </c>
      <c r="K26" s="4">
        <v>150</v>
      </c>
      <c r="L26" s="3">
        <f t="shared" si="3"/>
        <v>3.0000000000000001E-3</v>
      </c>
      <c r="M26" s="1">
        <v>71.08</v>
      </c>
      <c r="N26" s="6">
        <f t="shared" si="4"/>
        <v>6.3554000000000008E-4</v>
      </c>
      <c r="P26">
        <v>4</v>
      </c>
      <c r="Q26" s="7">
        <v>2.1549E-3</v>
      </c>
      <c r="R26" s="6">
        <f t="shared" si="5"/>
        <v>4.4570999999999997E-5</v>
      </c>
      <c r="S26" s="1">
        <v>71.08</v>
      </c>
      <c r="T26" s="6">
        <v>6.3554000000000008E-4</v>
      </c>
      <c r="V26" s="7">
        <f t="shared" si="6"/>
        <v>2.1549E-3</v>
      </c>
    </row>
    <row r="27" spans="1:22" x14ac:dyDescent="0.4">
      <c r="A27" s="4">
        <v>200</v>
      </c>
      <c r="B27" s="1">
        <v>94.42</v>
      </c>
      <c r="J27">
        <v>5</v>
      </c>
      <c r="K27" s="4">
        <v>200</v>
      </c>
      <c r="L27" s="3">
        <f t="shared" si="3"/>
        <v>4.0000000000000001E-3</v>
      </c>
      <c r="M27" s="1">
        <v>94.42</v>
      </c>
      <c r="N27" s="6">
        <f t="shared" si="4"/>
        <v>6.4721000000000006E-4</v>
      </c>
      <c r="P27">
        <v>5</v>
      </c>
      <c r="Q27" s="7">
        <v>2.8732000000000002E-3</v>
      </c>
      <c r="R27" s="6">
        <f t="shared" si="5"/>
        <v>5.9428000000000001E-5</v>
      </c>
      <c r="S27" s="1">
        <v>94.42</v>
      </c>
      <c r="T27" s="6">
        <v>6.4721000000000006E-4</v>
      </c>
      <c r="V27" s="7">
        <f t="shared" si="6"/>
        <v>2.8732000000000002E-3</v>
      </c>
    </row>
    <row r="28" spans="1:22" x14ac:dyDescent="0.4">
      <c r="A28" s="4">
        <v>250</v>
      </c>
      <c r="B28" s="1">
        <v>117</v>
      </c>
      <c r="J28">
        <v>6</v>
      </c>
      <c r="K28" s="4">
        <v>250</v>
      </c>
      <c r="L28" s="3">
        <f t="shared" si="3"/>
        <v>5.0000000000000001E-3</v>
      </c>
      <c r="M28" s="1">
        <v>117</v>
      </c>
      <c r="N28" s="6">
        <f t="shared" si="4"/>
        <v>6.5850000000000001E-4</v>
      </c>
      <c r="P28">
        <v>6</v>
      </c>
      <c r="Q28" s="7">
        <v>3.5915000000000001E-3</v>
      </c>
      <c r="R28" s="6">
        <f t="shared" si="5"/>
        <v>7.4284999999999998E-5</v>
      </c>
      <c r="S28" s="1">
        <v>117</v>
      </c>
      <c r="T28" s="6">
        <v>6.5850000000000001E-4</v>
      </c>
      <c r="V28" s="7">
        <f t="shared" si="6"/>
        <v>3.5915000000000001E-3</v>
      </c>
    </row>
    <row r="29" spans="1:22" x14ac:dyDescent="0.4">
      <c r="A29" s="4">
        <v>300</v>
      </c>
      <c r="B29" s="1">
        <v>140.86000000000001</v>
      </c>
      <c r="J29">
        <v>7</v>
      </c>
      <c r="K29" s="4">
        <v>300</v>
      </c>
      <c r="L29" s="3">
        <f t="shared" si="3"/>
        <v>6.0000000000000001E-3</v>
      </c>
      <c r="M29" s="1">
        <v>140.86000000000001</v>
      </c>
      <c r="N29" s="6">
        <f t="shared" si="4"/>
        <v>6.7043000000000007E-4</v>
      </c>
      <c r="P29">
        <v>7</v>
      </c>
      <c r="Q29" s="7">
        <v>4.3097999999999999E-3</v>
      </c>
      <c r="R29" s="6">
        <f t="shared" si="5"/>
        <v>8.9141999999999995E-5</v>
      </c>
      <c r="S29" s="1">
        <v>140.86000000000001</v>
      </c>
      <c r="T29" s="6">
        <v>6.7043000000000007E-4</v>
      </c>
      <c r="V29" s="7">
        <f t="shared" si="6"/>
        <v>4.3097999999999999E-3</v>
      </c>
    </row>
    <row r="30" spans="1:22" x14ac:dyDescent="0.4">
      <c r="A30" s="4">
        <v>350</v>
      </c>
      <c r="B30" s="1">
        <v>162.36000000000001</v>
      </c>
      <c r="J30">
        <v>8</v>
      </c>
      <c r="K30" s="4">
        <v>350</v>
      </c>
      <c r="L30" s="3">
        <f t="shared" si="3"/>
        <v>7.0000000000000001E-3</v>
      </c>
      <c r="M30" s="1">
        <v>162.36000000000001</v>
      </c>
      <c r="N30" s="6">
        <f t="shared" si="4"/>
        <v>6.8118000000000009E-4</v>
      </c>
      <c r="P30">
        <v>8</v>
      </c>
      <c r="Q30" s="7">
        <v>5.0280999999999998E-3</v>
      </c>
      <c r="R30" s="6">
        <f t="shared" si="5"/>
        <v>1.03999E-4</v>
      </c>
      <c r="S30" s="1">
        <v>162.36000000000001</v>
      </c>
      <c r="T30" s="6">
        <v>6.8118000000000009E-4</v>
      </c>
      <c r="V30" s="7">
        <f t="shared" si="6"/>
        <v>5.0280999999999998E-3</v>
      </c>
    </row>
    <row r="31" spans="1:22" x14ac:dyDescent="0.4">
      <c r="A31" s="4">
        <v>400</v>
      </c>
      <c r="B31" s="1">
        <v>184.9</v>
      </c>
      <c r="J31">
        <v>9</v>
      </c>
      <c r="K31" s="4">
        <v>400</v>
      </c>
      <c r="L31" s="3">
        <f t="shared" si="3"/>
        <v>8.0000000000000002E-3</v>
      </c>
      <c r="M31" s="1">
        <v>184.9</v>
      </c>
      <c r="N31" s="6">
        <f t="shared" si="4"/>
        <v>6.9245000000000005E-4</v>
      </c>
      <c r="P31">
        <v>9</v>
      </c>
      <c r="Q31" s="7">
        <v>5.7464000000000005E-3</v>
      </c>
      <c r="R31" s="6">
        <f t="shared" si="5"/>
        <v>1.18856E-4</v>
      </c>
      <c r="S31" s="1">
        <v>184.9</v>
      </c>
      <c r="T31" s="6">
        <v>6.9245000000000005E-4</v>
      </c>
      <c r="V31" s="7">
        <f t="shared" si="6"/>
        <v>5.7464000000000005E-3</v>
      </c>
    </row>
    <row r="32" spans="1:22" x14ac:dyDescent="0.4">
      <c r="A32" s="4">
        <v>450</v>
      </c>
      <c r="B32" s="1">
        <v>208.32</v>
      </c>
      <c r="J32">
        <v>10</v>
      </c>
      <c r="K32" s="4">
        <v>450</v>
      </c>
      <c r="L32" s="3">
        <f t="shared" si="3"/>
        <v>8.9999999999999993E-3</v>
      </c>
      <c r="M32" s="1">
        <v>208.32</v>
      </c>
      <c r="N32" s="6">
        <f t="shared" si="4"/>
        <v>7.0416000000000012E-4</v>
      </c>
      <c r="P32">
        <v>10</v>
      </c>
      <c r="Q32" s="7">
        <v>6.4647000000000012E-3</v>
      </c>
      <c r="R32" s="6">
        <f t="shared" si="5"/>
        <v>1.3371299999999999E-4</v>
      </c>
      <c r="S32" s="1">
        <v>208.32</v>
      </c>
      <c r="T32" s="6">
        <v>7.0416000000000012E-4</v>
      </c>
      <c r="V32" s="7">
        <f t="shared" si="6"/>
        <v>6.4647000000000012E-3</v>
      </c>
    </row>
    <row r="33" spans="1:26" x14ac:dyDescent="0.4">
      <c r="A33" s="4">
        <v>500</v>
      </c>
      <c r="B33" s="5">
        <v>232.4</v>
      </c>
      <c r="J33">
        <v>11</v>
      </c>
      <c r="K33" s="4">
        <v>500</v>
      </c>
      <c r="L33" s="3">
        <f t="shared" si="3"/>
        <v>0.01</v>
      </c>
      <c r="M33" s="5">
        <v>232.4</v>
      </c>
      <c r="N33" s="6">
        <f t="shared" si="4"/>
        <v>7.1620000000000006E-4</v>
      </c>
      <c r="P33">
        <v>11</v>
      </c>
      <c r="Q33" s="7">
        <v>7.1830000000000001E-3</v>
      </c>
      <c r="R33" s="6">
        <f t="shared" si="5"/>
        <v>1.4857E-4</v>
      </c>
      <c r="S33" s="5">
        <v>232.4</v>
      </c>
      <c r="T33" s="6">
        <v>7.1620000000000006E-4</v>
      </c>
      <c r="V33" s="7">
        <f t="shared" si="6"/>
        <v>7.1830000000000001E-3</v>
      </c>
    </row>
    <row r="34" spans="1:26" x14ac:dyDescent="0.4">
      <c r="A34" s="4"/>
    </row>
    <row r="35" spans="1:26" x14ac:dyDescent="0.4">
      <c r="A35" s="4"/>
    </row>
    <row r="36" spans="1:26" x14ac:dyDescent="0.4">
      <c r="A36" s="4" t="s">
        <v>15</v>
      </c>
      <c r="B36" t="s">
        <v>13</v>
      </c>
      <c r="C36" s="4" t="s">
        <v>15</v>
      </c>
      <c r="D36" t="s">
        <v>14</v>
      </c>
      <c r="K36" s="4" t="s">
        <v>15</v>
      </c>
      <c r="L36" t="s">
        <v>13</v>
      </c>
      <c r="M36" t="s">
        <v>12</v>
      </c>
      <c r="O36" s="4" t="s">
        <v>15</v>
      </c>
      <c r="P36" t="s">
        <v>13</v>
      </c>
      <c r="Q36" t="s">
        <v>12</v>
      </c>
      <c r="T36" s="4" t="s">
        <v>15</v>
      </c>
      <c r="U36" s="4" t="s">
        <v>16</v>
      </c>
      <c r="V36" s="4" t="s">
        <v>17</v>
      </c>
      <c r="X36" s="4" t="s">
        <v>15</v>
      </c>
      <c r="Y36" s="4" t="s">
        <v>16</v>
      </c>
      <c r="Z36" s="4" t="s">
        <v>17</v>
      </c>
    </row>
    <row r="37" spans="1:26" x14ac:dyDescent="0.4">
      <c r="A37" s="1">
        <v>0</v>
      </c>
      <c r="B37" s="1">
        <v>13.2</v>
      </c>
      <c r="C37" s="1">
        <v>16</v>
      </c>
      <c r="D37" s="1">
        <v>118.21</v>
      </c>
      <c r="J37">
        <v>1</v>
      </c>
      <c r="K37" s="1">
        <v>0</v>
      </c>
      <c r="L37" s="1">
        <v>13.2</v>
      </c>
      <c r="M37" s="9">
        <f>L37/1000*0.05%+6*0.0001</f>
        <v>6.0660000000000011E-4</v>
      </c>
      <c r="N37">
        <v>27</v>
      </c>
      <c r="O37" s="1">
        <v>16</v>
      </c>
      <c r="P37" s="1">
        <v>118.21</v>
      </c>
      <c r="Q37" s="6">
        <f>P37/1000*0.05%+6*0.0001</f>
        <v>6.5910500000000011E-4</v>
      </c>
      <c r="S37">
        <v>1</v>
      </c>
      <c r="T37" s="1">
        <v>0</v>
      </c>
      <c r="U37" s="10">
        <f>L37/1000/33.13</f>
        <v>3.9843042559613642E-4</v>
      </c>
      <c r="V37" s="8">
        <f>SQRT(POWER(M37/33.13,2)+POWER((0-L37/1000)*2.76/33.13/33.13,2))</f>
        <v>3.7907620240597504E-5</v>
      </c>
      <c r="W37">
        <v>27</v>
      </c>
      <c r="X37" s="1">
        <v>16</v>
      </c>
      <c r="Y37" s="10">
        <f>P37/1000/33.13</f>
        <v>3.5680651977060061E-3</v>
      </c>
      <c r="Z37" s="8">
        <f>SQRT(POWER(Q37/33.13,2)+POWER((0-P37/1000)*2.76/33.13/33.13,2))</f>
        <v>2.9791403075298786E-4</v>
      </c>
    </row>
    <row r="38" spans="1:26" x14ac:dyDescent="0.4">
      <c r="A38" s="1">
        <v>0.5</v>
      </c>
      <c r="B38" s="1">
        <v>19.149999999999999</v>
      </c>
      <c r="C38" s="1">
        <v>17</v>
      </c>
      <c r="D38" s="1">
        <v>118.07</v>
      </c>
      <c r="J38">
        <v>2</v>
      </c>
      <c r="K38" s="1">
        <v>0.5</v>
      </c>
      <c r="L38" s="1">
        <v>19.149999999999999</v>
      </c>
      <c r="M38" s="9">
        <f t="shared" ref="M38:M62" si="7">L38/1000*0.05%+6*0.0001</f>
        <v>6.09575E-4</v>
      </c>
      <c r="N38">
        <v>28</v>
      </c>
      <c r="O38" s="1">
        <v>17</v>
      </c>
      <c r="P38" s="1">
        <v>118.07</v>
      </c>
      <c r="Q38" s="6">
        <f t="shared" ref="Q38:Q62" si="8">P38/1000*0.05%+6*0.0001</f>
        <v>6.5903500000000009E-4</v>
      </c>
      <c r="S38">
        <v>2</v>
      </c>
      <c r="T38" s="1">
        <v>0.5</v>
      </c>
      <c r="U38" s="10">
        <f t="shared" ref="U38:U62" si="9">L38/1000/33.13</f>
        <v>5.7802595834590992E-4</v>
      </c>
      <c r="V38" s="8">
        <f t="shared" ref="V38:V62" si="10">SQRT(POWER(M38/33.13,2)+POWER((0-L38/1000)*2.76/33.13/33.13,2))</f>
        <v>5.1549750851694633E-5</v>
      </c>
      <c r="W38">
        <v>28</v>
      </c>
      <c r="X38" s="1">
        <v>17</v>
      </c>
      <c r="Y38" s="10">
        <f t="shared" ref="Y38:Y62" si="11">P38/1000/33.13</f>
        <v>3.5638394204648349E-3</v>
      </c>
      <c r="Z38" s="8">
        <f t="shared" ref="Z38:Z62" si="12">SQRT(POWER(Q38/33.13,2)+POWER((0-P38/1000)*2.76/33.13/33.13,2))</f>
        <v>2.9756263445378977E-4</v>
      </c>
    </row>
    <row r="39" spans="1:26" x14ac:dyDescent="0.4">
      <c r="A39" s="1">
        <v>1</v>
      </c>
      <c r="B39" s="1">
        <v>27.79</v>
      </c>
      <c r="C39" s="1">
        <v>18</v>
      </c>
      <c r="D39" s="1">
        <v>117.85</v>
      </c>
      <c r="J39">
        <v>3</v>
      </c>
      <c r="K39" s="1">
        <v>1</v>
      </c>
      <c r="L39" s="1">
        <v>27.79</v>
      </c>
      <c r="M39" s="9">
        <f t="shared" si="7"/>
        <v>6.1389500000000004E-4</v>
      </c>
      <c r="N39">
        <v>29</v>
      </c>
      <c r="O39" s="1">
        <v>18</v>
      </c>
      <c r="P39" s="1">
        <v>117.85</v>
      </c>
      <c r="Q39" s="6">
        <f t="shared" si="8"/>
        <v>6.5892500000000009E-4</v>
      </c>
      <c r="S39">
        <v>3</v>
      </c>
      <c r="T39" s="1">
        <v>1</v>
      </c>
      <c r="U39" s="10">
        <f t="shared" si="9"/>
        <v>8.3881678237247197E-4</v>
      </c>
      <c r="V39" s="8">
        <f t="shared" si="10"/>
        <v>7.2295316463578255E-5</v>
      </c>
      <c r="W39">
        <v>29</v>
      </c>
      <c r="X39" s="1">
        <v>18</v>
      </c>
      <c r="Y39" s="10">
        <f t="shared" si="11"/>
        <v>3.557198913371566E-3</v>
      </c>
      <c r="Z39" s="8">
        <f t="shared" si="12"/>
        <v>2.9701044338855683E-4</v>
      </c>
    </row>
    <row r="40" spans="1:26" x14ac:dyDescent="0.4">
      <c r="A40" s="1">
        <v>1.5</v>
      </c>
      <c r="B40" s="1">
        <v>39.299999999999997</v>
      </c>
      <c r="C40" s="1">
        <v>19</v>
      </c>
      <c r="D40" s="1">
        <v>117.38</v>
      </c>
      <c r="J40">
        <v>4</v>
      </c>
      <c r="K40" s="1">
        <v>1.5</v>
      </c>
      <c r="L40" s="1">
        <v>39.299999999999997</v>
      </c>
      <c r="M40" s="9">
        <f t="shared" si="7"/>
        <v>6.1965000000000002E-4</v>
      </c>
      <c r="N40">
        <v>30</v>
      </c>
      <c r="O40" s="1">
        <v>19</v>
      </c>
      <c r="P40" s="1">
        <v>117.38</v>
      </c>
      <c r="Q40" s="6">
        <f t="shared" si="8"/>
        <v>6.5869000000000008E-4</v>
      </c>
      <c r="S40">
        <v>4</v>
      </c>
      <c r="T40" s="1">
        <v>1.5</v>
      </c>
      <c r="U40" s="10">
        <f t="shared" si="9"/>
        <v>1.1862360398430423E-3</v>
      </c>
      <c r="V40" s="8">
        <f t="shared" si="10"/>
        <v>1.0057754407230172E-4</v>
      </c>
      <c r="W40">
        <v>30</v>
      </c>
      <c r="X40" s="1">
        <v>19</v>
      </c>
      <c r="Y40" s="10">
        <f t="shared" si="11"/>
        <v>3.5430123754904915E-3</v>
      </c>
      <c r="Z40" s="8">
        <f t="shared" si="12"/>
        <v>2.9583077533867685E-4</v>
      </c>
    </row>
    <row r="41" spans="1:26" x14ac:dyDescent="0.4">
      <c r="A41" s="1">
        <v>2</v>
      </c>
      <c r="B41" s="1">
        <v>55.13</v>
      </c>
      <c r="C41" s="1">
        <v>19.5</v>
      </c>
      <c r="D41" s="1">
        <v>117.19</v>
      </c>
      <c r="J41">
        <v>5</v>
      </c>
      <c r="K41" s="1">
        <v>2</v>
      </c>
      <c r="L41" s="1">
        <v>55.13</v>
      </c>
      <c r="M41" s="9">
        <f t="shared" si="7"/>
        <v>6.2756500000000007E-4</v>
      </c>
      <c r="N41">
        <v>31</v>
      </c>
      <c r="O41" s="1">
        <v>19.5</v>
      </c>
      <c r="P41" s="1">
        <v>117.19</v>
      </c>
      <c r="Q41" s="6">
        <f t="shared" si="8"/>
        <v>6.585950000000001E-4</v>
      </c>
      <c r="S41">
        <v>5</v>
      </c>
      <c r="T41" s="1">
        <v>2</v>
      </c>
      <c r="U41" s="10">
        <f t="shared" si="9"/>
        <v>1.6640507093268941E-3</v>
      </c>
      <c r="V41" s="8">
        <f t="shared" si="10"/>
        <v>1.399172178776721E-4</v>
      </c>
      <c r="W41">
        <v>31</v>
      </c>
      <c r="X41" s="1">
        <v>19.5</v>
      </c>
      <c r="Y41" s="10">
        <f t="shared" si="11"/>
        <v>3.5372773920917594E-3</v>
      </c>
      <c r="Z41" s="8">
        <f t="shared" si="12"/>
        <v>2.9535389326542239E-4</v>
      </c>
    </row>
    <row r="42" spans="1:26" x14ac:dyDescent="0.4">
      <c r="A42" s="1">
        <v>2.5</v>
      </c>
      <c r="B42" s="1">
        <v>73.88</v>
      </c>
      <c r="C42" s="1">
        <v>20</v>
      </c>
      <c r="D42" s="1">
        <v>117.08</v>
      </c>
      <c r="J42">
        <v>6</v>
      </c>
      <c r="K42" s="1">
        <v>2.5</v>
      </c>
      <c r="L42" s="1">
        <v>73.88</v>
      </c>
      <c r="M42" s="9">
        <f t="shared" si="7"/>
        <v>6.3694000000000001E-4</v>
      </c>
      <c r="N42">
        <v>32</v>
      </c>
      <c r="O42" s="1">
        <v>20</v>
      </c>
      <c r="P42" s="1">
        <v>117.08</v>
      </c>
      <c r="Q42" s="6">
        <f t="shared" si="8"/>
        <v>6.585400000000001E-4</v>
      </c>
      <c r="S42">
        <v>6</v>
      </c>
      <c r="T42" s="1">
        <v>2.5</v>
      </c>
      <c r="U42" s="10">
        <f t="shared" si="9"/>
        <v>2.230003018412315E-3</v>
      </c>
      <c r="V42" s="8">
        <f t="shared" si="10"/>
        <v>1.8676963262823906E-4</v>
      </c>
      <c r="W42">
        <v>32</v>
      </c>
      <c r="X42" s="1">
        <v>20</v>
      </c>
      <c r="Y42" s="10">
        <f t="shared" si="11"/>
        <v>3.5339571385451249E-3</v>
      </c>
      <c r="Z42" s="8">
        <f t="shared" si="12"/>
        <v>2.9507780497131658E-4</v>
      </c>
    </row>
    <row r="43" spans="1:26" x14ac:dyDescent="0.4">
      <c r="A43" s="1">
        <v>3</v>
      </c>
      <c r="B43" s="1">
        <v>86.6</v>
      </c>
      <c r="C43" s="1">
        <v>20.5</v>
      </c>
      <c r="D43" s="1">
        <v>116.98</v>
      </c>
      <c r="J43">
        <v>7</v>
      </c>
      <c r="K43" s="1">
        <v>3</v>
      </c>
      <c r="L43" s="1">
        <v>86.6</v>
      </c>
      <c r="M43" s="9">
        <f t="shared" si="7"/>
        <v>6.4330000000000008E-4</v>
      </c>
      <c r="N43">
        <v>33</v>
      </c>
      <c r="O43" s="1">
        <v>20.5</v>
      </c>
      <c r="P43" s="1">
        <v>116.98</v>
      </c>
      <c r="Q43" s="6">
        <f t="shared" si="8"/>
        <v>6.5849000000000007E-4</v>
      </c>
      <c r="S43">
        <v>7</v>
      </c>
      <c r="T43" s="1">
        <v>3</v>
      </c>
      <c r="U43" s="10">
        <f t="shared" si="9"/>
        <v>2.6139450648958646E-3</v>
      </c>
      <c r="V43" s="8">
        <f t="shared" si="10"/>
        <v>2.1862699714505891E-4</v>
      </c>
      <c r="W43">
        <v>33</v>
      </c>
      <c r="X43" s="1">
        <v>20.5</v>
      </c>
      <c r="Y43" s="10">
        <f t="shared" si="11"/>
        <v>3.5309387262300027E-3</v>
      </c>
      <c r="Z43" s="8">
        <f t="shared" si="12"/>
        <v>2.9482681646052949E-4</v>
      </c>
    </row>
    <row r="44" spans="1:26" x14ac:dyDescent="0.4">
      <c r="A44" s="1">
        <v>3.5</v>
      </c>
      <c r="B44" s="1">
        <v>96.53</v>
      </c>
      <c r="C44" s="1">
        <v>21</v>
      </c>
      <c r="D44" s="1">
        <v>116.78</v>
      </c>
      <c r="J44">
        <v>8</v>
      </c>
      <c r="K44" s="1">
        <v>3.5</v>
      </c>
      <c r="L44" s="1">
        <v>96.53</v>
      </c>
      <c r="M44" s="9">
        <f t="shared" si="7"/>
        <v>6.4826500000000008E-4</v>
      </c>
      <c r="N44">
        <v>34</v>
      </c>
      <c r="O44" s="1">
        <v>21</v>
      </c>
      <c r="P44" s="1">
        <v>116.78</v>
      </c>
      <c r="Q44" s="6">
        <f t="shared" si="8"/>
        <v>6.5839000000000002E-4</v>
      </c>
      <c r="S44">
        <v>8</v>
      </c>
      <c r="T44" s="1">
        <v>3.5</v>
      </c>
      <c r="U44" s="10">
        <f t="shared" si="9"/>
        <v>2.9136734077875037E-3</v>
      </c>
      <c r="V44" s="8">
        <f t="shared" si="10"/>
        <v>2.435202366042391E-4</v>
      </c>
      <c r="W44">
        <v>34</v>
      </c>
      <c r="X44" s="1">
        <v>21</v>
      </c>
      <c r="Y44" s="10">
        <f t="shared" si="11"/>
        <v>3.5249019015997579E-3</v>
      </c>
      <c r="Z44" s="8">
        <f t="shared" si="12"/>
        <v>2.9432484186882465E-4</v>
      </c>
    </row>
    <row r="45" spans="1:26" x14ac:dyDescent="0.4">
      <c r="A45" s="1">
        <v>4</v>
      </c>
      <c r="B45" s="1">
        <v>102.5</v>
      </c>
      <c r="C45" s="1">
        <v>21.5</v>
      </c>
      <c r="D45" s="1">
        <v>116.5</v>
      </c>
      <c r="J45">
        <v>9</v>
      </c>
      <c r="K45" s="1">
        <v>4</v>
      </c>
      <c r="L45" s="1">
        <v>102.5</v>
      </c>
      <c r="M45" s="9">
        <f t="shared" si="7"/>
        <v>6.5125000000000003E-4</v>
      </c>
      <c r="N45">
        <v>35</v>
      </c>
      <c r="O45" s="1">
        <v>21.5</v>
      </c>
      <c r="P45" s="1">
        <v>116.5</v>
      </c>
      <c r="Q45" s="6">
        <f t="shared" si="8"/>
        <v>6.5825000000000009E-4</v>
      </c>
      <c r="S45">
        <v>9</v>
      </c>
      <c r="T45" s="1">
        <v>4</v>
      </c>
      <c r="U45" s="10">
        <f t="shared" si="9"/>
        <v>3.0938726230003012E-3</v>
      </c>
      <c r="V45" s="8">
        <f t="shared" si="10"/>
        <v>2.5849341526334649E-4</v>
      </c>
      <c r="W45">
        <v>35</v>
      </c>
      <c r="X45" s="1">
        <v>21.5</v>
      </c>
      <c r="Y45" s="10">
        <f t="shared" si="11"/>
        <v>3.5164503471174164E-3</v>
      </c>
      <c r="Z45" s="8">
        <f t="shared" si="12"/>
        <v>2.9362208291032916E-4</v>
      </c>
    </row>
    <row r="46" spans="1:26" x14ac:dyDescent="0.4">
      <c r="A46" s="1">
        <v>4.5</v>
      </c>
      <c r="B46" s="1">
        <v>107.11</v>
      </c>
      <c r="C46" s="1">
        <v>22</v>
      </c>
      <c r="D46" s="1">
        <v>116.27</v>
      </c>
      <c r="J46">
        <v>10</v>
      </c>
      <c r="K46" s="1">
        <v>4.5</v>
      </c>
      <c r="L46" s="1">
        <v>107.11</v>
      </c>
      <c r="M46" s="9">
        <f t="shared" si="7"/>
        <v>6.5355500000000011E-4</v>
      </c>
      <c r="N46">
        <v>36</v>
      </c>
      <c r="O46" s="1">
        <v>22</v>
      </c>
      <c r="P46" s="1">
        <v>116.27</v>
      </c>
      <c r="Q46" s="6">
        <f t="shared" si="8"/>
        <v>6.5813500000000001E-4</v>
      </c>
      <c r="S46">
        <v>10</v>
      </c>
      <c r="T46" s="1">
        <v>4.5</v>
      </c>
      <c r="U46" s="10">
        <f t="shared" si="9"/>
        <v>3.2330214307274372E-3</v>
      </c>
      <c r="V46" s="8">
        <f t="shared" si="10"/>
        <v>2.7005859371085912E-4</v>
      </c>
      <c r="W46">
        <v>36</v>
      </c>
      <c r="X46" s="1">
        <v>22</v>
      </c>
      <c r="Y46" s="10">
        <f t="shared" si="11"/>
        <v>3.5095079987926348E-3</v>
      </c>
      <c r="Z46" s="8">
        <f t="shared" si="12"/>
        <v>2.9304482142596924E-4</v>
      </c>
    </row>
    <row r="47" spans="1:26" x14ac:dyDescent="0.4">
      <c r="A47" s="1">
        <v>5</v>
      </c>
      <c r="B47" s="1">
        <v>110.03</v>
      </c>
      <c r="C47" s="1">
        <v>22.5</v>
      </c>
      <c r="D47" s="1">
        <v>115.9</v>
      </c>
      <c r="J47">
        <v>11</v>
      </c>
      <c r="K47" s="1">
        <v>5</v>
      </c>
      <c r="L47" s="1">
        <v>110.03</v>
      </c>
      <c r="M47" s="9">
        <f t="shared" si="7"/>
        <v>6.5501500000000011E-4</v>
      </c>
      <c r="N47">
        <v>37</v>
      </c>
      <c r="O47" s="1">
        <v>22.5</v>
      </c>
      <c r="P47" s="1">
        <v>115.9</v>
      </c>
      <c r="Q47" s="6">
        <f t="shared" si="8"/>
        <v>6.5795000000000003E-4</v>
      </c>
      <c r="S47">
        <v>11</v>
      </c>
      <c r="T47" s="1">
        <v>5</v>
      </c>
      <c r="U47" s="10">
        <f t="shared" si="9"/>
        <v>3.3211590703290067E-3</v>
      </c>
      <c r="V47" s="8">
        <f t="shared" si="10"/>
        <v>2.7738522043918232E-4</v>
      </c>
      <c r="W47">
        <v>37</v>
      </c>
      <c r="X47" s="1">
        <v>22.5</v>
      </c>
      <c r="Y47" s="10">
        <f t="shared" si="11"/>
        <v>3.4983398732266824E-3</v>
      </c>
      <c r="Z47" s="8">
        <f t="shared" si="12"/>
        <v>2.9211619254467127E-4</v>
      </c>
    </row>
    <row r="48" spans="1:26" x14ac:dyDescent="0.4">
      <c r="A48" s="1">
        <v>5.5</v>
      </c>
      <c r="B48" s="1">
        <v>112.2</v>
      </c>
      <c r="C48" s="1">
        <v>23</v>
      </c>
      <c r="D48" s="1">
        <v>115.36</v>
      </c>
      <c r="J48">
        <v>12</v>
      </c>
      <c r="K48" s="1">
        <v>5.5</v>
      </c>
      <c r="L48" s="1">
        <v>112.2</v>
      </c>
      <c r="M48" s="9">
        <f t="shared" si="7"/>
        <v>6.5610000000000006E-4</v>
      </c>
      <c r="N48">
        <v>38</v>
      </c>
      <c r="O48" s="1">
        <v>23</v>
      </c>
      <c r="P48" s="1">
        <v>115.36</v>
      </c>
      <c r="Q48" s="6">
        <f t="shared" si="8"/>
        <v>6.5768000000000011E-4</v>
      </c>
      <c r="S48">
        <v>12</v>
      </c>
      <c r="T48" s="1">
        <v>5.5</v>
      </c>
      <c r="U48" s="10">
        <f t="shared" si="9"/>
        <v>3.3866586175671596E-3</v>
      </c>
      <c r="V48" s="8">
        <f t="shared" si="10"/>
        <v>2.8283054870640407E-4</v>
      </c>
      <c r="W48">
        <v>38</v>
      </c>
      <c r="X48" s="1">
        <v>23</v>
      </c>
      <c r="Y48" s="10">
        <f t="shared" si="11"/>
        <v>3.4820404467250225E-3</v>
      </c>
      <c r="Z48" s="8">
        <f t="shared" si="12"/>
        <v>2.9076091681206343E-4</v>
      </c>
    </row>
    <row r="49" spans="1:26" x14ac:dyDescent="0.4">
      <c r="A49" s="1">
        <v>6</v>
      </c>
      <c r="B49" s="1">
        <v>113.71</v>
      </c>
      <c r="C49" s="1">
        <v>23.5</v>
      </c>
      <c r="D49" s="1">
        <v>114.51</v>
      </c>
      <c r="J49">
        <v>13</v>
      </c>
      <c r="K49" s="1">
        <v>6</v>
      </c>
      <c r="L49" s="1">
        <v>113.71</v>
      </c>
      <c r="M49" s="9">
        <f t="shared" si="7"/>
        <v>6.5685500000000003E-4</v>
      </c>
      <c r="N49">
        <v>39</v>
      </c>
      <c r="O49" s="1">
        <v>23.5</v>
      </c>
      <c r="P49" s="1">
        <v>114.51</v>
      </c>
      <c r="Q49" s="6">
        <f t="shared" si="8"/>
        <v>6.5725500000000004E-4</v>
      </c>
      <c r="S49">
        <v>13</v>
      </c>
      <c r="T49" s="1">
        <v>6</v>
      </c>
      <c r="U49" s="10">
        <f t="shared" si="9"/>
        <v>3.432236643525505E-3</v>
      </c>
      <c r="V49" s="8">
        <f t="shared" si="10"/>
        <v>2.8661995043695847E-4</v>
      </c>
      <c r="W49">
        <v>39</v>
      </c>
      <c r="X49" s="1">
        <v>23.5</v>
      </c>
      <c r="Y49" s="10">
        <f t="shared" si="11"/>
        <v>3.4563839420464833E-3</v>
      </c>
      <c r="Z49" s="8">
        <f t="shared" si="12"/>
        <v>2.8862766239468697E-4</v>
      </c>
    </row>
    <row r="50" spans="1:26" x14ac:dyDescent="0.4">
      <c r="A50" s="1">
        <v>6.5</v>
      </c>
      <c r="B50" s="1">
        <v>114.68</v>
      </c>
      <c r="C50" s="1">
        <v>24</v>
      </c>
      <c r="D50" s="1">
        <v>113.29</v>
      </c>
      <c r="J50">
        <v>14</v>
      </c>
      <c r="K50" s="1">
        <v>6.5</v>
      </c>
      <c r="L50" s="1">
        <v>114.68</v>
      </c>
      <c r="M50" s="9">
        <f t="shared" si="7"/>
        <v>6.5734000000000007E-4</v>
      </c>
      <c r="N50">
        <v>40</v>
      </c>
      <c r="O50" s="1">
        <v>24</v>
      </c>
      <c r="P50" s="1">
        <v>113.29</v>
      </c>
      <c r="Q50" s="6">
        <f t="shared" si="8"/>
        <v>6.5664500000000008E-4</v>
      </c>
      <c r="S50">
        <v>14</v>
      </c>
      <c r="T50" s="1">
        <v>6.5</v>
      </c>
      <c r="U50" s="10">
        <f t="shared" si="9"/>
        <v>3.4615152429821913E-3</v>
      </c>
      <c r="V50" s="8">
        <f t="shared" si="10"/>
        <v>2.8905430833657487E-4</v>
      </c>
      <c r="W50">
        <v>40</v>
      </c>
      <c r="X50" s="1">
        <v>24</v>
      </c>
      <c r="Y50" s="10">
        <f t="shared" si="11"/>
        <v>3.4195593118019917E-3</v>
      </c>
      <c r="Z50" s="8">
        <f t="shared" si="12"/>
        <v>2.8556592415075678E-4</v>
      </c>
    </row>
    <row r="51" spans="1:26" x14ac:dyDescent="0.4">
      <c r="A51" s="1">
        <v>7</v>
      </c>
      <c r="B51" s="1">
        <v>115.42</v>
      </c>
      <c r="C51" s="1">
        <v>24.5</v>
      </c>
      <c r="D51" s="1">
        <v>112.15</v>
      </c>
      <c r="J51">
        <v>15</v>
      </c>
      <c r="K51" s="1">
        <v>7</v>
      </c>
      <c r="L51" s="1">
        <v>115.42</v>
      </c>
      <c r="M51" s="9">
        <f t="shared" si="7"/>
        <v>6.5771000000000004E-4</v>
      </c>
      <c r="N51">
        <v>41</v>
      </c>
      <c r="O51" s="1">
        <v>24.5</v>
      </c>
      <c r="P51" s="1">
        <v>112.15</v>
      </c>
      <c r="Q51" s="6">
        <f t="shared" si="8"/>
        <v>6.560750000000001E-4</v>
      </c>
      <c r="S51">
        <v>15</v>
      </c>
      <c r="T51" s="1">
        <v>7</v>
      </c>
      <c r="U51" s="10">
        <f t="shared" si="9"/>
        <v>3.4838514941140956E-3</v>
      </c>
      <c r="V51" s="8">
        <f t="shared" si="10"/>
        <v>2.9091150179592142E-4</v>
      </c>
      <c r="W51">
        <v>41</v>
      </c>
      <c r="X51" s="1">
        <v>24.5</v>
      </c>
      <c r="Y51" s="10">
        <f t="shared" si="11"/>
        <v>3.3851494114095983E-3</v>
      </c>
      <c r="Z51" s="8">
        <f t="shared" si="12"/>
        <v>2.8270507535722373E-4</v>
      </c>
    </row>
    <row r="52" spans="1:26" x14ac:dyDescent="0.4">
      <c r="A52" s="1">
        <v>7.5</v>
      </c>
      <c r="B52" s="1">
        <v>116.06</v>
      </c>
      <c r="C52" s="1">
        <v>25</v>
      </c>
      <c r="D52" s="1">
        <v>110.2</v>
      </c>
      <c r="J52">
        <v>16</v>
      </c>
      <c r="K52" s="1">
        <v>7.5</v>
      </c>
      <c r="L52" s="1">
        <v>116.06</v>
      </c>
      <c r="M52" s="9">
        <f t="shared" si="7"/>
        <v>6.5803000000000009E-4</v>
      </c>
      <c r="N52">
        <v>42</v>
      </c>
      <c r="O52" s="1">
        <v>25</v>
      </c>
      <c r="P52" s="1">
        <v>110.2</v>
      </c>
      <c r="Q52" s="6">
        <f t="shared" si="8"/>
        <v>6.5510000000000004E-4</v>
      </c>
      <c r="S52">
        <v>16</v>
      </c>
      <c r="T52" s="1">
        <v>7.5</v>
      </c>
      <c r="U52" s="10">
        <f t="shared" si="9"/>
        <v>3.5031693329308782E-3</v>
      </c>
      <c r="V52" s="8">
        <f t="shared" si="10"/>
        <v>2.9251776039921425E-4</v>
      </c>
      <c r="W52">
        <v>42</v>
      </c>
      <c r="X52" s="1">
        <v>25</v>
      </c>
      <c r="Y52" s="10">
        <f t="shared" si="11"/>
        <v>3.3262903712647147E-3</v>
      </c>
      <c r="Z52" s="8">
        <f t="shared" si="12"/>
        <v>2.7781179679988539E-4</v>
      </c>
    </row>
    <row r="53" spans="1:26" x14ac:dyDescent="0.4">
      <c r="A53" s="1">
        <v>8</v>
      </c>
      <c r="B53" s="1">
        <v>116.53</v>
      </c>
      <c r="C53" s="1">
        <v>25.5</v>
      </c>
      <c r="D53" s="1">
        <v>107.61</v>
      </c>
      <c r="J53">
        <v>17</v>
      </c>
      <c r="K53" s="1">
        <v>8</v>
      </c>
      <c r="L53" s="1">
        <v>116.53</v>
      </c>
      <c r="M53" s="9">
        <f t="shared" si="7"/>
        <v>6.5826500000000011E-4</v>
      </c>
      <c r="N53">
        <v>43</v>
      </c>
      <c r="O53" s="1">
        <v>25.5</v>
      </c>
      <c r="P53" s="1">
        <v>107.61</v>
      </c>
      <c r="Q53" s="6">
        <f t="shared" si="8"/>
        <v>6.5380500000000003E-4</v>
      </c>
      <c r="S53">
        <v>17</v>
      </c>
      <c r="T53" s="1">
        <v>8</v>
      </c>
      <c r="U53" s="10">
        <f t="shared" si="9"/>
        <v>3.5173558708119523E-3</v>
      </c>
      <c r="V53" s="8">
        <f t="shared" si="10"/>
        <v>2.936973782066118E-4</v>
      </c>
      <c r="W53">
        <v>43</v>
      </c>
      <c r="X53" s="1">
        <v>25.5</v>
      </c>
      <c r="Y53" s="10">
        <f t="shared" si="11"/>
        <v>3.2481134923030481E-3</v>
      </c>
      <c r="Z53" s="8">
        <f t="shared" si="12"/>
        <v>2.7131309134655095E-4</v>
      </c>
    </row>
    <row r="54" spans="1:26" x14ac:dyDescent="0.4">
      <c r="A54" s="1">
        <v>8.5</v>
      </c>
      <c r="B54" s="1">
        <v>117.09</v>
      </c>
      <c r="C54" s="1">
        <v>26</v>
      </c>
      <c r="D54" s="1">
        <v>103.71</v>
      </c>
      <c r="J54">
        <v>18</v>
      </c>
      <c r="K54" s="1">
        <v>8.5</v>
      </c>
      <c r="L54" s="1">
        <v>117.09</v>
      </c>
      <c r="M54" s="9">
        <f t="shared" si="7"/>
        <v>6.5854500000000007E-4</v>
      </c>
      <c r="N54">
        <v>44</v>
      </c>
      <c r="O54" s="1">
        <v>26</v>
      </c>
      <c r="P54" s="1">
        <v>103.71</v>
      </c>
      <c r="Q54" s="6">
        <f t="shared" si="8"/>
        <v>6.5185500000000001E-4</v>
      </c>
      <c r="S54">
        <v>18</v>
      </c>
      <c r="T54" s="1">
        <v>8.5</v>
      </c>
      <c r="U54" s="10">
        <f t="shared" si="9"/>
        <v>3.5342589797766372E-3</v>
      </c>
      <c r="V54" s="8">
        <f t="shared" si="10"/>
        <v>2.9510290386682535E-4</v>
      </c>
      <c r="W54">
        <v>44</v>
      </c>
      <c r="X54" s="1">
        <v>26</v>
      </c>
      <c r="Y54" s="10">
        <f t="shared" si="11"/>
        <v>3.1303954120132805E-3</v>
      </c>
      <c r="Z54" s="8">
        <f t="shared" si="12"/>
        <v>2.6152872734784267E-4</v>
      </c>
    </row>
    <row r="55" spans="1:26" x14ac:dyDescent="0.4">
      <c r="A55" s="1">
        <v>9</v>
      </c>
      <c r="B55" s="1">
        <v>117.31</v>
      </c>
      <c r="C55" s="1">
        <v>26.5</v>
      </c>
      <c r="D55" s="1">
        <v>97.55</v>
      </c>
      <c r="J55">
        <v>19</v>
      </c>
      <c r="K55" s="1">
        <v>9</v>
      </c>
      <c r="L55" s="1">
        <v>117.31</v>
      </c>
      <c r="M55" s="9">
        <f t="shared" si="7"/>
        <v>6.5865500000000007E-4</v>
      </c>
      <c r="N55">
        <v>45</v>
      </c>
      <c r="O55" s="1">
        <v>26.5</v>
      </c>
      <c r="P55" s="1">
        <v>97.55</v>
      </c>
      <c r="Q55" s="6">
        <f t="shared" si="8"/>
        <v>6.4877500000000009E-4</v>
      </c>
      <c r="S55">
        <v>19</v>
      </c>
      <c r="T55" s="1">
        <v>9</v>
      </c>
      <c r="U55" s="10">
        <f t="shared" si="9"/>
        <v>3.5408994868699061E-3</v>
      </c>
      <c r="V55" s="8">
        <f t="shared" si="10"/>
        <v>2.9565508160608097E-4</v>
      </c>
      <c r="W55">
        <v>45</v>
      </c>
      <c r="X55" s="1">
        <v>26.5</v>
      </c>
      <c r="Y55" s="10">
        <f t="shared" si="11"/>
        <v>2.9444612134017505E-3</v>
      </c>
      <c r="Z55" s="8">
        <f t="shared" si="12"/>
        <v>2.4607813013791135E-4</v>
      </c>
    </row>
    <row r="56" spans="1:26" x14ac:dyDescent="0.4">
      <c r="A56" s="1">
        <v>9.5</v>
      </c>
      <c r="B56" s="1">
        <v>117.44</v>
      </c>
      <c r="C56" s="1">
        <v>27</v>
      </c>
      <c r="D56" s="1">
        <v>89.2</v>
      </c>
      <c r="J56">
        <v>20</v>
      </c>
      <c r="K56" s="1">
        <v>9.5</v>
      </c>
      <c r="L56" s="1">
        <v>117.44</v>
      </c>
      <c r="M56" s="9">
        <f t="shared" si="7"/>
        <v>6.5872000000000001E-4</v>
      </c>
      <c r="N56">
        <v>46</v>
      </c>
      <c r="O56" s="1">
        <v>27</v>
      </c>
      <c r="P56" s="1">
        <v>89.2</v>
      </c>
      <c r="Q56" s="6">
        <f t="shared" si="8"/>
        <v>6.4460000000000006E-4</v>
      </c>
      <c r="S56">
        <v>20</v>
      </c>
      <c r="T56" s="1">
        <v>9.5</v>
      </c>
      <c r="U56" s="10">
        <f t="shared" si="9"/>
        <v>3.544823422879565E-3</v>
      </c>
      <c r="V56" s="8">
        <f t="shared" si="10"/>
        <v>2.9598137027905396E-4</v>
      </c>
      <c r="W56">
        <v>46</v>
      </c>
      <c r="X56" s="1">
        <v>27</v>
      </c>
      <c r="Y56" s="10">
        <f t="shared" si="11"/>
        <v>2.692423785089043E-3</v>
      </c>
      <c r="Z56" s="8">
        <f t="shared" si="12"/>
        <v>2.2514321575195739E-4</v>
      </c>
    </row>
    <row r="57" spans="1:26" x14ac:dyDescent="0.4">
      <c r="A57" s="1">
        <v>10</v>
      </c>
      <c r="B57" s="1">
        <v>117.54</v>
      </c>
      <c r="C57" s="1">
        <v>27.5</v>
      </c>
      <c r="D57" s="1">
        <v>75.34</v>
      </c>
      <c r="J57">
        <v>21</v>
      </c>
      <c r="K57" s="1">
        <v>10</v>
      </c>
      <c r="L57" s="1">
        <v>117.54</v>
      </c>
      <c r="M57" s="9">
        <f t="shared" si="7"/>
        <v>6.5877000000000004E-4</v>
      </c>
      <c r="N57">
        <v>47</v>
      </c>
      <c r="O57" s="1">
        <v>27.5</v>
      </c>
      <c r="P57" s="1">
        <v>75.34</v>
      </c>
      <c r="Q57" s="6">
        <f t="shared" si="8"/>
        <v>6.3767000000000001E-4</v>
      </c>
      <c r="S57">
        <v>21</v>
      </c>
      <c r="T57" s="1">
        <v>10</v>
      </c>
      <c r="U57" s="10">
        <f t="shared" si="9"/>
        <v>3.5478418351946876E-3</v>
      </c>
      <c r="V57" s="8">
        <f t="shared" si="10"/>
        <v>2.9623236248599836E-4</v>
      </c>
      <c r="W57">
        <v>47</v>
      </c>
      <c r="X57" s="1">
        <v>27.5</v>
      </c>
      <c r="Y57" s="10">
        <f t="shared" si="11"/>
        <v>2.2740718382131E-3</v>
      </c>
      <c r="Z57" s="8">
        <f t="shared" si="12"/>
        <v>1.9042402441391785E-4</v>
      </c>
    </row>
    <row r="58" spans="1:26" x14ac:dyDescent="0.4">
      <c r="A58" s="1">
        <v>11</v>
      </c>
      <c r="B58" s="1">
        <v>117.61</v>
      </c>
      <c r="C58" s="1">
        <v>28</v>
      </c>
      <c r="D58" s="1">
        <v>62.15</v>
      </c>
      <c r="J58">
        <v>22</v>
      </c>
      <c r="K58" s="1">
        <v>11</v>
      </c>
      <c r="L58" s="1">
        <v>117.61</v>
      </c>
      <c r="M58" s="9">
        <f t="shared" si="7"/>
        <v>6.5880500000000005E-4</v>
      </c>
      <c r="N58">
        <v>48</v>
      </c>
      <c r="O58" s="1">
        <v>28</v>
      </c>
      <c r="P58" s="1">
        <v>62.15</v>
      </c>
      <c r="Q58" s="6">
        <f t="shared" si="8"/>
        <v>6.3107500000000004E-4</v>
      </c>
      <c r="S58">
        <v>22</v>
      </c>
      <c r="T58" s="1">
        <v>11</v>
      </c>
      <c r="U58" s="10">
        <f t="shared" si="9"/>
        <v>3.549954723815273E-3</v>
      </c>
      <c r="V58" s="8">
        <f t="shared" si="10"/>
        <v>2.9640805750567184E-4</v>
      </c>
      <c r="W58">
        <v>48</v>
      </c>
      <c r="X58" s="1">
        <v>28</v>
      </c>
      <c r="Y58" s="10">
        <f t="shared" si="11"/>
        <v>1.8759432538484754E-3</v>
      </c>
      <c r="Z58" s="8">
        <f t="shared" si="12"/>
        <v>1.5743800338627683E-4</v>
      </c>
    </row>
    <row r="59" spans="1:26" x14ac:dyDescent="0.4">
      <c r="A59" s="1">
        <v>12</v>
      </c>
      <c r="B59" s="1">
        <v>117.7</v>
      </c>
      <c r="C59" s="1">
        <v>28.5</v>
      </c>
      <c r="D59" s="1">
        <v>43.6</v>
      </c>
      <c r="J59">
        <v>23</v>
      </c>
      <c r="K59" s="1">
        <v>12</v>
      </c>
      <c r="L59" s="1">
        <v>117.7</v>
      </c>
      <c r="M59" s="9">
        <f t="shared" si="7"/>
        <v>6.588500000000001E-4</v>
      </c>
      <c r="N59">
        <v>49</v>
      </c>
      <c r="O59" s="1">
        <v>28.5</v>
      </c>
      <c r="P59" s="1">
        <v>43.6</v>
      </c>
      <c r="Q59" s="6">
        <f t="shared" si="8"/>
        <v>6.2180000000000004E-4</v>
      </c>
      <c r="S59">
        <v>23</v>
      </c>
      <c r="T59" s="1">
        <v>12</v>
      </c>
      <c r="U59" s="10">
        <f t="shared" si="9"/>
        <v>3.552671294898883E-3</v>
      </c>
      <c r="V59" s="8">
        <f t="shared" si="10"/>
        <v>2.9663395167569396E-4</v>
      </c>
      <c r="W59">
        <v>49</v>
      </c>
      <c r="X59" s="1">
        <v>28.5</v>
      </c>
      <c r="Y59" s="10">
        <f t="shared" si="11"/>
        <v>1.3160277693932991E-3</v>
      </c>
      <c r="Z59" s="8">
        <f t="shared" si="12"/>
        <v>1.11230759746805E-4</v>
      </c>
    </row>
    <row r="60" spans="1:26" x14ac:dyDescent="0.4">
      <c r="A60" s="1">
        <v>13</v>
      </c>
      <c r="B60" s="1">
        <v>117.9</v>
      </c>
      <c r="C60" s="1">
        <v>29</v>
      </c>
      <c r="D60" s="1">
        <v>30.38</v>
      </c>
      <c r="J60">
        <v>24</v>
      </c>
      <c r="K60" s="1">
        <v>13</v>
      </c>
      <c r="L60" s="1">
        <v>117.9</v>
      </c>
      <c r="M60" s="9">
        <f t="shared" si="7"/>
        <v>6.5895000000000005E-4</v>
      </c>
      <c r="N60">
        <v>50</v>
      </c>
      <c r="O60" s="1">
        <v>29</v>
      </c>
      <c r="P60" s="1">
        <v>30.38</v>
      </c>
      <c r="Q60" s="6">
        <f t="shared" si="8"/>
        <v>6.1519000000000005E-4</v>
      </c>
      <c r="S60">
        <v>24</v>
      </c>
      <c r="T60" s="1">
        <v>13</v>
      </c>
      <c r="U60" s="10">
        <f t="shared" si="9"/>
        <v>3.5587081195291278E-3</v>
      </c>
      <c r="V60" s="8">
        <f t="shared" si="10"/>
        <v>2.9713594102228643E-4</v>
      </c>
      <c r="W60">
        <v>50</v>
      </c>
      <c r="X60" s="1">
        <v>29</v>
      </c>
      <c r="Y60" s="10">
        <f t="shared" si="11"/>
        <v>9.1699366133413812E-4</v>
      </c>
      <c r="Z60" s="8">
        <f t="shared" si="12"/>
        <v>7.8617480634030713E-5</v>
      </c>
    </row>
    <row r="61" spans="1:26" x14ac:dyDescent="0.4">
      <c r="A61" s="1">
        <v>14</v>
      </c>
      <c r="B61" s="1">
        <v>118.11</v>
      </c>
      <c r="C61" s="1">
        <v>29.5</v>
      </c>
      <c r="D61" s="1">
        <v>20.55</v>
      </c>
      <c r="J61">
        <v>25</v>
      </c>
      <c r="K61" s="1">
        <v>14</v>
      </c>
      <c r="L61" s="1">
        <v>118.11</v>
      </c>
      <c r="M61" s="9">
        <f t="shared" si="7"/>
        <v>6.5905500000000008E-4</v>
      </c>
      <c r="N61">
        <v>51</v>
      </c>
      <c r="O61" s="1">
        <v>29.5</v>
      </c>
      <c r="P61" s="1">
        <v>20.55</v>
      </c>
      <c r="Q61" s="6">
        <f t="shared" si="8"/>
        <v>6.1027500000000008E-4</v>
      </c>
      <c r="S61">
        <v>25</v>
      </c>
      <c r="T61" s="1">
        <v>14</v>
      </c>
      <c r="U61" s="10">
        <f t="shared" si="9"/>
        <v>3.5650467853908839E-3</v>
      </c>
      <c r="V61" s="8">
        <f t="shared" si="10"/>
        <v>2.9766303323922673E-4</v>
      </c>
      <c r="W61">
        <v>51</v>
      </c>
      <c r="X61" s="1">
        <v>29.5</v>
      </c>
      <c r="Y61" s="10">
        <f t="shared" si="11"/>
        <v>6.2028373075762153E-4</v>
      </c>
      <c r="Z61" s="8">
        <f t="shared" si="12"/>
        <v>5.4859772117323282E-5</v>
      </c>
    </row>
    <row r="62" spans="1:26" x14ac:dyDescent="0.4">
      <c r="A62" s="1">
        <v>15</v>
      </c>
      <c r="B62" s="1">
        <v>118.2</v>
      </c>
      <c r="C62" s="1">
        <v>30</v>
      </c>
      <c r="D62" s="1">
        <v>14.94</v>
      </c>
      <c r="J62">
        <v>26</v>
      </c>
      <c r="K62" s="1">
        <v>15</v>
      </c>
      <c r="L62" s="1">
        <v>118.2</v>
      </c>
      <c r="M62" s="9">
        <f t="shared" si="7"/>
        <v>6.5910000000000003E-4</v>
      </c>
      <c r="N62">
        <v>52</v>
      </c>
      <c r="O62" s="1">
        <v>30</v>
      </c>
      <c r="P62" s="1">
        <v>14.94</v>
      </c>
      <c r="Q62" s="6">
        <f t="shared" si="8"/>
        <v>6.0747000000000004E-4</v>
      </c>
      <c r="S62">
        <v>26</v>
      </c>
      <c r="T62" s="1">
        <v>15</v>
      </c>
      <c r="U62" s="10">
        <f t="shared" si="9"/>
        <v>3.5677633564744943E-3</v>
      </c>
      <c r="V62" s="8">
        <f>SQRT(POWER(M62/33.13,2)+POWER((0-L62/1000)*2.76/33.13/33.13,2))</f>
        <v>2.9788893096628248E-4</v>
      </c>
      <c r="W62">
        <v>52</v>
      </c>
      <c r="X62" s="1">
        <v>30</v>
      </c>
      <c r="Y62" s="10">
        <f t="shared" si="11"/>
        <v>4.509507998792635E-4</v>
      </c>
      <c r="Z62" s="8">
        <f t="shared" si="12"/>
        <v>4.1803748905830904E-5</v>
      </c>
    </row>
    <row r="65" spans="7:14" x14ac:dyDescent="0.4">
      <c r="G65" t="s">
        <v>18</v>
      </c>
      <c r="H65" t="s">
        <v>19</v>
      </c>
      <c r="I65" t="s">
        <v>18</v>
      </c>
      <c r="J65" t="s">
        <v>19</v>
      </c>
    </row>
    <row r="66" spans="7:14" x14ac:dyDescent="0.4">
      <c r="G66" t="s">
        <v>20</v>
      </c>
      <c r="H66" s="7">
        <f>M66/1000*2.5</f>
        <v>3.5915000000000001E-3</v>
      </c>
      <c r="I66" t="s">
        <v>29</v>
      </c>
      <c r="J66" s="7">
        <f>N66/1000*2.5</f>
        <v>3.51425E-3</v>
      </c>
      <c r="M66">
        <v>1.4366000000000001</v>
      </c>
      <c r="N66">
        <v>1.4056999999999999</v>
      </c>
    </row>
    <row r="67" spans="7:14" x14ac:dyDescent="0.4">
      <c r="G67" t="s">
        <v>21</v>
      </c>
      <c r="H67" s="7">
        <f t="shared" ref="H67:H73" si="13">M67/1000*2.5</f>
        <v>3.5907499999999998E-3</v>
      </c>
      <c r="I67" t="s">
        <v>30</v>
      </c>
      <c r="J67" s="7">
        <f t="shared" ref="J67:J73" si="14">N67/1000*2.5</f>
        <v>3.4639999999999996E-3</v>
      </c>
      <c r="M67">
        <v>1.4362999999999999</v>
      </c>
      <c r="N67">
        <v>1.3855999999999999</v>
      </c>
    </row>
    <row r="68" spans="7:14" x14ac:dyDescent="0.4">
      <c r="G68" t="s">
        <v>22</v>
      </c>
      <c r="H68" s="7">
        <f t="shared" si="13"/>
        <v>3.5890000000000002E-3</v>
      </c>
      <c r="I68" t="s">
        <v>28</v>
      </c>
      <c r="J68" s="7">
        <f t="shared" si="14"/>
        <v>3.3695000000000001E-3</v>
      </c>
      <c r="M68">
        <v>1.4356</v>
      </c>
      <c r="N68">
        <v>1.3478000000000001</v>
      </c>
    </row>
    <row r="69" spans="7:14" x14ac:dyDescent="0.4">
      <c r="G69" t="s">
        <v>23</v>
      </c>
      <c r="H69" s="7">
        <f t="shared" si="13"/>
        <v>3.5857499999999995E-3</v>
      </c>
      <c r="I69" t="s">
        <v>31</v>
      </c>
      <c r="J69" s="7">
        <f t="shared" si="14"/>
        <v>3.1712499999999996E-3</v>
      </c>
      <c r="M69">
        <v>1.4342999999999999</v>
      </c>
      <c r="N69">
        <v>1.2685</v>
      </c>
    </row>
    <row r="70" spans="7:14" x14ac:dyDescent="0.4">
      <c r="G70" t="s">
        <v>24</v>
      </c>
      <c r="H70" s="7">
        <f t="shared" si="13"/>
        <v>3.5807499999999997E-3</v>
      </c>
      <c r="I70" t="s">
        <v>32</v>
      </c>
      <c r="J70" s="7">
        <f t="shared" si="14"/>
        <v>2.9907499999999999E-3</v>
      </c>
      <c r="M70">
        <v>1.4322999999999999</v>
      </c>
      <c r="N70">
        <v>1.1962999999999999</v>
      </c>
    </row>
    <row r="71" spans="7:14" x14ac:dyDescent="0.4">
      <c r="G71" t="s">
        <v>25</v>
      </c>
      <c r="H71" s="7">
        <f t="shared" si="13"/>
        <v>3.5730000000000002E-3</v>
      </c>
      <c r="I71" t="s">
        <v>33</v>
      </c>
      <c r="J71" s="7">
        <f t="shared" si="14"/>
        <v>2.7157500000000003E-3</v>
      </c>
      <c r="M71">
        <v>1.4292</v>
      </c>
      <c r="N71">
        <v>1.0863</v>
      </c>
    </row>
    <row r="72" spans="7:14" x14ac:dyDescent="0.4">
      <c r="G72" t="s">
        <v>26</v>
      </c>
      <c r="H72" s="7">
        <f t="shared" si="13"/>
        <v>3.5612500000000006E-3</v>
      </c>
      <c r="I72" t="s">
        <v>34</v>
      </c>
      <c r="J72" s="7">
        <f t="shared" si="14"/>
        <v>2.31525E-3</v>
      </c>
      <c r="M72">
        <v>1.4245000000000001</v>
      </c>
      <c r="N72">
        <v>0.92610000000000003</v>
      </c>
    </row>
    <row r="73" spans="7:14" x14ac:dyDescent="0.4">
      <c r="G73" t="s">
        <v>27</v>
      </c>
      <c r="H73" s="7">
        <f t="shared" si="13"/>
        <v>3.54325E-3</v>
      </c>
      <c r="I73" t="s">
        <v>35</v>
      </c>
      <c r="J73" s="7">
        <f t="shared" si="14"/>
        <v>1.8082500000000002E-3</v>
      </c>
      <c r="M73">
        <v>1.4173</v>
      </c>
      <c r="N73">
        <v>0.72330000000000005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张佳澈</dc:creator>
  <cp:lastModifiedBy>张佳澈</cp:lastModifiedBy>
  <dcterms:created xsi:type="dcterms:W3CDTF">2021-11-23T18:07:21Z</dcterms:created>
  <dcterms:modified xsi:type="dcterms:W3CDTF">2021-11-25T06:48:00Z</dcterms:modified>
</cp:coreProperties>
</file>